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Technologie zabezpeč..." sheetId="2" r:id="rId2"/>
    <sheet name="02 - Provizorní zab. zař" sheetId="3" r:id="rId3"/>
    <sheet name="03 - Zemní práce " sheetId="4" r:id="rId4"/>
    <sheet name="04 - VON" sheetId="5" r:id="rId5"/>
    <sheet name="01 - sdělovací zařízení" sheetId="6" r:id="rId6"/>
    <sheet name="02 - stavební úpravy" sheetId="7" r:id="rId7"/>
    <sheet name="01 - informační a rozhlas..." sheetId="8" r:id="rId8"/>
    <sheet name="PS 02-03 - PZTS, protipož..." sheetId="9" r:id="rId9"/>
    <sheet name="01 - kamerový systém" sheetId="10" r:id="rId10"/>
    <sheet name="02 - stavební úpravy_01" sheetId="11" r:id="rId11"/>
    <sheet name="01 - oprava rozvodů NN" sheetId="12" r:id="rId12"/>
    <sheet name="02 - stavební úpravy_02" sheetId="13" r:id="rId13"/>
    <sheet name="01 - EOV" sheetId="14" r:id="rId14"/>
    <sheet name="02 - stavební úpravy_03" sheetId="15" r:id="rId15"/>
    <sheet name="04 - NEOCEŇOVAT Materiál ..." sheetId="16" r:id="rId16"/>
    <sheet name="Pokyny pro vyplnění" sheetId="17" r:id="rId17"/>
  </sheets>
  <definedNames>
    <definedName name="_xlnm.Print_Area" localSheetId="0">'Rekapitulace stavby'!$D$4:$AO$36,'Rekapitulace stavby'!$C$42:$AQ$76</definedName>
    <definedName name="_xlnm.Print_Titles" localSheetId="0">'Rekapitulace stavby'!$52:$52</definedName>
    <definedName name="_xlnm._FilterDatabase" localSheetId="1" hidden="1">'01 - Technologie zabezpeč...'!$C$89:$L$354</definedName>
    <definedName name="_xlnm.Print_Area" localSheetId="1">'01 - Technologie zabezpeč...'!$C$4:$K$43,'01 - Technologie zabezpeč...'!$C$49:$K$69,'01 - Technologie zabezpeč...'!$C$75:$L$354</definedName>
    <definedName name="_xlnm.Print_Titles" localSheetId="1">'01 - Technologie zabezpeč...'!$89:$89</definedName>
    <definedName name="_xlnm._FilterDatabase" localSheetId="2" hidden="1">'02 - Provizorní zab. zař'!$C$87:$L$95</definedName>
    <definedName name="_xlnm.Print_Area" localSheetId="2">'02 - Provizorní zab. zař'!$C$4:$K$43,'02 - Provizorní zab. zař'!$C$49:$K$67,'02 - Provizorní zab. zař'!$C$73:$L$95</definedName>
    <definedName name="_xlnm.Print_Titles" localSheetId="2">'02 - Provizorní zab. zař'!$87:$87</definedName>
    <definedName name="_xlnm._FilterDatabase" localSheetId="3" hidden="1">'03 - Zemní práce '!$C$90:$L$108</definedName>
    <definedName name="_xlnm.Print_Area" localSheetId="3">'03 - Zemní práce '!$C$4:$K$43,'03 - Zemní práce '!$C$49:$K$70,'03 - Zemní práce '!$C$76:$L$108</definedName>
    <definedName name="_xlnm.Print_Titles" localSheetId="3">'03 - Zemní práce '!$90:$90</definedName>
    <definedName name="_xlnm._FilterDatabase" localSheetId="4" hidden="1">'04 - VON'!$C$88:$L$119</definedName>
    <definedName name="_xlnm.Print_Area" localSheetId="4">'04 - VON'!$C$4:$K$43,'04 - VON'!$C$49:$K$68,'04 - VON'!$C$74:$L$119</definedName>
    <definedName name="_xlnm.Print_Titles" localSheetId="4">'04 - VON'!$88:$88</definedName>
    <definedName name="_xlnm._FilterDatabase" localSheetId="5" hidden="1">'01 - sdělovací zařízení'!$C$87:$L$118</definedName>
    <definedName name="_xlnm.Print_Area" localSheetId="5">'01 - sdělovací zařízení'!$C$4:$K$43,'01 - sdělovací zařízení'!$C$49:$K$67,'01 - sdělovací zařízení'!$C$73:$L$118</definedName>
    <definedName name="_xlnm.Print_Titles" localSheetId="5">'01 - sdělovací zařízení'!$87:$87</definedName>
    <definedName name="_xlnm._FilterDatabase" localSheetId="6" hidden="1">'02 - stavební úpravy'!$C$88:$L$93</definedName>
    <definedName name="_xlnm.Print_Area" localSheetId="6">'02 - stavební úpravy'!$C$4:$K$43,'02 - stavební úpravy'!$C$49:$K$68,'02 - stavební úpravy'!$C$74:$L$93</definedName>
    <definedName name="_xlnm.Print_Titles" localSheetId="6">'02 - stavební úpravy'!$88:$88</definedName>
    <definedName name="_xlnm._FilterDatabase" localSheetId="7" hidden="1">'01 - informační a rozhlas...'!$C$87:$L$110</definedName>
    <definedName name="_xlnm.Print_Area" localSheetId="7">'01 - informační a rozhlas...'!$C$4:$K$43,'01 - informační a rozhlas...'!$C$49:$K$67,'01 - informační a rozhlas...'!$C$73:$L$110</definedName>
    <definedName name="_xlnm.Print_Titles" localSheetId="7">'01 - informační a rozhlas...'!$87:$87</definedName>
    <definedName name="_xlnm._FilterDatabase" localSheetId="8" hidden="1">'PS 02-03 - PZTS, protipož...'!$C$81:$L$106</definedName>
    <definedName name="_xlnm.Print_Area" localSheetId="8">'PS 02-03 - PZTS, protipož...'!$C$4:$K$41,'PS 02-03 - PZTS, protipož...'!$C$47:$K$63,'PS 02-03 - PZTS, protipož...'!$C$69:$L$106</definedName>
    <definedName name="_xlnm.Print_Titles" localSheetId="8">'PS 02-03 - PZTS, protipož...'!$81:$81</definedName>
    <definedName name="_xlnm._FilterDatabase" localSheetId="9" hidden="1">'01 - kamerový systém'!$C$89:$L$141</definedName>
    <definedName name="_xlnm.Print_Area" localSheetId="9">'01 - kamerový systém'!$C$4:$K$43,'01 - kamerový systém'!$C$49:$K$69,'01 - kamerový systém'!$C$75:$L$141</definedName>
    <definedName name="_xlnm.Print_Titles" localSheetId="9">'01 - kamerový systém'!$89:$89</definedName>
    <definedName name="_xlnm._FilterDatabase" localSheetId="10" hidden="1">'02 - stavební úpravy_01'!$C$89:$L$111</definedName>
    <definedName name="_xlnm.Print_Area" localSheetId="10">'02 - stavební úpravy_01'!$C$4:$K$43,'02 - stavební úpravy_01'!$C$49:$K$69,'02 - stavební úpravy_01'!$C$75:$L$111</definedName>
    <definedName name="_xlnm.Print_Titles" localSheetId="10">'02 - stavební úpravy_01'!$89:$89</definedName>
    <definedName name="_xlnm._FilterDatabase" localSheetId="11" hidden="1">'01 - oprava rozvodů NN'!$C$87:$L$161</definedName>
    <definedName name="_xlnm.Print_Area" localSheetId="11">'01 - oprava rozvodů NN'!$C$4:$K$43,'01 - oprava rozvodů NN'!$C$49:$K$67,'01 - oprava rozvodů NN'!$C$73:$L$161</definedName>
    <definedName name="_xlnm.Print_Titles" localSheetId="11">'01 - oprava rozvodů NN'!$87:$87</definedName>
    <definedName name="_xlnm._FilterDatabase" localSheetId="12" hidden="1">'02 - stavební úpravy_02'!$C$88:$L$124</definedName>
    <definedName name="_xlnm.Print_Area" localSheetId="12">'02 - stavební úpravy_02'!$C$4:$K$43,'02 - stavební úpravy_02'!$C$49:$K$68,'02 - stavební úpravy_02'!$C$74:$L$124</definedName>
    <definedName name="_xlnm.Print_Titles" localSheetId="12">'02 - stavební úpravy_02'!$88:$88</definedName>
    <definedName name="_xlnm._FilterDatabase" localSheetId="13" hidden="1">'01 - EOV'!$C$87:$L$122</definedName>
    <definedName name="_xlnm.Print_Area" localSheetId="13">'01 - EOV'!$C$4:$K$43,'01 - EOV'!$C$49:$K$67,'01 - EOV'!$C$73:$L$122</definedName>
    <definedName name="_xlnm.Print_Titles" localSheetId="13">'01 - EOV'!$87:$87</definedName>
    <definedName name="_xlnm._FilterDatabase" localSheetId="14" hidden="1">'02 - stavební úpravy_03'!$C$88:$L$106</definedName>
    <definedName name="_xlnm.Print_Area" localSheetId="14">'02 - stavební úpravy_03'!$C$4:$K$43,'02 - stavební úpravy_03'!$C$49:$K$68,'02 - stavební úpravy_03'!$C$74:$L$106</definedName>
    <definedName name="_xlnm.Print_Titles" localSheetId="14">'02 - stavební úpravy_03'!$88:$88</definedName>
    <definedName name="_xlnm._FilterDatabase" localSheetId="15" hidden="1">'04 - NEOCEŇOVAT Materiál ...'!$C$83:$L$94</definedName>
    <definedName name="_xlnm.Print_Area" localSheetId="15">'04 - NEOCEŇOVAT Materiál ...'!$C$4:$K$41,'04 - NEOCEŇOVAT Materiál ...'!$C$47:$K$65,'04 - NEOCEŇOVAT Materiál ...'!$C$71:$L$94</definedName>
    <definedName name="_xlnm.Print_Titles" localSheetId="15">'04 - NEOCEŇOVAT Materiál ...'!$83:$83</definedName>
    <definedName name="_xlnm.Print_Area" localSheetId="16">'Pokyny pro vyplnění'!$B$2:$K$71,'Pokyny pro vyplnění'!$B$74:$K$118,'Pokyny pro vyplnění'!$B$121:$K$190,'Pokyny pro vyplnění'!$B$198:$K$218</definedName>
  </definedNames>
  <calcPr/>
</workbook>
</file>

<file path=xl/calcChain.xml><?xml version="1.0" encoding="utf-8"?>
<calcChain xmlns="http://schemas.openxmlformats.org/spreadsheetml/2006/main">
  <c i="16" r="K39"/>
  <c r="K38"/>
  <c i="1" r="BA75"/>
  <c i="16" r="K37"/>
  <c i="1" r="AZ75"/>
  <c i="16" r="BI94"/>
  <c r="BH94"/>
  <c r="BG94"/>
  <c r="BF94"/>
  <c r="R94"/>
  <c r="Q94"/>
  <c r="X94"/>
  <c r="V94"/>
  <c r="T94"/>
  <c r="P94"/>
  <c r="BK94"/>
  <c r="K94"/>
  <c r="BE94"/>
  <c r="BI93"/>
  <c r="BH93"/>
  <c r="BG93"/>
  <c r="BF93"/>
  <c r="R93"/>
  <c r="Q93"/>
  <c r="X93"/>
  <c r="V93"/>
  <c r="T93"/>
  <c r="P93"/>
  <c r="BK93"/>
  <c r="K93"/>
  <c r="BE93"/>
  <c r="BI92"/>
  <c r="BH92"/>
  <c r="BG92"/>
  <c r="BF92"/>
  <c r="R92"/>
  <c r="Q92"/>
  <c r="X92"/>
  <c r="V92"/>
  <c r="T92"/>
  <c r="P92"/>
  <c r="BK92"/>
  <c r="K92"/>
  <c r="BE92"/>
  <c r="BI91"/>
  <c r="BH91"/>
  <c r="BG91"/>
  <c r="BF91"/>
  <c r="R91"/>
  <c r="Q91"/>
  <c r="X91"/>
  <c r="V91"/>
  <c r="T91"/>
  <c r="P91"/>
  <c r="BK91"/>
  <c r="K91"/>
  <c r="BE91"/>
  <c r="BI90"/>
  <c r="BH90"/>
  <c r="BG90"/>
  <c r="BF90"/>
  <c r="R90"/>
  <c r="Q90"/>
  <c r="X90"/>
  <c r="V90"/>
  <c r="T90"/>
  <c r="P90"/>
  <c r="BK90"/>
  <c r="K90"/>
  <c r="BE90"/>
  <c r="BI89"/>
  <c r="BH89"/>
  <c r="BG89"/>
  <c r="BF89"/>
  <c r="R89"/>
  <c r="R88"/>
  <c r="Q89"/>
  <c r="Q88"/>
  <c r="X89"/>
  <c r="X88"/>
  <c r="V89"/>
  <c r="V88"/>
  <c r="T89"/>
  <c r="T88"/>
  <c r="P89"/>
  <c r="BK89"/>
  <c r="BK88"/>
  <c r="K88"/>
  <c r="K89"/>
  <c r="BE89"/>
  <c r="K64"/>
  <c r="J64"/>
  <c r="I64"/>
  <c r="BI87"/>
  <c r="F39"/>
  <c i="1" r="BF75"/>
  <c i="16" r="BH87"/>
  <c r="F38"/>
  <c i="1" r="BE75"/>
  <c i="16" r="BG87"/>
  <c r="F37"/>
  <c i="1" r="BD75"/>
  <c i="16" r="BF87"/>
  <c r="K36"/>
  <c i="1" r="AY75"/>
  <c i="16" r="F36"/>
  <c i="1" r="BC75"/>
  <c i="16" r="R87"/>
  <c r="R86"/>
  <c r="R85"/>
  <c r="R84"/>
  <c r="J61"/>
  <c r="Q87"/>
  <c r="Q86"/>
  <c r="Q85"/>
  <c r="Q84"/>
  <c r="I61"/>
  <c r="X87"/>
  <c r="X86"/>
  <c r="X85"/>
  <c r="X84"/>
  <c r="V87"/>
  <c r="V86"/>
  <c r="V85"/>
  <c r="V84"/>
  <c r="T87"/>
  <c r="T86"/>
  <c r="T85"/>
  <c r="T84"/>
  <c i="1" r="AW75"/>
  <c i="16" r="P87"/>
  <c r="BK87"/>
  <c r="BK86"/>
  <c r="K86"/>
  <c r="BK85"/>
  <c r="K85"/>
  <c r="BK84"/>
  <c r="K84"/>
  <c r="K61"/>
  <c r="K32"/>
  <c i="1" r="AG75"/>
  <c i="16" r="K87"/>
  <c r="BE87"/>
  <c r="K35"/>
  <c i="1" r="AX75"/>
  <c i="16" r="F35"/>
  <c i="1" r="BB75"/>
  <c i="16" r="K63"/>
  <c r="J63"/>
  <c r="I63"/>
  <c r="K62"/>
  <c r="J62"/>
  <c r="I62"/>
  <c r="J81"/>
  <c r="J80"/>
  <c r="F80"/>
  <c r="F78"/>
  <c r="E76"/>
  <c r="K31"/>
  <c i="1" r="AT75"/>
  <c i="16" r="K30"/>
  <c i="1" r="AS75"/>
  <c i="16" r="J57"/>
  <c r="J56"/>
  <c r="F56"/>
  <c r="F54"/>
  <c r="E52"/>
  <c r="K41"/>
  <c r="J18"/>
  <c r="E18"/>
  <c r="F81"/>
  <c r="F57"/>
  <c r="J17"/>
  <c r="J12"/>
  <c r="J78"/>
  <c r="J54"/>
  <c r="E7"/>
  <c r="E74"/>
  <c r="E50"/>
  <c i="15" r="K41"/>
  <c r="K40"/>
  <c i="1" r="BA74"/>
  <c i="15" r="K39"/>
  <c i="1" r="AZ74"/>
  <c i="15" r="BI105"/>
  <c r="BH105"/>
  <c r="BG105"/>
  <c r="BF105"/>
  <c r="R105"/>
  <c r="Q105"/>
  <c r="X105"/>
  <c r="V105"/>
  <c r="T105"/>
  <c r="P105"/>
  <c r="BK105"/>
  <c r="K105"/>
  <c r="BE105"/>
  <c r="BI103"/>
  <c r="BH103"/>
  <c r="BG103"/>
  <c r="BF103"/>
  <c r="R103"/>
  <c r="Q103"/>
  <c r="X103"/>
  <c r="V103"/>
  <c r="T103"/>
  <c r="P103"/>
  <c r="BK103"/>
  <c r="K103"/>
  <c r="BE103"/>
  <c r="BI102"/>
  <c r="BH102"/>
  <c r="BG102"/>
  <c r="BF102"/>
  <c r="R102"/>
  <c r="Q102"/>
  <c r="X102"/>
  <c r="V102"/>
  <c r="T102"/>
  <c r="P102"/>
  <c r="BK102"/>
  <c r="K102"/>
  <c r="BE102"/>
  <c r="BI101"/>
  <c r="BH101"/>
  <c r="BG101"/>
  <c r="BF101"/>
  <c r="R101"/>
  <c r="Q101"/>
  <c r="X101"/>
  <c r="V101"/>
  <c r="T101"/>
  <c r="P101"/>
  <c r="BK101"/>
  <c r="K101"/>
  <c r="BE101"/>
  <c r="BI99"/>
  <c r="BH99"/>
  <c r="BG99"/>
  <c r="BF99"/>
  <c r="R99"/>
  <c r="Q99"/>
  <c r="X99"/>
  <c r="V99"/>
  <c r="T99"/>
  <c r="P99"/>
  <c r="BK99"/>
  <c r="K99"/>
  <c r="BE99"/>
  <c r="BI98"/>
  <c r="BH98"/>
  <c r="BG98"/>
  <c r="BF98"/>
  <c r="R98"/>
  <c r="Q98"/>
  <c r="X98"/>
  <c r="V98"/>
  <c r="T98"/>
  <c r="P98"/>
  <c r="BK98"/>
  <c r="K98"/>
  <c r="BE98"/>
  <c r="BI96"/>
  <c r="BH96"/>
  <c r="BG96"/>
  <c r="BF96"/>
  <c r="R96"/>
  <c r="Q96"/>
  <c r="X96"/>
  <c r="V96"/>
  <c r="T96"/>
  <c r="P96"/>
  <c r="BK96"/>
  <c r="K96"/>
  <c r="BE96"/>
  <c r="BI94"/>
  <c r="BH94"/>
  <c r="BG94"/>
  <c r="BF94"/>
  <c r="R94"/>
  <c r="Q94"/>
  <c r="X94"/>
  <c r="V94"/>
  <c r="T94"/>
  <c r="P94"/>
  <c r="BK94"/>
  <c r="K94"/>
  <c r="BE94"/>
  <c r="BI92"/>
  <c r="F41"/>
  <c i="1" r="BF74"/>
  <c i="15" r="BH92"/>
  <c r="F40"/>
  <c i="1" r="BE74"/>
  <c i="15" r="BG92"/>
  <c r="F39"/>
  <c i="1" r="BD74"/>
  <c i="15" r="BF92"/>
  <c r="K38"/>
  <c i="1" r="AY74"/>
  <c i="15" r="F38"/>
  <c i="1" r="BC74"/>
  <c i="15" r="R92"/>
  <c r="R91"/>
  <c r="R90"/>
  <c r="R89"/>
  <c r="J65"/>
  <c r="Q92"/>
  <c r="Q91"/>
  <c r="Q90"/>
  <c r="Q89"/>
  <c r="I65"/>
  <c r="X92"/>
  <c r="X91"/>
  <c r="X90"/>
  <c r="X89"/>
  <c r="V92"/>
  <c r="V91"/>
  <c r="V90"/>
  <c r="V89"/>
  <c r="T92"/>
  <c r="T91"/>
  <c r="T90"/>
  <c r="T89"/>
  <c i="1" r="AW74"/>
  <c i="15" r="P92"/>
  <c r="BK92"/>
  <c r="BK91"/>
  <c r="K91"/>
  <c r="BK90"/>
  <c r="K90"/>
  <c r="BK89"/>
  <c r="K89"/>
  <c r="K65"/>
  <c r="K34"/>
  <c i="1" r="AG74"/>
  <c i="15" r="K92"/>
  <c r="BE92"/>
  <c r="K37"/>
  <c i="1" r="AX74"/>
  <c i="15" r="F37"/>
  <c i="1" r="BB74"/>
  <c i="15" r="K67"/>
  <c r="J67"/>
  <c r="I67"/>
  <c r="K66"/>
  <c r="J66"/>
  <c r="I66"/>
  <c r="J86"/>
  <c r="J85"/>
  <c r="F85"/>
  <c r="F83"/>
  <c r="E81"/>
  <c r="K33"/>
  <c i="1" r="AT74"/>
  <c i="15" r="K32"/>
  <c i="1" r="AS74"/>
  <c i="15" r="J61"/>
  <c r="J60"/>
  <c r="F60"/>
  <c r="F58"/>
  <c r="E56"/>
  <c r="K43"/>
  <c r="J20"/>
  <c r="E20"/>
  <c r="F86"/>
  <c r="F61"/>
  <c r="J19"/>
  <c r="J14"/>
  <c r="J83"/>
  <c r="J58"/>
  <c r="E7"/>
  <c r="E77"/>
  <c r="E52"/>
  <c i="14" r="K41"/>
  <c r="K40"/>
  <c i="1" r="BA73"/>
  <c i="14" r="K39"/>
  <c i="1" r="AZ73"/>
  <c i="14" r="BI122"/>
  <c r="BH122"/>
  <c r="BG122"/>
  <c r="BF122"/>
  <c r="R122"/>
  <c r="Q122"/>
  <c r="X122"/>
  <c r="V122"/>
  <c r="T122"/>
  <c r="P122"/>
  <c r="BK122"/>
  <c r="K122"/>
  <c r="BE122"/>
  <c r="BI121"/>
  <c r="BH121"/>
  <c r="BG121"/>
  <c r="BF121"/>
  <c r="R121"/>
  <c r="Q121"/>
  <c r="X121"/>
  <c r="V121"/>
  <c r="T121"/>
  <c r="P121"/>
  <c r="BK121"/>
  <c r="K121"/>
  <c r="BE121"/>
  <c r="BI120"/>
  <c r="BH120"/>
  <c r="BG120"/>
  <c r="BF120"/>
  <c r="R120"/>
  <c r="Q120"/>
  <c r="X120"/>
  <c r="V120"/>
  <c r="T120"/>
  <c r="P120"/>
  <c r="BK120"/>
  <c r="K120"/>
  <c r="BE120"/>
  <c r="BI119"/>
  <c r="BH119"/>
  <c r="BG119"/>
  <c r="BF119"/>
  <c r="R119"/>
  <c r="Q119"/>
  <c r="X119"/>
  <c r="V119"/>
  <c r="T119"/>
  <c r="P119"/>
  <c r="BK119"/>
  <c r="K119"/>
  <c r="BE119"/>
  <c r="BI118"/>
  <c r="BH118"/>
  <c r="BG118"/>
  <c r="BF118"/>
  <c r="R118"/>
  <c r="Q118"/>
  <c r="X118"/>
  <c r="V118"/>
  <c r="T118"/>
  <c r="P118"/>
  <c r="BK118"/>
  <c r="K118"/>
  <c r="BE118"/>
  <c r="BI117"/>
  <c r="BH117"/>
  <c r="BG117"/>
  <c r="BF117"/>
  <c r="R117"/>
  <c r="Q117"/>
  <c r="X117"/>
  <c r="V117"/>
  <c r="T117"/>
  <c r="P117"/>
  <c r="BK117"/>
  <c r="K117"/>
  <c r="BE117"/>
  <c r="BI116"/>
  <c r="BH116"/>
  <c r="BG116"/>
  <c r="BF116"/>
  <c r="R116"/>
  <c r="Q116"/>
  <c r="X116"/>
  <c r="V116"/>
  <c r="T116"/>
  <c r="P116"/>
  <c r="BK116"/>
  <c r="K116"/>
  <c r="BE116"/>
  <c r="BI115"/>
  <c r="BH115"/>
  <c r="BG115"/>
  <c r="BF115"/>
  <c r="R115"/>
  <c r="Q115"/>
  <c r="X115"/>
  <c r="V115"/>
  <c r="T115"/>
  <c r="P115"/>
  <c r="BK115"/>
  <c r="K115"/>
  <c r="BE115"/>
  <c r="BI114"/>
  <c r="BH114"/>
  <c r="BG114"/>
  <c r="BF114"/>
  <c r="R114"/>
  <c r="Q114"/>
  <c r="X114"/>
  <c r="V114"/>
  <c r="T114"/>
  <c r="P114"/>
  <c r="BK114"/>
  <c r="K114"/>
  <c r="BE114"/>
  <c r="BI113"/>
  <c r="BH113"/>
  <c r="BG113"/>
  <c r="BF113"/>
  <c r="R113"/>
  <c r="Q113"/>
  <c r="X113"/>
  <c r="V113"/>
  <c r="T113"/>
  <c r="P113"/>
  <c r="BK113"/>
  <c r="K113"/>
  <c r="BE113"/>
  <c r="BI112"/>
  <c r="BH112"/>
  <c r="BG112"/>
  <c r="BF112"/>
  <c r="R112"/>
  <c r="Q112"/>
  <c r="X112"/>
  <c r="V112"/>
  <c r="T112"/>
  <c r="P112"/>
  <c r="BK112"/>
  <c r="K112"/>
  <c r="BE112"/>
  <c r="BI111"/>
  <c r="BH111"/>
  <c r="BG111"/>
  <c r="BF111"/>
  <c r="R111"/>
  <c r="Q111"/>
  <c r="X111"/>
  <c r="V111"/>
  <c r="T111"/>
  <c r="P111"/>
  <c r="BK111"/>
  <c r="K111"/>
  <c r="BE111"/>
  <c r="BI110"/>
  <c r="BH110"/>
  <c r="BG110"/>
  <c r="BF110"/>
  <c r="R110"/>
  <c r="Q110"/>
  <c r="X110"/>
  <c r="V110"/>
  <c r="T110"/>
  <c r="P110"/>
  <c r="BK110"/>
  <c r="K110"/>
  <c r="BE110"/>
  <c r="BI109"/>
  <c r="BH109"/>
  <c r="BG109"/>
  <c r="BF109"/>
  <c r="R109"/>
  <c r="Q109"/>
  <c r="X109"/>
  <c r="V109"/>
  <c r="T109"/>
  <c r="P109"/>
  <c r="BK109"/>
  <c r="K109"/>
  <c r="BE109"/>
  <c r="BI108"/>
  <c r="BH108"/>
  <c r="BG108"/>
  <c r="BF108"/>
  <c r="R108"/>
  <c r="Q108"/>
  <c r="X108"/>
  <c r="V108"/>
  <c r="T108"/>
  <c r="P108"/>
  <c r="BK108"/>
  <c r="K108"/>
  <c r="BE108"/>
  <c r="BI107"/>
  <c r="BH107"/>
  <c r="BG107"/>
  <c r="BF107"/>
  <c r="R107"/>
  <c r="Q107"/>
  <c r="X107"/>
  <c r="V107"/>
  <c r="T107"/>
  <c r="P107"/>
  <c r="BK107"/>
  <c r="K107"/>
  <c r="BE107"/>
  <c r="BI106"/>
  <c r="BH106"/>
  <c r="BG106"/>
  <c r="BF106"/>
  <c r="R106"/>
  <c r="Q106"/>
  <c r="X106"/>
  <c r="V106"/>
  <c r="T106"/>
  <c r="P106"/>
  <c r="BK106"/>
  <c r="K106"/>
  <c r="BE106"/>
  <c r="BI105"/>
  <c r="BH105"/>
  <c r="BG105"/>
  <c r="BF105"/>
  <c r="R105"/>
  <c r="Q105"/>
  <c r="X105"/>
  <c r="V105"/>
  <c r="T105"/>
  <c r="P105"/>
  <c r="BK105"/>
  <c r="K105"/>
  <c r="BE105"/>
  <c r="BI104"/>
  <c r="BH104"/>
  <c r="BG104"/>
  <c r="BF104"/>
  <c r="R104"/>
  <c r="Q104"/>
  <c r="X104"/>
  <c r="V104"/>
  <c r="T104"/>
  <c r="P104"/>
  <c r="BK104"/>
  <c r="K104"/>
  <c r="BE104"/>
  <c r="BI103"/>
  <c r="BH103"/>
  <c r="BG103"/>
  <c r="BF103"/>
  <c r="R103"/>
  <c r="Q103"/>
  <c r="X103"/>
  <c r="V103"/>
  <c r="T103"/>
  <c r="P103"/>
  <c r="BK103"/>
  <c r="K103"/>
  <c r="BE103"/>
  <c r="BI102"/>
  <c r="BH102"/>
  <c r="BG102"/>
  <c r="BF102"/>
  <c r="R102"/>
  <c r="Q102"/>
  <c r="X102"/>
  <c r="V102"/>
  <c r="T102"/>
  <c r="P102"/>
  <c r="BK102"/>
  <c r="K102"/>
  <c r="BE102"/>
  <c r="BI101"/>
  <c r="BH101"/>
  <c r="BG101"/>
  <c r="BF101"/>
  <c r="R101"/>
  <c r="Q101"/>
  <c r="X101"/>
  <c r="V101"/>
  <c r="T101"/>
  <c r="P101"/>
  <c r="BK101"/>
  <c r="K101"/>
  <c r="BE101"/>
  <c r="BI100"/>
  <c r="BH100"/>
  <c r="BG100"/>
  <c r="BF100"/>
  <c r="R100"/>
  <c r="Q100"/>
  <c r="X100"/>
  <c r="V100"/>
  <c r="T100"/>
  <c r="P100"/>
  <c r="BK100"/>
  <c r="K100"/>
  <c r="BE100"/>
  <c r="BI99"/>
  <c r="BH99"/>
  <c r="BG99"/>
  <c r="BF99"/>
  <c r="R99"/>
  <c r="Q99"/>
  <c r="X99"/>
  <c r="V99"/>
  <c r="T99"/>
  <c r="P99"/>
  <c r="BK99"/>
  <c r="K99"/>
  <c r="BE99"/>
  <c r="BI98"/>
  <c r="BH98"/>
  <c r="BG98"/>
  <c r="BF98"/>
  <c r="R98"/>
  <c r="Q98"/>
  <c r="X98"/>
  <c r="V98"/>
  <c r="T98"/>
  <c r="P98"/>
  <c r="BK98"/>
  <c r="K98"/>
  <c r="BE98"/>
  <c r="BI97"/>
  <c r="BH97"/>
  <c r="BG97"/>
  <c r="BF97"/>
  <c r="R97"/>
  <c r="Q97"/>
  <c r="X97"/>
  <c r="V97"/>
  <c r="T97"/>
  <c r="P97"/>
  <c r="BK97"/>
  <c r="K97"/>
  <c r="BE97"/>
  <c r="BI96"/>
  <c r="BH96"/>
  <c r="BG96"/>
  <c r="BF96"/>
  <c r="R96"/>
  <c r="Q96"/>
  <c r="X96"/>
  <c r="V96"/>
  <c r="T96"/>
  <c r="P96"/>
  <c r="BK96"/>
  <c r="K96"/>
  <c r="BE96"/>
  <c r="BI95"/>
  <c r="BH95"/>
  <c r="BG95"/>
  <c r="BF95"/>
  <c r="R95"/>
  <c r="Q95"/>
  <c r="X95"/>
  <c r="V95"/>
  <c r="T95"/>
  <c r="P95"/>
  <c r="BK95"/>
  <c r="K95"/>
  <c r="BE95"/>
  <c r="BI94"/>
  <c r="BH94"/>
  <c r="BG94"/>
  <c r="BF94"/>
  <c r="R94"/>
  <c r="Q94"/>
  <c r="X94"/>
  <c r="V94"/>
  <c r="T94"/>
  <c r="P94"/>
  <c r="BK94"/>
  <c r="K94"/>
  <c r="BE94"/>
  <c r="BI93"/>
  <c r="BH93"/>
  <c r="BG93"/>
  <c r="BF93"/>
  <c r="R93"/>
  <c r="Q93"/>
  <c r="X93"/>
  <c r="V93"/>
  <c r="T93"/>
  <c r="P93"/>
  <c r="BK93"/>
  <c r="K93"/>
  <c r="BE93"/>
  <c r="BI92"/>
  <c r="BH92"/>
  <c r="BG92"/>
  <c r="BF92"/>
  <c r="R92"/>
  <c r="Q92"/>
  <c r="X92"/>
  <c r="V92"/>
  <c r="T92"/>
  <c r="P92"/>
  <c r="BK92"/>
  <c r="K92"/>
  <c r="BE92"/>
  <c r="BI91"/>
  <c r="BH91"/>
  <c r="BG91"/>
  <c r="BF91"/>
  <c r="R91"/>
  <c r="Q91"/>
  <c r="X91"/>
  <c r="V91"/>
  <c r="T91"/>
  <c r="P91"/>
  <c r="BK91"/>
  <c r="K91"/>
  <c r="BE91"/>
  <c r="BI90"/>
  <c r="F41"/>
  <c i="1" r="BF73"/>
  <c i="14" r="BH90"/>
  <c r="F40"/>
  <c i="1" r="BE73"/>
  <c i="14" r="BG90"/>
  <c r="F39"/>
  <c i="1" r="BD73"/>
  <c i="14" r="BF90"/>
  <c r="K38"/>
  <c i="1" r="AY73"/>
  <c i="14" r="F38"/>
  <c i="1" r="BC73"/>
  <c i="14" r="R90"/>
  <c r="R89"/>
  <c r="R88"/>
  <c r="J65"/>
  <c r="Q90"/>
  <c r="Q89"/>
  <c r="Q88"/>
  <c r="I65"/>
  <c r="X90"/>
  <c r="X89"/>
  <c r="X88"/>
  <c r="V90"/>
  <c r="V89"/>
  <c r="V88"/>
  <c r="T90"/>
  <c r="T89"/>
  <c r="T88"/>
  <c i="1" r="AW73"/>
  <c i="14" r="P90"/>
  <c r="BK90"/>
  <c r="BK89"/>
  <c r="K89"/>
  <c r="BK88"/>
  <c r="K88"/>
  <c r="K65"/>
  <c r="K34"/>
  <c i="1" r="AG73"/>
  <c i="14" r="K90"/>
  <c r="BE90"/>
  <c r="K37"/>
  <c i="1" r="AX73"/>
  <c i="14" r="F37"/>
  <c i="1" r="BB73"/>
  <c i="14" r="K66"/>
  <c r="J66"/>
  <c r="I66"/>
  <c r="J85"/>
  <c r="J84"/>
  <c r="F84"/>
  <c r="F82"/>
  <c r="E80"/>
  <c r="K33"/>
  <c i="1" r="AT73"/>
  <c i="14" r="K32"/>
  <c i="1" r="AS73"/>
  <c i="14" r="J61"/>
  <c r="J60"/>
  <c r="F60"/>
  <c r="F58"/>
  <c r="E56"/>
  <c r="K43"/>
  <c r="J20"/>
  <c r="E20"/>
  <c r="F85"/>
  <c r="F61"/>
  <c r="J19"/>
  <c r="J14"/>
  <c r="J82"/>
  <c r="J58"/>
  <c r="E7"/>
  <c r="E76"/>
  <c r="E52"/>
  <c i="13" r="K41"/>
  <c r="K40"/>
  <c i="1" r="BA71"/>
  <c i="13" r="K39"/>
  <c i="1" r="AZ71"/>
  <c i="13" r="BI124"/>
  <c r="BH124"/>
  <c r="BG124"/>
  <c r="BF124"/>
  <c r="R124"/>
  <c r="Q124"/>
  <c r="X124"/>
  <c r="V124"/>
  <c r="T124"/>
  <c r="P124"/>
  <c r="BK124"/>
  <c r="K124"/>
  <c r="BE124"/>
  <c r="BI122"/>
  <c r="BH122"/>
  <c r="BG122"/>
  <c r="BF122"/>
  <c r="R122"/>
  <c r="Q122"/>
  <c r="X122"/>
  <c r="V122"/>
  <c r="T122"/>
  <c r="P122"/>
  <c r="BK122"/>
  <c r="K122"/>
  <c r="BE122"/>
  <c r="BI121"/>
  <c r="BH121"/>
  <c r="BG121"/>
  <c r="BF121"/>
  <c r="R121"/>
  <c r="Q121"/>
  <c r="X121"/>
  <c r="V121"/>
  <c r="T121"/>
  <c r="P121"/>
  <c r="BK121"/>
  <c r="K121"/>
  <c r="BE121"/>
  <c r="BI119"/>
  <c r="BH119"/>
  <c r="BG119"/>
  <c r="BF119"/>
  <c r="R119"/>
  <c r="Q119"/>
  <c r="X119"/>
  <c r="V119"/>
  <c r="T119"/>
  <c r="P119"/>
  <c r="BK119"/>
  <c r="K119"/>
  <c r="BE119"/>
  <c r="BI117"/>
  <c r="BH117"/>
  <c r="BG117"/>
  <c r="BF117"/>
  <c r="R117"/>
  <c r="Q117"/>
  <c r="X117"/>
  <c r="V117"/>
  <c r="T117"/>
  <c r="P117"/>
  <c r="BK117"/>
  <c r="K117"/>
  <c r="BE117"/>
  <c r="BI115"/>
  <c r="BH115"/>
  <c r="BG115"/>
  <c r="BF115"/>
  <c r="R115"/>
  <c r="Q115"/>
  <c r="X115"/>
  <c r="V115"/>
  <c r="T115"/>
  <c r="P115"/>
  <c r="BK115"/>
  <c r="K115"/>
  <c r="BE115"/>
  <c r="BI114"/>
  <c r="BH114"/>
  <c r="BG114"/>
  <c r="BF114"/>
  <c r="R114"/>
  <c r="Q114"/>
  <c r="X114"/>
  <c r="V114"/>
  <c r="T114"/>
  <c r="P114"/>
  <c r="BK114"/>
  <c r="K114"/>
  <c r="BE114"/>
  <c r="BI113"/>
  <c r="BH113"/>
  <c r="BG113"/>
  <c r="BF113"/>
  <c r="R113"/>
  <c r="Q113"/>
  <c r="X113"/>
  <c r="V113"/>
  <c r="T113"/>
  <c r="P113"/>
  <c r="BK113"/>
  <c r="K113"/>
  <c r="BE113"/>
  <c r="BI112"/>
  <c r="BH112"/>
  <c r="BG112"/>
  <c r="BF112"/>
  <c r="R112"/>
  <c r="Q112"/>
  <c r="X112"/>
  <c r="V112"/>
  <c r="T112"/>
  <c r="P112"/>
  <c r="BK112"/>
  <c r="K112"/>
  <c r="BE112"/>
  <c r="BI111"/>
  <c r="BH111"/>
  <c r="BG111"/>
  <c r="BF111"/>
  <c r="R111"/>
  <c r="Q111"/>
  <c r="X111"/>
  <c r="V111"/>
  <c r="T111"/>
  <c r="P111"/>
  <c r="BK111"/>
  <c r="K111"/>
  <c r="BE111"/>
  <c r="BI109"/>
  <c r="BH109"/>
  <c r="BG109"/>
  <c r="BF109"/>
  <c r="R109"/>
  <c r="Q109"/>
  <c r="X109"/>
  <c r="V109"/>
  <c r="T109"/>
  <c r="P109"/>
  <c r="BK109"/>
  <c r="K109"/>
  <c r="BE109"/>
  <c r="BI108"/>
  <c r="BH108"/>
  <c r="BG108"/>
  <c r="BF108"/>
  <c r="R108"/>
  <c r="Q108"/>
  <c r="X108"/>
  <c r="V108"/>
  <c r="T108"/>
  <c r="P108"/>
  <c r="BK108"/>
  <c r="K108"/>
  <c r="BE108"/>
  <c r="BI106"/>
  <c r="BH106"/>
  <c r="BG106"/>
  <c r="BF106"/>
  <c r="R106"/>
  <c r="Q106"/>
  <c r="X106"/>
  <c r="V106"/>
  <c r="T106"/>
  <c r="P106"/>
  <c r="BK106"/>
  <c r="K106"/>
  <c r="BE106"/>
  <c r="BI104"/>
  <c r="BH104"/>
  <c r="BG104"/>
  <c r="BF104"/>
  <c r="R104"/>
  <c r="Q104"/>
  <c r="X104"/>
  <c r="V104"/>
  <c r="T104"/>
  <c r="P104"/>
  <c r="BK104"/>
  <c r="K104"/>
  <c r="BE104"/>
  <c r="BI102"/>
  <c r="BH102"/>
  <c r="BG102"/>
  <c r="BF102"/>
  <c r="R102"/>
  <c r="Q102"/>
  <c r="X102"/>
  <c r="V102"/>
  <c r="T102"/>
  <c r="P102"/>
  <c r="BK102"/>
  <c r="K102"/>
  <c r="BE102"/>
  <c r="BI100"/>
  <c r="BH100"/>
  <c r="BG100"/>
  <c r="BF100"/>
  <c r="R100"/>
  <c r="Q100"/>
  <c r="X100"/>
  <c r="V100"/>
  <c r="T100"/>
  <c r="P100"/>
  <c r="BK100"/>
  <c r="K100"/>
  <c r="BE100"/>
  <c r="BI98"/>
  <c r="BH98"/>
  <c r="BG98"/>
  <c r="BF98"/>
  <c r="R98"/>
  <c r="Q98"/>
  <c r="X98"/>
  <c r="V98"/>
  <c r="T98"/>
  <c r="P98"/>
  <c r="BK98"/>
  <c r="K98"/>
  <c r="BE98"/>
  <c r="BI96"/>
  <c r="BH96"/>
  <c r="BG96"/>
  <c r="BF96"/>
  <c r="R96"/>
  <c r="Q96"/>
  <c r="X96"/>
  <c r="V96"/>
  <c r="T96"/>
  <c r="P96"/>
  <c r="BK96"/>
  <c r="K96"/>
  <c r="BE96"/>
  <c r="BI94"/>
  <c r="BH94"/>
  <c r="BG94"/>
  <c r="BF94"/>
  <c r="R94"/>
  <c r="Q94"/>
  <c r="X94"/>
  <c r="V94"/>
  <c r="T94"/>
  <c r="P94"/>
  <c r="BK94"/>
  <c r="K94"/>
  <c r="BE94"/>
  <c r="BI92"/>
  <c r="F41"/>
  <c i="1" r="BF71"/>
  <c i="13" r="BH92"/>
  <c r="F40"/>
  <c i="1" r="BE71"/>
  <c i="13" r="BG92"/>
  <c r="F39"/>
  <c i="1" r="BD71"/>
  <c i="13" r="BF92"/>
  <c r="K38"/>
  <c i="1" r="AY71"/>
  <c i="13" r="F38"/>
  <c i="1" r="BC71"/>
  <c i="13" r="R92"/>
  <c r="R91"/>
  <c r="R90"/>
  <c r="R89"/>
  <c r="J65"/>
  <c r="Q92"/>
  <c r="Q91"/>
  <c r="Q90"/>
  <c r="Q89"/>
  <c r="I65"/>
  <c r="X92"/>
  <c r="X91"/>
  <c r="X90"/>
  <c r="X89"/>
  <c r="V92"/>
  <c r="V91"/>
  <c r="V90"/>
  <c r="V89"/>
  <c r="T92"/>
  <c r="T91"/>
  <c r="T90"/>
  <c r="T89"/>
  <c i="1" r="AW71"/>
  <c i="13" r="P92"/>
  <c r="BK92"/>
  <c r="BK91"/>
  <c r="K91"/>
  <c r="BK90"/>
  <c r="K90"/>
  <c r="BK89"/>
  <c r="K89"/>
  <c r="K65"/>
  <c r="K34"/>
  <c i="1" r="AG71"/>
  <c i="13" r="K92"/>
  <c r="BE92"/>
  <c r="K37"/>
  <c i="1" r="AX71"/>
  <c i="13" r="F37"/>
  <c i="1" r="BB71"/>
  <c i="13" r="K67"/>
  <c r="J67"/>
  <c r="I67"/>
  <c r="K66"/>
  <c r="J66"/>
  <c r="I66"/>
  <c r="J86"/>
  <c r="J85"/>
  <c r="F85"/>
  <c r="F83"/>
  <c r="E81"/>
  <c r="K33"/>
  <c i="1" r="AT71"/>
  <c i="13" r="K32"/>
  <c i="1" r="AS71"/>
  <c i="13" r="J61"/>
  <c r="J60"/>
  <c r="F60"/>
  <c r="F58"/>
  <c r="E56"/>
  <c r="K43"/>
  <c r="J20"/>
  <c r="E20"/>
  <c r="F86"/>
  <c r="F61"/>
  <c r="J19"/>
  <c r="J14"/>
  <c r="J83"/>
  <c r="J58"/>
  <c r="E7"/>
  <c r="E77"/>
  <c r="E52"/>
  <c i="12" r="K41"/>
  <c r="K40"/>
  <c i="1" r="BA70"/>
  <c i="12" r="K39"/>
  <c i="1" r="AZ70"/>
  <c i="12" r="BI161"/>
  <c r="BH161"/>
  <c r="BG161"/>
  <c r="BF161"/>
  <c r="R161"/>
  <c r="Q161"/>
  <c r="X161"/>
  <c r="V161"/>
  <c r="T161"/>
  <c r="P161"/>
  <c r="BK161"/>
  <c r="K161"/>
  <c r="BE161"/>
  <c r="BI160"/>
  <c r="BH160"/>
  <c r="BG160"/>
  <c r="BF160"/>
  <c r="R160"/>
  <c r="Q160"/>
  <c r="X160"/>
  <c r="V160"/>
  <c r="T160"/>
  <c r="P160"/>
  <c r="BK160"/>
  <c r="K160"/>
  <c r="BE160"/>
  <c r="BI159"/>
  <c r="BH159"/>
  <c r="BG159"/>
  <c r="BF159"/>
  <c r="R159"/>
  <c r="Q159"/>
  <c r="X159"/>
  <c r="V159"/>
  <c r="T159"/>
  <c r="P159"/>
  <c r="BK159"/>
  <c r="K159"/>
  <c r="BE159"/>
  <c r="BI158"/>
  <c r="BH158"/>
  <c r="BG158"/>
  <c r="BF158"/>
  <c r="R158"/>
  <c r="Q158"/>
  <c r="X158"/>
  <c r="V158"/>
  <c r="T158"/>
  <c r="P158"/>
  <c r="BK158"/>
  <c r="K158"/>
  <c r="BE158"/>
  <c r="BI157"/>
  <c r="BH157"/>
  <c r="BG157"/>
  <c r="BF157"/>
  <c r="R157"/>
  <c r="Q157"/>
  <c r="X157"/>
  <c r="V157"/>
  <c r="T157"/>
  <c r="P157"/>
  <c r="BK157"/>
  <c r="K157"/>
  <c r="BE157"/>
  <c r="BI156"/>
  <c r="BH156"/>
  <c r="BG156"/>
  <c r="BF156"/>
  <c r="R156"/>
  <c r="Q156"/>
  <c r="X156"/>
  <c r="V156"/>
  <c r="T156"/>
  <c r="P156"/>
  <c r="BK156"/>
  <c r="K156"/>
  <c r="BE156"/>
  <c r="BI155"/>
  <c r="BH155"/>
  <c r="BG155"/>
  <c r="BF155"/>
  <c r="R155"/>
  <c r="Q155"/>
  <c r="X155"/>
  <c r="V155"/>
  <c r="T155"/>
  <c r="P155"/>
  <c r="BK155"/>
  <c r="K155"/>
  <c r="BE155"/>
  <c r="BI154"/>
  <c r="BH154"/>
  <c r="BG154"/>
  <c r="BF154"/>
  <c r="R154"/>
  <c r="Q154"/>
  <c r="X154"/>
  <c r="V154"/>
  <c r="T154"/>
  <c r="P154"/>
  <c r="BK154"/>
  <c r="K154"/>
  <c r="BE154"/>
  <c r="BI153"/>
  <c r="BH153"/>
  <c r="BG153"/>
  <c r="BF153"/>
  <c r="R153"/>
  <c r="Q153"/>
  <c r="X153"/>
  <c r="V153"/>
  <c r="T153"/>
  <c r="P153"/>
  <c r="BK153"/>
  <c r="K153"/>
  <c r="BE153"/>
  <c r="BI152"/>
  <c r="BH152"/>
  <c r="BG152"/>
  <c r="BF152"/>
  <c r="R152"/>
  <c r="Q152"/>
  <c r="X152"/>
  <c r="V152"/>
  <c r="T152"/>
  <c r="P152"/>
  <c r="BK152"/>
  <c r="K152"/>
  <c r="BE152"/>
  <c r="BI151"/>
  <c r="BH151"/>
  <c r="BG151"/>
  <c r="BF151"/>
  <c r="R151"/>
  <c r="Q151"/>
  <c r="X151"/>
  <c r="V151"/>
  <c r="T151"/>
  <c r="P151"/>
  <c r="BK151"/>
  <c r="K151"/>
  <c r="BE151"/>
  <c r="BI150"/>
  <c r="BH150"/>
  <c r="BG150"/>
  <c r="BF150"/>
  <c r="R150"/>
  <c r="Q150"/>
  <c r="X150"/>
  <c r="V150"/>
  <c r="T150"/>
  <c r="P150"/>
  <c r="BK150"/>
  <c r="K150"/>
  <c r="BE150"/>
  <c r="BI149"/>
  <c r="BH149"/>
  <c r="BG149"/>
  <c r="BF149"/>
  <c r="R149"/>
  <c r="Q149"/>
  <c r="X149"/>
  <c r="V149"/>
  <c r="T149"/>
  <c r="P149"/>
  <c r="BK149"/>
  <c r="K149"/>
  <c r="BE149"/>
  <c r="BI148"/>
  <c r="BH148"/>
  <c r="BG148"/>
  <c r="BF148"/>
  <c r="R148"/>
  <c r="Q148"/>
  <c r="X148"/>
  <c r="V148"/>
  <c r="T148"/>
  <c r="P148"/>
  <c r="BK148"/>
  <c r="K148"/>
  <c r="BE148"/>
  <c r="BI147"/>
  <c r="BH147"/>
  <c r="BG147"/>
  <c r="BF147"/>
  <c r="R147"/>
  <c r="Q147"/>
  <c r="X147"/>
  <c r="V147"/>
  <c r="T147"/>
  <c r="P147"/>
  <c r="BK147"/>
  <c r="K147"/>
  <c r="BE147"/>
  <c r="BI146"/>
  <c r="BH146"/>
  <c r="BG146"/>
  <c r="BF146"/>
  <c r="R146"/>
  <c r="Q146"/>
  <c r="X146"/>
  <c r="V146"/>
  <c r="T146"/>
  <c r="P146"/>
  <c r="BK146"/>
  <c r="K146"/>
  <c r="BE146"/>
  <c r="BI145"/>
  <c r="BH145"/>
  <c r="BG145"/>
  <c r="BF145"/>
  <c r="R145"/>
  <c r="Q145"/>
  <c r="X145"/>
  <c r="V145"/>
  <c r="T145"/>
  <c r="P145"/>
  <c r="BK145"/>
  <c r="K145"/>
  <c r="BE145"/>
  <c r="BI144"/>
  <c r="BH144"/>
  <c r="BG144"/>
  <c r="BF144"/>
  <c r="R144"/>
  <c r="Q144"/>
  <c r="X144"/>
  <c r="V144"/>
  <c r="T144"/>
  <c r="P144"/>
  <c r="BK144"/>
  <c r="K144"/>
  <c r="BE144"/>
  <c r="BI143"/>
  <c r="BH143"/>
  <c r="BG143"/>
  <c r="BF143"/>
  <c r="R143"/>
  <c r="Q143"/>
  <c r="X143"/>
  <c r="V143"/>
  <c r="T143"/>
  <c r="P143"/>
  <c r="BK143"/>
  <c r="K143"/>
  <c r="BE143"/>
  <c r="BI142"/>
  <c r="BH142"/>
  <c r="BG142"/>
  <c r="BF142"/>
  <c r="R142"/>
  <c r="Q142"/>
  <c r="X142"/>
  <c r="V142"/>
  <c r="T142"/>
  <c r="P142"/>
  <c r="BK142"/>
  <c r="K142"/>
  <c r="BE142"/>
  <c r="BI141"/>
  <c r="BH141"/>
  <c r="BG141"/>
  <c r="BF141"/>
  <c r="R141"/>
  <c r="Q141"/>
  <c r="X141"/>
  <c r="V141"/>
  <c r="T141"/>
  <c r="P141"/>
  <c r="BK141"/>
  <c r="K141"/>
  <c r="BE141"/>
  <c r="BI140"/>
  <c r="BH140"/>
  <c r="BG140"/>
  <c r="BF140"/>
  <c r="R140"/>
  <c r="Q140"/>
  <c r="X140"/>
  <c r="V140"/>
  <c r="T140"/>
  <c r="P140"/>
  <c r="BK140"/>
  <c r="K140"/>
  <c r="BE140"/>
  <c r="BI139"/>
  <c r="BH139"/>
  <c r="BG139"/>
  <c r="BF139"/>
  <c r="R139"/>
  <c r="Q139"/>
  <c r="X139"/>
  <c r="V139"/>
  <c r="T139"/>
  <c r="P139"/>
  <c r="BK139"/>
  <c r="K139"/>
  <c r="BE139"/>
  <c r="BI138"/>
  <c r="BH138"/>
  <c r="BG138"/>
  <c r="BF138"/>
  <c r="R138"/>
  <c r="Q138"/>
  <c r="X138"/>
  <c r="V138"/>
  <c r="T138"/>
  <c r="P138"/>
  <c r="BK138"/>
  <c r="K138"/>
  <c r="BE138"/>
  <c r="BI137"/>
  <c r="BH137"/>
  <c r="BG137"/>
  <c r="BF137"/>
  <c r="R137"/>
  <c r="Q137"/>
  <c r="X137"/>
  <c r="V137"/>
  <c r="T137"/>
  <c r="P137"/>
  <c r="BK137"/>
  <c r="K137"/>
  <c r="BE137"/>
  <c r="BI136"/>
  <c r="BH136"/>
  <c r="BG136"/>
  <c r="BF136"/>
  <c r="R136"/>
  <c r="Q136"/>
  <c r="X136"/>
  <c r="V136"/>
  <c r="T136"/>
  <c r="P136"/>
  <c r="BK136"/>
  <c r="K136"/>
  <c r="BE136"/>
  <c r="BI135"/>
  <c r="BH135"/>
  <c r="BG135"/>
  <c r="BF135"/>
  <c r="R135"/>
  <c r="Q135"/>
  <c r="X135"/>
  <c r="V135"/>
  <c r="T135"/>
  <c r="P135"/>
  <c r="BK135"/>
  <c r="K135"/>
  <c r="BE135"/>
  <c r="BI134"/>
  <c r="BH134"/>
  <c r="BG134"/>
  <c r="BF134"/>
  <c r="R134"/>
  <c r="Q134"/>
  <c r="X134"/>
  <c r="V134"/>
  <c r="T134"/>
  <c r="P134"/>
  <c r="BK134"/>
  <c r="K134"/>
  <c r="BE134"/>
  <c r="BI133"/>
  <c r="BH133"/>
  <c r="BG133"/>
  <c r="BF133"/>
  <c r="R133"/>
  <c r="Q133"/>
  <c r="X133"/>
  <c r="V133"/>
  <c r="T133"/>
  <c r="P133"/>
  <c r="BK133"/>
  <c r="K133"/>
  <c r="BE133"/>
  <c r="BI132"/>
  <c r="BH132"/>
  <c r="BG132"/>
  <c r="BF132"/>
  <c r="R132"/>
  <c r="Q132"/>
  <c r="X132"/>
  <c r="V132"/>
  <c r="T132"/>
  <c r="P132"/>
  <c r="BK132"/>
  <c r="K132"/>
  <c r="BE132"/>
  <c r="BI131"/>
  <c r="BH131"/>
  <c r="BG131"/>
  <c r="BF131"/>
  <c r="R131"/>
  <c r="Q131"/>
  <c r="X131"/>
  <c r="V131"/>
  <c r="T131"/>
  <c r="P131"/>
  <c r="BK131"/>
  <c r="K131"/>
  <c r="BE131"/>
  <c r="BI130"/>
  <c r="BH130"/>
  <c r="BG130"/>
  <c r="BF130"/>
  <c r="R130"/>
  <c r="Q130"/>
  <c r="X130"/>
  <c r="V130"/>
  <c r="T130"/>
  <c r="P130"/>
  <c r="BK130"/>
  <c r="K130"/>
  <c r="BE130"/>
  <c r="BI129"/>
  <c r="BH129"/>
  <c r="BG129"/>
  <c r="BF129"/>
  <c r="R129"/>
  <c r="Q129"/>
  <c r="X129"/>
  <c r="V129"/>
  <c r="T129"/>
  <c r="P129"/>
  <c r="BK129"/>
  <c r="K129"/>
  <c r="BE129"/>
  <c r="BI128"/>
  <c r="BH128"/>
  <c r="BG128"/>
  <c r="BF128"/>
  <c r="R128"/>
  <c r="Q128"/>
  <c r="X128"/>
  <c r="V128"/>
  <c r="T128"/>
  <c r="P128"/>
  <c r="BK128"/>
  <c r="K128"/>
  <c r="BE128"/>
  <c r="BI127"/>
  <c r="BH127"/>
  <c r="BG127"/>
  <c r="BF127"/>
  <c r="R127"/>
  <c r="Q127"/>
  <c r="X127"/>
  <c r="V127"/>
  <c r="T127"/>
  <c r="P127"/>
  <c r="BK127"/>
  <c r="K127"/>
  <c r="BE127"/>
  <c r="BI126"/>
  <c r="BH126"/>
  <c r="BG126"/>
  <c r="BF126"/>
  <c r="R126"/>
  <c r="Q126"/>
  <c r="X126"/>
  <c r="V126"/>
  <c r="T126"/>
  <c r="P126"/>
  <c r="BK126"/>
  <c r="K126"/>
  <c r="BE126"/>
  <c r="BI125"/>
  <c r="BH125"/>
  <c r="BG125"/>
  <c r="BF125"/>
  <c r="R125"/>
  <c r="Q125"/>
  <c r="X125"/>
  <c r="V125"/>
  <c r="T125"/>
  <c r="P125"/>
  <c r="BK125"/>
  <c r="K125"/>
  <c r="BE125"/>
  <c r="BI124"/>
  <c r="BH124"/>
  <c r="BG124"/>
  <c r="BF124"/>
  <c r="R124"/>
  <c r="Q124"/>
  <c r="X124"/>
  <c r="V124"/>
  <c r="T124"/>
  <c r="P124"/>
  <c r="BK124"/>
  <c r="K124"/>
  <c r="BE124"/>
  <c r="BI123"/>
  <c r="BH123"/>
  <c r="BG123"/>
  <c r="BF123"/>
  <c r="R123"/>
  <c r="Q123"/>
  <c r="X123"/>
  <c r="V123"/>
  <c r="T123"/>
  <c r="P123"/>
  <c r="BK123"/>
  <c r="K123"/>
  <c r="BE123"/>
  <c r="BI122"/>
  <c r="BH122"/>
  <c r="BG122"/>
  <c r="BF122"/>
  <c r="R122"/>
  <c r="Q122"/>
  <c r="X122"/>
  <c r="V122"/>
  <c r="T122"/>
  <c r="P122"/>
  <c r="BK122"/>
  <c r="K122"/>
  <c r="BE122"/>
  <c r="BI121"/>
  <c r="BH121"/>
  <c r="BG121"/>
  <c r="BF121"/>
  <c r="R121"/>
  <c r="Q121"/>
  <c r="X121"/>
  <c r="V121"/>
  <c r="T121"/>
  <c r="P121"/>
  <c r="BK121"/>
  <c r="K121"/>
  <c r="BE121"/>
  <c r="BI120"/>
  <c r="BH120"/>
  <c r="BG120"/>
  <c r="BF120"/>
  <c r="R120"/>
  <c r="Q120"/>
  <c r="X120"/>
  <c r="V120"/>
  <c r="T120"/>
  <c r="P120"/>
  <c r="BK120"/>
  <c r="K120"/>
  <c r="BE120"/>
  <c r="BI119"/>
  <c r="BH119"/>
  <c r="BG119"/>
  <c r="BF119"/>
  <c r="R119"/>
  <c r="Q119"/>
  <c r="X119"/>
  <c r="V119"/>
  <c r="T119"/>
  <c r="P119"/>
  <c r="BK119"/>
  <c r="K119"/>
  <c r="BE119"/>
  <c r="BI118"/>
  <c r="BH118"/>
  <c r="BG118"/>
  <c r="BF118"/>
  <c r="R118"/>
  <c r="Q118"/>
  <c r="X118"/>
  <c r="V118"/>
  <c r="T118"/>
  <c r="P118"/>
  <c r="BK118"/>
  <c r="K118"/>
  <c r="BE118"/>
  <c r="BI117"/>
  <c r="BH117"/>
  <c r="BG117"/>
  <c r="BF117"/>
  <c r="R117"/>
  <c r="Q117"/>
  <c r="X117"/>
  <c r="V117"/>
  <c r="T117"/>
  <c r="P117"/>
  <c r="BK117"/>
  <c r="K117"/>
  <c r="BE117"/>
  <c r="BI116"/>
  <c r="BH116"/>
  <c r="BG116"/>
  <c r="BF116"/>
  <c r="R116"/>
  <c r="Q116"/>
  <c r="X116"/>
  <c r="V116"/>
  <c r="T116"/>
  <c r="P116"/>
  <c r="BK116"/>
  <c r="K116"/>
  <c r="BE116"/>
  <c r="BI115"/>
  <c r="BH115"/>
  <c r="BG115"/>
  <c r="BF115"/>
  <c r="R115"/>
  <c r="Q115"/>
  <c r="X115"/>
  <c r="V115"/>
  <c r="T115"/>
  <c r="P115"/>
  <c r="BK115"/>
  <c r="K115"/>
  <c r="BE115"/>
  <c r="BI114"/>
  <c r="BH114"/>
  <c r="BG114"/>
  <c r="BF114"/>
  <c r="R114"/>
  <c r="Q114"/>
  <c r="X114"/>
  <c r="V114"/>
  <c r="T114"/>
  <c r="P114"/>
  <c r="BK114"/>
  <c r="K114"/>
  <c r="BE114"/>
  <c r="BI113"/>
  <c r="BH113"/>
  <c r="BG113"/>
  <c r="BF113"/>
  <c r="R113"/>
  <c r="Q113"/>
  <c r="X113"/>
  <c r="V113"/>
  <c r="T113"/>
  <c r="P113"/>
  <c r="BK113"/>
  <c r="K113"/>
  <c r="BE113"/>
  <c r="BI112"/>
  <c r="BH112"/>
  <c r="BG112"/>
  <c r="BF112"/>
  <c r="R112"/>
  <c r="Q112"/>
  <c r="X112"/>
  <c r="V112"/>
  <c r="T112"/>
  <c r="P112"/>
  <c r="BK112"/>
  <c r="K112"/>
  <c r="BE112"/>
  <c r="BI111"/>
  <c r="BH111"/>
  <c r="BG111"/>
  <c r="BF111"/>
  <c r="R111"/>
  <c r="Q111"/>
  <c r="X111"/>
  <c r="V111"/>
  <c r="T111"/>
  <c r="P111"/>
  <c r="BK111"/>
  <c r="K111"/>
  <c r="BE111"/>
  <c r="BI110"/>
  <c r="BH110"/>
  <c r="BG110"/>
  <c r="BF110"/>
  <c r="R110"/>
  <c r="Q110"/>
  <c r="X110"/>
  <c r="V110"/>
  <c r="T110"/>
  <c r="P110"/>
  <c r="BK110"/>
  <c r="K110"/>
  <c r="BE110"/>
  <c r="BI109"/>
  <c r="BH109"/>
  <c r="BG109"/>
  <c r="BF109"/>
  <c r="R109"/>
  <c r="Q109"/>
  <c r="X109"/>
  <c r="V109"/>
  <c r="T109"/>
  <c r="P109"/>
  <c r="BK109"/>
  <c r="K109"/>
  <c r="BE109"/>
  <c r="BI108"/>
  <c r="BH108"/>
  <c r="BG108"/>
  <c r="BF108"/>
  <c r="R108"/>
  <c r="Q108"/>
  <c r="X108"/>
  <c r="V108"/>
  <c r="T108"/>
  <c r="P108"/>
  <c r="BK108"/>
  <c r="K108"/>
  <c r="BE108"/>
  <c r="BI107"/>
  <c r="BH107"/>
  <c r="BG107"/>
  <c r="BF107"/>
  <c r="R107"/>
  <c r="Q107"/>
  <c r="X107"/>
  <c r="V107"/>
  <c r="T107"/>
  <c r="P107"/>
  <c r="BK107"/>
  <c r="K107"/>
  <c r="BE107"/>
  <c r="BI106"/>
  <c r="BH106"/>
  <c r="BG106"/>
  <c r="BF106"/>
  <c r="R106"/>
  <c r="Q106"/>
  <c r="X106"/>
  <c r="V106"/>
  <c r="T106"/>
  <c r="P106"/>
  <c r="BK106"/>
  <c r="K106"/>
  <c r="BE106"/>
  <c r="BI105"/>
  <c r="BH105"/>
  <c r="BG105"/>
  <c r="BF105"/>
  <c r="R105"/>
  <c r="Q105"/>
  <c r="X105"/>
  <c r="V105"/>
  <c r="T105"/>
  <c r="P105"/>
  <c r="BK105"/>
  <c r="K105"/>
  <c r="BE105"/>
  <c r="BI104"/>
  <c r="BH104"/>
  <c r="BG104"/>
  <c r="BF104"/>
  <c r="R104"/>
  <c r="Q104"/>
  <c r="X104"/>
  <c r="V104"/>
  <c r="T104"/>
  <c r="P104"/>
  <c r="BK104"/>
  <c r="K104"/>
  <c r="BE104"/>
  <c r="BI103"/>
  <c r="BH103"/>
  <c r="BG103"/>
  <c r="BF103"/>
  <c r="R103"/>
  <c r="Q103"/>
  <c r="X103"/>
  <c r="V103"/>
  <c r="T103"/>
  <c r="P103"/>
  <c r="BK103"/>
  <c r="K103"/>
  <c r="BE103"/>
  <c r="BI102"/>
  <c r="BH102"/>
  <c r="BG102"/>
  <c r="BF102"/>
  <c r="R102"/>
  <c r="Q102"/>
  <c r="X102"/>
  <c r="V102"/>
  <c r="T102"/>
  <c r="P102"/>
  <c r="BK102"/>
  <c r="K102"/>
  <c r="BE102"/>
  <c r="BI101"/>
  <c r="BH101"/>
  <c r="BG101"/>
  <c r="BF101"/>
  <c r="R101"/>
  <c r="Q101"/>
  <c r="X101"/>
  <c r="V101"/>
  <c r="T101"/>
  <c r="P101"/>
  <c r="BK101"/>
  <c r="K101"/>
  <c r="BE101"/>
  <c r="BI100"/>
  <c r="BH100"/>
  <c r="BG100"/>
  <c r="BF100"/>
  <c r="R100"/>
  <c r="Q100"/>
  <c r="X100"/>
  <c r="V100"/>
  <c r="T100"/>
  <c r="P100"/>
  <c r="BK100"/>
  <c r="K100"/>
  <c r="BE100"/>
  <c r="BI99"/>
  <c r="BH99"/>
  <c r="BG99"/>
  <c r="BF99"/>
  <c r="R99"/>
  <c r="Q99"/>
  <c r="X99"/>
  <c r="V99"/>
  <c r="T99"/>
  <c r="P99"/>
  <c r="BK99"/>
  <c r="K99"/>
  <c r="BE99"/>
  <c r="BI98"/>
  <c r="BH98"/>
  <c r="BG98"/>
  <c r="BF98"/>
  <c r="R98"/>
  <c r="Q98"/>
  <c r="X98"/>
  <c r="V98"/>
  <c r="T98"/>
  <c r="P98"/>
  <c r="BK98"/>
  <c r="K98"/>
  <c r="BE98"/>
  <c r="BI97"/>
  <c r="BH97"/>
  <c r="BG97"/>
  <c r="BF97"/>
  <c r="R97"/>
  <c r="Q97"/>
  <c r="X97"/>
  <c r="V97"/>
  <c r="T97"/>
  <c r="P97"/>
  <c r="BK97"/>
  <c r="K97"/>
  <c r="BE97"/>
  <c r="BI96"/>
  <c r="BH96"/>
  <c r="BG96"/>
  <c r="BF96"/>
  <c r="R96"/>
  <c r="Q96"/>
  <c r="X96"/>
  <c r="V96"/>
  <c r="T96"/>
  <c r="P96"/>
  <c r="BK96"/>
  <c r="K96"/>
  <c r="BE96"/>
  <c r="BI95"/>
  <c r="BH95"/>
  <c r="BG95"/>
  <c r="BF95"/>
  <c r="R95"/>
  <c r="Q95"/>
  <c r="X95"/>
  <c r="V95"/>
  <c r="T95"/>
  <c r="P95"/>
  <c r="BK95"/>
  <c r="K95"/>
  <c r="BE95"/>
  <c r="BI94"/>
  <c r="BH94"/>
  <c r="BG94"/>
  <c r="BF94"/>
  <c r="R94"/>
  <c r="Q94"/>
  <c r="X94"/>
  <c r="V94"/>
  <c r="T94"/>
  <c r="P94"/>
  <c r="BK94"/>
  <c r="K94"/>
  <c r="BE94"/>
  <c r="BI93"/>
  <c r="BH93"/>
  <c r="BG93"/>
  <c r="BF93"/>
  <c r="R93"/>
  <c r="Q93"/>
  <c r="X93"/>
  <c r="V93"/>
  <c r="T93"/>
  <c r="P93"/>
  <c r="BK93"/>
  <c r="K93"/>
  <c r="BE93"/>
  <c r="BI92"/>
  <c r="BH92"/>
  <c r="BG92"/>
  <c r="BF92"/>
  <c r="R92"/>
  <c r="Q92"/>
  <c r="X92"/>
  <c r="V92"/>
  <c r="T92"/>
  <c r="P92"/>
  <c r="BK92"/>
  <c r="K92"/>
  <c r="BE92"/>
  <c r="BI91"/>
  <c r="BH91"/>
  <c r="BG91"/>
  <c r="BF91"/>
  <c r="R91"/>
  <c r="Q91"/>
  <c r="X91"/>
  <c r="V91"/>
  <c r="T91"/>
  <c r="P91"/>
  <c r="BK91"/>
  <c r="K91"/>
  <c r="BE91"/>
  <c r="BI90"/>
  <c r="F41"/>
  <c i="1" r="BF70"/>
  <c i="12" r="BH90"/>
  <c r="F40"/>
  <c i="1" r="BE70"/>
  <c i="12" r="BG90"/>
  <c r="F39"/>
  <c i="1" r="BD70"/>
  <c i="12" r="BF90"/>
  <c r="K38"/>
  <c i="1" r="AY70"/>
  <c i="12" r="F38"/>
  <c i="1" r="BC70"/>
  <c i="12" r="R90"/>
  <c r="R89"/>
  <c r="R88"/>
  <c r="J65"/>
  <c r="Q90"/>
  <c r="Q89"/>
  <c r="Q88"/>
  <c r="I65"/>
  <c r="X90"/>
  <c r="X89"/>
  <c r="X88"/>
  <c r="V90"/>
  <c r="V89"/>
  <c r="V88"/>
  <c r="T90"/>
  <c r="T89"/>
  <c r="T88"/>
  <c i="1" r="AW70"/>
  <c i="12" r="P90"/>
  <c r="BK90"/>
  <c r="BK89"/>
  <c r="K89"/>
  <c r="BK88"/>
  <c r="K88"/>
  <c r="K65"/>
  <c r="K34"/>
  <c i="1" r="AG70"/>
  <c i="12" r="K90"/>
  <c r="BE90"/>
  <c r="K37"/>
  <c i="1" r="AX70"/>
  <c i="12" r="F37"/>
  <c i="1" r="BB70"/>
  <c i="12" r="K66"/>
  <c r="J66"/>
  <c r="I66"/>
  <c r="J85"/>
  <c r="J84"/>
  <c r="F84"/>
  <c r="F82"/>
  <c r="E80"/>
  <c r="K33"/>
  <c i="1" r="AT70"/>
  <c i="12" r="K32"/>
  <c i="1" r="AS70"/>
  <c i="12" r="J61"/>
  <c r="J60"/>
  <c r="F60"/>
  <c r="F58"/>
  <c r="E56"/>
  <c r="K43"/>
  <c r="J20"/>
  <c r="E20"/>
  <c r="F85"/>
  <c r="F61"/>
  <c r="J19"/>
  <c r="J14"/>
  <c r="J82"/>
  <c r="J58"/>
  <c r="E7"/>
  <c r="E76"/>
  <c r="E52"/>
  <c i="11" r="K92"/>
  <c r="K41"/>
  <c r="K40"/>
  <c i="1" r="BA68"/>
  <c i="11" r="K39"/>
  <c i="1" r="AZ68"/>
  <c i="11" r="BI110"/>
  <c r="BH110"/>
  <c r="BG110"/>
  <c r="BF110"/>
  <c r="R110"/>
  <c r="Q110"/>
  <c r="X110"/>
  <c r="V110"/>
  <c r="T110"/>
  <c r="P110"/>
  <c r="BK110"/>
  <c r="K110"/>
  <c r="BE110"/>
  <c r="BI108"/>
  <c r="BH108"/>
  <c r="BG108"/>
  <c r="BF108"/>
  <c r="R108"/>
  <c r="Q108"/>
  <c r="X108"/>
  <c r="V108"/>
  <c r="T108"/>
  <c r="P108"/>
  <c r="BK108"/>
  <c r="K108"/>
  <c r="BE108"/>
  <c r="BI107"/>
  <c r="BH107"/>
  <c r="BG107"/>
  <c r="BF107"/>
  <c r="R107"/>
  <c r="Q107"/>
  <c r="X107"/>
  <c r="V107"/>
  <c r="T107"/>
  <c r="P107"/>
  <c r="BK107"/>
  <c r="K107"/>
  <c r="BE107"/>
  <c r="BI106"/>
  <c r="BH106"/>
  <c r="BG106"/>
  <c r="BF106"/>
  <c r="R106"/>
  <c r="Q106"/>
  <c r="X106"/>
  <c r="V106"/>
  <c r="T106"/>
  <c r="P106"/>
  <c r="BK106"/>
  <c r="K106"/>
  <c r="BE106"/>
  <c r="BI104"/>
  <c r="BH104"/>
  <c r="BG104"/>
  <c r="BF104"/>
  <c r="R104"/>
  <c r="Q104"/>
  <c r="X104"/>
  <c r="V104"/>
  <c r="T104"/>
  <c r="P104"/>
  <c r="BK104"/>
  <c r="K104"/>
  <c r="BE104"/>
  <c r="BI102"/>
  <c r="BH102"/>
  <c r="BG102"/>
  <c r="BF102"/>
  <c r="R102"/>
  <c r="Q102"/>
  <c r="X102"/>
  <c r="V102"/>
  <c r="T102"/>
  <c r="P102"/>
  <c r="BK102"/>
  <c r="K102"/>
  <c r="BE102"/>
  <c r="BI100"/>
  <c r="BH100"/>
  <c r="BG100"/>
  <c r="BF100"/>
  <c r="R100"/>
  <c r="Q100"/>
  <c r="X100"/>
  <c r="V100"/>
  <c r="T100"/>
  <c r="P100"/>
  <c r="BK100"/>
  <c r="K100"/>
  <c r="BE100"/>
  <c r="BI99"/>
  <c r="BH99"/>
  <c r="BG99"/>
  <c r="BF99"/>
  <c r="R99"/>
  <c r="Q99"/>
  <c r="X99"/>
  <c r="V99"/>
  <c r="T99"/>
  <c r="P99"/>
  <c r="BK99"/>
  <c r="K99"/>
  <c r="BE99"/>
  <c r="BI98"/>
  <c r="BH98"/>
  <c r="BG98"/>
  <c r="BF98"/>
  <c r="R98"/>
  <c r="Q98"/>
  <c r="X98"/>
  <c r="V98"/>
  <c r="T98"/>
  <c r="P98"/>
  <c r="BK98"/>
  <c r="K98"/>
  <c r="BE98"/>
  <c r="BI96"/>
  <c r="BH96"/>
  <c r="BG96"/>
  <c r="BF96"/>
  <c r="R96"/>
  <c r="Q96"/>
  <c r="X96"/>
  <c r="V96"/>
  <c r="T96"/>
  <c r="P96"/>
  <c r="BK96"/>
  <c r="K96"/>
  <c r="BE96"/>
  <c r="BI94"/>
  <c r="F41"/>
  <c i="1" r="BF68"/>
  <c i="11" r="BH94"/>
  <c r="F40"/>
  <c i="1" r="BE68"/>
  <c i="11" r="BG94"/>
  <c r="F39"/>
  <c i="1" r="BD68"/>
  <c i="11" r="BF94"/>
  <c r="K38"/>
  <c i="1" r="AY68"/>
  <c i="11" r="F38"/>
  <c i="1" r="BC68"/>
  <c i="11" r="R94"/>
  <c r="R93"/>
  <c r="R91"/>
  <c r="R90"/>
  <c r="J65"/>
  <c r="Q94"/>
  <c r="Q93"/>
  <c r="Q91"/>
  <c r="Q90"/>
  <c r="I65"/>
  <c r="X94"/>
  <c r="X93"/>
  <c r="X91"/>
  <c r="X90"/>
  <c r="V94"/>
  <c r="V93"/>
  <c r="V91"/>
  <c r="V90"/>
  <c r="T94"/>
  <c r="T93"/>
  <c r="T91"/>
  <c r="T90"/>
  <c i="1" r="AW68"/>
  <c i="11" r="P94"/>
  <c r="BK94"/>
  <c r="BK93"/>
  <c r="K93"/>
  <c r="BK91"/>
  <c r="K91"/>
  <c r="BK90"/>
  <c r="K90"/>
  <c r="K65"/>
  <c r="K34"/>
  <c i="1" r="AG68"/>
  <c i="11" r="K94"/>
  <c r="BE94"/>
  <c r="K37"/>
  <c i="1" r="AX68"/>
  <c i="11" r="F37"/>
  <c i="1" r="BB68"/>
  <c i="11" r="K68"/>
  <c r="J68"/>
  <c r="I68"/>
  <c r="K67"/>
  <c r="J67"/>
  <c r="I67"/>
  <c r="K66"/>
  <c r="J66"/>
  <c r="I66"/>
  <c r="J87"/>
  <c r="J86"/>
  <c r="F86"/>
  <c r="F84"/>
  <c r="E82"/>
  <c r="K33"/>
  <c i="1" r="AT68"/>
  <c i="11" r="K32"/>
  <c i="1" r="AS68"/>
  <c i="11" r="J61"/>
  <c r="J60"/>
  <c r="F60"/>
  <c r="F58"/>
  <c r="E56"/>
  <c r="K43"/>
  <c r="J20"/>
  <c r="E20"/>
  <c r="F87"/>
  <c r="F61"/>
  <c r="J19"/>
  <c r="J14"/>
  <c r="J84"/>
  <c r="J58"/>
  <c r="E7"/>
  <c r="E78"/>
  <c r="E52"/>
  <c i="10" r="K41"/>
  <c r="K40"/>
  <c i="1" r="BA67"/>
  <c i="10" r="K39"/>
  <c i="1" r="AZ67"/>
  <c i="10" r="BI141"/>
  <c r="BH141"/>
  <c r="BG141"/>
  <c r="BF141"/>
  <c r="R141"/>
  <c r="Q141"/>
  <c r="X141"/>
  <c r="V141"/>
  <c r="T141"/>
  <c r="P141"/>
  <c r="BK141"/>
  <c r="K141"/>
  <c r="BE141"/>
  <c r="BI140"/>
  <c r="BH140"/>
  <c r="BG140"/>
  <c r="BF140"/>
  <c r="R140"/>
  <c r="Q140"/>
  <c r="X140"/>
  <c r="V140"/>
  <c r="T140"/>
  <c r="P140"/>
  <c r="BK140"/>
  <c r="K140"/>
  <c r="BE140"/>
  <c r="BI139"/>
  <c r="BH139"/>
  <c r="BG139"/>
  <c r="BF139"/>
  <c r="R139"/>
  <c r="Q139"/>
  <c r="X139"/>
  <c r="V139"/>
  <c r="T139"/>
  <c r="P139"/>
  <c r="BK139"/>
  <c r="K139"/>
  <c r="BE139"/>
  <c r="BI138"/>
  <c r="BH138"/>
  <c r="BG138"/>
  <c r="BF138"/>
  <c r="R138"/>
  <c r="Q138"/>
  <c r="X138"/>
  <c r="V138"/>
  <c r="T138"/>
  <c r="P138"/>
  <c r="BK138"/>
  <c r="K138"/>
  <c r="BE138"/>
  <c r="BI137"/>
  <c r="BH137"/>
  <c r="BG137"/>
  <c r="BF137"/>
  <c r="R137"/>
  <c r="Q137"/>
  <c r="X137"/>
  <c r="V137"/>
  <c r="T137"/>
  <c r="P137"/>
  <c r="BK137"/>
  <c r="K137"/>
  <c r="BE137"/>
  <c r="BI136"/>
  <c r="BH136"/>
  <c r="BG136"/>
  <c r="BF136"/>
  <c r="R136"/>
  <c r="Q136"/>
  <c r="X136"/>
  <c r="V136"/>
  <c r="T136"/>
  <c r="P136"/>
  <c r="BK136"/>
  <c r="K136"/>
  <c r="BE136"/>
  <c r="BI135"/>
  <c r="BH135"/>
  <c r="BG135"/>
  <c r="BF135"/>
  <c r="R135"/>
  <c r="Q135"/>
  <c r="X135"/>
  <c r="V135"/>
  <c r="T135"/>
  <c r="P135"/>
  <c r="BK135"/>
  <c r="K135"/>
  <c r="BE135"/>
  <c r="BI134"/>
  <c r="BH134"/>
  <c r="BG134"/>
  <c r="BF134"/>
  <c r="R134"/>
  <c r="Q134"/>
  <c r="X134"/>
  <c r="V134"/>
  <c r="T134"/>
  <c r="P134"/>
  <c r="BK134"/>
  <c r="K134"/>
  <c r="BE134"/>
  <c r="BI133"/>
  <c r="BH133"/>
  <c r="BG133"/>
  <c r="BF133"/>
  <c r="R133"/>
  <c r="Q133"/>
  <c r="X133"/>
  <c r="V133"/>
  <c r="T133"/>
  <c r="P133"/>
  <c r="BK133"/>
  <c r="K133"/>
  <c r="BE133"/>
  <c r="BI132"/>
  <c r="BH132"/>
  <c r="BG132"/>
  <c r="BF132"/>
  <c r="R132"/>
  <c r="Q132"/>
  <c r="X132"/>
  <c r="V132"/>
  <c r="T132"/>
  <c r="P132"/>
  <c r="BK132"/>
  <c r="K132"/>
  <c r="BE132"/>
  <c r="BI131"/>
  <c r="BH131"/>
  <c r="BG131"/>
  <c r="BF131"/>
  <c r="R131"/>
  <c r="Q131"/>
  <c r="X131"/>
  <c r="V131"/>
  <c r="T131"/>
  <c r="P131"/>
  <c r="BK131"/>
  <c r="K131"/>
  <c r="BE131"/>
  <c r="BI130"/>
  <c r="BH130"/>
  <c r="BG130"/>
  <c r="BF130"/>
  <c r="R130"/>
  <c r="Q130"/>
  <c r="X130"/>
  <c r="V130"/>
  <c r="T130"/>
  <c r="P130"/>
  <c r="BK130"/>
  <c r="K130"/>
  <c r="BE130"/>
  <c r="BI129"/>
  <c r="BH129"/>
  <c r="BG129"/>
  <c r="BF129"/>
  <c r="R129"/>
  <c r="Q129"/>
  <c r="X129"/>
  <c r="V129"/>
  <c r="T129"/>
  <c r="P129"/>
  <c r="BK129"/>
  <c r="K129"/>
  <c r="BE129"/>
  <c r="BI128"/>
  <c r="BH128"/>
  <c r="BG128"/>
  <c r="BF128"/>
  <c r="R128"/>
  <c r="Q128"/>
  <c r="X128"/>
  <c r="V128"/>
  <c r="T128"/>
  <c r="P128"/>
  <c r="BK128"/>
  <c r="K128"/>
  <c r="BE128"/>
  <c r="BI127"/>
  <c r="BH127"/>
  <c r="BG127"/>
  <c r="BF127"/>
  <c r="R127"/>
  <c r="Q127"/>
  <c r="X127"/>
  <c r="V127"/>
  <c r="T127"/>
  <c r="P127"/>
  <c r="BK127"/>
  <c r="K127"/>
  <c r="BE127"/>
  <c r="BI126"/>
  <c r="BH126"/>
  <c r="BG126"/>
  <c r="BF126"/>
  <c r="R126"/>
  <c r="Q126"/>
  <c r="X126"/>
  <c r="V126"/>
  <c r="T126"/>
  <c r="P126"/>
  <c r="BK126"/>
  <c r="K126"/>
  <c r="BE126"/>
  <c r="BI125"/>
  <c r="BH125"/>
  <c r="BG125"/>
  <c r="BF125"/>
  <c r="R125"/>
  <c r="Q125"/>
  <c r="X125"/>
  <c r="V125"/>
  <c r="T125"/>
  <c r="P125"/>
  <c r="BK125"/>
  <c r="K125"/>
  <c r="BE125"/>
  <c r="BI124"/>
  <c r="BH124"/>
  <c r="BG124"/>
  <c r="BF124"/>
  <c r="R124"/>
  <c r="Q124"/>
  <c r="X124"/>
  <c r="V124"/>
  <c r="T124"/>
  <c r="P124"/>
  <c r="BK124"/>
  <c r="K124"/>
  <c r="BE124"/>
  <c r="BI123"/>
  <c r="BH123"/>
  <c r="BG123"/>
  <c r="BF123"/>
  <c r="R123"/>
  <c r="Q123"/>
  <c r="X123"/>
  <c r="V123"/>
  <c r="T123"/>
  <c r="P123"/>
  <c r="BK123"/>
  <c r="K123"/>
  <c r="BE123"/>
  <c r="BI122"/>
  <c r="BH122"/>
  <c r="BG122"/>
  <c r="BF122"/>
  <c r="R122"/>
  <c r="Q122"/>
  <c r="X122"/>
  <c r="V122"/>
  <c r="T122"/>
  <c r="P122"/>
  <c r="BK122"/>
  <c r="K122"/>
  <c r="BE122"/>
  <c r="BI121"/>
  <c r="BH121"/>
  <c r="BG121"/>
  <c r="BF121"/>
  <c r="R121"/>
  <c r="Q121"/>
  <c r="X121"/>
  <c r="V121"/>
  <c r="T121"/>
  <c r="P121"/>
  <c r="BK121"/>
  <c r="K121"/>
  <c r="BE121"/>
  <c r="BI120"/>
  <c r="BH120"/>
  <c r="BG120"/>
  <c r="BF120"/>
  <c r="R120"/>
  <c r="Q120"/>
  <c r="X120"/>
  <c r="V120"/>
  <c r="T120"/>
  <c r="P120"/>
  <c r="BK120"/>
  <c r="K120"/>
  <c r="BE120"/>
  <c r="BI119"/>
  <c r="BH119"/>
  <c r="BG119"/>
  <c r="BF119"/>
  <c r="R119"/>
  <c r="Q119"/>
  <c r="X119"/>
  <c r="V119"/>
  <c r="T119"/>
  <c r="P119"/>
  <c r="BK119"/>
  <c r="K119"/>
  <c r="BE119"/>
  <c r="BI118"/>
  <c r="BH118"/>
  <c r="BG118"/>
  <c r="BF118"/>
  <c r="R118"/>
  <c r="Q118"/>
  <c r="X118"/>
  <c r="V118"/>
  <c r="T118"/>
  <c r="P118"/>
  <c r="BK118"/>
  <c r="K118"/>
  <c r="BE118"/>
  <c r="BI117"/>
  <c r="BH117"/>
  <c r="BG117"/>
  <c r="BF117"/>
  <c r="R117"/>
  <c r="Q117"/>
  <c r="X117"/>
  <c r="V117"/>
  <c r="T117"/>
  <c r="P117"/>
  <c r="BK117"/>
  <c r="K117"/>
  <c r="BE117"/>
  <c r="BI116"/>
  <c r="BH116"/>
  <c r="BG116"/>
  <c r="BF116"/>
  <c r="R116"/>
  <c r="Q116"/>
  <c r="X116"/>
  <c r="V116"/>
  <c r="T116"/>
  <c r="P116"/>
  <c r="BK116"/>
  <c r="K116"/>
  <c r="BE116"/>
  <c r="BI115"/>
  <c r="BH115"/>
  <c r="BG115"/>
  <c r="BF115"/>
  <c r="R115"/>
  <c r="Q115"/>
  <c r="X115"/>
  <c r="V115"/>
  <c r="T115"/>
  <c r="P115"/>
  <c r="BK115"/>
  <c r="K115"/>
  <c r="BE115"/>
  <c r="BI114"/>
  <c r="BH114"/>
  <c r="BG114"/>
  <c r="BF114"/>
  <c r="R114"/>
  <c r="Q114"/>
  <c r="X114"/>
  <c r="V114"/>
  <c r="T114"/>
  <c r="P114"/>
  <c r="BK114"/>
  <c r="K114"/>
  <c r="BE114"/>
  <c r="BI113"/>
  <c r="BH113"/>
  <c r="BG113"/>
  <c r="BF113"/>
  <c r="R113"/>
  <c r="Q113"/>
  <c r="X113"/>
  <c r="V113"/>
  <c r="T113"/>
  <c r="P113"/>
  <c r="BK113"/>
  <c r="K113"/>
  <c r="BE113"/>
  <c r="BI112"/>
  <c r="BH112"/>
  <c r="BG112"/>
  <c r="BF112"/>
  <c r="R112"/>
  <c r="Q112"/>
  <c r="X112"/>
  <c r="V112"/>
  <c r="T112"/>
  <c r="P112"/>
  <c r="BK112"/>
  <c r="K112"/>
  <c r="BE112"/>
  <c r="BI111"/>
  <c r="BH111"/>
  <c r="BG111"/>
  <c r="BF111"/>
  <c r="R111"/>
  <c r="Q111"/>
  <c r="X111"/>
  <c r="V111"/>
  <c r="T111"/>
  <c r="P111"/>
  <c r="BK111"/>
  <c r="K111"/>
  <c r="BE111"/>
  <c r="BI110"/>
  <c r="BH110"/>
  <c r="BG110"/>
  <c r="BF110"/>
  <c r="R110"/>
  <c r="R109"/>
  <c r="Q110"/>
  <c r="Q109"/>
  <c r="X110"/>
  <c r="X109"/>
  <c r="V110"/>
  <c r="V109"/>
  <c r="T110"/>
  <c r="T109"/>
  <c r="P110"/>
  <c r="BK110"/>
  <c r="BK109"/>
  <c r="K109"/>
  <c r="K110"/>
  <c r="BE110"/>
  <c r="K68"/>
  <c r="J68"/>
  <c r="I68"/>
  <c r="BI108"/>
  <c r="BH108"/>
  <c r="BG108"/>
  <c r="BF108"/>
  <c r="R108"/>
  <c r="R107"/>
  <c r="R106"/>
  <c r="Q108"/>
  <c r="Q107"/>
  <c r="Q106"/>
  <c r="X108"/>
  <c r="X107"/>
  <c r="X106"/>
  <c r="V108"/>
  <c r="V107"/>
  <c r="V106"/>
  <c r="T108"/>
  <c r="T107"/>
  <c r="T106"/>
  <c r="P108"/>
  <c r="BK108"/>
  <c r="BK107"/>
  <c r="K107"/>
  <c r="BK106"/>
  <c r="K106"/>
  <c r="K108"/>
  <c r="BE108"/>
  <c r="K67"/>
  <c r="J67"/>
  <c r="I67"/>
  <c r="K66"/>
  <c r="J66"/>
  <c r="I66"/>
  <c r="BI105"/>
  <c r="BH105"/>
  <c r="BG105"/>
  <c r="BF105"/>
  <c r="R105"/>
  <c r="Q105"/>
  <c r="X105"/>
  <c r="V105"/>
  <c r="T105"/>
  <c r="P105"/>
  <c r="BK105"/>
  <c r="K105"/>
  <c r="BE105"/>
  <c r="BI104"/>
  <c r="BH104"/>
  <c r="BG104"/>
  <c r="BF104"/>
  <c r="R104"/>
  <c r="Q104"/>
  <c r="X104"/>
  <c r="V104"/>
  <c r="T104"/>
  <c r="P104"/>
  <c r="BK104"/>
  <c r="K104"/>
  <c r="BE104"/>
  <c r="BI103"/>
  <c r="BH103"/>
  <c r="BG103"/>
  <c r="BF103"/>
  <c r="R103"/>
  <c r="Q103"/>
  <c r="X103"/>
  <c r="V103"/>
  <c r="T103"/>
  <c r="P103"/>
  <c r="BK103"/>
  <c r="K103"/>
  <c r="BE103"/>
  <c r="BI102"/>
  <c r="BH102"/>
  <c r="BG102"/>
  <c r="BF102"/>
  <c r="R102"/>
  <c r="Q102"/>
  <c r="X102"/>
  <c r="V102"/>
  <c r="T102"/>
  <c r="P102"/>
  <c r="BK102"/>
  <c r="K102"/>
  <c r="BE102"/>
  <c r="BI101"/>
  <c r="BH101"/>
  <c r="BG101"/>
  <c r="BF101"/>
  <c r="R101"/>
  <c r="Q101"/>
  <c r="X101"/>
  <c r="V101"/>
  <c r="T101"/>
  <c r="P101"/>
  <c r="BK101"/>
  <c r="K101"/>
  <c r="BE101"/>
  <c r="BI100"/>
  <c r="BH100"/>
  <c r="BG100"/>
  <c r="BF100"/>
  <c r="R100"/>
  <c r="Q100"/>
  <c r="X100"/>
  <c r="V100"/>
  <c r="T100"/>
  <c r="P100"/>
  <c r="BK100"/>
  <c r="K100"/>
  <c r="BE100"/>
  <c r="BI99"/>
  <c r="BH99"/>
  <c r="BG99"/>
  <c r="BF99"/>
  <c r="R99"/>
  <c r="Q99"/>
  <c r="X99"/>
  <c r="V99"/>
  <c r="T99"/>
  <c r="P99"/>
  <c r="BK99"/>
  <c r="K99"/>
  <c r="BE99"/>
  <c r="BI98"/>
  <c r="BH98"/>
  <c r="BG98"/>
  <c r="BF98"/>
  <c r="R98"/>
  <c r="Q98"/>
  <c r="X98"/>
  <c r="V98"/>
  <c r="T98"/>
  <c r="P98"/>
  <c r="BK98"/>
  <c r="K98"/>
  <c r="BE98"/>
  <c r="BI97"/>
  <c r="BH97"/>
  <c r="BG97"/>
  <c r="BF97"/>
  <c r="R97"/>
  <c r="Q97"/>
  <c r="X97"/>
  <c r="V97"/>
  <c r="T97"/>
  <c r="P97"/>
  <c r="BK97"/>
  <c r="K97"/>
  <c r="BE97"/>
  <c r="BI96"/>
  <c r="BH96"/>
  <c r="BG96"/>
  <c r="BF96"/>
  <c r="R96"/>
  <c r="Q96"/>
  <c r="X96"/>
  <c r="V96"/>
  <c r="T96"/>
  <c r="P96"/>
  <c r="BK96"/>
  <c r="K96"/>
  <c r="BE96"/>
  <c r="BI95"/>
  <c r="BH95"/>
  <c r="BG95"/>
  <c r="BF95"/>
  <c r="R95"/>
  <c r="Q95"/>
  <c r="X95"/>
  <c r="V95"/>
  <c r="T95"/>
  <c r="P95"/>
  <c r="BK95"/>
  <c r="K95"/>
  <c r="BE95"/>
  <c r="BI94"/>
  <c r="BH94"/>
  <c r="BG94"/>
  <c r="BF94"/>
  <c r="R94"/>
  <c r="Q94"/>
  <c r="X94"/>
  <c r="V94"/>
  <c r="T94"/>
  <c r="P94"/>
  <c r="BK94"/>
  <c r="K94"/>
  <c r="BE94"/>
  <c r="BI93"/>
  <c r="BH93"/>
  <c r="BG93"/>
  <c r="BF93"/>
  <c r="R93"/>
  <c r="Q93"/>
  <c r="X93"/>
  <c r="V93"/>
  <c r="T93"/>
  <c r="P93"/>
  <c r="BK93"/>
  <c r="K93"/>
  <c r="BE93"/>
  <c r="BI92"/>
  <c r="BH92"/>
  <c r="BG92"/>
  <c r="BF92"/>
  <c r="R92"/>
  <c r="Q92"/>
  <c r="X92"/>
  <c r="V92"/>
  <c r="T92"/>
  <c r="P92"/>
  <c r="BK92"/>
  <c r="K92"/>
  <c r="BE92"/>
  <c r="BI91"/>
  <c r="F41"/>
  <c i="1" r="BF67"/>
  <c i="10" r="BH91"/>
  <c r="F40"/>
  <c i="1" r="BE67"/>
  <c i="10" r="BG91"/>
  <c r="F39"/>
  <c i="1" r="BD67"/>
  <c i="10" r="BF91"/>
  <c r="K38"/>
  <c i="1" r="AY67"/>
  <c i="10" r="F38"/>
  <c i="1" r="BC67"/>
  <c i="10" r="R91"/>
  <c r="R90"/>
  <c r="J65"/>
  <c r="Q91"/>
  <c r="Q90"/>
  <c r="I65"/>
  <c r="X91"/>
  <c r="X90"/>
  <c r="V91"/>
  <c r="V90"/>
  <c r="T91"/>
  <c r="T90"/>
  <c i="1" r="AW67"/>
  <c i="10" r="P91"/>
  <c r="BK91"/>
  <c r="BK90"/>
  <c r="K90"/>
  <c r="K65"/>
  <c r="K34"/>
  <c i="1" r="AG67"/>
  <c i="10" r="K91"/>
  <c r="BE91"/>
  <c r="K37"/>
  <c i="1" r="AX67"/>
  <c i="10" r="F37"/>
  <c i="1" r="BB67"/>
  <c i="10" r="J87"/>
  <c r="J86"/>
  <c r="F86"/>
  <c r="F84"/>
  <c r="E82"/>
  <c r="K33"/>
  <c i="1" r="AT67"/>
  <c i="10" r="K32"/>
  <c i="1" r="AS67"/>
  <c i="10" r="J61"/>
  <c r="J60"/>
  <c r="F60"/>
  <c r="F58"/>
  <c r="E56"/>
  <c r="K43"/>
  <c r="J20"/>
  <c r="E20"/>
  <c r="F87"/>
  <c r="F61"/>
  <c r="J19"/>
  <c r="J14"/>
  <c r="J84"/>
  <c r="J58"/>
  <c r="E7"/>
  <c r="E78"/>
  <c r="E52"/>
  <c i="9" r="K39"/>
  <c r="K38"/>
  <c i="1" r="BA65"/>
  <c i="9" r="K37"/>
  <c i="1" r="AZ65"/>
  <c i="9" r="BI106"/>
  <c r="BH106"/>
  <c r="BG106"/>
  <c r="BF106"/>
  <c r="R106"/>
  <c r="Q106"/>
  <c r="X106"/>
  <c r="V106"/>
  <c r="T106"/>
  <c r="P106"/>
  <c r="BK106"/>
  <c r="K106"/>
  <c r="BE106"/>
  <c r="BI105"/>
  <c r="BH105"/>
  <c r="BG105"/>
  <c r="BF105"/>
  <c r="R105"/>
  <c r="Q105"/>
  <c r="X105"/>
  <c r="V105"/>
  <c r="T105"/>
  <c r="P105"/>
  <c r="BK105"/>
  <c r="K105"/>
  <c r="BE105"/>
  <c r="BI104"/>
  <c r="BH104"/>
  <c r="BG104"/>
  <c r="BF104"/>
  <c r="R104"/>
  <c r="Q104"/>
  <c r="X104"/>
  <c r="V104"/>
  <c r="T104"/>
  <c r="P104"/>
  <c r="BK104"/>
  <c r="K104"/>
  <c r="BE104"/>
  <c r="BI103"/>
  <c r="BH103"/>
  <c r="BG103"/>
  <c r="BF103"/>
  <c r="R103"/>
  <c r="Q103"/>
  <c r="X103"/>
  <c r="V103"/>
  <c r="T103"/>
  <c r="P103"/>
  <c r="BK103"/>
  <c r="K103"/>
  <c r="BE103"/>
  <c r="BI102"/>
  <c r="BH102"/>
  <c r="BG102"/>
  <c r="BF102"/>
  <c r="R102"/>
  <c r="Q102"/>
  <c r="X102"/>
  <c r="V102"/>
  <c r="T102"/>
  <c r="P102"/>
  <c r="BK102"/>
  <c r="K102"/>
  <c r="BE102"/>
  <c r="BI101"/>
  <c r="BH101"/>
  <c r="BG101"/>
  <c r="BF101"/>
  <c r="R101"/>
  <c r="Q101"/>
  <c r="X101"/>
  <c r="V101"/>
  <c r="T101"/>
  <c r="P101"/>
  <c r="BK101"/>
  <c r="K101"/>
  <c r="BE101"/>
  <c r="BI100"/>
  <c r="BH100"/>
  <c r="BG100"/>
  <c r="BF100"/>
  <c r="R100"/>
  <c r="Q100"/>
  <c r="X100"/>
  <c r="V100"/>
  <c r="T100"/>
  <c r="P100"/>
  <c r="BK100"/>
  <c r="K100"/>
  <c r="BE100"/>
  <c r="BI99"/>
  <c r="BH99"/>
  <c r="BG99"/>
  <c r="BF99"/>
  <c r="R99"/>
  <c r="Q99"/>
  <c r="X99"/>
  <c r="V99"/>
  <c r="T99"/>
  <c r="P99"/>
  <c r="BK99"/>
  <c r="K99"/>
  <c r="BE99"/>
  <c r="BI98"/>
  <c r="BH98"/>
  <c r="BG98"/>
  <c r="BF98"/>
  <c r="R98"/>
  <c r="Q98"/>
  <c r="X98"/>
  <c r="V98"/>
  <c r="T98"/>
  <c r="P98"/>
  <c r="BK98"/>
  <c r="K98"/>
  <c r="BE98"/>
  <c r="BI97"/>
  <c r="BH97"/>
  <c r="BG97"/>
  <c r="BF97"/>
  <c r="R97"/>
  <c r="Q97"/>
  <c r="X97"/>
  <c r="V97"/>
  <c r="T97"/>
  <c r="P97"/>
  <c r="BK97"/>
  <c r="K97"/>
  <c r="BE97"/>
  <c r="BI96"/>
  <c r="BH96"/>
  <c r="BG96"/>
  <c r="BF96"/>
  <c r="R96"/>
  <c r="Q96"/>
  <c r="X96"/>
  <c r="V96"/>
  <c r="T96"/>
  <c r="P96"/>
  <c r="BK96"/>
  <c r="K96"/>
  <c r="BE96"/>
  <c r="BI95"/>
  <c r="BH95"/>
  <c r="BG95"/>
  <c r="BF95"/>
  <c r="R95"/>
  <c r="Q95"/>
  <c r="X95"/>
  <c r="V95"/>
  <c r="T95"/>
  <c r="P95"/>
  <c r="BK95"/>
  <c r="K95"/>
  <c r="BE95"/>
  <c r="BI94"/>
  <c r="BH94"/>
  <c r="BG94"/>
  <c r="BF94"/>
  <c r="R94"/>
  <c r="Q94"/>
  <c r="X94"/>
  <c r="V94"/>
  <c r="T94"/>
  <c r="P94"/>
  <c r="BK94"/>
  <c r="K94"/>
  <c r="BE94"/>
  <c r="BI93"/>
  <c r="BH93"/>
  <c r="BG93"/>
  <c r="BF93"/>
  <c r="R93"/>
  <c r="Q93"/>
  <c r="X93"/>
  <c r="V93"/>
  <c r="T93"/>
  <c r="P93"/>
  <c r="BK93"/>
  <c r="K93"/>
  <c r="BE93"/>
  <c r="BI92"/>
  <c r="BH92"/>
  <c r="BG92"/>
  <c r="BF92"/>
  <c r="R92"/>
  <c r="Q92"/>
  <c r="X92"/>
  <c r="V92"/>
  <c r="T92"/>
  <c r="P92"/>
  <c r="BK92"/>
  <c r="K92"/>
  <c r="BE92"/>
  <c r="BI91"/>
  <c r="BH91"/>
  <c r="BG91"/>
  <c r="BF91"/>
  <c r="R91"/>
  <c r="Q91"/>
  <c r="X91"/>
  <c r="V91"/>
  <c r="T91"/>
  <c r="P91"/>
  <c r="BK91"/>
  <c r="K91"/>
  <c r="BE91"/>
  <c r="BI90"/>
  <c r="BH90"/>
  <c r="BG90"/>
  <c r="BF90"/>
  <c r="R90"/>
  <c r="Q90"/>
  <c r="X90"/>
  <c r="V90"/>
  <c r="T90"/>
  <c r="P90"/>
  <c r="BK90"/>
  <c r="K90"/>
  <c r="BE90"/>
  <c r="BI89"/>
  <c r="BH89"/>
  <c r="BG89"/>
  <c r="BF89"/>
  <c r="R89"/>
  <c r="Q89"/>
  <c r="X89"/>
  <c r="V89"/>
  <c r="T89"/>
  <c r="P89"/>
  <c r="BK89"/>
  <c r="K89"/>
  <c r="BE89"/>
  <c r="BI88"/>
  <c r="BH88"/>
  <c r="BG88"/>
  <c r="BF88"/>
  <c r="R88"/>
  <c r="Q88"/>
  <c r="X88"/>
  <c r="V88"/>
  <c r="T88"/>
  <c r="P88"/>
  <c r="BK88"/>
  <c r="K88"/>
  <c r="BE88"/>
  <c r="BI87"/>
  <c r="BH87"/>
  <c r="BG87"/>
  <c r="BF87"/>
  <c r="R87"/>
  <c r="Q87"/>
  <c r="X87"/>
  <c r="V87"/>
  <c r="T87"/>
  <c r="P87"/>
  <c r="BK87"/>
  <c r="K87"/>
  <c r="BE87"/>
  <c r="BI86"/>
  <c r="BH86"/>
  <c r="BG86"/>
  <c r="BF86"/>
  <c r="R86"/>
  <c r="Q86"/>
  <c r="X86"/>
  <c r="V86"/>
  <c r="T86"/>
  <c r="P86"/>
  <c r="BK86"/>
  <c r="K86"/>
  <c r="BE86"/>
  <c r="BI85"/>
  <c r="BH85"/>
  <c r="BG85"/>
  <c r="BF85"/>
  <c r="R85"/>
  <c r="Q85"/>
  <c r="X85"/>
  <c r="V85"/>
  <c r="T85"/>
  <c r="P85"/>
  <c r="BK85"/>
  <c r="K85"/>
  <c r="BE85"/>
  <c r="BI84"/>
  <c r="F39"/>
  <c i="1" r="BF65"/>
  <c i="9" r="BH84"/>
  <c r="F38"/>
  <c i="1" r="BE65"/>
  <c i="9" r="BG84"/>
  <c r="F37"/>
  <c i="1" r="BD65"/>
  <c i="9" r="BF84"/>
  <c r="K36"/>
  <c i="1" r="AY65"/>
  <c i="9" r="F36"/>
  <c i="1" r="BC65"/>
  <c i="9" r="R84"/>
  <c r="R83"/>
  <c r="R82"/>
  <c r="J61"/>
  <c r="Q84"/>
  <c r="Q83"/>
  <c r="Q82"/>
  <c r="I61"/>
  <c r="X84"/>
  <c r="X83"/>
  <c r="X82"/>
  <c r="V84"/>
  <c r="V83"/>
  <c r="V82"/>
  <c r="T84"/>
  <c r="T83"/>
  <c r="T82"/>
  <c i="1" r="AW65"/>
  <c i="9" r="P84"/>
  <c r="BK84"/>
  <c r="BK83"/>
  <c r="K83"/>
  <c r="BK82"/>
  <c r="K82"/>
  <c r="K61"/>
  <c r="K32"/>
  <c i="1" r="AG65"/>
  <c i="9" r="K84"/>
  <c r="BE84"/>
  <c r="K35"/>
  <c i="1" r="AX65"/>
  <c i="9" r="F35"/>
  <c i="1" r="BB65"/>
  <c i="9" r="K62"/>
  <c r="J62"/>
  <c r="I62"/>
  <c r="J79"/>
  <c r="J78"/>
  <c r="F78"/>
  <c r="F76"/>
  <c r="E74"/>
  <c r="K31"/>
  <c i="1" r="AT65"/>
  <c i="9" r="K30"/>
  <c i="1" r="AS65"/>
  <c i="9" r="J57"/>
  <c r="J56"/>
  <c r="F56"/>
  <c r="F54"/>
  <c r="E52"/>
  <c r="K41"/>
  <c r="J18"/>
  <c r="E18"/>
  <c r="F79"/>
  <c r="F57"/>
  <c r="J17"/>
  <c r="J12"/>
  <c r="J76"/>
  <c r="J54"/>
  <c r="E7"/>
  <c r="E72"/>
  <c r="E50"/>
  <c i="8" r="K41"/>
  <c r="K40"/>
  <c i="1" r="BA64"/>
  <c i="8" r="K39"/>
  <c i="1" r="AZ64"/>
  <c i="8" r="BI110"/>
  <c r="BH110"/>
  <c r="BG110"/>
  <c r="BF110"/>
  <c r="R110"/>
  <c r="Q110"/>
  <c r="X110"/>
  <c r="V110"/>
  <c r="T110"/>
  <c r="P110"/>
  <c r="BK110"/>
  <c r="K110"/>
  <c r="BE110"/>
  <c r="BI109"/>
  <c r="BH109"/>
  <c r="BG109"/>
  <c r="BF109"/>
  <c r="R109"/>
  <c r="Q109"/>
  <c r="X109"/>
  <c r="V109"/>
  <c r="T109"/>
  <c r="P109"/>
  <c r="BK109"/>
  <c r="K109"/>
  <c r="BE109"/>
  <c r="BI108"/>
  <c r="BH108"/>
  <c r="BG108"/>
  <c r="BF108"/>
  <c r="R108"/>
  <c r="Q108"/>
  <c r="X108"/>
  <c r="V108"/>
  <c r="T108"/>
  <c r="P108"/>
  <c r="BK108"/>
  <c r="K108"/>
  <c r="BE108"/>
  <c r="BI107"/>
  <c r="BH107"/>
  <c r="BG107"/>
  <c r="BF107"/>
  <c r="R107"/>
  <c r="Q107"/>
  <c r="X107"/>
  <c r="V107"/>
  <c r="T107"/>
  <c r="P107"/>
  <c r="BK107"/>
  <c r="K107"/>
  <c r="BE107"/>
  <c r="BI106"/>
  <c r="BH106"/>
  <c r="BG106"/>
  <c r="BF106"/>
  <c r="R106"/>
  <c r="Q106"/>
  <c r="X106"/>
  <c r="V106"/>
  <c r="T106"/>
  <c r="P106"/>
  <c r="BK106"/>
  <c r="K106"/>
  <c r="BE106"/>
  <c r="BI105"/>
  <c r="BH105"/>
  <c r="BG105"/>
  <c r="BF105"/>
  <c r="R105"/>
  <c r="Q105"/>
  <c r="X105"/>
  <c r="V105"/>
  <c r="T105"/>
  <c r="P105"/>
  <c r="BK105"/>
  <c r="K105"/>
  <c r="BE105"/>
  <c r="BI104"/>
  <c r="BH104"/>
  <c r="BG104"/>
  <c r="BF104"/>
  <c r="R104"/>
  <c r="Q104"/>
  <c r="X104"/>
  <c r="V104"/>
  <c r="T104"/>
  <c r="P104"/>
  <c r="BK104"/>
  <c r="K104"/>
  <c r="BE104"/>
  <c r="BI103"/>
  <c r="BH103"/>
  <c r="BG103"/>
  <c r="BF103"/>
  <c r="R103"/>
  <c r="Q103"/>
  <c r="X103"/>
  <c r="V103"/>
  <c r="T103"/>
  <c r="P103"/>
  <c r="BK103"/>
  <c r="K103"/>
  <c r="BE103"/>
  <c r="BI102"/>
  <c r="BH102"/>
  <c r="BG102"/>
  <c r="BF102"/>
  <c r="R102"/>
  <c r="Q102"/>
  <c r="X102"/>
  <c r="V102"/>
  <c r="T102"/>
  <c r="P102"/>
  <c r="BK102"/>
  <c r="K102"/>
  <c r="BE102"/>
  <c r="BI101"/>
  <c r="BH101"/>
  <c r="BG101"/>
  <c r="BF101"/>
  <c r="R101"/>
  <c r="Q101"/>
  <c r="X101"/>
  <c r="V101"/>
  <c r="T101"/>
  <c r="P101"/>
  <c r="BK101"/>
  <c r="K101"/>
  <c r="BE101"/>
  <c r="BI100"/>
  <c r="BH100"/>
  <c r="BG100"/>
  <c r="BF100"/>
  <c r="R100"/>
  <c r="Q100"/>
  <c r="X100"/>
  <c r="V100"/>
  <c r="T100"/>
  <c r="P100"/>
  <c r="BK100"/>
  <c r="K100"/>
  <c r="BE100"/>
  <c r="BI99"/>
  <c r="BH99"/>
  <c r="BG99"/>
  <c r="BF99"/>
  <c r="R99"/>
  <c r="Q99"/>
  <c r="X99"/>
  <c r="V99"/>
  <c r="T99"/>
  <c r="P99"/>
  <c r="BK99"/>
  <c r="K99"/>
  <c r="BE99"/>
  <c r="BI98"/>
  <c r="BH98"/>
  <c r="BG98"/>
  <c r="BF98"/>
  <c r="R98"/>
  <c r="Q98"/>
  <c r="X98"/>
  <c r="V98"/>
  <c r="T98"/>
  <c r="P98"/>
  <c r="BK98"/>
  <c r="K98"/>
  <c r="BE98"/>
  <c r="BI97"/>
  <c r="BH97"/>
  <c r="BG97"/>
  <c r="BF97"/>
  <c r="R97"/>
  <c r="Q97"/>
  <c r="X97"/>
  <c r="V97"/>
  <c r="T97"/>
  <c r="P97"/>
  <c r="BK97"/>
  <c r="K97"/>
  <c r="BE97"/>
  <c r="BI96"/>
  <c r="BH96"/>
  <c r="BG96"/>
  <c r="BF96"/>
  <c r="R96"/>
  <c r="Q96"/>
  <c r="X96"/>
  <c r="V96"/>
  <c r="T96"/>
  <c r="P96"/>
  <c r="BK96"/>
  <c r="K96"/>
  <c r="BE96"/>
  <c r="BI95"/>
  <c r="BH95"/>
  <c r="BG95"/>
  <c r="BF95"/>
  <c r="R95"/>
  <c r="Q95"/>
  <c r="X95"/>
  <c r="V95"/>
  <c r="T95"/>
  <c r="P95"/>
  <c r="BK95"/>
  <c r="K95"/>
  <c r="BE95"/>
  <c r="BI94"/>
  <c r="BH94"/>
  <c r="BG94"/>
  <c r="BF94"/>
  <c r="R94"/>
  <c r="Q94"/>
  <c r="X94"/>
  <c r="V94"/>
  <c r="T94"/>
  <c r="P94"/>
  <c r="BK94"/>
  <c r="K94"/>
  <c r="BE94"/>
  <c r="BI93"/>
  <c r="BH93"/>
  <c r="BG93"/>
  <c r="BF93"/>
  <c r="R93"/>
  <c r="Q93"/>
  <c r="X93"/>
  <c r="V93"/>
  <c r="T93"/>
  <c r="P93"/>
  <c r="BK93"/>
  <c r="K93"/>
  <c r="BE93"/>
  <c r="BI92"/>
  <c r="BH92"/>
  <c r="BG92"/>
  <c r="BF92"/>
  <c r="R92"/>
  <c r="Q92"/>
  <c r="X92"/>
  <c r="V92"/>
  <c r="T92"/>
  <c r="P92"/>
  <c r="BK92"/>
  <c r="K92"/>
  <c r="BE92"/>
  <c r="BI91"/>
  <c r="BH91"/>
  <c r="BG91"/>
  <c r="BF91"/>
  <c r="R91"/>
  <c r="Q91"/>
  <c r="X91"/>
  <c r="V91"/>
  <c r="T91"/>
  <c r="P91"/>
  <c r="BK91"/>
  <c r="K91"/>
  <c r="BE91"/>
  <c r="BI90"/>
  <c r="F41"/>
  <c i="1" r="BF64"/>
  <c i="8" r="BH90"/>
  <c r="F40"/>
  <c i="1" r="BE64"/>
  <c i="8" r="BG90"/>
  <c r="F39"/>
  <c i="1" r="BD64"/>
  <c i="8" r="BF90"/>
  <c r="K38"/>
  <c i="1" r="AY64"/>
  <c i="8" r="F38"/>
  <c i="1" r="BC64"/>
  <c i="8" r="R90"/>
  <c r="R89"/>
  <c r="R88"/>
  <c r="J65"/>
  <c r="Q90"/>
  <c r="Q89"/>
  <c r="Q88"/>
  <c r="I65"/>
  <c r="X90"/>
  <c r="X89"/>
  <c r="X88"/>
  <c r="V90"/>
  <c r="V89"/>
  <c r="V88"/>
  <c r="T90"/>
  <c r="T89"/>
  <c r="T88"/>
  <c i="1" r="AW64"/>
  <c i="8" r="P90"/>
  <c r="BK90"/>
  <c r="BK89"/>
  <c r="K89"/>
  <c r="BK88"/>
  <c r="K88"/>
  <c r="K65"/>
  <c r="K34"/>
  <c i="1" r="AG64"/>
  <c i="8" r="K90"/>
  <c r="BE90"/>
  <c r="K37"/>
  <c i="1" r="AX64"/>
  <c i="8" r="F37"/>
  <c i="1" r="BB64"/>
  <c i="8" r="K66"/>
  <c r="J66"/>
  <c r="I66"/>
  <c r="J85"/>
  <c r="J84"/>
  <c r="F84"/>
  <c r="F82"/>
  <c r="E80"/>
  <c r="K33"/>
  <c i="1" r="AT64"/>
  <c i="8" r="K32"/>
  <c i="1" r="AS64"/>
  <c i="8" r="J61"/>
  <c r="J60"/>
  <c r="F60"/>
  <c r="F58"/>
  <c r="E56"/>
  <c r="K43"/>
  <c r="J20"/>
  <c r="E20"/>
  <c r="F85"/>
  <c r="F61"/>
  <c r="J19"/>
  <c r="J14"/>
  <c r="J82"/>
  <c r="J58"/>
  <c r="E7"/>
  <c r="E76"/>
  <c r="E52"/>
  <c i="7" r="K41"/>
  <c r="K40"/>
  <c i="1" r="BA62"/>
  <c i="7" r="K39"/>
  <c i="1" r="AZ62"/>
  <c i="7" r="BI92"/>
  <c r="F41"/>
  <c i="1" r="BF62"/>
  <c i="7" r="BH92"/>
  <c r="F40"/>
  <c i="1" r="BE62"/>
  <c i="7" r="BG92"/>
  <c r="F39"/>
  <c i="1" r="BD62"/>
  <c i="7" r="BF92"/>
  <c r="K38"/>
  <c i="1" r="AY62"/>
  <c i="7" r="F38"/>
  <c i="1" r="BC62"/>
  <c i="7" r="R92"/>
  <c r="R91"/>
  <c r="R90"/>
  <c r="R89"/>
  <c r="J65"/>
  <c r="Q92"/>
  <c r="Q91"/>
  <c r="Q90"/>
  <c r="Q89"/>
  <c r="I65"/>
  <c r="X92"/>
  <c r="X91"/>
  <c r="X90"/>
  <c r="X89"/>
  <c r="V92"/>
  <c r="V91"/>
  <c r="V90"/>
  <c r="V89"/>
  <c r="T92"/>
  <c r="T91"/>
  <c r="T90"/>
  <c r="T89"/>
  <c i="1" r="AW62"/>
  <c i="7" r="P92"/>
  <c r="BK92"/>
  <c r="BK91"/>
  <c r="K91"/>
  <c r="BK90"/>
  <c r="K90"/>
  <c r="BK89"/>
  <c r="K89"/>
  <c r="K65"/>
  <c r="K34"/>
  <c i="1" r="AG62"/>
  <c i="7" r="K92"/>
  <c r="BE92"/>
  <c r="K37"/>
  <c i="1" r="AX62"/>
  <c i="7" r="F37"/>
  <c i="1" r="BB62"/>
  <c i="7" r="K67"/>
  <c r="J67"/>
  <c r="I67"/>
  <c r="K66"/>
  <c r="J66"/>
  <c r="I66"/>
  <c r="J86"/>
  <c r="J85"/>
  <c r="F85"/>
  <c r="F83"/>
  <c r="E81"/>
  <c r="K33"/>
  <c i="1" r="AT62"/>
  <c i="7" r="K32"/>
  <c i="1" r="AS62"/>
  <c i="7" r="J61"/>
  <c r="J60"/>
  <c r="F60"/>
  <c r="F58"/>
  <c r="E56"/>
  <c r="K43"/>
  <c r="J20"/>
  <c r="E20"/>
  <c r="F86"/>
  <c r="F61"/>
  <c r="J19"/>
  <c r="J14"/>
  <c r="J83"/>
  <c r="J58"/>
  <c r="E7"/>
  <c r="E77"/>
  <c r="E52"/>
  <c i="6" r="K41"/>
  <c r="K40"/>
  <c i="1" r="BA61"/>
  <c i="6" r="K39"/>
  <c i="1" r="AZ61"/>
  <c i="6" r="BI118"/>
  <c r="BH118"/>
  <c r="BG118"/>
  <c r="BF118"/>
  <c r="R118"/>
  <c r="Q118"/>
  <c r="X118"/>
  <c r="V118"/>
  <c r="T118"/>
  <c r="P118"/>
  <c r="BK118"/>
  <c r="K118"/>
  <c r="BE118"/>
  <c r="BI117"/>
  <c r="BH117"/>
  <c r="BG117"/>
  <c r="BF117"/>
  <c r="R117"/>
  <c r="Q117"/>
  <c r="X117"/>
  <c r="V117"/>
  <c r="T117"/>
  <c r="P117"/>
  <c r="BK117"/>
  <c r="K117"/>
  <c r="BE117"/>
  <c r="BI116"/>
  <c r="BH116"/>
  <c r="BG116"/>
  <c r="BF116"/>
  <c r="R116"/>
  <c r="Q116"/>
  <c r="X116"/>
  <c r="V116"/>
  <c r="T116"/>
  <c r="P116"/>
  <c r="BK116"/>
  <c r="K116"/>
  <c r="BE116"/>
  <c r="BI115"/>
  <c r="BH115"/>
  <c r="BG115"/>
  <c r="BF115"/>
  <c r="R115"/>
  <c r="Q115"/>
  <c r="X115"/>
  <c r="V115"/>
  <c r="T115"/>
  <c r="P115"/>
  <c r="BK115"/>
  <c r="K115"/>
  <c r="BE115"/>
  <c r="BI114"/>
  <c r="BH114"/>
  <c r="BG114"/>
  <c r="BF114"/>
  <c r="R114"/>
  <c r="Q114"/>
  <c r="X114"/>
  <c r="V114"/>
  <c r="T114"/>
  <c r="P114"/>
  <c r="BK114"/>
  <c r="K114"/>
  <c r="BE114"/>
  <c r="BI113"/>
  <c r="BH113"/>
  <c r="BG113"/>
  <c r="BF113"/>
  <c r="R113"/>
  <c r="Q113"/>
  <c r="X113"/>
  <c r="V113"/>
  <c r="T113"/>
  <c r="P113"/>
  <c r="BK113"/>
  <c r="K113"/>
  <c r="BE113"/>
  <c r="BI112"/>
  <c r="BH112"/>
  <c r="BG112"/>
  <c r="BF112"/>
  <c r="R112"/>
  <c r="Q112"/>
  <c r="X112"/>
  <c r="V112"/>
  <c r="T112"/>
  <c r="P112"/>
  <c r="BK112"/>
  <c r="K112"/>
  <c r="BE112"/>
  <c r="BI111"/>
  <c r="BH111"/>
  <c r="BG111"/>
  <c r="BF111"/>
  <c r="R111"/>
  <c r="Q111"/>
  <c r="X111"/>
  <c r="V111"/>
  <c r="T111"/>
  <c r="P111"/>
  <c r="BK111"/>
  <c r="K111"/>
  <c r="BE111"/>
  <c r="BI110"/>
  <c r="BH110"/>
  <c r="BG110"/>
  <c r="BF110"/>
  <c r="R110"/>
  <c r="Q110"/>
  <c r="X110"/>
  <c r="V110"/>
  <c r="T110"/>
  <c r="P110"/>
  <c r="BK110"/>
  <c r="K110"/>
  <c r="BE110"/>
  <c r="BI109"/>
  <c r="BH109"/>
  <c r="BG109"/>
  <c r="BF109"/>
  <c r="R109"/>
  <c r="Q109"/>
  <c r="X109"/>
  <c r="V109"/>
  <c r="T109"/>
  <c r="P109"/>
  <c r="BK109"/>
  <c r="K109"/>
  <c r="BE109"/>
  <c r="BI108"/>
  <c r="BH108"/>
  <c r="BG108"/>
  <c r="BF108"/>
  <c r="R108"/>
  <c r="Q108"/>
  <c r="X108"/>
  <c r="V108"/>
  <c r="T108"/>
  <c r="P108"/>
  <c r="BK108"/>
  <c r="K108"/>
  <c r="BE108"/>
  <c r="BI107"/>
  <c r="BH107"/>
  <c r="BG107"/>
  <c r="BF107"/>
  <c r="R107"/>
  <c r="Q107"/>
  <c r="X107"/>
  <c r="V107"/>
  <c r="T107"/>
  <c r="P107"/>
  <c r="BK107"/>
  <c r="K107"/>
  <c r="BE107"/>
  <c r="BI106"/>
  <c r="BH106"/>
  <c r="BG106"/>
  <c r="BF106"/>
  <c r="R106"/>
  <c r="Q106"/>
  <c r="X106"/>
  <c r="V106"/>
  <c r="T106"/>
  <c r="P106"/>
  <c r="BK106"/>
  <c r="K106"/>
  <c r="BE106"/>
  <c r="BI105"/>
  <c r="BH105"/>
  <c r="BG105"/>
  <c r="BF105"/>
  <c r="R105"/>
  <c r="Q105"/>
  <c r="X105"/>
  <c r="V105"/>
  <c r="T105"/>
  <c r="P105"/>
  <c r="BK105"/>
  <c r="K105"/>
  <c r="BE105"/>
  <c r="BI104"/>
  <c r="BH104"/>
  <c r="BG104"/>
  <c r="BF104"/>
  <c r="R104"/>
  <c r="Q104"/>
  <c r="X104"/>
  <c r="V104"/>
  <c r="T104"/>
  <c r="P104"/>
  <c r="BK104"/>
  <c r="K104"/>
  <c r="BE104"/>
  <c r="BI103"/>
  <c r="BH103"/>
  <c r="BG103"/>
  <c r="BF103"/>
  <c r="R103"/>
  <c r="Q103"/>
  <c r="X103"/>
  <c r="V103"/>
  <c r="T103"/>
  <c r="P103"/>
  <c r="BK103"/>
  <c r="K103"/>
  <c r="BE103"/>
  <c r="BI102"/>
  <c r="BH102"/>
  <c r="BG102"/>
  <c r="BF102"/>
  <c r="R102"/>
  <c r="Q102"/>
  <c r="X102"/>
  <c r="V102"/>
  <c r="T102"/>
  <c r="P102"/>
  <c r="BK102"/>
  <c r="K102"/>
  <c r="BE102"/>
  <c r="BI101"/>
  <c r="BH101"/>
  <c r="BG101"/>
  <c r="BF101"/>
  <c r="R101"/>
  <c r="Q101"/>
  <c r="X101"/>
  <c r="V101"/>
  <c r="T101"/>
  <c r="P101"/>
  <c r="BK101"/>
  <c r="K101"/>
  <c r="BE101"/>
  <c r="BI100"/>
  <c r="BH100"/>
  <c r="BG100"/>
  <c r="BF100"/>
  <c r="R100"/>
  <c r="Q100"/>
  <c r="X100"/>
  <c r="V100"/>
  <c r="T100"/>
  <c r="P100"/>
  <c r="BK100"/>
  <c r="K100"/>
  <c r="BE100"/>
  <c r="BI99"/>
  <c r="BH99"/>
  <c r="BG99"/>
  <c r="BF99"/>
  <c r="R99"/>
  <c r="Q99"/>
  <c r="X99"/>
  <c r="V99"/>
  <c r="T99"/>
  <c r="P99"/>
  <c r="BK99"/>
  <c r="K99"/>
  <c r="BE99"/>
  <c r="BI98"/>
  <c r="BH98"/>
  <c r="BG98"/>
  <c r="BF98"/>
  <c r="R98"/>
  <c r="Q98"/>
  <c r="X98"/>
  <c r="V98"/>
  <c r="T98"/>
  <c r="P98"/>
  <c r="BK98"/>
  <c r="K98"/>
  <c r="BE98"/>
  <c r="BI97"/>
  <c r="BH97"/>
  <c r="BG97"/>
  <c r="BF97"/>
  <c r="R97"/>
  <c r="Q97"/>
  <c r="X97"/>
  <c r="V97"/>
  <c r="T97"/>
  <c r="P97"/>
  <c r="BK97"/>
  <c r="K97"/>
  <c r="BE97"/>
  <c r="BI96"/>
  <c r="BH96"/>
  <c r="BG96"/>
  <c r="BF96"/>
  <c r="R96"/>
  <c r="Q96"/>
  <c r="X96"/>
  <c r="V96"/>
  <c r="T96"/>
  <c r="P96"/>
  <c r="BK96"/>
  <c r="K96"/>
  <c r="BE96"/>
  <c r="BI95"/>
  <c r="BH95"/>
  <c r="BG95"/>
  <c r="BF95"/>
  <c r="R95"/>
  <c r="Q95"/>
  <c r="X95"/>
  <c r="V95"/>
  <c r="T95"/>
  <c r="P95"/>
  <c r="BK95"/>
  <c r="K95"/>
  <c r="BE95"/>
  <c r="BI94"/>
  <c r="BH94"/>
  <c r="BG94"/>
  <c r="BF94"/>
  <c r="R94"/>
  <c r="Q94"/>
  <c r="X94"/>
  <c r="V94"/>
  <c r="T94"/>
  <c r="P94"/>
  <c r="BK94"/>
  <c r="K94"/>
  <c r="BE94"/>
  <c r="BI93"/>
  <c r="BH93"/>
  <c r="BG93"/>
  <c r="BF93"/>
  <c r="R93"/>
  <c r="Q93"/>
  <c r="X93"/>
  <c r="V93"/>
  <c r="T93"/>
  <c r="P93"/>
  <c r="BK93"/>
  <c r="K93"/>
  <c r="BE93"/>
  <c r="BI92"/>
  <c r="BH92"/>
  <c r="BG92"/>
  <c r="BF92"/>
  <c r="R92"/>
  <c r="Q92"/>
  <c r="X92"/>
  <c r="V92"/>
  <c r="T92"/>
  <c r="P92"/>
  <c r="BK92"/>
  <c r="K92"/>
  <c r="BE92"/>
  <c r="BI91"/>
  <c r="BH91"/>
  <c r="BG91"/>
  <c r="BF91"/>
  <c r="R91"/>
  <c r="Q91"/>
  <c r="X91"/>
  <c r="V91"/>
  <c r="T91"/>
  <c r="P91"/>
  <c r="BK91"/>
  <c r="K91"/>
  <c r="BE91"/>
  <c r="BI90"/>
  <c r="F41"/>
  <c i="1" r="BF61"/>
  <c i="6" r="BH90"/>
  <c r="F40"/>
  <c i="1" r="BE61"/>
  <c i="6" r="BG90"/>
  <c r="F39"/>
  <c i="1" r="BD61"/>
  <c i="6" r="BF90"/>
  <c r="K38"/>
  <c i="1" r="AY61"/>
  <c i="6" r="F38"/>
  <c i="1" r="BC61"/>
  <c i="6" r="R90"/>
  <c r="R89"/>
  <c r="R88"/>
  <c r="J65"/>
  <c r="Q90"/>
  <c r="Q89"/>
  <c r="Q88"/>
  <c r="I65"/>
  <c r="X90"/>
  <c r="X89"/>
  <c r="X88"/>
  <c r="V90"/>
  <c r="V89"/>
  <c r="V88"/>
  <c r="T90"/>
  <c r="T89"/>
  <c r="T88"/>
  <c i="1" r="AW61"/>
  <c i="6" r="P90"/>
  <c r="BK90"/>
  <c r="BK89"/>
  <c r="K89"/>
  <c r="BK88"/>
  <c r="K88"/>
  <c r="K65"/>
  <c r="K34"/>
  <c i="1" r="AG61"/>
  <c i="6" r="K90"/>
  <c r="BE90"/>
  <c r="K37"/>
  <c i="1" r="AX61"/>
  <c i="6" r="F37"/>
  <c i="1" r="BB61"/>
  <c i="6" r="K66"/>
  <c r="J66"/>
  <c r="I66"/>
  <c r="J85"/>
  <c r="J84"/>
  <c r="F84"/>
  <c r="F82"/>
  <c r="E80"/>
  <c r="K33"/>
  <c i="1" r="AT61"/>
  <c i="6" r="K32"/>
  <c i="1" r="AS61"/>
  <c i="6" r="J61"/>
  <c r="J60"/>
  <c r="F60"/>
  <c r="F58"/>
  <c r="E56"/>
  <c r="K43"/>
  <c r="J20"/>
  <c r="E20"/>
  <c r="F85"/>
  <c r="F61"/>
  <c r="J19"/>
  <c r="J14"/>
  <c r="J82"/>
  <c r="J58"/>
  <c r="E7"/>
  <c r="E76"/>
  <c r="E52"/>
  <c i="5" r="K41"/>
  <c r="K40"/>
  <c i="1" r="BA59"/>
  <c i="5" r="K39"/>
  <c i="1" r="AZ59"/>
  <c i="5" r="BI118"/>
  <c r="BH118"/>
  <c r="BG118"/>
  <c r="BF118"/>
  <c r="R118"/>
  <c r="Q118"/>
  <c r="X118"/>
  <c r="V118"/>
  <c r="T118"/>
  <c r="P118"/>
  <c r="BK118"/>
  <c r="K118"/>
  <c r="BE118"/>
  <c r="BI116"/>
  <c r="BH116"/>
  <c r="BG116"/>
  <c r="BF116"/>
  <c r="R116"/>
  <c r="Q116"/>
  <c r="X116"/>
  <c r="V116"/>
  <c r="T116"/>
  <c r="P116"/>
  <c r="BK116"/>
  <c r="K116"/>
  <c r="BE116"/>
  <c r="BI114"/>
  <c r="BH114"/>
  <c r="BG114"/>
  <c r="BF114"/>
  <c r="R114"/>
  <c r="Q114"/>
  <c r="X114"/>
  <c r="V114"/>
  <c r="T114"/>
  <c r="P114"/>
  <c r="BK114"/>
  <c r="K114"/>
  <c r="BE114"/>
  <c r="BI112"/>
  <c r="BH112"/>
  <c r="BG112"/>
  <c r="BF112"/>
  <c r="R112"/>
  <c r="Q112"/>
  <c r="X112"/>
  <c r="V112"/>
  <c r="T112"/>
  <c r="P112"/>
  <c r="BK112"/>
  <c r="K112"/>
  <c r="BE112"/>
  <c r="BI109"/>
  <c r="BH109"/>
  <c r="BG109"/>
  <c r="BF109"/>
  <c r="R109"/>
  <c r="Q109"/>
  <c r="X109"/>
  <c r="V109"/>
  <c r="T109"/>
  <c r="P109"/>
  <c r="BK109"/>
  <c r="K109"/>
  <c r="BE109"/>
  <c r="BI108"/>
  <c r="BH108"/>
  <c r="BG108"/>
  <c r="BF108"/>
  <c r="R108"/>
  <c r="Q108"/>
  <c r="X108"/>
  <c r="V108"/>
  <c r="T108"/>
  <c r="P108"/>
  <c r="BK108"/>
  <c r="K108"/>
  <c r="BE108"/>
  <c r="BI107"/>
  <c r="BH107"/>
  <c r="BG107"/>
  <c r="BF107"/>
  <c r="R107"/>
  <c r="Q107"/>
  <c r="X107"/>
  <c r="V107"/>
  <c r="T107"/>
  <c r="P107"/>
  <c r="BK107"/>
  <c r="K107"/>
  <c r="BE107"/>
  <c r="BI106"/>
  <c r="BH106"/>
  <c r="BG106"/>
  <c r="BF106"/>
  <c r="R106"/>
  <c r="Q106"/>
  <c r="X106"/>
  <c r="V106"/>
  <c r="T106"/>
  <c r="P106"/>
  <c r="BK106"/>
  <c r="K106"/>
  <c r="BE106"/>
  <c r="BI105"/>
  <c r="BH105"/>
  <c r="BG105"/>
  <c r="BF105"/>
  <c r="R105"/>
  <c r="Q105"/>
  <c r="X105"/>
  <c r="V105"/>
  <c r="T105"/>
  <c r="P105"/>
  <c r="BK105"/>
  <c r="K105"/>
  <c r="BE105"/>
  <c r="BI103"/>
  <c r="BH103"/>
  <c r="BG103"/>
  <c r="BF103"/>
  <c r="R103"/>
  <c r="Q103"/>
  <c r="X103"/>
  <c r="V103"/>
  <c r="T103"/>
  <c r="P103"/>
  <c r="BK103"/>
  <c r="K103"/>
  <c r="BE103"/>
  <c r="BI101"/>
  <c r="BH101"/>
  <c r="BG101"/>
  <c r="BF101"/>
  <c r="R101"/>
  <c r="Q101"/>
  <c r="X101"/>
  <c r="V101"/>
  <c r="T101"/>
  <c r="P101"/>
  <c r="BK101"/>
  <c r="K101"/>
  <c r="BE101"/>
  <c r="BI100"/>
  <c r="BH100"/>
  <c r="BG100"/>
  <c r="BF100"/>
  <c r="R100"/>
  <c r="R99"/>
  <c r="Q100"/>
  <c r="Q99"/>
  <c r="X100"/>
  <c r="X99"/>
  <c r="V100"/>
  <c r="V99"/>
  <c r="T100"/>
  <c r="T99"/>
  <c r="P100"/>
  <c r="BK100"/>
  <c r="BK99"/>
  <c r="K99"/>
  <c r="K100"/>
  <c r="BE100"/>
  <c r="K67"/>
  <c r="J67"/>
  <c r="I67"/>
  <c r="BI97"/>
  <c r="BH97"/>
  <c r="BG97"/>
  <c r="BF97"/>
  <c r="R97"/>
  <c r="Q97"/>
  <c r="X97"/>
  <c r="V97"/>
  <c r="T97"/>
  <c r="P97"/>
  <c r="BK97"/>
  <c r="K97"/>
  <c r="BE97"/>
  <c r="BI94"/>
  <c r="BH94"/>
  <c r="BG94"/>
  <c r="BF94"/>
  <c r="R94"/>
  <c r="Q94"/>
  <c r="X94"/>
  <c r="V94"/>
  <c r="T94"/>
  <c r="P94"/>
  <c r="BK94"/>
  <c r="K94"/>
  <c r="BE94"/>
  <c r="BI91"/>
  <c r="F41"/>
  <c i="1" r="BF59"/>
  <c i="5" r="BH91"/>
  <c r="F40"/>
  <c i="1" r="BE59"/>
  <c i="5" r="BG91"/>
  <c r="F39"/>
  <c i="1" r="BD59"/>
  <c i="5" r="BF91"/>
  <c r="K38"/>
  <c i="1" r="AY59"/>
  <c i="5" r="F38"/>
  <c i="1" r="BC59"/>
  <c i="5" r="R91"/>
  <c r="R90"/>
  <c r="R89"/>
  <c r="J65"/>
  <c r="Q91"/>
  <c r="Q90"/>
  <c r="Q89"/>
  <c r="I65"/>
  <c r="X91"/>
  <c r="X90"/>
  <c r="X89"/>
  <c r="V91"/>
  <c r="V90"/>
  <c r="V89"/>
  <c r="T91"/>
  <c r="T90"/>
  <c r="T89"/>
  <c i="1" r="AW59"/>
  <c i="5" r="P91"/>
  <c r="BK91"/>
  <c r="BK90"/>
  <c r="K90"/>
  <c r="BK89"/>
  <c r="K89"/>
  <c r="K65"/>
  <c r="K34"/>
  <c i="1" r="AG59"/>
  <c i="5" r="K91"/>
  <c r="BE91"/>
  <c r="K37"/>
  <c i="1" r="AX59"/>
  <c i="5" r="F37"/>
  <c i="1" r="BB59"/>
  <c i="5" r="K66"/>
  <c r="J66"/>
  <c r="I66"/>
  <c r="J86"/>
  <c r="J85"/>
  <c r="F85"/>
  <c r="F83"/>
  <c r="E81"/>
  <c r="K33"/>
  <c i="1" r="AT59"/>
  <c i="5" r="K32"/>
  <c i="1" r="AS59"/>
  <c i="5" r="J61"/>
  <c r="J60"/>
  <c r="F60"/>
  <c r="F58"/>
  <c r="E56"/>
  <c r="K43"/>
  <c r="J20"/>
  <c r="E20"/>
  <c r="F86"/>
  <c r="F61"/>
  <c r="J19"/>
  <c r="J14"/>
  <c r="J83"/>
  <c r="J58"/>
  <c r="E7"/>
  <c r="E77"/>
  <c r="E52"/>
  <c i="4" r="K41"/>
  <c r="K40"/>
  <c i="1" r="BA58"/>
  <c i="4" r="K39"/>
  <c i="1" r="AZ58"/>
  <c i="4" r="BI108"/>
  <c r="BH108"/>
  <c r="BG108"/>
  <c r="BF108"/>
  <c r="R108"/>
  <c r="Q108"/>
  <c r="X108"/>
  <c r="V108"/>
  <c r="T108"/>
  <c r="P108"/>
  <c r="BK108"/>
  <c r="K108"/>
  <c r="BE108"/>
  <c r="BI107"/>
  <c r="BH107"/>
  <c r="BG107"/>
  <c r="BF107"/>
  <c r="R107"/>
  <c r="Q107"/>
  <c r="X107"/>
  <c r="V107"/>
  <c r="T107"/>
  <c r="P107"/>
  <c r="BK107"/>
  <c r="K107"/>
  <c r="BE107"/>
  <c r="BI106"/>
  <c r="BH106"/>
  <c r="BG106"/>
  <c r="BF106"/>
  <c r="R106"/>
  <c r="Q106"/>
  <c r="X106"/>
  <c r="V106"/>
  <c r="T106"/>
  <c r="P106"/>
  <c r="BK106"/>
  <c r="K106"/>
  <c r="BE106"/>
  <c r="BI105"/>
  <c r="BH105"/>
  <c r="BG105"/>
  <c r="BF105"/>
  <c r="R105"/>
  <c r="Q105"/>
  <c r="X105"/>
  <c r="V105"/>
  <c r="T105"/>
  <c r="P105"/>
  <c r="BK105"/>
  <c r="K105"/>
  <c r="BE105"/>
  <c r="BI104"/>
  <c r="BH104"/>
  <c r="BG104"/>
  <c r="BF104"/>
  <c r="R104"/>
  <c r="Q104"/>
  <c r="X104"/>
  <c r="V104"/>
  <c r="T104"/>
  <c r="P104"/>
  <c r="BK104"/>
  <c r="K104"/>
  <c r="BE104"/>
  <c r="BI103"/>
  <c r="BH103"/>
  <c r="BG103"/>
  <c r="BF103"/>
  <c r="R103"/>
  <c r="Q103"/>
  <c r="X103"/>
  <c r="V103"/>
  <c r="T103"/>
  <c r="P103"/>
  <c r="BK103"/>
  <c r="K103"/>
  <c r="BE103"/>
  <c r="BI101"/>
  <c r="BH101"/>
  <c r="BG101"/>
  <c r="BF101"/>
  <c r="R101"/>
  <c r="Q101"/>
  <c r="X101"/>
  <c r="V101"/>
  <c r="T101"/>
  <c r="P101"/>
  <c r="BK101"/>
  <c r="K101"/>
  <c r="BE101"/>
  <c r="BI99"/>
  <c r="BH99"/>
  <c r="BG99"/>
  <c r="BF99"/>
  <c r="R99"/>
  <c r="Q99"/>
  <c r="X99"/>
  <c r="V99"/>
  <c r="T99"/>
  <c r="P99"/>
  <c r="BK99"/>
  <c r="K99"/>
  <c r="BE99"/>
  <c r="BI97"/>
  <c r="BH97"/>
  <c r="BG97"/>
  <c r="BF97"/>
  <c r="R97"/>
  <c r="R96"/>
  <c r="R95"/>
  <c r="Q97"/>
  <c r="Q96"/>
  <c r="Q95"/>
  <c r="X97"/>
  <c r="X96"/>
  <c r="X95"/>
  <c r="V97"/>
  <c r="V96"/>
  <c r="V95"/>
  <c r="T97"/>
  <c r="T96"/>
  <c r="T95"/>
  <c r="P97"/>
  <c r="BK97"/>
  <c r="BK96"/>
  <c r="K96"/>
  <c r="BK95"/>
  <c r="K95"/>
  <c r="K97"/>
  <c r="BE97"/>
  <c r="K69"/>
  <c r="J69"/>
  <c r="I69"/>
  <c r="K68"/>
  <c r="J68"/>
  <c r="I68"/>
  <c r="BI94"/>
  <c r="F41"/>
  <c i="1" r="BF58"/>
  <c i="4" r="BH94"/>
  <c r="F40"/>
  <c i="1" r="BE58"/>
  <c i="4" r="BG94"/>
  <c r="F39"/>
  <c i="1" r="BD58"/>
  <c i="4" r="BF94"/>
  <c r="K38"/>
  <c i="1" r="AY58"/>
  <c i="4" r="F38"/>
  <c i="1" r="BC58"/>
  <c i="4" r="R94"/>
  <c r="R93"/>
  <c r="R92"/>
  <c r="R91"/>
  <c r="J65"/>
  <c r="Q94"/>
  <c r="Q93"/>
  <c r="Q92"/>
  <c r="Q91"/>
  <c r="I65"/>
  <c r="X94"/>
  <c r="X93"/>
  <c r="X92"/>
  <c r="X91"/>
  <c r="V94"/>
  <c r="V93"/>
  <c r="V92"/>
  <c r="V91"/>
  <c r="T94"/>
  <c r="T93"/>
  <c r="T92"/>
  <c r="T91"/>
  <c i="1" r="AW58"/>
  <c i="4" r="P94"/>
  <c r="BK94"/>
  <c r="BK93"/>
  <c r="K93"/>
  <c r="BK92"/>
  <c r="K92"/>
  <c r="BK91"/>
  <c r="K91"/>
  <c r="K65"/>
  <c r="K34"/>
  <c i="1" r="AG58"/>
  <c i="4" r="K94"/>
  <c r="BE94"/>
  <c r="K37"/>
  <c i="1" r="AX58"/>
  <c i="4" r="F37"/>
  <c i="1" r="BB58"/>
  <c i="4" r="K67"/>
  <c r="J67"/>
  <c r="I67"/>
  <c r="K66"/>
  <c r="J66"/>
  <c r="I66"/>
  <c r="J88"/>
  <c r="J87"/>
  <c r="F87"/>
  <c r="F85"/>
  <c r="E83"/>
  <c r="K33"/>
  <c i="1" r="AT58"/>
  <c i="4" r="K32"/>
  <c i="1" r="AS58"/>
  <c i="4" r="J61"/>
  <c r="J60"/>
  <c r="F60"/>
  <c r="F58"/>
  <c r="E56"/>
  <c r="K43"/>
  <c r="J20"/>
  <c r="E20"/>
  <c r="F88"/>
  <c r="F61"/>
  <c r="J19"/>
  <c r="J14"/>
  <c r="J85"/>
  <c r="J58"/>
  <c r="E7"/>
  <c r="E79"/>
  <c r="E52"/>
  <c i="3" r="K41"/>
  <c r="K40"/>
  <c i="1" r="BA57"/>
  <c i="3" r="K39"/>
  <c i="1" r="AZ57"/>
  <c i="3" r="BI95"/>
  <c r="BH95"/>
  <c r="BG95"/>
  <c r="BF95"/>
  <c r="R95"/>
  <c r="Q95"/>
  <c r="X95"/>
  <c r="V95"/>
  <c r="T95"/>
  <c r="P95"/>
  <c r="BK95"/>
  <c r="K95"/>
  <c r="BE95"/>
  <c r="BI94"/>
  <c r="BH94"/>
  <c r="BG94"/>
  <c r="BF94"/>
  <c r="R94"/>
  <c r="Q94"/>
  <c r="X94"/>
  <c r="V94"/>
  <c r="T94"/>
  <c r="P94"/>
  <c r="BK94"/>
  <c r="K94"/>
  <c r="BE94"/>
  <c r="BI93"/>
  <c r="BH93"/>
  <c r="BG93"/>
  <c r="BF93"/>
  <c r="R93"/>
  <c r="Q93"/>
  <c r="X93"/>
  <c r="V93"/>
  <c r="T93"/>
  <c r="P93"/>
  <c r="BK93"/>
  <c r="K93"/>
  <c r="BE93"/>
  <c r="BI92"/>
  <c r="BH92"/>
  <c r="BG92"/>
  <c r="BF92"/>
  <c r="R92"/>
  <c r="Q92"/>
  <c r="X92"/>
  <c r="V92"/>
  <c r="T92"/>
  <c r="P92"/>
  <c r="BK92"/>
  <c r="K92"/>
  <c r="BE92"/>
  <c r="BI91"/>
  <c r="BH91"/>
  <c r="BG91"/>
  <c r="BF91"/>
  <c r="R91"/>
  <c r="Q91"/>
  <c r="X91"/>
  <c r="V91"/>
  <c r="T91"/>
  <c r="P91"/>
  <c r="BK91"/>
  <c r="K91"/>
  <c r="BE91"/>
  <c r="BI90"/>
  <c r="F41"/>
  <c i="1" r="BF57"/>
  <c i="3" r="BH90"/>
  <c r="F40"/>
  <c i="1" r="BE57"/>
  <c i="3" r="BG90"/>
  <c r="F39"/>
  <c i="1" r="BD57"/>
  <c i="3" r="BF90"/>
  <c r="K38"/>
  <c i="1" r="AY57"/>
  <c i="3" r="F38"/>
  <c i="1" r="BC57"/>
  <c i="3" r="R90"/>
  <c r="R89"/>
  <c r="R88"/>
  <c r="J65"/>
  <c r="Q90"/>
  <c r="Q89"/>
  <c r="Q88"/>
  <c r="I65"/>
  <c r="X90"/>
  <c r="X89"/>
  <c r="X88"/>
  <c r="V90"/>
  <c r="V89"/>
  <c r="V88"/>
  <c r="T90"/>
  <c r="T89"/>
  <c r="T88"/>
  <c i="1" r="AW57"/>
  <c i="3" r="P90"/>
  <c r="BK90"/>
  <c r="BK89"/>
  <c r="K89"/>
  <c r="BK88"/>
  <c r="K88"/>
  <c r="K65"/>
  <c r="K34"/>
  <c i="1" r="AG57"/>
  <c i="3" r="K90"/>
  <c r="BE90"/>
  <c r="K37"/>
  <c i="1" r="AX57"/>
  <c i="3" r="F37"/>
  <c i="1" r="BB57"/>
  <c i="3" r="K66"/>
  <c r="J66"/>
  <c r="I66"/>
  <c r="J85"/>
  <c r="J84"/>
  <c r="F84"/>
  <c r="F82"/>
  <c r="E80"/>
  <c r="K33"/>
  <c i="1" r="AT57"/>
  <c i="3" r="K32"/>
  <c i="1" r="AS57"/>
  <c i="3" r="J61"/>
  <c r="J60"/>
  <c r="F60"/>
  <c r="F58"/>
  <c r="E56"/>
  <c r="K43"/>
  <c r="J20"/>
  <c r="E20"/>
  <c r="F85"/>
  <c r="F61"/>
  <c r="J19"/>
  <c r="J14"/>
  <c r="J82"/>
  <c r="J58"/>
  <c r="E7"/>
  <c r="E76"/>
  <c r="E52"/>
  <c i="2" r="K105"/>
  <c r="R104"/>
  <c r="Q104"/>
  <c r="X104"/>
  <c r="V104"/>
  <c r="T104"/>
  <c r="BK104"/>
  <c r="K104"/>
  <c r="K41"/>
  <c r="K40"/>
  <c i="1" r="BA56"/>
  <c i="2" r="K39"/>
  <c i="1" r="AZ56"/>
  <c i="2" r="BI354"/>
  <c r="BH354"/>
  <c r="BG354"/>
  <c r="BF354"/>
  <c r="R354"/>
  <c r="Q354"/>
  <c r="X354"/>
  <c r="V354"/>
  <c r="T354"/>
  <c r="P354"/>
  <c r="BK354"/>
  <c r="K354"/>
  <c r="BE354"/>
  <c r="BI353"/>
  <c r="BH353"/>
  <c r="BG353"/>
  <c r="BF353"/>
  <c r="R353"/>
  <c r="Q353"/>
  <c r="X353"/>
  <c r="V353"/>
  <c r="T353"/>
  <c r="P353"/>
  <c r="BK353"/>
  <c r="K353"/>
  <c r="BE353"/>
  <c r="BI352"/>
  <c r="BH352"/>
  <c r="BG352"/>
  <c r="BF352"/>
  <c r="R352"/>
  <c r="Q352"/>
  <c r="X352"/>
  <c r="V352"/>
  <c r="T352"/>
  <c r="P352"/>
  <c r="BK352"/>
  <c r="K352"/>
  <c r="BE352"/>
  <c r="BI351"/>
  <c r="BH351"/>
  <c r="BG351"/>
  <c r="BF351"/>
  <c r="R351"/>
  <c r="Q351"/>
  <c r="X351"/>
  <c r="V351"/>
  <c r="T351"/>
  <c r="P351"/>
  <c r="BK351"/>
  <c r="K351"/>
  <c r="BE351"/>
  <c r="BI350"/>
  <c r="BH350"/>
  <c r="BG350"/>
  <c r="BF350"/>
  <c r="R350"/>
  <c r="Q350"/>
  <c r="X350"/>
  <c r="V350"/>
  <c r="T350"/>
  <c r="P350"/>
  <c r="BK350"/>
  <c r="K350"/>
  <c r="BE350"/>
  <c r="BI349"/>
  <c r="BH349"/>
  <c r="BG349"/>
  <c r="BF349"/>
  <c r="R349"/>
  <c r="Q349"/>
  <c r="X349"/>
  <c r="V349"/>
  <c r="T349"/>
  <c r="P349"/>
  <c r="BK349"/>
  <c r="K349"/>
  <c r="BE349"/>
  <c r="BI348"/>
  <c r="BH348"/>
  <c r="BG348"/>
  <c r="BF348"/>
  <c r="R348"/>
  <c r="Q348"/>
  <c r="X348"/>
  <c r="V348"/>
  <c r="T348"/>
  <c r="P348"/>
  <c r="BK348"/>
  <c r="K348"/>
  <c r="BE348"/>
  <c r="BI347"/>
  <c r="BH347"/>
  <c r="BG347"/>
  <c r="BF347"/>
  <c r="R347"/>
  <c r="Q347"/>
  <c r="X347"/>
  <c r="V347"/>
  <c r="T347"/>
  <c r="P347"/>
  <c r="BK347"/>
  <c r="K347"/>
  <c r="BE347"/>
  <c r="BI346"/>
  <c r="BH346"/>
  <c r="BG346"/>
  <c r="BF346"/>
  <c r="R346"/>
  <c r="Q346"/>
  <c r="X346"/>
  <c r="V346"/>
  <c r="T346"/>
  <c r="P346"/>
  <c r="BK346"/>
  <c r="K346"/>
  <c r="BE346"/>
  <c r="BI345"/>
  <c r="BH345"/>
  <c r="BG345"/>
  <c r="BF345"/>
  <c r="R345"/>
  <c r="Q345"/>
  <c r="X345"/>
  <c r="V345"/>
  <c r="T345"/>
  <c r="P345"/>
  <c r="BK345"/>
  <c r="K345"/>
  <c r="BE345"/>
  <c r="BI344"/>
  <c r="BH344"/>
  <c r="BG344"/>
  <c r="BF344"/>
  <c r="R344"/>
  <c r="Q344"/>
  <c r="X344"/>
  <c r="V344"/>
  <c r="T344"/>
  <c r="P344"/>
  <c r="BK344"/>
  <c r="K344"/>
  <c r="BE344"/>
  <c r="BI343"/>
  <c r="BH343"/>
  <c r="BG343"/>
  <c r="BF343"/>
  <c r="R343"/>
  <c r="Q343"/>
  <c r="X343"/>
  <c r="V343"/>
  <c r="T343"/>
  <c r="P343"/>
  <c r="BK343"/>
  <c r="K343"/>
  <c r="BE343"/>
  <c r="BI342"/>
  <c r="BH342"/>
  <c r="BG342"/>
  <c r="BF342"/>
  <c r="R342"/>
  <c r="Q342"/>
  <c r="X342"/>
  <c r="V342"/>
  <c r="T342"/>
  <c r="P342"/>
  <c r="BK342"/>
  <c r="K342"/>
  <c r="BE342"/>
  <c r="BI341"/>
  <c r="BH341"/>
  <c r="BG341"/>
  <c r="BF341"/>
  <c r="R341"/>
  <c r="Q341"/>
  <c r="X341"/>
  <c r="V341"/>
  <c r="T341"/>
  <c r="P341"/>
  <c r="BK341"/>
  <c r="K341"/>
  <c r="BE341"/>
  <c r="BI340"/>
  <c r="BH340"/>
  <c r="BG340"/>
  <c r="BF340"/>
  <c r="R340"/>
  <c r="Q340"/>
  <c r="X340"/>
  <c r="V340"/>
  <c r="T340"/>
  <c r="P340"/>
  <c r="BK340"/>
  <c r="K340"/>
  <c r="BE340"/>
  <c r="BI339"/>
  <c r="BH339"/>
  <c r="BG339"/>
  <c r="BF339"/>
  <c r="R339"/>
  <c r="Q339"/>
  <c r="X339"/>
  <c r="V339"/>
  <c r="T339"/>
  <c r="P339"/>
  <c r="BK339"/>
  <c r="K339"/>
  <c r="BE339"/>
  <c r="BI338"/>
  <c r="BH338"/>
  <c r="BG338"/>
  <c r="BF338"/>
  <c r="R338"/>
  <c r="Q338"/>
  <c r="X338"/>
  <c r="V338"/>
  <c r="T338"/>
  <c r="P338"/>
  <c r="BK338"/>
  <c r="K338"/>
  <c r="BE338"/>
  <c r="BI337"/>
  <c r="BH337"/>
  <c r="BG337"/>
  <c r="BF337"/>
  <c r="R337"/>
  <c r="Q337"/>
  <c r="X337"/>
  <c r="V337"/>
  <c r="T337"/>
  <c r="P337"/>
  <c r="BK337"/>
  <c r="K337"/>
  <c r="BE337"/>
  <c r="BI336"/>
  <c r="BH336"/>
  <c r="BG336"/>
  <c r="BF336"/>
  <c r="R336"/>
  <c r="Q336"/>
  <c r="X336"/>
  <c r="V336"/>
  <c r="T336"/>
  <c r="P336"/>
  <c r="BK336"/>
  <c r="K336"/>
  <c r="BE336"/>
  <c r="BI335"/>
  <c r="BH335"/>
  <c r="BG335"/>
  <c r="BF335"/>
  <c r="R335"/>
  <c r="Q335"/>
  <c r="X335"/>
  <c r="V335"/>
  <c r="T335"/>
  <c r="P335"/>
  <c r="BK335"/>
  <c r="K335"/>
  <c r="BE335"/>
  <c r="BI334"/>
  <c r="BH334"/>
  <c r="BG334"/>
  <c r="BF334"/>
  <c r="R334"/>
  <c r="Q334"/>
  <c r="X334"/>
  <c r="V334"/>
  <c r="T334"/>
  <c r="P334"/>
  <c r="BK334"/>
  <c r="K334"/>
  <c r="BE334"/>
  <c r="BI333"/>
  <c r="BH333"/>
  <c r="BG333"/>
  <c r="BF333"/>
  <c r="R333"/>
  <c r="Q333"/>
  <c r="X333"/>
  <c r="V333"/>
  <c r="T333"/>
  <c r="P333"/>
  <c r="BK333"/>
  <c r="K333"/>
  <c r="BE333"/>
  <c r="BI332"/>
  <c r="BH332"/>
  <c r="BG332"/>
  <c r="BF332"/>
  <c r="R332"/>
  <c r="Q332"/>
  <c r="X332"/>
  <c r="V332"/>
  <c r="T332"/>
  <c r="P332"/>
  <c r="BK332"/>
  <c r="K332"/>
  <c r="BE332"/>
  <c r="BI331"/>
  <c r="BH331"/>
  <c r="BG331"/>
  <c r="BF331"/>
  <c r="R331"/>
  <c r="Q331"/>
  <c r="X331"/>
  <c r="V331"/>
  <c r="T331"/>
  <c r="P331"/>
  <c r="BK331"/>
  <c r="K331"/>
  <c r="BE331"/>
  <c r="BI330"/>
  <c r="BH330"/>
  <c r="BG330"/>
  <c r="BF330"/>
  <c r="R330"/>
  <c r="Q330"/>
  <c r="X330"/>
  <c r="V330"/>
  <c r="T330"/>
  <c r="P330"/>
  <c r="BK330"/>
  <c r="K330"/>
  <c r="BE330"/>
  <c r="BI329"/>
  <c r="BH329"/>
  <c r="BG329"/>
  <c r="BF329"/>
  <c r="R329"/>
  <c r="Q329"/>
  <c r="X329"/>
  <c r="V329"/>
  <c r="T329"/>
  <c r="P329"/>
  <c r="BK329"/>
  <c r="K329"/>
  <c r="BE329"/>
  <c r="BI328"/>
  <c r="BH328"/>
  <c r="BG328"/>
  <c r="BF328"/>
  <c r="R328"/>
  <c r="Q328"/>
  <c r="X328"/>
  <c r="V328"/>
  <c r="T328"/>
  <c r="P328"/>
  <c r="BK328"/>
  <c r="K328"/>
  <c r="BE328"/>
  <c r="BI327"/>
  <c r="BH327"/>
  <c r="BG327"/>
  <c r="BF327"/>
  <c r="R327"/>
  <c r="Q327"/>
  <c r="X327"/>
  <c r="V327"/>
  <c r="T327"/>
  <c r="P327"/>
  <c r="BK327"/>
  <c r="K327"/>
  <c r="BE327"/>
  <c r="BI326"/>
  <c r="BH326"/>
  <c r="BG326"/>
  <c r="BF326"/>
  <c r="R326"/>
  <c r="Q326"/>
  <c r="X326"/>
  <c r="V326"/>
  <c r="T326"/>
  <c r="P326"/>
  <c r="BK326"/>
  <c r="K326"/>
  <c r="BE326"/>
  <c r="BI325"/>
  <c r="BH325"/>
  <c r="BG325"/>
  <c r="BF325"/>
  <c r="R325"/>
  <c r="Q325"/>
  <c r="X325"/>
  <c r="V325"/>
  <c r="T325"/>
  <c r="P325"/>
  <c r="BK325"/>
  <c r="K325"/>
  <c r="BE325"/>
  <c r="BI324"/>
  <c r="BH324"/>
  <c r="BG324"/>
  <c r="BF324"/>
  <c r="R324"/>
  <c r="Q324"/>
  <c r="X324"/>
  <c r="V324"/>
  <c r="T324"/>
  <c r="P324"/>
  <c r="BK324"/>
  <c r="K324"/>
  <c r="BE324"/>
  <c r="BI323"/>
  <c r="BH323"/>
  <c r="BG323"/>
  <c r="BF323"/>
  <c r="R323"/>
  <c r="Q323"/>
  <c r="X323"/>
  <c r="V323"/>
  <c r="T323"/>
  <c r="P323"/>
  <c r="BK323"/>
  <c r="K323"/>
  <c r="BE323"/>
  <c r="BI322"/>
  <c r="BH322"/>
  <c r="BG322"/>
  <c r="BF322"/>
  <c r="R322"/>
  <c r="Q322"/>
  <c r="X322"/>
  <c r="V322"/>
  <c r="T322"/>
  <c r="P322"/>
  <c r="BK322"/>
  <c r="K322"/>
  <c r="BE322"/>
  <c r="BI321"/>
  <c r="BH321"/>
  <c r="BG321"/>
  <c r="BF321"/>
  <c r="R321"/>
  <c r="Q321"/>
  <c r="X321"/>
  <c r="V321"/>
  <c r="T321"/>
  <c r="P321"/>
  <c r="BK321"/>
  <c r="K321"/>
  <c r="BE321"/>
  <c r="BI320"/>
  <c r="BH320"/>
  <c r="BG320"/>
  <c r="BF320"/>
  <c r="R320"/>
  <c r="Q320"/>
  <c r="X320"/>
  <c r="V320"/>
  <c r="T320"/>
  <c r="P320"/>
  <c r="BK320"/>
  <c r="K320"/>
  <c r="BE320"/>
  <c r="BI319"/>
  <c r="BH319"/>
  <c r="BG319"/>
  <c r="BF319"/>
  <c r="R319"/>
  <c r="Q319"/>
  <c r="X319"/>
  <c r="V319"/>
  <c r="T319"/>
  <c r="P319"/>
  <c r="BK319"/>
  <c r="K319"/>
  <c r="BE319"/>
  <c r="BI318"/>
  <c r="BH318"/>
  <c r="BG318"/>
  <c r="BF318"/>
  <c r="R318"/>
  <c r="Q318"/>
  <c r="X318"/>
  <c r="V318"/>
  <c r="T318"/>
  <c r="P318"/>
  <c r="BK318"/>
  <c r="K318"/>
  <c r="BE318"/>
  <c r="BI317"/>
  <c r="BH317"/>
  <c r="BG317"/>
  <c r="BF317"/>
  <c r="R317"/>
  <c r="Q317"/>
  <c r="X317"/>
  <c r="V317"/>
  <c r="T317"/>
  <c r="P317"/>
  <c r="BK317"/>
  <c r="K317"/>
  <c r="BE317"/>
  <c r="BI316"/>
  <c r="BH316"/>
  <c r="BG316"/>
  <c r="BF316"/>
  <c r="R316"/>
  <c r="Q316"/>
  <c r="X316"/>
  <c r="V316"/>
  <c r="T316"/>
  <c r="P316"/>
  <c r="BK316"/>
  <c r="K316"/>
  <c r="BE316"/>
  <c r="BI315"/>
  <c r="BH315"/>
  <c r="BG315"/>
  <c r="BF315"/>
  <c r="R315"/>
  <c r="Q315"/>
  <c r="X315"/>
  <c r="V315"/>
  <c r="T315"/>
  <c r="P315"/>
  <c r="BK315"/>
  <c r="K315"/>
  <c r="BE315"/>
  <c r="BI314"/>
  <c r="BH314"/>
  <c r="BG314"/>
  <c r="BF314"/>
  <c r="R314"/>
  <c r="Q314"/>
  <c r="X314"/>
  <c r="V314"/>
  <c r="T314"/>
  <c r="P314"/>
  <c r="BK314"/>
  <c r="K314"/>
  <c r="BE314"/>
  <c r="BI313"/>
  <c r="BH313"/>
  <c r="BG313"/>
  <c r="BF313"/>
  <c r="R313"/>
  <c r="Q313"/>
  <c r="X313"/>
  <c r="V313"/>
  <c r="T313"/>
  <c r="P313"/>
  <c r="BK313"/>
  <c r="K313"/>
  <c r="BE313"/>
  <c r="BI312"/>
  <c r="BH312"/>
  <c r="BG312"/>
  <c r="BF312"/>
  <c r="R312"/>
  <c r="Q312"/>
  <c r="X312"/>
  <c r="V312"/>
  <c r="T312"/>
  <c r="P312"/>
  <c r="BK312"/>
  <c r="K312"/>
  <c r="BE312"/>
  <c r="BI311"/>
  <c r="BH311"/>
  <c r="BG311"/>
  <c r="BF311"/>
  <c r="R311"/>
  <c r="Q311"/>
  <c r="X311"/>
  <c r="V311"/>
  <c r="T311"/>
  <c r="P311"/>
  <c r="BK311"/>
  <c r="K311"/>
  <c r="BE311"/>
  <c r="BI310"/>
  <c r="BH310"/>
  <c r="BG310"/>
  <c r="BF310"/>
  <c r="R310"/>
  <c r="Q310"/>
  <c r="X310"/>
  <c r="V310"/>
  <c r="T310"/>
  <c r="P310"/>
  <c r="BK310"/>
  <c r="K310"/>
  <c r="BE310"/>
  <c r="BI309"/>
  <c r="BH309"/>
  <c r="BG309"/>
  <c r="BF309"/>
  <c r="R309"/>
  <c r="Q309"/>
  <c r="X309"/>
  <c r="V309"/>
  <c r="T309"/>
  <c r="P309"/>
  <c r="BK309"/>
  <c r="K309"/>
  <c r="BE309"/>
  <c r="BI308"/>
  <c r="BH308"/>
  <c r="BG308"/>
  <c r="BF308"/>
  <c r="R308"/>
  <c r="Q308"/>
  <c r="X308"/>
  <c r="V308"/>
  <c r="T308"/>
  <c r="P308"/>
  <c r="BK308"/>
  <c r="K308"/>
  <c r="BE308"/>
  <c r="BI307"/>
  <c r="BH307"/>
  <c r="BG307"/>
  <c r="BF307"/>
  <c r="R307"/>
  <c r="Q307"/>
  <c r="X307"/>
  <c r="V307"/>
  <c r="T307"/>
  <c r="P307"/>
  <c r="BK307"/>
  <c r="K307"/>
  <c r="BE307"/>
  <c r="BI306"/>
  <c r="BH306"/>
  <c r="BG306"/>
  <c r="BF306"/>
  <c r="R306"/>
  <c r="Q306"/>
  <c r="X306"/>
  <c r="V306"/>
  <c r="T306"/>
  <c r="P306"/>
  <c r="BK306"/>
  <c r="K306"/>
  <c r="BE306"/>
  <c r="BI305"/>
  <c r="BH305"/>
  <c r="BG305"/>
  <c r="BF305"/>
  <c r="R305"/>
  <c r="Q305"/>
  <c r="X305"/>
  <c r="V305"/>
  <c r="T305"/>
  <c r="P305"/>
  <c r="BK305"/>
  <c r="K305"/>
  <c r="BE305"/>
  <c r="BI304"/>
  <c r="BH304"/>
  <c r="BG304"/>
  <c r="BF304"/>
  <c r="R304"/>
  <c r="Q304"/>
  <c r="X304"/>
  <c r="V304"/>
  <c r="T304"/>
  <c r="P304"/>
  <c r="BK304"/>
  <c r="K304"/>
  <c r="BE304"/>
  <c r="BI303"/>
  <c r="BH303"/>
  <c r="BG303"/>
  <c r="BF303"/>
  <c r="R303"/>
  <c r="Q303"/>
  <c r="X303"/>
  <c r="V303"/>
  <c r="T303"/>
  <c r="P303"/>
  <c r="BK303"/>
  <c r="K303"/>
  <c r="BE303"/>
  <c r="BI302"/>
  <c r="BH302"/>
  <c r="BG302"/>
  <c r="BF302"/>
  <c r="R302"/>
  <c r="Q302"/>
  <c r="X302"/>
  <c r="V302"/>
  <c r="T302"/>
  <c r="P302"/>
  <c r="BK302"/>
  <c r="K302"/>
  <c r="BE302"/>
  <c r="BI301"/>
  <c r="BH301"/>
  <c r="BG301"/>
  <c r="BF301"/>
  <c r="R301"/>
  <c r="Q301"/>
  <c r="X301"/>
  <c r="V301"/>
  <c r="T301"/>
  <c r="P301"/>
  <c r="BK301"/>
  <c r="K301"/>
  <c r="BE301"/>
  <c r="BI300"/>
  <c r="BH300"/>
  <c r="BG300"/>
  <c r="BF300"/>
  <c r="R300"/>
  <c r="Q300"/>
  <c r="X300"/>
  <c r="V300"/>
  <c r="T300"/>
  <c r="P300"/>
  <c r="BK300"/>
  <c r="K300"/>
  <c r="BE300"/>
  <c r="BI299"/>
  <c r="BH299"/>
  <c r="BG299"/>
  <c r="BF299"/>
  <c r="R299"/>
  <c r="Q299"/>
  <c r="X299"/>
  <c r="V299"/>
  <c r="T299"/>
  <c r="P299"/>
  <c r="BK299"/>
  <c r="K299"/>
  <c r="BE299"/>
  <c r="BI298"/>
  <c r="BH298"/>
  <c r="BG298"/>
  <c r="BF298"/>
  <c r="R298"/>
  <c r="Q298"/>
  <c r="X298"/>
  <c r="V298"/>
  <c r="T298"/>
  <c r="P298"/>
  <c r="BK298"/>
  <c r="K298"/>
  <c r="BE298"/>
  <c r="BI297"/>
  <c r="BH297"/>
  <c r="BG297"/>
  <c r="BF297"/>
  <c r="R297"/>
  <c r="Q297"/>
  <c r="X297"/>
  <c r="V297"/>
  <c r="T297"/>
  <c r="P297"/>
  <c r="BK297"/>
  <c r="K297"/>
  <c r="BE297"/>
  <c r="BI296"/>
  <c r="BH296"/>
  <c r="BG296"/>
  <c r="BF296"/>
  <c r="R296"/>
  <c r="Q296"/>
  <c r="X296"/>
  <c r="V296"/>
  <c r="T296"/>
  <c r="P296"/>
  <c r="BK296"/>
  <c r="K296"/>
  <c r="BE296"/>
  <c r="BI295"/>
  <c r="BH295"/>
  <c r="BG295"/>
  <c r="BF295"/>
  <c r="R295"/>
  <c r="Q295"/>
  <c r="X295"/>
  <c r="V295"/>
  <c r="T295"/>
  <c r="P295"/>
  <c r="BK295"/>
  <c r="K295"/>
  <c r="BE295"/>
  <c r="BI294"/>
  <c r="BH294"/>
  <c r="BG294"/>
  <c r="BF294"/>
  <c r="R294"/>
  <c r="Q294"/>
  <c r="X294"/>
  <c r="V294"/>
  <c r="T294"/>
  <c r="P294"/>
  <c r="BK294"/>
  <c r="K294"/>
  <c r="BE294"/>
  <c r="BI293"/>
  <c r="BH293"/>
  <c r="BG293"/>
  <c r="BF293"/>
  <c r="R293"/>
  <c r="Q293"/>
  <c r="X293"/>
  <c r="V293"/>
  <c r="T293"/>
  <c r="P293"/>
  <c r="BK293"/>
  <c r="K293"/>
  <c r="BE293"/>
  <c r="BI292"/>
  <c r="BH292"/>
  <c r="BG292"/>
  <c r="BF292"/>
  <c r="R292"/>
  <c r="Q292"/>
  <c r="X292"/>
  <c r="V292"/>
  <c r="T292"/>
  <c r="P292"/>
  <c r="BK292"/>
  <c r="K292"/>
  <c r="BE292"/>
  <c r="BI291"/>
  <c r="BH291"/>
  <c r="BG291"/>
  <c r="BF291"/>
  <c r="R291"/>
  <c r="Q291"/>
  <c r="X291"/>
  <c r="V291"/>
  <c r="T291"/>
  <c r="P291"/>
  <c r="BK291"/>
  <c r="K291"/>
  <c r="BE291"/>
  <c r="BI290"/>
  <c r="BH290"/>
  <c r="BG290"/>
  <c r="BF290"/>
  <c r="R290"/>
  <c r="Q290"/>
  <c r="X290"/>
  <c r="V290"/>
  <c r="T290"/>
  <c r="P290"/>
  <c r="BK290"/>
  <c r="K290"/>
  <c r="BE290"/>
  <c r="BI289"/>
  <c r="BH289"/>
  <c r="BG289"/>
  <c r="BF289"/>
  <c r="R289"/>
  <c r="Q289"/>
  <c r="X289"/>
  <c r="V289"/>
  <c r="T289"/>
  <c r="P289"/>
  <c r="BK289"/>
  <c r="K289"/>
  <c r="BE289"/>
  <c r="BI288"/>
  <c r="BH288"/>
  <c r="BG288"/>
  <c r="BF288"/>
  <c r="R288"/>
  <c r="Q288"/>
  <c r="X288"/>
  <c r="V288"/>
  <c r="T288"/>
  <c r="P288"/>
  <c r="BK288"/>
  <c r="K288"/>
  <c r="BE288"/>
  <c r="BI287"/>
  <c r="BH287"/>
  <c r="BG287"/>
  <c r="BF287"/>
  <c r="R287"/>
  <c r="Q287"/>
  <c r="X287"/>
  <c r="V287"/>
  <c r="T287"/>
  <c r="P287"/>
  <c r="BK287"/>
  <c r="K287"/>
  <c r="BE287"/>
  <c r="BI286"/>
  <c r="BH286"/>
  <c r="BG286"/>
  <c r="BF286"/>
  <c r="R286"/>
  <c r="Q286"/>
  <c r="X286"/>
  <c r="V286"/>
  <c r="T286"/>
  <c r="P286"/>
  <c r="BK286"/>
  <c r="K286"/>
  <c r="BE286"/>
  <c r="BI285"/>
  <c r="BH285"/>
  <c r="BG285"/>
  <c r="BF285"/>
  <c r="R285"/>
  <c r="Q285"/>
  <c r="X285"/>
  <c r="V285"/>
  <c r="T285"/>
  <c r="P285"/>
  <c r="BK285"/>
  <c r="K285"/>
  <c r="BE285"/>
  <c r="BI284"/>
  <c r="BH284"/>
  <c r="BG284"/>
  <c r="BF284"/>
  <c r="R284"/>
  <c r="Q284"/>
  <c r="X284"/>
  <c r="V284"/>
  <c r="T284"/>
  <c r="P284"/>
  <c r="BK284"/>
  <c r="K284"/>
  <c r="BE284"/>
  <c r="BI283"/>
  <c r="BH283"/>
  <c r="BG283"/>
  <c r="BF283"/>
  <c r="R283"/>
  <c r="Q283"/>
  <c r="X283"/>
  <c r="V283"/>
  <c r="T283"/>
  <c r="P283"/>
  <c r="BK283"/>
  <c r="K283"/>
  <c r="BE283"/>
  <c r="BI282"/>
  <c r="BH282"/>
  <c r="BG282"/>
  <c r="BF282"/>
  <c r="R282"/>
  <c r="Q282"/>
  <c r="X282"/>
  <c r="V282"/>
  <c r="T282"/>
  <c r="P282"/>
  <c r="BK282"/>
  <c r="K282"/>
  <c r="BE282"/>
  <c r="BI281"/>
  <c r="BH281"/>
  <c r="BG281"/>
  <c r="BF281"/>
  <c r="R281"/>
  <c r="Q281"/>
  <c r="X281"/>
  <c r="V281"/>
  <c r="T281"/>
  <c r="P281"/>
  <c r="BK281"/>
  <c r="K281"/>
  <c r="BE281"/>
  <c r="BI280"/>
  <c r="BH280"/>
  <c r="BG280"/>
  <c r="BF280"/>
  <c r="R280"/>
  <c r="Q280"/>
  <c r="X280"/>
  <c r="V280"/>
  <c r="T280"/>
  <c r="P280"/>
  <c r="BK280"/>
  <c r="K280"/>
  <c r="BE280"/>
  <c r="BI279"/>
  <c r="BH279"/>
  <c r="BG279"/>
  <c r="BF279"/>
  <c r="R279"/>
  <c r="Q279"/>
  <c r="X279"/>
  <c r="V279"/>
  <c r="T279"/>
  <c r="P279"/>
  <c r="BK279"/>
  <c r="K279"/>
  <c r="BE279"/>
  <c r="BI278"/>
  <c r="BH278"/>
  <c r="BG278"/>
  <c r="BF278"/>
  <c r="R278"/>
  <c r="Q278"/>
  <c r="X278"/>
  <c r="V278"/>
  <c r="T278"/>
  <c r="P278"/>
  <c r="BK278"/>
  <c r="K278"/>
  <c r="BE278"/>
  <c r="BI277"/>
  <c r="BH277"/>
  <c r="BG277"/>
  <c r="BF277"/>
  <c r="R277"/>
  <c r="Q277"/>
  <c r="X277"/>
  <c r="V277"/>
  <c r="T277"/>
  <c r="P277"/>
  <c r="BK277"/>
  <c r="K277"/>
  <c r="BE277"/>
  <c r="BI276"/>
  <c r="BH276"/>
  <c r="BG276"/>
  <c r="BF276"/>
  <c r="R276"/>
  <c r="Q276"/>
  <c r="X276"/>
  <c r="V276"/>
  <c r="T276"/>
  <c r="P276"/>
  <c r="BK276"/>
  <c r="K276"/>
  <c r="BE276"/>
  <c r="BI275"/>
  <c r="BH275"/>
  <c r="BG275"/>
  <c r="BF275"/>
  <c r="R275"/>
  <c r="Q275"/>
  <c r="X275"/>
  <c r="V275"/>
  <c r="T275"/>
  <c r="P275"/>
  <c r="BK275"/>
  <c r="K275"/>
  <c r="BE275"/>
  <c r="BI274"/>
  <c r="BH274"/>
  <c r="BG274"/>
  <c r="BF274"/>
  <c r="R274"/>
  <c r="Q274"/>
  <c r="X274"/>
  <c r="V274"/>
  <c r="T274"/>
  <c r="P274"/>
  <c r="BK274"/>
  <c r="K274"/>
  <c r="BE274"/>
  <c r="BI273"/>
  <c r="BH273"/>
  <c r="BG273"/>
  <c r="BF273"/>
  <c r="R273"/>
  <c r="Q273"/>
  <c r="X273"/>
  <c r="V273"/>
  <c r="T273"/>
  <c r="P273"/>
  <c r="BK273"/>
  <c r="K273"/>
  <c r="BE273"/>
  <c r="BI272"/>
  <c r="BH272"/>
  <c r="BG272"/>
  <c r="BF272"/>
  <c r="R272"/>
  <c r="Q272"/>
  <c r="X272"/>
  <c r="V272"/>
  <c r="T272"/>
  <c r="P272"/>
  <c r="BK272"/>
  <c r="K272"/>
  <c r="BE272"/>
  <c r="BI271"/>
  <c r="BH271"/>
  <c r="BG271"/>
  <c r="BF271"/>
  <c r="R271"/>
  <c r="Q271"/>
  <c r="X271"/>
  <c r="V271"/>
  <c r="T271"/>
  <c r="P271"/>
  <c r="BK271"/>
  <c r="K271"/>
  <c r="BE271"/>
  <c r="BI270"/>
  <c r="BH270"/>
  <c r="BG270"/>
  <c r="BF270"/>
  <c r="R270"/>
  <c r="Q270"/>
  <c r="X270"/>
  <c r="V270"/>
  <c r="T270"/>
  <c r="P270"/>
  <c r="BK270"/>
  <c r="K270"/>
  <c r="BE270"/>
  <c r="BI269"/>
  <c r="BH269"/>
  <c r="BG269"/>
  <c r="BF269"/>
  <c r="R269"/>
  <c r="Q269"/>
  <c r="X269"/>
  <c r="V269"/>
  <c r="T269"/>
  <c r="P269"/>
  <c r="BK269"/>
  <c r="K269"/>
  <c r="BE269"/>
  <c r="BI268"/>
  <c r="BH268"/>
  <c r="BG268"/>
  <c r="BF268"/>
  <c r="R268"/>
  <c r="Q268"/>
  <c r="X268"/>
  <c r="V268"/>
  <c r="T268"/>
  <c r="P268"/>
  <c r="BK268"/>
  <c r="K268"/>
  <c r="BE268"/>
  <c r="BI267"/>
  <c r="BH267"/>
  <c r="BG267"/>
  <c r="BF267"/>
  <c r="R267"/>
  <c r="Q267"/>
  <c r="X267"/>
  <c r="V267"/>
  <c r="T267"/>
  <c r="P267"/>
  <c r="BK267"/>
  <c r="K267"/>
  <c r="BE267"/>
  <c r="BI266"/>
  <c r="BH266"/>
  <c r="BG266"/>
  <c r="BF266"/>
  <c r="R266"/>
  <c r="Q266"/>
  <c r="X266"/>
  <c r="V266"/>
  <c r="T266"/>
  <c r="P266"/>
  <c r="BK266"/>
  <c r="K266"/>
  <c r="BE266"/>
  <c r="BI265"/>
  <c r="BH265"/>
  <c r="BG265"/>
  <c r="BF265"/>
  <c r="R265"/>
  <c r="Q265"/>
  <c r="X265"/>
  <c r="V265"/>
  <c r="T265"/>
  <c r="P265"/>
  <c r="BK265"/>
  <c r="K265"/>
  <c r="BE265"/>
  <c r="BI264"/>
  <c r="BH264"/>
  <c r="BG264"/>
  <c r="BF264"/>
  <c r="R264"/>
  <c r="Q264"/>
  <c r="X264"/>
  <c r="V264"/>
  <c r="T264"/>
  <c r="P264"/>
  <c r="BK264"/>
  <c r="K264"/>
  <c r="BE264"/>
  <c r="BI263"/>
  <c r="BH263"/>
  <c r="BG263"/>
  <c r="BF263"/>
  <c r="R263"/>
  <c r="Q263"/>
  <c r="X263"/>
  <c r="V263"/>
  <c r="T263"/>
  <c r="P263"/>
  <c r="BK263"/>
  <c r="K263"/>
  <c r="BE263"/>
  <c r="BI262"/>
  <c r="BH262"/>
  <c r="BG262"/>
  <c r="BF262"/>
  <c r="R262"/>
  <c r="Q262"/>
  <c r="X262"/>
  <c r="V262"/>
  <c r="T262"/>
  <c r="P262"/>
  <c r="BK262"/>
  <c r="K262"/>
  <c r="BE262"/>
  <c r="BI261"/>
  <c r="BH261"/>
  <c r="BG261"/>
  <c r="BF261"/>
  <c r="R261"/>
  <c r="Q261"/>
  <c r="X261"/>
  <c r="V261"/>
  <c r="T261"/>
  <c r="P261"/>
  <c r="BK261"/>
  <c r="K261"/>
  <c r="BE261"/>
  <c r="BI260"/>
  <c r="BH260"/>
  <c r="BG260"/>
  <c r="BF260"/>
  <c r="R260"/>
  <c r="Q260"/>
  <c r="X260"/>
  <c r="V260"/>
  <c r="T260"/>
  <c r="P260"/>
  <c r="BK260"/>
  <c r="K260"/>
  <c r="BE260"/>
  <c r="BI259"/>
  <c r="BH259"/>
  <c r="BG259"/>
  <c r="BF259"/>
  <c r="R259"/>
  <c r="Q259"/>
  <c r="X259"/>
  <c r="V259"/>
  <c r="T259"/>
  <c r="P259"/>
  <c r="BK259"/>
  <c r="K259"/>
  <c r="BE259"/>
  <c r="BI258"/>
  <c r="BH258"/>
  <c r="BG258"/>
  <c r="BF258"/>
  <c r="R258"/>
  <c r="Q258"/>
  <c r="X258"/>
  <c r="V258"/>
  <c r="T258"/>
  <c r="P258"/>
  <c r="BK258"/>
  <c r="K258"/>
  <c r="BE258"/>
  <c r="BI257"/>
  <c r="BH257"/>
  <c r="BG257"/>
  <c r="BF257"/>
  <c r="R257"/>
  <c r="Q257"/>
  <c r="X257"/>
  <c r="V257"/>
  <c r="T257"/>
  <c r="P257"/>
  <c r="BK257"/>
  <c r="K257"/>
  <c r="BE257"/>
  <c r="BI256"/>
  <c r="BH256"/>
  <c r="BG256"/>
  <c r="BF256"/>
  <c r="R256"/>
  <c r="Q256"/>
  <c r="X256"/>
  <c r="V256"/>
  <c r="T256"/>
  <c r="P256"/>
  <c r="BK256"/>
  <c r="K256"/>
  <c r="BE256"/>
  <c r="BI255"/>
  <c r="BH255"/>
  <c r="BG255"/>
  <c r="BF255"/>
  <c r="R255"/>
  <c r="Q255"/>
  <c r="X255"/>
  <c r="V255"/>
  <c r="T255"/>
  <c r="P255"/>
  <c r="BK255"/>
  <c r="K255"/>
  <c r="BE255"/>
  <c r="BI254"/>
  <c r="BH254"/>
  <c r="BG254"/>
  <c r="BF254"/>
  <c r="R254"/>
  <c r="Q254"/>
  <c r="X254"/>
  <c r="V254"/>
  <c r="T254"/>
  <c r="P254"/>
  <c r="BK254"/>
  <c r="K254"/>
  <c r="BE254"/>
  <c r="BI253"/>
  <c r="BH253"/>
  <c r="BG253"/>
  <c r="BF253"/>
  <c r="R253"/>
  <c r="Q253"/>
  <c r="X253"/>
  <c r="V253"/>
  <c r="T253"/>
  <c r="P253"/>
  <c r="BK253"/>
  <c r="K253"/>
  <c r="BE253"/>
  <c r="BI252"/>
  <c r="BH252"/>
  <c r="BG252"/>
  <c r="BF252"/>
  <c r="R252"/>
  <c r="Q252"/>
  <c r="X252"/>
  <c r="V252"/>
  <c r="T252"/>
  <c r="P252"/>
  <c r="BK252"/>
  <c r="K252"/>
  <c r="BE252"/>
  <c r="BI251"/>
  <c r="BH251"/>
  <c r="BG251"/>
  <c r="BF251"/>
  <c r="R251"/>
  <c r="Q251"/>
  <c r="X251"/>
  <c r="V251"/>
  <c r="T251"/>
  <c r="P251"/>
  <c r="BK251"/>
  <c r="K251"/>
  <c r="BE251"/>
  <c r="BI250"/>
  <c r="BH250"/>
  <c r="BG250"/>
  <c r="BF250"/>
  <c r="R250"/>
  <c r="Q250"/>
  <c r="X250"/>
  <c r="V250"/>
  <c r="T250"/>
  <c r="P250"/>
  <c r="BK250"/>
  <c r="K250"/>
  <c r="BE250"/>
  <c r="BI249"/>
  <c r="BH249"/>
  <c r="BG249"/>
  <c r="BF249"/>
  <c r="R249"/>
  <c r="Q249"/>
  <c r="X249"/>
  <c r="V249"/>
  <c r="T249"/>
  <c r="P249"/>
  <c r="BK249"/>
  <c r="K249"/>
  <c r="BE249"/>
  <c r="BI248"/>
  <c r="BH248"/>
  <c r="BG248"/>
  <c r="BF248"/>
  <c r="R248"/>
  <c r="Q248"/>
  <c r="X248"/>
  <c r="V248"/>
  <c r="T248"/>
  <c r="P248"/>
  <c r="BK248"/>
  <c r="K248"/>
  <c r="BE248"/>
  <c r="BI247"/>
  <c r="BH247"/>
  <c r="BG247"/>
  <c r="BF247"/>
  <c r="R247"/>
  <c r="Q247"/>
  <c r="X247"/>
  <c r="V247"/>
  <c r="T247"/>
  <c r="P247"/>
  <c r="BK247"/>
  <c r="K247"/>
  <c r="BE247"/>
  <c r="BI245"/>
  <c r="BH245"/>
  <c r="BG245"/>
  <c r="BF245"/>
  <c r="R245"/>
  <c r="Q245"/>
  <c r="X245"/>
  <c r="V245"/>
  <c r="T245"/>
  <c r="P245"/>
  <c r="BK245"/>
  <c r="K245"/>
  <c r="BE245"/>
  <c r="BI244"/>
  <c r="BH244"/>
  <c r="BG244"/>
  <c r="BF244"/>
  <c r="R244"/>
  <c r="Q244"/>
  <c r="X244"/>
  <c r="V244"/>
  <c r="T244"/>
  <c r="P244"/>
  <c r="BK244"/>
  <c r="K244"/>
  <c r="BE244"/>
  <c r="BI243"/>
  <c r="BH243"/>
  <c r="BG243"/>
  <c r="BF243"/>
  <c r="R243"/>
  <c r="Q243"/>
  <c r="X243"/>
  <c r="V243"/>
  <c r="T243"/>
  <c r="P243"/>
  <c r="BK243"/>
  <c r="K243"/>
  <c r="BE243"/>
  <c r="BI242"/>
  <c r="BH242"/>
  <c r="BG242"/>
  <c r="BF242"/>
  <c r="R242"/>
  <c r="Q242"/>
  <c r="X242"/>
  <c r="V242"/>
  <c r="T242"/>
  <c r="P242"/>
  <c r="BK242"/>
  <c r="K242"/>
  <c r="BE242"/>
  <c r="BI241"/>
  <c r="BH241"/>
  <c r="BG241"/>
  <c r="BF241"/>
  <c r="R241"/>
  <c r="Q241"/>
  <c r="X241"/>
  <c r="V241"/>
  <c r="T241"/>
  <c r="P241"/>
  <c r="BK241"/>
  <c r="K241"/>
  <c r="BE241"/>
  <c r="BI240"/>
  <c r="BH240"/>
  <c r="BG240"/>
  <c r="BF240"/>
  <c r="R240"/>
  <c r="Q240"/>
  <c r="X240"/>
  <c r="V240"/>
  <c r="T240"/>
  <c r="P240"/>
  <c r="BK240"/>
  <c r="K240"/>
  <c r="BE240"/>
  <c r="BI238"/>
  <c r="BH238"/>
  <c r="BG238"/>
  <c r="BF238"/>
  <c r="R238"/>
  <c r="Q238"/>
  <c r="X238"/>
  <c r="V238"/>
  <c r="T238"/>
  <c r="P238"/>
  <c r="BK238"/>
  <c r="K238"/>
  <c r="BE238"/>
  <c r="BI237"/>
  <c r="BH237"/>
  <c r="BG237"/>
  <c r="BF237"/>
  <c r="R237"/>
  <c r="Q237"/>
  <c r="X237"/>
  <c r="V237"/>
  <c r="T237"/>
  <c r="P237"/>
  <c r="BK237"/>
  <c r="K237"/>
  <c r="BE237"/>
  <c r="BI236"/>
  <c r="BH236"/>
  <c r="BG236"/>
  <c r="BF236"/>
  <c r="R236"/>
  <c r="Q236"/>
  <c r="X236"/>
  <c r="V236"/>
  <c r="T236"/>
  <c r="P236"/>
  <c r="BK236"/>
  <c r="K236"/>
  <c r="BE236"/>
  <c r="BI235"/>
  <c r="BH235"/>
  <c r="BG235"/>
  <c r="BF235"/>
  <c r="R235"/>
  <c r="Q235"/>
  <c r="X235"/>
  <c r="V235"/>
  <c r="T235"/>
  <c r="P235"/>
  <c r="BK235"/>
  <c r="K235"/>
  <c r="BE235"/>
  <c r="BI233"/>
  <c r="BH233"/>
  <c r="BG233"/>
  <c r="BF233"/>
  <c r="R233"/>
  <c r="Q233"/>
  <c r="X233"/>
  <c r="V233"/>
  <c r="T233"/>
  <c r="P233"/>
  <c r="BK233"/>
  <c r="K233"/>
  <c r="BE233"/>
  <c r="BI232"/>
  <c r="BH232"/>
  <c r="BG232"/>
  <c r="BF232"/>
  <c r="R232"/>
  <c r="Q232"/>
  <c r="X232"/>
  <c r="V232"/>
  <c r="T232"/>
  <c r="P232"/>
  <c r="BK232"/>
  <c r="K232"/>
  <c r="BE232"/>
  <c r="BI231"/>
  <c r="BH231"/>
  <c r="BG231"/>
  <c r="BF231"/>
  <c r="R231"/>
  <c r="Q231"/>
  <c r="X231"/>
  <c r="V231"/>
  <c r="T231"/>
  <c r="P231"/>
  <c r="BK231"/>
  <c r="K231"/>
  <c r="BE231"/>
  <c r="BI230"/>
  <c r="BH230"/>
  <c r="BG230"/>
  <c r="BF230"/>
  <c r="R230"/>
  <c r="Q230"/>
  <c r="X230"/>
  <c r="V230"/>
  <c r="T230"/>
  <c r="P230"/>
  <c r="BK230"/>
  <c r="K230"/>
  <c r="BE230"/>
  <c r="BI229"/>
  <c r="BH229"/>
  <c r="BG229"/>
  <c r="BF229"/>
  <c r="R229"/>
  <c r="Q229"/>
  <c r="X229"/>
  <c r="V229"/>
  <c r="T229"/>
  <c r="P229"/>
  <c r="BK229"/>
  <c r="K229"/>
  <c r="BE229"/>
  <c r="BI228"/>
  <c r="BH228"/>
  <c r="BG228"/>
  <c r="BF228"/>
  <c r="R228"/>
  <c r="Q228"/>
  <c r="X228"/>
  <c r="V228"/>
  <c r="T228"/>
  <c r="P228"/>
  <c r="BK228"/>
  <c r="K228"/>
  <c r="BE228"/>
  <c r="BI227"/>
  <c r="BH227"/>
  <c r="BG227"/>
  <c r="BF227"/>
  <c r="R227"/>
  <c r="Q227"/>
  <c r="X227"/>
  <c r="V227"/>
  <c r="T227"/>
  <c r="P227"/>
  <c r="BK227"/>
  <c r="K227"/>
  <c r="BE227"/>
  <c r="BI226"/>
  <c r="BH226"/>
  <c r="BG226"/>
  <c r="BF226"/>
  <c r="R226"/>
  <c r="Q226"/>
  <c r="X226"/>
  <c r="V226"/>
  <c r="T226"/>
  <c r="P226"/>
  <c r="BK226"/>
  <c r="K226"/>
  <c r="BE226"/>
  <c r="BI225"/>
  <c r="BH225"/>
  <c r="BG225"/>
  <c r="BF225"/>
  <c r="R225"/>
  <c r="Q225"/>
  <c r="X225"/>
  <c r="V225"/>
  <c r="T225"/>
  <c r="P225"/>
  <c r="BK225"/>
  <c r="K225"/>
  <c r="BE225"/>
  <c r="BI224"/>
  <c r="BH224"/>
  <c r="BG224"/>
  <c r="BF224"/>
  <c r="R224"/>
  <c r="Q224"/>
  <c r="X224"/>
  <c r="V224"/>
  <c r="T224"/>
  <c r="P224"/>
  <c r="BK224"/>
  <c r="K224"/>
  <c r="BE224"/>
  <c r="BI223"/>
  <c r="BH223"/>
  <c r="BG223"/>
  <c r="BF223"/>
  <c r="R223"/>
  <c r="Q223"/>
  <c r="X223"/>
  <c r="V223"/>
  <c r="T223"/>
  <c r="P223"/>
  <c r="BK223"/>
  <c r="K223"/>
  <c r="BE223"/>
  <c r="BI222"/>
  <c r="BH222"/>
  <c r="BG222"/>
  <c r="BF222"/>
  <c r="R222"/>
  <c r="Q222"/>
  <c r="X222"/>
  <c r="V222"/>
  <c r="T222"/>
  <c r="P222"/>
  <c r="BK222"/>
  <c r="K222"/>
  <c r="BE222"/>
  <c r="BI221"/>
  <c r="BH221"/>
  <c r="BG221"/>
  <c r="BF221"/>
  <c r="R221"/>
  <c r="Q221"/>
  <c r="X221"/>
  <c r="V221"/>
  <c r="T221"/>
  <c r="P221"/>
  <c r="BK221"/>
  <c r="K221"/>
  <c r="BE221"/>
  <c r="BI220"/>
  <c r="BH220"/>
  <c r="BG220"/>
  <c r="BF220"/>
  <c r="R220"/>
  <c r="Q220"/>
  <c r="X220"/>
  <c r="V220"/>
  <c r="T220"/>
  <c r="P220"/>
  <c r="BK220"/>
  <c r="K220"/>
  <c r="BE220"/>
  <c r="BI219"/>
  <c r="BH219"/>
  <c r="BG219"/>
  <c r="BF219"/>
  <c r="R219"/>
  <c r="Q219"/>
  <c r="X219"/>
  <c r="V219"/>
  <c r="T219"/>
  <c r="P219"/>
  <c r="BK219"/>
  <c r="K219"/>
  <c r="BE219"/>
  <c r="BI218"/>
  <c r="BH218"/>
  <c r="BG218"/>
  <c r="BF218"/>
  <c r="R218"/>
  <c r="Q218"/>
  <c r="X218"/>
  <c r="V218"/>
  <c r="T218"/>
  <c r="P218"/>
  <c r="BK218"/>
  <c r="K218"/>
  <c r="BE218"/>
  <c r="BI217"/>
  <c r="BH217"/>
  <c r="BG217"/>
  <c r="BF217"/>
  <c r="R217"/>
  <c r="Q217"/>
  <c r="X217"/>
  <c r="V217"/>
  <c r="T217"/>
  <c r="P217"/>
  <c r="BK217"/>
  <c r="K217"/>
  <c r="BE217"/>
  <c r="BI216"/>
  <c r="BH216"/>
  <c r="BG216"/>
  <c r="BF216"/>
  <c r="R216"/>
  <c r="Q216"/>
  <c r="X216"/>
  <c r="V216"/>
  <c r="T216"/>
  <c r="P216"/>
  <c r="BK216"/>
  <c r="K216"/>
  <c r="BE216"/>
  <c r="BI215"/>
  <c r="BH215"/>
  <c r="BG215"/>
  <c r="BF215"/>
  <c r="R215"/>
  <c r="Q215"/>
  <c r="X215"/>
  <c r="V215"/>
  <c r="T215"/>
  <c r="P215"/>
  <c r="BK215"/>
  <c r="K215"/>
  <c r="BE215"/>
  <c r="BI214"/>
  <c r="BH214"/>
  <c r="BG214"/>
  <c r="BF214"/>
  <c r="R214"/>
  <c r="Q214"/>
  <c r="X214"/>
  <c r="V214"/>
  <c r="T214"/>
  <c r="P214"/>
  <c r="BK214"/>
  <c r="K214"/>
  <c r="BE214"/>
  <c r="BI213"/>
  <c r="BH213"/>
  <c r="BG213"/>
  <c r="BF213"/>
  <c r="R213"/>
  <c r="Q213"/>
  <c r="X213"/>
  <c r="V213"/>
  <c r="T213"/>
  <c r="P213"/>
  <c r="BK213"/>
  <c r="K213"/>
  <c r="BE213"/>
  <c r="BI212"/>
  <c r="BH212"/>
  <c r="BG212"/>
  <c r="BF212"/>
  <c r="R212"/>
  <c r="Q212"/>
  <c r="X212"/>
  <c r="V212"/>
  <c r="T212"/>
  <c r="P212"/>
  <c r="BK212"/>
  <c r="K212"/>
  <c r="BE212"/>
  <c r="BI211"/>
  <c r="BH211"/>
  <c r="BG211"/>
  <c r="BF211"/>
  <c r="R211"/>
  <c r="Q211"/>
  <c r="X211"/>
  <c r="V211"/>
  <c r="T211"/>
  <c r="P211"/>
  <c r="BK211"/>
  <c r="K211"/>
  <c r="BE211"/>
  <c r="BI210"/>
  <c r="BH210"/>
  <c r="BG210"/>
  <c r="BF210"/>
  <c r="R210"/>
  <c r="Q210"/>
  <c r="X210"/>
  <c r="V210"/>
  <c r="T210"/>
  <c r="P210"/>
  <c r="BK210"/>
  <c r="K210"/>
  <c r="BE210"/>
  <c r="BI209"/>
  <c r="BH209"/>
  <c r="BG209"/>
  <c r="BF209"/>
  <c r="R209"/>
  <c r="Q209"/>
  <c r="X209"/>
  <c r="V209"/>
  <c r="T209"/>
  <c r="P209"/>
  <c r="BK209"/>
  <c r="K209"/>
  <c r="BE209"/>
  <c r="BI208"/>
  <c r="BH208"/>
  <c r="BG208"/>
  <c r="BF208"/>
  <c r="R208"/>
  <c r="Q208"/>
  <c r="X208"/>
  <c r="V208"/>
  <c r="T208"/>
  <c r="P208"/>
  <c r="BK208"/>
  <c r="K208"/>
  <c r="BE208"/>
  <c r="BI207"/>
  <c r="BH207"/>
  <c r="BG207"/>
  <c r="BF207"/>
  <c r="R207"/>
  <c r="Q207"/>
  <c r="X207"/>
  <c r="V207"/>
  <c r="T207"/>
  <c r="P207"/>
  <c r="BK207"/>
  <c r="K207"/>
  <c r="BE207"/>
  <c r="BI206"/>
  <c r="BH206"/>
  <c r="BG206"/>
  <c r="BF206"/>
  <c r="R206"/>
  <c r="Q206"/>
  <c r="X206"/>
  <c r="V206"/>
  <c r="T206"/>
  <c r="P206"/>
  <c r="BK206"/>
  <c r="K206"/>
  <c r="BE206"/>
  <c r="BI205"/>
  <c r="BH205"/>
  <c r="BG205"/>
  <c r="BF205"/>
  <c r="R205"/>
  <c r="Q205"/>
  <c r="X205"/>
  <c r="V205"/>
  <c r="T205"/>
  <c r="P205"/>
  <c r="BK205"/>
  <c r="K205"/>
  <c r="BE205"/>
  <c r="BI204"/>
  <c r="BH204"/>
  <c r="BG204"/>
  <c r="BF204"/>
  <c r="R204"/>
  <c r="Q204"/>
  <c r="X204"/>
  <c r="V204"/>
  <c r="T204"/>
  <c r="P204"/>
  <c r="BK204"/>
  <c r="K204"/>
  <c r="BE204"/>
  <c r="BI203"/>
  <c r="BH203"/>
  <c r="BG203"/>
  <c r="BF203"/>
  <c r="R203"/>
  <c r="Q203"/>
  <c r="X203"/>
  <c r="V203"/>
  <c r="T203"/>
  <c r="P203"/>
  <c r="BK203"/>
  <c r="K203"/>
  <c r="BE203"/>
  <c r="BI202"/>
  <c r="BH202"/>
  <c r="BG202"/>
  <c r="BF202"/>
  <c r="R202"/>
  <c r="Q202"/>
  <c r="X202"/>
  <c r="V202"/>
  <c r="T202"/>
  <c r="P202"/>
  <c r="BK202"/>
  <c r="K202"/>
  <c r="BE202"/>
  <c r="BI201"/>
  <c r="BH201"/>
  <c r="BG201"/>
  <c r="BF201"/>
  <c r="R201"/>
  <c r="Q201"/>
  <c r="X201"/>
  <c r="V201"/>
  <c r="T201"/>
  <c r="P201"/>
  <c r="BK201"/>
  <c r="K201"/>
  <c r="BE201"/>
  <c r="BI200"/>
  <c r="BH200"/>
  <c r="BG200"/>
  <c r="BF200"/>
  <c r="R200"/>
  <c r="Q200"/>
  <c r="X200"/>
  <c r="V200"/>
  <c r="T200"/>
  <c r="P200"/>
  <c r="BK200"/>
  <c r="K200"/>
  <c r="BE200"/>
  <c r="BI199"/>
  <c r="BH199"/>
  <c r="BG199"/>
  <c r="BF199"/>
  <c r="R199"/>
  <c r="Q199"/>
  <c r="X199"/>
  <c r="V199"/>
  <c r="T199"/>
  <c r="P199"/>
  <c r="BK199"/>
  <c r="K199"/>
  <c r="BE199"/>
  <c r="BI198"/>
  <c r="BH198"/>
  <c r="BG198"/>
  <c r="BF198"/>
  <c r="R198"/>
  <c r="Q198"/>
  <c r="X198"/>
  <c r="V198"/>
  <c r="T198"/>
  <c r="P198"/>
  <c r="BK198"/>
  <c r="K198"/>
  <c r="BE198"/>
  <c r="BI197"/>
  <c r="BH197"/>
  <c r="BG197"/>
  <c r="BF197"/>
  <c r="R197"/>
  <c r="Q197"/>
  <c r="X197"/>
  <c r="V197"/>
  <c r="T197"/>
  <c r="P197"/>
  <c r="BK197"/>
  <c r="K197"/>
  <c r="BE197"/>
  <c r="BI196"/>
  <c r="BH196"/>
  <c r="BG196"/>
  <c r="BF196"/>
  <c r="R196"/>
  <c r="Q196"/>
  <c r="X196"/>
  <c r="V196"/>
  <c r="T196"/>
  <c r="P196"/>
  <c r="BK196"/>
  <c r="K196"/>
  <c r="BE196"/>
  <c r="BI195"/>
  <c r="BH195"/>
  <c r="BG195"/>
  <c r="BF195"/>
  <c r="R195"/>
  <c r="Q195"/>
  <c r="X195"/>
  <c r="V195"/>
  <c r="T195"/>
  <c r="P195"/>
  <c r="BK195"/>
  <c r="K195"/>
  <c r="BE195"/>
  <c r="BI193"/>
  <c r="BH193"/>
  <c r="BG193"/>
  <c r="BF193"/>
  <c r="R193"/>
  <c r="Q193"/>
  <c r="X193"/>
  <c r="V193"/>
  <c r="T193"/>
  <c r="P193"/>
  <c r="BK193"/>
  <c r="K193"/>
  <c r="BE193"/>
  <c r="BI191"/>
  <c r="BH191"/>
  <c r="BG191"/>
  <c r="BF191"/>
  <c r="R191"/>
  <c r="Q191"/>
  <c r="X191"/>
  <c r="V191"/>
  <c r="T191"/>
  <c r="P191"/>
  <c r="BK191"/>
  <c r="K191"/>
  <c r="BE191"/>
  <c r="BI190"/>
  <c r="BH190"/>
  <c r="BG190"/>
  <c r="BF190"/>
  <c r="R190"/>
  <c r="Q190"/>
  <c r="X190"/>
  <c r="V190"/>
  <c r="T190"/>
  <c r="P190"/>
  <c r="BK190"/>
  <c r="K190"/>
  <c r="BE190"/>
  <c r="BI189"/>
  <c r="BH189"/>
  <c r="BG189"/>
  <c r="BF189"/>
  <c r="R189"/>
  <c r="Q189"/>
  <c r="X189"/>
  <c r="V189"/>
  <c r="T189"/>
  <c r="P189"/>
  <c r="BK189"/>
  <c r="K189"/>
  <c r="BE189"/>
  <c r="BI188"/>
  <c r="BH188"/>
  <c r="BG188"/>
  <c r="BF188"/>
  <c r="R188"/>
  <c r="Q188"/>
  <c r="X188"/>
  <c r="V188"/>
  <c r="T188"/>
  <c r="P188"/>
  <c r="BK188"/>
  <c r="K188"/>
  <c r="BE188"/>
  <c r="BI187"/>
  <c r="BH187"/>
  <c r="BG187"/>
  <c r="BF187"/>
  <c r="R187"/>
  <c r="Q187"/>
  <c r="X187"/>
  <c r="V187"/>
  <c r="T187"/>
  <c r="P187"/>
  <c r="BK187"/>
  <c r="K187"/>
  <c r="BE187"/>
  <c r="BI186"/>
  <c r="BH186"/>
  <c r="BG186"/>
  <c r="BF186"/>
  <c r="R186"/>
  <c r="Q186"/>
  <c r="X186"/>
  <c r="V186"/>
  <c r="T186"/>
  <c r="P186"/>
  <c r="BK186"/>
  <c r="K186"/>
  <c r="BE186"/>
  <c r="BI185"/>
  <c r="BH185"/>
  <c r="BG185"/>
  <c r="BF185"/>
  <c r="R185"/>
  <c r="Q185"/>
  <c r="X185"/>
  <c r="V185"/>
  <c r="T185"/>
  <c r="P185"/>
  <c r="BK185"/>
  <c r="K185"/>
  <c r="BE185"/>
  <c r="BI184"/>
  <c r="BH184"/>
  <c r="BG184"/>
  <c r="BF184"/>
  <c r="R184"/>
  <c r="Q184"/>
  <c r="X184"/>
  <c r="V184"/>
  <c r="T184"/>
  <c r="P184"/>
  <c r="BK184"/>
  <c r="K184"/>
  <c r="BE184"/>
  <c r="BI183"/>
  <c r="BH183"/>
  <c r="BG183"/>
  <c r="BF183"/>
  <c r="R183"/>
  <c r="Q183"/>
  <c r="X183"/>
  <c r="V183"/>
  <c r="T183"/>
  <c r="P183"/>
  <c r="BK183"/>
  <c r="K183"/>
  <c r="BE183"/>
  <c r="BI182"/>
  <c r="BH182"/>
  <c r="BG182"/>
  <c r="BF182"/>
  <c r="R182"/>
  <c r="Q182"/>
  <c r="X182"/>
  <c r="V182"/>
  <c r="T182"/>
  <c r="P182"/>
  <c r="BK182"/>
  <c r="K182"/>
  <c r="BE182"/>
  <c r="BI181"/>
  <c r="BH181"/>
  <c r="BG181"/>
  <c r="BF181"/>
  <c r="R181"/>
  <c r="Q181"/>
  <c r="X181"/>
  <c r="V181"/>
  <c r="T181"/>
  <c r="P181"/>
  <c r="BK181"/>
  <c r="K181"/>
  <c r="BE181"/>
  <c r="BI180"/>
  <c r="BH180"/>
  <c r="BG180"/>
  <c r="BF180"/>
  <c r="R180"/>
  <c r="Q180"/>
  <c r="X180"/>
  <c r="V180"/>
  <c r="T180"/>
  <c r="P180"/>
  <c r="BK180"/>
  <c r="K180"/>
  <c r="BE180"/>
  <c r="BI179"/>
  <c r="BH179"/>
  <c r="BG179"/>
  <c r="BF179"/>
  <c r="R179"/>
  <c r="Q179"/>
  <c r="X179"/>
  <c r="V179"/>
  <c r="T179"/>
  <c r="P179"/>
  <c r="BK179"/>
  <c r="K179"/>
  <c r="BE179"/>
  <c r="BI178"/>
  <c r="BH178"/>
  <c r="BG178"/>
  <c r="BF178"/>
  <c r="R178"/>
  <c r="Q178"/>
  <c r="X178"/>
  <c r="V178"/>
  <c r="T178"/>
  <c r="P178"/>
  <c r="BK178"/>
  <c r="K178"/>
  <c r="BE178"/>
  <c r="BI177"/>
  <c r="BH177"/>
  <c r="BG177"/>
  <c r="BF177"/>
  <c r="R177"/>
  <c r="Q177"/>
  <c r="X177"/>
  <c r="V177"/>
  <c r="T177"/>
  <c r="P177"/>
  <c r="BK177"/>
  <c r="K177"/>
  <c r="BE177"/>
  <c r="BI176"/>
  <c r="BH176"/>
  <c r="BG176"/>
  <c r="BF176"/>
  <c r="R176"/>
  <c r="Q176"/>
  <c r="X176"/>
  <c r="V176"/>
  <c r="T176"/>
  <c r="P176"/>
  <c r="BK176"/>
  <c r="K176"/>
  <c r="BE176"/>
  <c r="BI175"/>
  <c r="BH175"/>
  <c r="BG175"/>
  <c r="BF175"/>
  <c r="R175"/>
  <c r="Q175"/>
  <c r="X175"/>
  <c r="V175"/>
  <c r="T175"/>
  <c r="P175"/>
  <c r="BK175"/>
  <c r="K175"/>
  <c r="BE175"/>
  <c r="BI174"/>
  <c r="BH174"/>
  <c r="BG174"/>
  <c r="BF174"/>
  <c r="R174"/>
  <c r="Q174"/>
  <c r="X174"/>
  <c r="V174"/>
  <c r="T174"/>
  <c r="P174"/>
  <c r="BK174"/>
  <c r="K174"/>
  <c r="BE174"/>
  <c r="BI173"/>
  <c r="BH173"/>
  <c r="BG173"/>
  <c r="BF173"/>
  <c r="R173"/>
  <c r="Q173"/>
  <c r="X173"/>
  <c r="V173"/>
  <c r="T173"/>
  <c r="P173"/>
  <c r="BK173"/>
  <c r="K173"/>
  <c r="BE173"/>
  <c r="BI172"/>
  <c r="BH172"/>
  <c r="BG172"/>
  <c r="BF172"/>
  <c r="R172"/>
  <c r="Q172"/>
  <c r="X172"/>
  <c r="V172"/>
  <c r="T172"/>
  <c r="P172"/>
  <c r="BK172"/>
  <c r="K172"/>
  <c r="BE172"/>
  <c r="BI171"/>
  <c r="BH171"/>
  <c r="BG171"/>
  <c r="BF171"/>
  <c r="R171"/>
  <c r="Q171"/>
  <c r="X171"/>
  <c r="V171"/>
  <c r="T171"/>
  <c r="P171"/>
  <c r="BK171"/>
  <c r="K171"/>
  <c r="BE171"/>
  <c r="BI170"/>
  <c r="BH170"/>
  <c r="BG170"/>
  <c r="BF170"/>
  <c r="R170"/>
  <c r="Q170"/>
  <c r="X170"/>
  <c r="V170"/>
  <c r="T170"/>
  <c r="P170"/>
  <c r="BK170"/>
  <c r="K170"/>
  <c r="BE170"/>
  <c r="BI169"/>
  <c r="BH169"/>
  <c r="BG169"/>
  <c r="BF169"/>
  <c r="R169"/>
  <c r="Q169"/>
  <c r="X169"/>
  <c r="V169"/>
  <c r="T169"/>
  <c r="P169"/>
  <c r="BK169"/>
  <c r="K169"/>
  <c r="BE169"/>
  <c r="BI168"/>
  <c r="BH168"/>
  <c r="BG168"/>
  <c r="BF168"/>
  <c r="R168"/>
  <c r="Q168"/>
  <c r="X168"/>
  <c r="V168"/>
  <c r="T168"/>
  <c r="P168"/>
  <c r="BK168"/>
  <c r="K168"/>
  <c r="BE168"/>
  <c r="BI167"/>
  <c r="BH167"/>
  <c r="BG167"/>
  <c r="BF167"/>
  <c r="R167"/>
  <c r="Q167"/>
  <c r="X167"/>
  <c r="V167"/>
  <c r="T167"/>
  <c r="P167"/>
  <c r="BK167"/>
  <c r="K167"/>
  <c r="BE167"/>
  <c r="BI166"/>
  <c r="BH166"/>
  <c r="BG166"/>
  <c r="BF166"/>
  <c r="R166"/>
  <c r="Q166"/>
  <c r="X166"/>
  <c r="V166"/>
  <c r="T166"/>
  <c r="P166"/>
  <c r="BK166"/>
  <c r="K166"/>
  <c r="BE166"/>
  <c r="BI165"/>
  <c r="BH165"/>
  <c r="BG165"/>
  <c r="BF165"/>
  <c r="R165"/>
  <c r="Q165"/>
  <c r="X165"/>
  <c r="V165"/>
  <c r="T165"/>
  <c r="P165"/>
  <c r="BK165"/>
  <c r="K165"/>
  <c r="BE165"/>
  <c r="BI164"/>
  <c r="BH164"/>
  <c r="BG164"/>
  <c r="BF164"/>
  <c r="R164"/>
  <c r="Q164"/>
  <c r="X164"/>
  <c r="V164"/>
  <c r="T164"/>
  <c r="P164"/>
  <c r="BK164"/>
  <c r="K164"/>
  <c r="BE164"/>
  <c r="BI163"/>
  <c r="BH163"/>
  <c r="BG163"/>
  <c r="BF163"/>
  <c r="R163"/>
  <c r="Q163"/>
  <c r="X163"/>
  <c r="V163"/>
  <c r="T163"/>
  <c r="P163"/>
  <c r="BK163"/>
  <c r="K163"/>
  <c r="BE163"/>
  <c r="BI162"/>
  <c r="BH162"/>
  <c r="BG162"/>
  <c r="BF162"/>
  <c r="R162"/>
  <c r="Q162"/>
  <c r="X162"/>
  <c r="V162"/>
  <c r="T162"/>
  <c r="P162"/>
  <c r="BK162"/>
  <c r="K162"/>
  <c r="BE162"/>
  <c r="BI161"/>
  <c r="BH161"/>
  <c r="BG161"/>
  <c r="BF161"/>
  <c r="R161"/>
  <c r="Q161"/>
  <c r="X161"/>
  <c r="V161"/>
  <c r="T161"/>
  <c r="P161"/>
  <c r="BK161"/>
  <c r="K161"/>
  <c r="BE161"/>
  <c r="BI160"/>
  <c r="BH160"/>
  <c r="BG160"/>
  <c r="BF160"/>
  <c r="R160"/>
  <c r="Q160"/>
  <c r="X160"/>
  <c r="V160"/>
  <c r="T160"/>
  <c r="P160"/>
  <c r="BK160"/>
  <c r="K160"/>
  <c r="BE160"/>
  <c r="BI159"/>
  <c r="BH159"/>
  <c r="BG159"/>
  <c r="BF159"/>
  <c r="R159"/>
  <c r="Q159"/>
  <c r="X159"/>
  <c r="V159"/>
  <c r="T159"/>
  <c r="P159"/>
  <c r="BK159"/>
  <c r="K159"/>
  <c r="BE159"/>
  <c r="BI158"/>
  <c r="BH158"/>
  <c r="BG158"/>
  <c r="BF158"/>
  <c r="R158"/>
  <c r="Q158"/>
  <c r="X158"/>
  <c r="V158"/>
  <c r="T158"/>
  <c r="P158"/>
  <c r="BK158"/>
  <c r="K158"/>
  <c r="BE158"/>
  <c r="BI157"/>
  <c r="BH157"/>
  <c r="BG157"/>
  <c r="BF157"/>
  <c r="R157"/>
  <c r="Q157"/>
  <c r="X157"/>
  <c r="V157"/>
  <c r="T157"/>
  <c r="P157"/>
  <c r="BK157"/>
  <c r="K157"/>
  <c r="BE157"/>
  <c r="BI156"/>
  <c r="BH156"/>
  <c r="BG156"/>
  <c r="BF156"/>
  <c r="R156"/>
  <c r="Q156"/>
  <c r="X156"/>
  <c r="V156"/>
  <c r="T156"/>
  <c r="P156"/>
  <c r="BK156"/>
  <c r="K156"/>
  <c r="BE156"/>
  <c r="BI155"/>
  <c r="BH155"/>
  <c r="BG155"/>
  <c r="BF155"/>
  <c r="R155"/>
  <c r="Q155"/>
  <c r="X155"/>
  <c r="V155"/>
  <c r="T155"/>
  <c r="P155"/>
  <c r="BK155"/>
  <c r="K155"/>
  <c r="BE155"/>
  <c r="BI154"/>
  <c r="BH154"/>
  <c r="BG154"/>
  <c r="BF154"/>
  <c r="R154"/>
  <c r="Q154"/>
  <c r="X154"/>
  <c r="V154"/>
  <c r="T154"/>
  <c r="P154"/>
  <c r="BK154"/>
  <c r="K154"/>
  <c r="BE154"/>
  <c r="BI153"/>
  <c r="BH153"/>
  <c r="BG153"/>
  <c r="BF153"/>
  <c r="R153"/>
  <c r="Q153"/>
  <c r="X153"/>
  <c r="V153"/>
  <c r="T153"/>
  <c r="P153"/>
  <c r="BK153"/>
  <c r="K153"/>
  <c r="BE153"/>
  <c r="BI152"/>
  <c r="BH152"/>
  <c r="BG152"/>
  <c r="BF152"/>
  <c r="R152"/>
  <c r="Q152"/>
  <c r="X152"/>
  <c r="V152"/>
  <c r="T152"/>
  <c r="P152"/>
  <c r="BK152"/>
  <c r="K152"/>
  <c r="BE152"/>
  <c r="BI151"/>
  <c r="BH151"/>
  <c r="BG151"/>
  <c r="BF151"/>
  <c r="R151"/>
  <c r="Q151"/>
  <c r="X151"/>
  <c r="V151"/>
  <c r="T151"/>
  <c r="P151"/>
  <c r="BK151"/>
  <c r="K151"/>
  <c r="BE151"/>
  <c r="BI150"/>
  <c r="BH150"/>
  <c r="BG150"/>
  <c r="BF150"/>
  <c r="R150"/>
  <c r="Q150"/>
  <c r="X150"/>
  <c r="V150"/>
  <c r="T150"/>
  <c r="P150"/>
  <c r="BK150"/>
  <c r="K150"/>
  <c r="BE150"/>
  <c r="BI149"/>
  <c r="BH149"/>
  <c r="BG149"/>
  <c r="BF149"/>
  <c r="R149"/>
  <c r="Q149"/>
  <c r="X149"/>
  <c r="V149"/>
  <c r="T149"/>
  <c r="P149"/>
  <c r="BK149"/>
  <c r="K149"/>
  <c r="BE149"/>
  <c r="BI148"/>
  <c r="BH148"/>
  <c r="BG148"/>
  <c r="BF148"/>
  <c r="R148"/>
  <c r="Q148"/>
  <c r="X148"/>
  <c r="V148"/>
  <c r="T148"/>
  <c r="P148"/>
  <c r="BK148"/>
  <c r="K148"/>
  <c r="BE148"/>
  <c r="BI147"/>
  <c r="BH147"/>
  <c r="BG147"/>
  <c r="BF147"/>
  <c r="R147"/>
  <c r="Q147"/>
  <c r="X147"/>
  <c r="V147"/>
  <c r="T147"/>
  <c r="P147"/>
  <c r="BK147"/>
  <c r="K147"/>
  <c r="BE147"/>
  <c r="BI146"/>
  <c r="BH146"/>
  <c r="BG146"/>
  <c r="BF146"/>
  <c r="R146"/>
  <c r="Q146"/>
  <c r="X146"/>
  <c r="V146"/>
  <c r="T146"/>
  <c r="P146"/>
  <c r="BK146"/>
  <c r="K146"/>
  <c r="BE146"/>
  <c r="BI145"/>
  <c r="BH145"/>
  <c r="BG145"/>
  <c r="BF145"/>
  <c r="R145"/>
  <c r="Q145"/>
  <c r="X145"/>
  <c r="V145"/>
  <c r="T145"/>
  <c r="P145"/>
  <c r="BK145"/>
  <c r="K145"/>
  <c r="BE145"/>
  <c r="BI144"/>
  <c r="BH144"/>
  <c r="BG144"/>
  <c r="BF144"/>
  <c r="R144"/>
  <c r="Q144"/>
  <c r="X144"/>
  <c r="V144"/>
  <c r="T144"/>
  <c r="P144"/>
  <c r="BK144"/>
  <c r="K144"/>
  <c r="BE144"/>
  <c r="BI143"/>
  <c r="BH143"/>
  <c r="BG143"/>
  <c r="BF143"/>
  <c r="R143"/>
  <c r="Q143"/>
  <c r="X143"/>
  <c r="V143"/>
  <c r="T143"/>
  <c r="P143"/>
  <c r="BK143"/>
  <c r="K143"/>
  <c r="BE143"/>
  <c r="BI142"/>
  <c r="BH142"/>
  <c r="BG142"/>
  <c r="BF142"/>
  <c r="R142"/>
  <c r="Q142"/>
  <c r="X142"/>
  <c r="V142"/>
  <c r="T142"/>
  <c r="P142"/>
  <c r="BK142"/>
  <c r="K142"/>
  <c r="BE142"/>
  <c r="BI141"/>
  <c r="BH141"/>
  <c r="BG141"/>
  <c r="BF141"/>
  <c r="R141"/>
  <c r="Q141"/>
  <c r="X141"/>
  <c r="V141"/>
  <c r="T141"/>
  <c r="P141"/>
  <c r="BK141"/>
  <c r="K141"/>
  <c r="BE141"/>
  <c r="BI140"/>
  <c r="BH140"/>
  <c r="BG140"/>
  <c r="BF140"/>
  <c r="R140"/>
  <c r="Q140"/>
  <c r="X140"/>
  <c r="V140"/>
  <c r="T140"/>
  <c r="P140"/>
  <c r="BK140"/>
  <c r="K140"/>
  <c r="BE140"/>
  <c r="BI139"/>
  <c r="BH139"/>
  <c r="BG139"/>
  <c r="BF139"/>
  <c r="R139"/>
  <c r="Q139"/>
  <c r="X139"/>
  <c r="V139"/>
  <c r="T139"/>
  <c r="P139"/>
  <c r="BK139"/>
  <c r="K139"/>
  <c r="BE139"/>
  <c r="BI138"/>
  <c r="BH138"/>
  <c r="BG138"/>
  <c r="BF138"/>
  <c r="R138"/>
  <c r="Q138"/>
  <c r="X138"/>
  <c r="V138"/>
  <c r="T138"/>
  <c r="P138"/>
  <c r="BK138"/>
  <c r="K138"/>
  <c r="BE138"/>
  <c r="BI137"/>
  <c r="BH137"/>
  <c r="BG137"/>
  <c r="BF137"/>
  <c r="R137"/>
  <c r="Q137"/>
  <c r="X137"/>
  <c r="V137"/>
  <c r="T137"/>
  <c r="P137"/>
  <c r="BK137"/>
  <c r="K137"/>
  <c r="BE137"/>
  <c r="BI136"/>
  <c r="BH136"/>
  <c r="BG136"/>
  <c r="BF136"/>
  <c r="R136"/>
  <c r="Q136"/>
  <c r="X136"/>
  <c r="V136"/>
  <c r="T136"/>
  <c r="P136"/>
  <c r="BK136"/>
  <c r="K136"/>
  <c r="BE136"/>
  <c r="BI135"/>
  <c r="BH135"/>
  <c r="BG135"/>
  <c r="BF135"/>
  <c r="R135"/>
  <c r="Q135"/>
  <c r="X135"/>
  <c r="V135"/>
  <c r="T135"/>
  <c r="P135"/>
  <c r="BK135"/>
  <c r="K135"/>
  <c r="BE135"/>
  <c r="BI134"/>
  <c r="BH134"/>
  <c r="BG134"/>
  <c r="BF134"/>
  <c r="R134"/>
  <c r="Q134"/>
  <c r="X134"/>
  <c r="V134"/>
  <c r="T134"/>
  <c r="P134"/>
  <c r="BK134"/>
  <c r="K134"/>
  <c r="BE134"/>
  <c r="BI133"/>
  <c r="BH133"/>
  <c r="BG133"/>
  <c r="BF133"/>
  <c r="R133"/>
  <c r="Q133"/>
  <c r="X133"/>
  <c r="V133"/>
  <c r="T133"/>
  <c r="P133"/>
  <c r="BK133"/>
  <c r="K133"/>
  <c r="BE133"/>
  <c r="BI132"/>
  <c r="BH132"/>
  <c r="BG132"/>
  <c r="BF132"/>
  <c r="R132"/>
  <c r="Q132"/>
  <c r="X132"/>
  <c r="V132"/>
  <c r="T132"/>
  <c r="P132"/>
  <c r="BK132"/>
  <c r="K132"/>
  <c r="BE132"/>
  <c r="BI131"/>
  <c r="BH131"/>
  <c r="BG131"/>
  <c r="BF131"/>
  <c r="R131"/>
  <c r="Q131"/>
  <c r="X131"/>
  <c r="V131"/>
  <c r="T131"/>
  <c r="P131"/>
  <c r="BK131"/>
  <c r="K131"/>
  <c r="BE131"/>
  <c r="BI130"/>
  <c r="BH130"/>
  <c r="BG130"/>
  <c r="BF130"/>
  <c r="R130"/>
  <c r="Q130"/>
  <c r="X130"/>
  <c r="V130"/>
  <c r="T130"/>
  <c r="P130"/>
  <c r="BK130"/>
  <c r="K130"/>
  <c r="BE130"/>
  <c r="BI129"/>
  <c r="BH129"/>
  <c r="BG129"/>
  <c r="BF129"/>
  <c r="R129"/>
  <c r="Q129"/>
  <c r="X129"/>
  <c r="V129"/>
  <c r="T129"/>
  <c r="P129"/>
  <c r="BK129"/>
  <c r="K129"/>
  <c r="BE129"/>
  <c r="BI128"/>
  <c r="BH128"/>
  <c r="BG128"/>
  <c r="BF128"/>
  <c r="R128"/>
  <c r="Q128"/>
  <c r="X128"/>
  <c r="V128"/>
  <c r="T128"/>
  <c r="P128"/>
  <c r="BK128"/>
  <c r="K128"/>
  <c r="BE128"/>
  <c r="BI127"/>
  <c r="BH127"/>
  <c r="BG127"/>
  <c r="BF127"/>
  <c r="R127"/>
  <c r="Q127"/>
  <c r="X127"/>
  <c r="V127"/>
  <c r="T127"/>
  <c r="P127"/>
  <c r="BK127"/>
  <c r="K127"/>
  <c r="BE127"/>
  <c r="BI126"/>
  <c r="BH126"/>
  <c r="BG126"/>
  <c r="BF126"/>
  <c r="R126"/>
  <c r="Q126"/>
  <c r="X126"/>
  <c r="V126"/>
  <c r="T126"/>
  <c r="P126"/>
  <c r="BK126"/>
  <c r="K126"/>
  <c r="BE126"/>
  <c r="BI125"/>
  <c r="BH125"/>
  <c r="BG125"/>
  <c r="BF125"/>
  <c r="R125"/>
  <c r="Q125"/>
  <c r="X125"/>
  <c r="V125"/>
  <c r="T125"/>
  <c r="P125"/>
  <c r="BK125"/>
  <c r="K125"/>
  <c r="BE125"/>
  <c r="BI124"/>
  <c r="BH124"/>
  <c r="BG124"/>
  <c r="BF124"/>
  <c r="R124"/>
  <c r="Q124"/>
  <c r="X124"/>
  <c r="V124"/>
  <c r="T124"/>
  <c r="P124"/>
  <c r="BK124"/>
  <c r="K124"/>
  <c r="BE124"/>
  <c r="BI123"/>
  <c r="BH123"/>
  <c r="BG123"/>
  <c r="BF123"/>
  <c r="R123"/>
  <c r="Q123"/>
  <c r="X123"/>
  <c r="V123"/>
  <c r="T123"/>
  <c r="P123"/>
  <c r="BK123"/>
  <c r="K123"/>
  <c r="BE123"/>
  <c r="BI122"/>
  <c r="BH122"/>
  <c r="BG122"/>
  <c r="BF122"/>
  <c r="R122"/>
  <c r="Q122"/>
  <c r="X122"/>
  <c r="V122"/>
  <c r="T122"/>
  <c r="P122"/>
  <c r="BK122"/>
  <c r="K122"/>
  <c r="BE122"/>
  <c r="BI121"/>
  <c r="BH121"/>
  <c r="BG121"/>
  <c r="BF121"/>
  <c r="R121"/>
  <c r="Q121"/>
  <c r="X121"/>
  <c r="V121"/>
  <c r="T121"/>
  <c r="P121"/>
  <c r="BK121"/>
  <c r="K121"/>
  <c r="BE121"/>
  <c r="BI120"/>
  <c r="BH120"/>
  <c r="BG120"/>
  <c r="BF120"/>
  <c r="R120"/>
  <c r="Q120"/>
  <c r="X120"/>
  <c r="V120"/>
  <c r="T120"/>
  <c r="P120"/>
  <c r="BK120"/>
  <c r="K120"/>
  <c r="BE120"/>
  <c r="BI119"/>
  <c r="BH119"/>
  <c r="BG119"/>
  <c r="BF119"/>
  <c r="R119"/>
  <c r="Q119"/>
  <c r="X119"/>
  <c r="V119"/>
  <c r="T119"/>
  <c r="P119"/>
  <c r="BK119"/>
  <c r="K119"/>
  <c r="BE119"/>
  <c r="BI118"/>
  <c r="BH118"/>
  <c r="BG118"/>
  <c r="BF118"/>
  <c r="R118"/>
  <c r="Q118"/>
  <c r="X118"/>
  <c r="V118"/>
  <c r="T118"/>
  <c r="P118"/>
  <c r="BK118"/>
  <c r="K118"/>
  <c r="BE118"/>
  <c r="BI117"/>
  <c r="BH117"/>
  <c r="BG117"/>
  <c r="BF117"/>
  <c r="R117"/>
  <c r="Q117"/>
  <c r="X117"/>
  <c r="V117"/>
  <c r="T117"/>
  <c r="P117"/>
  <c r="BK117"/>
  <c r="K117"/>
  <c r="BE117"/>
  <c r="BI116"/>
  <c r="BH116"/>
  <c r="BG116"/>
  <c r="BF116"/>
  <c r="R116"/>
  <c r="Q116"/>
  <c r="X116"/>
  <c r="V116"/>
  <c r="T116"/>
  <c r="P116"/>
  <c r="BK116"/>
  <c r="K116"/>
  <c r="BE116"/>
  <c r="BI115"/>
  <c r="BH115"/>
  <c r="BG115"/>
  <c r="BF115"/>
  <c r="R115"/>
  <c r="Q115"/>
  <c r="X115"/>
  <c r="V115"/>
  <c r="T115"/>
  <c r="P115"/>
  <c r="BK115"/>
  <c r="K115"/>
  <c r="BE115"/>
  <c r="BI114"/>
  <c r="BH114"/>
  <c r="BG114"/>
  <c r="BF114"/>
  <c r="R114"/>
  <c r="Q114"/>
  <c r="X114"/>
  <c r="V114"/>
  <c r="T114"/>
  <c r="P114"/>
  <c r="BK114"/>
  <c r="K114"/>
  <c r="BE114"/>
  <c r="BI113"/>
  <c r="BH113"/>
  <c r="BG113"/>
  <c r="BF113"/>
  <c r="R113"/>
  <c r="Q113"/>
  <c r="X113"/>
  <c r="V113"/>
  <c r="T113"/>
  <c r="P113"/>
  <c r="BK113"/>
  <c r="K113"/>
  <c r="BE113"/>
  <c r="BI112"/>
  <c r="BH112"/>
  <c r="BG112"/>
  <c r="BF112"/>
  <c r="R112"/>
  <c r="Q112"/>
  <c r="X112"/>
  <c r="V112"/>
  <c r="T112"/>
  <c r="P112"/>
  <c r="BK112"/>
  <c r="K112"/>
  <c r="BE112"/>
  <c r="BI111"/>
  <c r="BH111"/>
  <c r="BG111"/>
  <c r="BF111"/>
  <c r="R111"/>
  <c r="Q111"/>
  <c r="X111"/>
  <c r="V111"/>
  <c r="T111"/>
  <c r="P111"/>
  <c r="BK111"/>
  <c r="K111"/>
  <c r="BE111"/>
  <c r="BI110"/>
  <c r="BH110"/>
  <c r="BG110"/>
  <c r="BF110"/>
  <c r="R110"/>
  <c r="Q110"/>
  <c r="X110"/>
  <c r="V110"/>
  <c r="T110"/>
  <c r="P110"/>
  <c r="BK110"/>
  <c r="K110"/>
  <c r="BE110"/>
  <c r="BI109"/>
  <c r="BH109"/>
  <c r="BG109"/>
  <c r="BF109"/>
  <c r="R109"/>
  <c r="Q109"/>
  <c r="X109"/>
  <c r="V109"/>
  <c r="T109"/>
  <c r="P109"/>
  <c r="BK109"/>
  <c r="K109"/>
  <c r="BE109"/>
  <c r="BI108"/>
  <c r="BH108"/>
  <c r="BG108"/>
  <c r="BF108"/>
  <c r="R108"/>
  <c r="Q108"/>
  <c r="X108"/>
  <c r="V108"/>
  <c r="T108"/>
  <c r="P108"/>
  <c r="BK108"/>
  <c r="K108"/>
  <c r="BE108"/>
  <c r="BI107"/>
  <c r="BH107"/>
  <c r="BG107"/>
  <c r="BF107"/>
  <c r="R107"/>
  <c r="R106"/>
  <c r="Q107"/>
  <c r="Q106"/>
  <c r="X107"/>
  <c r="X106"/>
  <c r="V107"/>
  <c r="V106"/>
  <c r="T107"/>
  <c r="T106"/>
  <c r="P107"/>
  <c r="BK107"/>
  <c r="BK106"/>
  <c r="K106"/>
  <c r="K107"/>
  <c r="BE107"/>
  <c r="K68"/>
  <c r="J68"/>
  <c r="I68"/>
  <c r="K67"/>
  <c r="J67"/>
  <c r="I67"/>
  <c r="K66"/>
  <c r="J66"/>
  <c r="I66"/>
  <c r="BI103"/>
  <c r="BH103"/>
  <c r="BG103"/>
  <c r="BF103"/>
  <c r="R103"/>
  <c r="Q103"/>
  <c r="X103"/>
  <c r="V103"/>
  <c r="T103"/>
  <c r="P103"/>
  <c r="BK103"/>
  <c r="K103"/>
  <c r="BE103"/>
  <c r="BI102"/>
  <c r="BH102"/>
  <c r="BG102"/>
  <c r="BF102"/>
  <c r="R102"/>
  <c r="Q102"/>
  <c r="X102"/>
  <c r="V102"/>
  <c r="T102"/>
  <c r="P102"/>
  <c r="BK102"/>
  <c r="K102"/>
  <c r="BE102"/>
  <c r="BI101"/>
  <c r="BH101"/>
  <c r="BG101"/>
  <c r="BF101"/>
  <c r="R101"/>
  <c r="Q101"/>
  <c r="X101"/>
  <c r="V101"/>
  <c r="T101"/>
  <c r="P101"/>
  <c r="BK101"/>
  <c r="K101"/>
  <c r="BE101"/>
  <c r="BI100"/>
  <c r="BH100"/>
  <c r="BG100"/>
  <c r="BF100"/>
  <c r="R100"/>
  <c r="Q100"/>
  <c r="X100"/>
  <c r="V100"/>
  <c r="T100"/>
  <c r="P100"/>
  <c r="BK100"/>
  <c r="K100"/>
  <c r="BE100"/>
  <c r="BI99"/>
  <c r="BH99"/>
  <c r="BG99"/>
  <c r="BF99"/>
  <c r="R99"/>
  <c r="Q99"/>
  <c r="X99"/>
  <c r="V99"/>
  <c r="T99"/>
  <c r="P99"/>
  <c r="BK99"/>
  <c r="K99"/>
  <c r="BE99"/>
  <c r="BI98"/>
  <c r="BH98"/>
  <c r="BG98"/>
  <c r="BF98"/>
  <c r="R98"/>
  <c r="Q98"/>
  <c r="X98"/>
  <c r="V98"/>
  <c r="T98"/>
  <c r="P98"/>
  <c r="BK98"/>
  <c r="K98"/>
  <c r="BE98"/>
  <c r="BI97"/>
  <c r="BH97"/>
  <c r="BG97"/>
  <c r="BF97"/>
  <c r="R97"/>
  <c r="Q97"/>
  <c r="X97"/>
  <c r="V97"/>
  <c r="T97"/>
  <c r="P97"/>
  <c r="BK97"/>
  <c r="K97"/>
  <c r="BE97"/>
  <c r="BI96"/>
  <c r="BH96"/>
  <c r="BG96"/>
  <c r="BF96"/>
  <c r="R96"/>
  <c r="Q96"/>
  <c r="X96"/>
  <c r="V96"/>
  <c r="T96"/>
  <c r="P96"/>
  <c r="BK96"/>
  <c r="K96"/>
  <c r="BE96"/>
  <c r="BI95"/>
  <c r="BH95"/>
  <c r="BG95"/>
  <c r="BF95"/>
  <c r="R95"/>
  <c r="Q95"/>
  <c r="X95"/>
  <c r="V95"/>
  <c r="T95"/>
  <c r="P95"/>
  <c r="BK95"/>
  <c r="K95"/>
  <c r="BE95"/>
  <c r="BI94"/>
  <c r="BH94"/>
  <c r="BG94"/>
  <c r="BF94"/>
  <c r="R94"/>
  <c r="Q94"/>
  <c r="X94"/>
  <c r="V94"/>
  <c r="T94"/>
  <c r="P94"/>
  <c r="BK94"/>
  <c r="K94"/>
  <c r="BE94"/>
  <c r="BI93"/>
  <c r="BH93"/>
  <c r="BG93"/>
  <c r="BF93"/>
  <c r="R93"/>
  <c r="Q93"/>
  <c r="X93"/>
  <c r="V93"/>
  <c r="T93"/>
  <c r="P93"/>
  <c r="BK93"/>
  <c r="K93"/>
  <c r="BE93"/>
  <c r="BI92"/>
  <c r="BH92"/>
  <c r="BG92"/>
  <c r="BF92"/>
  <c r="R92"/>
  <c r="Q92"/>
  <c r="X92"/>
  <c r="V92"/>
  <c r="T92"/>
  <c r="P92"/>
  <c r="BK92"/>
  <c r="K92"/>
  <c r="BE92"/>
  <c r="BI91"/>
  <c r="F41"/>
  <c i="1" r="BF56"/>
  <c i="2" r="BH91"/>
  <c r="F40"/>
  <c i="1" r="BE56"/>
  <c i="2" r="BG91"/>
  <c r="F39"/>
  <c i="1" r="BD56"/>
  <c i="2" r="BF91"/>
  <c r="K38"/>
  <c i="1" r="AY56"/>
  <c i="2" r="F38"/>
  <c i="1" r="BC56"/>
  <c i="2" r="R91"/>
  <c r="R90"/>
  <c r="J65"/>
  <c r="Q91"/>
  <c r="Q90"/>
  <c r="I65"/>
  <c r="X91"/>
  <c r="X90"/>
  <c r="V91"/>
  <c r="V90"/>
  <c r="T91"/>
  <c r="T90"/>
  <c i="1" r="AW56"/>
  <c i="2" r="P91"/>
  <c r="BK91"/>
  <c r="BK90"/>
  <c r="K90"/>
  <c r="K65"/>
  <c r="K34"/>
  <c i="1" r="AG56"/>
  <c i="2" r="K91"/>
  <c r="BE91"/>
  <c r="K37"/>
  <c i="1" r="AX56"/>
  <c i="2" r="F37"/>
  <c i="1" r="BB56"/>
  <c i="2" r="J87"/>
  <c r="J86"/>
  <c r="F86"/>
  <c r="F84"/>
  <c r="E82"/>
  <c r="K33"/>
  <c i="1" r="AT56"/>
  <c i="2" r="K32"/>
  <c i="1" r="AS56"/>
  <c i="2" r="J61"/>
  <c r="J60"/>
  <c r="F60"/>
  <c r="F58"/>
  <c r="E56"/>
  <c r="K43"/>
  <c r="J20"/>
  <c r="E20"/>
  <c r="F87"/>
  <c r="F61"/>
  <c r="J19"/>
  <c r="J14"/>
  <c r="J84"/>
  <c r="J58"/>
  <c r="E7"/>
  <c r="E78"/>
  <c r="E52"/>
  <c i="1" r="BF72"/>
  <c r="BE72"/>
  <c r="BD72"/>
  <c r="BC72"/>
  <c r="BB72"/>
  <c r="BA72"/>
  <c r="AZ72"/>
  <c r="AY72"/>
  <c r="AX72"/>
  <c r="AW72"/>
  <c r="AV72"/>
  <c r="AU72"/>
  <c r="AT72"/>
  <c r="AS72"/>
  <c r="AG72"/>
  <c r="BF69"/>
  <c r="BE69"/>
  <c r="BD69"/>
  <c r="BC69"/>
  <c r="BB69"/>
  <c r="BA69"/>
  <c r="AZ69"/>
  <c r="AY69"/>
  <c r="AX69"/>
  <c r="AW69"/>
  <c r="AV69"/>
  <c r="AU69"/>
  <c r="AT69"/>
  <c r="AS69"/>
  <c r="AG69"/>
  <c r="BF66"/>
  <c r="BE66"/>
  <c r="BD66"/>
  <c r="BC66"/>
  <c r="BB66"/>
  <c r="BA66"/>
  <c r="AZ66"/>
  <c r="AY66"/>
  <c r="AX66"/>
  <c r="AW66"/>
  <c r="AV66"/>
  <c r="AU66"/>
  <c r="AT66"/>
  <c r="AS66"/>
  <c r="AG66"/>
  <c r="BF63"/>
  <c r="BE63"/>
  <c r="BD63"/>
  <c r="BC63"/>
  <c r="BB63"/>
  <c r="BA63"/>
  <c r="AZ63"/>
  <c r="AY63"/>
  <c r="AX63"/>
  <c r="AW63"/>
  <c r="AV63"/>
  <c r="AU63"/>
  <c r="AT63"/>
  <c r="AS63"/>
  <c r="AG63"/>
  <c r="BF60"/>
  <c r="BE60"/>
  <c r="BD60"/>
  <c r="BC60"/>
  <c r="BB60"/>
  <c r="BA60"/>
  <c r="AZ60"/>
  <c r="AY60"/>
  <c r="AX60"/>
  <c r="AW60"/>
  <c r="AV60"/>
  <c r="AU60"/>
  <c r="AT60"/>
  <c r="AS60"/>
  <c r="AG60"/>
  <c r="BF55"/>
  <c r="BE55"/>
  <c r="BD55"/>
  <c r="BC55"/>
  <c r="BB55"/>
  <c r="BA55"/>
  <c r="AZ55"/>
  <c r="AY55"/>
  <c r="AX55"/>
  <c r="AW55"/>
  <c r="AV55"/>
  <c r="AU55"/>
  <c r="AT55"/>
  <c r="AS55"/>
  <c r="AG55"/>
  <c r="BF54"/>
  <c r="W33"/>
  <c r="BE54"/>
  <c r="W32"/>
  <c r="BD54"/>
  <c r="W31"/>
  <c r="BC54"/>
  <c r="W30"/>
  <c r="BB54"/>
  <c r="W29"/>
  <c r="BA54"/>
  <c r="AZ54"/>
  <c r="AY54"/>
  <c r="AK30"/>
  <c r="AX54"/>
  <c r="AK29"/>
  <c r="AW54"/>
  <c r="AV54"/>
  <c r="AU54"/>
  <c r="AT54"/>
  <c r="AS54"/>
  <c r="AG54"/>
  <c r="AK26"/>
  <c r="AV75"/>
  <c r="AN75"/>
  <c r="AV74"/>
  <c r="AN74"/>
  <c r="AV73"/>
  <c r="AN73"/>
  <c r="AN72"/>
  <c r="AV71"/>
  <c r="AN71"/>
  <c r="AV70"/>
  <c r="AN70"/>
  <c r="AN69"/>
  <c r="AV68"/>
  <c r="AN68"/>
  <c r="AV67"/>
  <c r="AN67"/>
  <c r="AN66"/>
  <c r="AV65"/>
  <c r="AN65"/>
  <c r="AV64"/>
  <c r="AN64"/>
  <c r="AN63"/>
  <c r="AV62"/>
  <c r="AN62"/>
  <c r="AV61"/>
  <c r="AN61"/>
  <c r="AN60"/>
  <c r="AV59"/>
  <c r="AN59"/>
  <c r="AV58"/>
  <c r="AN58"/>
  <c r="AV57"/>
  <c r="AN57"/>
  <c r="AV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<sst xmlns="http://schemas.openxmlformats.org/spreadsheetml/2006/main">
  <si>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</si>
  <si>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</si>
  <si>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</si>
  <si>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</si>
  <si>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</si>
  <si>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True</t>
  </si>
  <si>
    <t>{57d37cd8-7b97-4c98-9662-2a2a4592dca6}</t>
  </si>
  <si>
    <t>0,01</t>
  </si>
  <si>
    <t>21</t>
  </si>
  <si>
    <t>15</t>
  </si>
  <si>
    <t>REKAPITULACE STAVBY</t>
  </si>
  <si>
    <t xml:space="preserve">v ---  níže se nacházejí doplnkové a pomocné údaje k sestavám  --- v</t>
  </si>
  <si>
    <t>Návod na vyplnění</t>
  </si>
  <si>
    <t>0,001</t>
  </si>
  <si>
    <t>Kód:</t>
  </si>
  <si>
    <t>2020-51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</si>
  <si>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</si>
  <si>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</si>
  <si>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zabezpečovacího zařízení v ŽST Dobříš</t>
  </si>
  <si>
    <t>KSO:</t>
  </si>
  <si>
    <t/>
  </si>
  <si>
    <t>CC-CZ:</t>
  </si>
  <si>
    <t>Místo:</t>
  </si>
  <si>
    <t>Dobříš</t>
  </si>
  <si>
    <t>Datum:</t>
  </si>
  <si>
    <t>18. 12. 2019</t>
  </si>
  <si>
    <t>Zadavatel:</t>
  </si>
  <si>
    <t>IČ:</t>
  </si>
  <si>
    <t>Jiří Kejkula</t>
  </si>
  <si>
    <t>DIČ:</t>
  </si>
  <si>
    <t>Uchazeč:</t>
  </si>
  <si>
    <t>Vyplň údaj</t>
  </si>
  <si>
    <t>Projektant:</t>
  </si>
  <si>
    <t>Signal projekt s.r.o.</t>
  </si>
  <si>
    <t>Zpracovatel:</t>
  </si>
  <si>
    <t>Zdeněk Hron</t>
  </si>
  <si>
    <t>Poznámka:</t>
  </si>
  <si>
    <t>Soupis prací je sestaven s využitím Cenové soustavy ÚOŽI 2019. Položky, které pochází z této cenové soustavy, jsou ve sloupci 'Cenová soustava' označeny popisem 'ÚOŽI 2019' a úrovní příslušného kalendářního pololetí. Veškeré další informace vymezující popis a podmínky použití těchto položek z Cenové soustavy, které nejsou uvedeny přímo v soupisu prací, jsou neomezeně dálkově k dispozici na https://www.sfdi.cz/pravidla-metodiky-a-ceniky/cenove-databaze/.</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</si>
  <si>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</si>
  <si>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</si>
  <si>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</si>
  <si>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</si>
  <si>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</si>
  <si>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</si>
  <si>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</si>
  <si>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</si>
  <si>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</si>
  <si>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</si>
  <si>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</si>
  <si>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</si>
  <si>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</si>
  <si>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</si>
  <si>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</si>
  <si>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</si>
  <si>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</si>
  <si>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</si>
  <si>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</si>
  <si>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</si>
  <si>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</si>
  <si>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</si>
  <si>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</si>
  <si>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</si>
  <si>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</si>
  <si>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</si>
  <si>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</si>
  <si>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</si>
  <si>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</si>
  <si>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</si>
  <si>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</si>
  <si>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</si>
  <si>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</si>
  <si>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</si>
  <si>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</si>
  <si>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</si>
  <si>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</si>
  <si>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</si>
  <si>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</si>
  <si>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</si>
  <si>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PS 01</t>
  </si>
  <si>
    <t>staniční zabezpečovací zařízení</t>
  </si>
  <si>
    <t>PRO</t>
  </si>
  <si>
    <t>1</t>
  </si>
  <si>
    <t>{d2baf410-c797-4574-906f-3356cf9bd449}</t>
  </si>
  <si>
    <t>/</t>
  </si>
  <si>
    <t>01</t>
  </si>
  <si>
    <t>Technologie zabezpečovacího zařízení</t>
  </si>
  <si>
    <t>Soupis</t>
  </si>
  <si>
    <t>2</t>
  </si>
  <si>
    <t>{9fca28f9-021f-4f18-86bd-05aaa667b53d}</t>
  </si>
  <si>
    <t>02</t>
  </si>
  <si>
    <t>Provizorní zab. zař</t>
  </si>
  <si>
    <t>{ca982cd5-bc0a-49be-b759-d0297c3bad15}</t>
  </si>
  <si>
    <t>03</t>
  </si>
  <si>
    <t xml:space="preserve">Zemní práce </t>
  </si>
  <si>
    <t>{e42e810e-84ca-4121-908d-5ebd95392bb3}</t>
  </si>
  <si>
    <t>04</t>
  </si>
  <si>
    <t>VON</t>
  </si>
  <si>
    <t>{3762a46e-da87-4b9e-bbd4-e9470f61fea2}</t>
  </si>
  <si>
    <t>PS 02-01</t>
  </si>
  <si>
    <t>sdělovací zařízení</t>
  </si>
  <si>
    <t>STA</t>
  </si>
  <si>
    <t>{a5b38052-54c3-495b-8d6f-6d84b0d9b2ca}</t>
  </si>
  <si>
    <t>{3227669c-59d7-4978-b9bd-1a198db99fef}</t>
  </si>
  <si>
    <t>stavební úpravy</t>
  </si>
  <si>
    <t>{81d2c077-b17c-41a2-9233-20159e71b522}</t>
  </si>
  <si>
    <t>PS 02-02</t>
  </si>
  <si>
    <t>informační a rozhlasový systém</t>
  </si>
  <si>
    <t>{bfda4b16-e39e-4ec4-9c21-545613e4038b}</t>
  </si>
  <si>
    <t>informační a rozhlas. zař.</t>
  </si>
  <si>
    <t>{8d54a395-ff80-4f74-bc4f-c41c502f3519}</t>
  </si>
  <si>
    <t>PS 02-03</t>
  </si>
  <si>
    <t>PZTS, protipožární systém</t>
  </si>
  <si>
    <t>{2c0428ed-ea3a-48d6-bed0-e31026aec5dd}</t>
  </si>
  <si>
    <t>PS 02-04</t>
  </si>
  <si>
    <t>kamerový systém</t>
  </si>
  <si>
    <t>{09065029-9664-4b27-a1e8-66cf6aa8779e}</t>
  </si>
  <si>
    <t>{77ee80b1-9fe1-4fc1-b903-1550d6ecf5b0}</t>
  </si>
  <si>
    <t>{1e1877be-a77a-47bd-bf34-64699da9e264}</t>
  </si>
  <si>
    <t>SO 03-01</t>
  </si>
  <si>
    <t>úprava rozvodů NN</t>
  </si>
  <si>
    <t>{408f9a7d-55b8-424b-8728-ba92c39748f9}</t>
  </si>
  <si>
    <t>oprava rozvodů NN</t>
  </si>
  <si>
    <t>{f886e506-8c2e-46c3-b622-3ae7867c3b18}</t>
  </si>
  <si>
    <t>{341e4a47-7d9c-45fe-a3d2-16f74ec61481}</t>
  </si>
  <si>
    <t>SO 03-02</t>
  </si>
  <si>
    <t>EOV</t>
  </si>
  <si>
    <t>{235b9fc8-0013-4737-beb0-606f97efcfb8}</t>
  </si>
  <si>
    <t>{160d8880-85b8-453f-ac91-abde55470c51}</t>
  </si>
  <si>
    <t>{a7568b78-fa7d-41cf-ad9a-06b321cf1689}</t>
  </si>
  <si>
    <t>NEOCEŇOVAT Materiál dodávaný objednatelem</t>
  </si>
  <si>
    <t>OST</t>
  </si>
  <si>
    <t>{f83169d4-5ed2-4fa4-9191-62c3724bcbd1}</t>
  </si>
  <si>
    <t>KRYCÍ LIST SOUPISU PRACÍ</t>
  </si>
  <si>
    <t>Objekt:</t>
  </si>
  <si>
    <t>PS 01 - staniční zabezpečovací zařízení</t>
  </si>
  <si>
    <t>Soupis:</t>
  </si>
  <si>
    <t>01 - Technologie zabezpečovacího zařízení</t>
  </si>
  <si>
    <t>Materiál</t>
  </si>
  <si>
    <t>Montáž</t>
  </si>
  <si>
    <t>REKAPITULACE ČLENĚNÍ SOUPISU PRACÍ</t>
  </si>
  <si>
    <t>Kód dílu - Popis</t>
  </si>
  <si>
    <t>Materiál [CZK]</t>
  </si>
  <si>
    <t>Montáž [CZK]</t>
  </si>
  <si>
    <t>Cena celkem [CZK]</t>
  </si>
  <si>
    <t>-1</t>
  </si>
  <si>
    <t>M - Práce a dodávky M</t>
  </si>
  <si>
    <t xml:space="preserve">    21-M - Elektromontáže</t>
  </si>
  <si>
    <t>OST - Ostatní</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</si>
  <si>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</si>
  <si>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</si>
  <si>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</si>
  <si>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</si>
  <si>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</si>
  <si>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</si>
  <si>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</si>
  <si>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</si>
  <si>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</si>
  <si>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</si>
  <si>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</si>
  <si>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</si>
  <si>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</si>
  <si>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</si>
  <si>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</si>
  <si>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</si>
  <si>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</si>
  <si>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3</t>
  </si>
  <si>
    <t>M</t>
  </si>
  <si>
    <t>7590110170</t>
  </si>
  <si>
    <t>Domky, přístřešky Reléový domek - výška 3,10 m - podle zvl. požadavků a předložené dokumentace 3x4,5 m</t>
  </si>
  <si>
    <t>kus</t>
  </si>
  <si>
    <t>ROZPOCET</t>
  </si>
  <si>
    <t>12266502</t>
  </si>
  <si>
    <t>4</t>
  </si>
  <si>
    <t>7590110450</t>
  </si>
  <si>
    <t xml:space="preserve">Domky, přístřešky Střecha sedlová  rel.domku - podle zvl. požadavků a předložené dokumentace 3x4,5 m</t>
  </si>
  <si>
    <t>-1626429774</t>
  </si>
  <si>
    <t>5</t>
  </si>
  <si>
    <t>7590110750</t>
  </si>
  <si>
    <t xml:space="preserve">Domky, přístřešky Okapy a děšťové svody - pro rel. domek podle zvl. požadavků a  předložené dokumentace 3x4,5 m</t>
  </si>
  <si>
    <t>-1382074522</t>
  </si>
  <si>
    <t>6</t>
  </si>
  <si>
    <t>7593311050</t>
  </si>
  <si>
    <t>Konstrukční díly Svorkovnice WAGO 12-ti dílná (CV721225082)</t>
  </si>
  <si>
    <t>511266444</t>
  </si>
  <si>
    <t>260</t>
  </si>
  <si>
    <t>7590521539</t>
  </si>
  <si>
    <t>Venkovní vedení kabelová - metalické sítě Plněné, párované s ochr. vodičem TCEKPFLEY 16 P 1,0 D</t>
  </si>
  <si>
    <t>m</t>
  </si>
  <si>
    <t>976026394</t>
  </si>
  <si>
    <t>261</t>
  </si>
  <si>
    <t>7590521514</t>
  </si>
  <si>
    <t>Venkovní vedení kabelová - metalické sítě Plněné, párované s ochr. vodičem TCEKPFLEY 3 P 1,0 D</t>
  </si>
  <si>
    <t>330602707</t>
  </si>
  <si>
    <t>262</t>
  </si>
  <si>
    <t>7590521519</t>
  </si>
  <si>
    <t>Venkovní vedení kabelová - metalické sítě Plněné, párované s ochr. vodičem TCEKPFLEY 4 P 1,0 D</t>
  </si>
  <si>
    <t>-696708642</t>
  </si>
  <si>
    <t>263</t>
  </si>
  <si>
    <t>7590521529</t>
  </si>
  <si>
    <t>Venkovní vedení kabelová - metalické sítě Plněné, párované s ochr. vodičem TCEKPFLEY 7 P 1,0 D</t>
  </si>
  <si>
    <t>2128555761</t>
  </si>
  <si>
    <t>264</t>
  </si>
  <si>
    <t>7590521534</t>
  </si>
  <si>
    <t>Venkovní vedení kabelová - metalické sítě Plněné, párované s ochr. vodičem TCEKPFLEY 12 P 1,0 D</t>
  </si>
  <si>
    <t>432750803</t>
  </si>
  <si>
    <t>265</t>
  </si>
  <si>
    <t>-1966758062</t>
  </si>
  <si>
    <t>266</t>
  </si>
  <si>
    <t>7590521544</t>
  </si>
  <si>
    <t>Venkovní vedení kabelová - metalické sítě Plněné, párované s ochr. vodičem TCEKPFLEY 24 P 1,0 D</t>
  </si>
  <si>
    <t>-1199714206</t>
  </si>
  <si>
    <t>267</t>
  </si>
  <si>
    <t>7590520619</t>
  </si>
  <si>
    <t>Venkovní vedení kabelová - metalické sítě Plněné 4x0,8 TCEPKPFLE 10 x 4 x 0,8</t>
  </si>
  <si>
    <t>1668671936</t>
  </si>
  <si>
    <t>268</t>
  </si>
  <si>
    <t>7590520644</t>
  </si>
  <si>
    <t>Venkovní vedení kabelová - metalické sítě Plněné 4x0,8 TCEPKPFLEY 20 x 4 x 0,8</t>
  </si>
  <si>
    <t>-614114530</t>
  </si>
  <si>
    <t>Práce a dodávky M</t>
  </si>
  <si>
    <t>21-M</t>
  </si>
  <si>
    <t>Elektromontáže</t>
  </si>
  <si>
    <t>Ostatní</t>
  </si>
  <si>
    <t>303</t>
  </si>
  <si>
    <t>7491100360</t>
  </si>
  <si>
    <t>Trubková vedení Pevné elektroinstalační trubky 06040 pr.40 750N HDPE šedá</t>
  </si>
  <si>
    <t>512</t>
  </si>
  <si>
    <t>263573501</t>
  </si>
  <si>
    <t>18</t>
  </si>
  <si>
    <t>K</t>
  </si>
  <si>
    <t>7491651010</t>
  </si>
  <si>
    <t>Montáž vnitřního uzemnění uzemňovacích vodičů pevně na povrchu z pozinkované oceli (FeZn) do 120 mm2 - včetně upevnění, propojení a připojení pomocí svorek (chráničky, na rošty apod.)</t>
  </si>
  <si>
    <t>395385385</t>
  </si>
  <si>
    <t>19</t>
  </si>
  <si>
    <t>7491652042</t>
  </si>
  <si>
    <t>Montáž vnějšího uzemnění zemnící tyče z pozinkované oceli (FeZn), délky přes 2,1 do 4,5 m - zemnící tyče (horní konec tyče min. 80 cm pod povrchem) včetně připojení tyče k pásku</t>
  </si>
  <si>
    <t>-152864208</t>
  </si>
  <si>
    <t>20</t>
  </si>
  <si>
    <t>7493151030</t>
  </si>
  <si>
    <t>Montáž osvětlovacích stožárů včetně výstroje pevných sadových výšky do 6 m - včetně připojovací svorkovnice, kabelového vedení ke svítidlům a veškerého příslušenství. Neobsahuje základovou konstrukci a montáž svítidla</t>
  </si>
  <si>
    <t>-725360126</t>
  </si>
  <si>
    <t>7496754015</t>
  </si>
  <si>
    <t>Elektrodispečink SKŘ-DŘT konfigurace IPC - parametrizace SW (ovládání, signalizace, komunikace PLC s IPC, monitorování technologie, odzkoušení, montáž zařízení) - nastavení SW ovládání, signalizace, komunikace PLC s IPC, monitorování technologie, naprogramování funkcí vstupů, výstupů, blokovacích podmínek a měření pro PLC automat určený pro řízení techlonogií</t>
  </si>
  <si>
    <t>hod</t>
  </si>
  <si>
    <t>-442590628</t>
  </si>
  <si>
    <t>22</t>
  </si>
  <si>
    <t>7498351010</t>
  </si>
  <si>
    <t>Vydání průkazu způsobilosti pro funkční celek, provizorní stav - vyhotovení dokladu o silnoproudých zařízeních a vydání průkazu způsobilosti</t>
  </si>
  <si>
    <t>1569876461</t>
  </si>
  <si>
    <t>23</t>
  </si>
  <si>
    <t>7590115010</t>
  </si>
  <si>
    <t>Montáž objektu rozměru do 6,0 x 3,0 m - usazení na základy, zatažení kabelů a zřízení kabelové rezervy, opravný nátěr. Neobsahuje výkop a zához jam</t>
  </si>
  <si>
    <t>-406945554</t>
  </si>
  <si>
    <t>285</t>
  </si>
  <si>
    <t>7590137010</t>
  </si>
  <si>
    <t>Demontáž objektu kabelového č. v. 49040 (žluťásek)</t>
  </si>
  <si>
    <t>-618243929</t>
  </si>
  <si>
    <t>33</t>
  </si>
  <si>
    <t>7590155040</t>
  </si>
  <si>
    <t>Montáž pasivní ochrany pro omezení atmosférických vlivů u neelektrizovaných tratí jednoduché včetně uzemnění</t>
  </si>
  <si>
    <t>1877384123</t>
  </si>
  <si>
    <t>34</t>
  </si>
  <si>
    <t>7593000210</t>
  </si>
  <si>
    <t>Dobíječe, usměrňovače, napáječe Usměrňovač D400 G24/60, oceloplechová skříň 1200x600x400, rozšířená stavová indikace opticky i bezpotenciálově</t>
  </si>
  <si>
    <t>1922633573</t>
  </si>
  <si>
    <t>269</t>
  </si>
  <si>
    <t>7593000220</t>
  </si>
  <si>
    <t>Dobíječe, usměrňovače, napáječe Usměrňovač D400 G24/80, oceloplechová skříň 1200x600x400, základní stavová indikace opticky i bezpotenciálově</t>
  </si>
  <si>
    <t>2049208591</t>
  </si>
  <si>
    <t>307</t>
  </si>
  <si>
    <t>7592910135</t>
  </si>
  <si>
    <t>Baterie Staniční akumulátory NiCd článek 1,2 V/180 Ah C5 se sintrovanou elektrodou, cena včetně spojovacího materiálu a bateriového nosiče či stojanu</t>
  </si>
  <si>
    <t>1399228228</t>
  </si>
  <si>
    <t>37</t>
  </si>
  <si>
    <t>7593330040</t>
  </si>
  <si>
    <t>Výměnné díly Relé NMŠ 1-2000 (HM0404221990407)</t>
  </si>
  <si>
    <t>-609762262</t>
  </si>
  <si>
    <t>38</t>
  </si>
  <si>
    <t>7593330070</t>
  </si>
  <si>
    <t>Výměnné díly Relé NMŠM 1-750 (HM0404221990410)</t>
  </si>
  <si>
    <t>1866190244</t>
  </si>
  <si>
    <t>39</t>
  </si>
  <si>
    <t>7593330100</t>
  </si>
  <si>
    <t>Výměnné díly Relé NMŠ 1-3,4 (HM0404221990413)</t>
  </si>
  <si>
    <t>-1851304050</t>
  </si>
  <si>
    <t>40</t>
  </si>
  <si>
    <t>7593330120</t>
  </si>
  <si>
    <t>Výměnné díly Relé NMŠ 1-1500 (HM0404221990415)</t>
  </si>
  <si>
    <t>1210894308</t>
  </si>
  <si>
    <t>41</t>
  </si>
  <si>
    <t>7593330160</t>
  </si>
  <si>
    <t>Výměnné díly Relé NMŠ 2-4000 (HM0404221990419)</t>
  </si>
  <si>
    <t>-1759724037</t>
  </si>
  <si>
    <t>42</t>
  </si>
  <si>
    <t>7593330300</t>
  </si>
  <si>
    <t>Výměnné díly Relé NMŠ 2-60 (HM0404221990433)</t>
  </si>
  <si>
    <t>-1365116211</t>
  </si>
  <si>
    <t>43</t>
  </si>
  <si>
    <t>7593330340</t>
  </si>
  <si>
    <t>Výměnné díly Relé NMŠ 1-0,25/0,7 (HM0404221990437)</t>
  </si>
  <si>
    <t>-1096363405</t>
  </si>
  <si>
    <t>304</t>
  </si>
  <si>
    <t>7597110338</t>
  </si>
  <si>
    <t>EZS LCD klávesnice pro ústředny GD</t>
  </si>
  <si>
    <t>-1899377335</t>
  </si>
  <si>
    <t>45</t>
  </si>
  <si>
    <t>7596400501</t>
  </si>
  <si>
    <t>Ústředny a prvky EPS Ústředny a prvky EPS Ústředna EPS Ústředna CO, 4 smyčky , max. 56 detektorů</t>
  </si>
  <si>
    <t>898311883</t>
  </si>
  <si>
    <t>46</t>
  </si>
  <si>
    <t>7590300010</t>
  </si>
  <si>
    <t>Pomocná stavědla Stavědlo pomocné pro 5 výměn typové (CV707519003)</t>
  </si>
  <si>
    <t>-2122630879</t>
  </si>
  <si>
    <t>29</t>
  </si>
  <si>
    <t>7590155042</t>
  </si>
  <si>
    <t>Montáž pasivní ochrany pro omezení atmosférických vlivů u neelektrizovaných tratí pro návěstidla, výstražníky a přejezd</t>
  </si>
  <si>
    <t>1741748620</t>
  </si>
  <si>
    <t>30</t>
  </si>
  <si>
    <t>7590155044</t>
  </si>
  <si>
    <t>Montáž pasivní ochrany pro omezení atmosférických vlivů u neelektrizovaných tratí jednoduché bez uzemnění</t>
  </si>
  <si>
    <t>1966158592</t>
  </si>
  <si>
    <t>47</t>
  </si>
  <si>
    <t>7590305010</t>
  </si>
  <si>
    <t>Montáž pomocného stavědla - včetně zatažení kabelů bez zhotovení a zapojení kabelových forem</t>
  </si>
  <si>
    <t>-938938704</t>
  </si>
  <si>
    <t>293</t>
  </si>
  <si>
    <t>7590307010</t>
  </si>
  <si>
    <t>Demontáž pomocného stavědla - včetně odpojení zařízení od kabelových rozvodů</t>
  </si>
  <si>
    <t>665691343</t>
  </si>
  <si>
    <t>48</t>
  </si>
  <si>
    <t>7590417082</t>
  </si>
  <si>
    <t>Demontáž stavědlového přístroje 33 pravítek</t>
  </si>
  <si>
    <t>pole</t>
  </si>
  <si>
    <t>12554044</t>
  </si>
  <si>
    <t>298</t>
  </si>
  <si>
    <t>7590417084</t>
  </si>
  <si>
    <t>Demontáž stavědlového přístroje 53 pravítek</t>
  </si>
  <si>
    <t>915913838</t>
  </si>
  <si>
    <t>49</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</si>
  <si>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</si>
  <si>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</si>
  <si>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2066602908</t>
  </si>
  <si>
    <t>50</t>
  </si>
  <si>
    <t>7590525232</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</si>
  <si>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</si>
  <si>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-513858889</t>
  </si>
  <si>
    <t>51</t>
  </si>
  <si>
    <t>7590525410</t>
  </si>
  <si>
    <t>Montáž spojky rovné pro plastové kabely párové rovné o průměru 1,0 mm PE plášť bez pancíře S 1 do 6 žil - přistavení elektrického agregátu, změření izolačního odporu, vlastní montáž spojky, sestavení montážního stojanu, upnutí kabelu do stojanu, spojení žil, svaření spojky, uvolnění kabelu, uložení spojky v jámě</t>
  </si>
  <si>
    <t>1220806143</t>
  </si>
  <si>
    <t>52</t>
  </si>
  <si>
    <t>7590525412</t>
  </si>
  <si>
    <t>Montáž spojky rovné pro plastové kabely párové rovné o průměru 1,0 mm PE plášť bez pancíře S 1 do 14 žil - přistavení elektrického agregátu, změření izolačního odporu, vlastní montáž spojky, sestavení montážního stojanu, upnutí kabelu do stojanu, spojení žil, svaření spojky, uvolnění kabelu, uložení spojky v jámě</t>
  </si>
  <si>
    <t>1745312108</t>
  </si>
  <si>
    <t>53</t>
  </si>
  <si>
    <t>7590525413</t>
  </si>
  <si>
    <t>Montáž spojky rovné pro plastové kabely párové rovné o průměru 1,0 mm PE plášť bez pancíře S 1 do 24 žil - přistavení elektrického agregátu, změření izolačního odporu, vlastní montáž spojky, sestavení montážního stojanu, upnutí kabelu do stojanu, spojení žil, svaření spojky, uvolnění kabelu, uložení spojky v jámě</t>
  </si>
  <si>
    <t>131159750</t>
  </si>
  <si>
    <t>54</t>
  </si>
  <si>
    <t>7590525747</t>
  </si>
  <si>
    <t>Montáž objímky kabelové značkovací - koncové - zhotovení objímky na průměr kabelu, vyražení znaku kabelu na objímku, nasazení objímky a zaletování, ovinutí objímky i pláště kabelu benzopáskou</t>
  </si>
  <si>
    <t>-179853875</t>
  </si>
  <si>
    <t>55</t>
  </si>
  <si>
    <t>7590525750</t>
  </si>
  <si>
    <t>Montáž štítku kabelového průběžného - zhotovení štítku, vyražení znaku kabelu na štítek, připevnění štítku na kabel, ovinutí štítku páskou PVC</t>
  </si>
  <si>
    <t>-50532938</t>
  </si>
  <si>
    <t>56</t>
  </si>
  <si>
    <t>7590525790</t>
  </si>
  <si>
    <t>Montáž sady svorkovnic WAGO na DIN lištu</t>
  </si>
  <si>
    <t>-303314484</t>
  </si>
  <si>
    <t>57</t>
  </si>
  <si>
    <t>7593310970</t>
  </si>
  <si>
    <t>Konstrukční díly Řada stojan. pro 4 stojany 19 polí inov. (HM0404215990314)</t>
  </si>
  <si>
    <t>128</t>
  </si>
  <si>
    <t>-2133136932</t>
  </si>
  <si>
    <t>58</t>
  </si>
  <si>
    <t>7590555102</t>
  </si>
  <si>
    <t>Montáž formy pro kabely TCEKE, TCEKFY, TCEKY, TCEKEZE, TCEKEY do 3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</si>
  <si>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2024449906</t>
  </si>
  <si>
    <t>59</t>
  </si>
  <si>
    <t>7590555104</t>
  </si>
  <si>
    <t>Montáž formy pro kabely TCEKE, TCEKFY, TCEKY, TCEKEZE, TCEKEY do 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</si>
  <si>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104453168</t>
  </si>
  <si>
    <t>60</t>
  </si>
  <si>
    <t>7590555106</t>
  </si>
  <si>
    <t>Montáž formy pro kabely TCEKE, TCEKFY, TCEKY, TCEKEZE, TCEKEY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</si>
  <si>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865036157</t>
  </si>
  <si>
    <t>61</t>
  </si>
  <si>
    <t>7590555108</t>
  </si>
  <si>
    <t>Montáž formy pro kabely TCEKE, TCEKFY, TCEKY, TCEKEZE, TCEKEY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</si>
  <si>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-1216268318</t>
  </si>
  <si>
    <t>306</t>
  </si>
  <si>
    <t>7590541439</t>
  </si>
  <si>
    <t>Slaboproudé rozvody, kabely pro přívod a vnitřní instalaci Spojky metalických kabelů a příslušenství Teplem smrštitelná zesílená spojka pro netlakované kabely XAGA 500-43/8-300/EY</t>
  </si>
  <si>
    <t>306350488</t>
  </si>
  <si>
    <t>305</t>
  </si>
  <si>
    <t>7590541429</t>
  </si>
  <si>
    <t>Slaboproudé rozvody, kabely pro přívod a vnitřní instalaci Spojky metalických kabelů a příslušenství Teplem smrštitelná zesílená spojka pro netlakované kabely XAGA 500-43/8-150/EY</t>
  </si>
  <si>
    <t>1930193102</t>
  </si>
  <si>
    <t>64</t>
  </si>
  <si>
    <t>7590555112</t>
  </si>
  <si>
    <t>Montáž formy pro kabely TCEKE, TCEKFY, TCEKY, TCEKEZE, TCEKEY do 24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</si>
  <si>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1642787593</t>
  </si>
  <si>
    <t>299</t>
  </si>
  <si>
    <t>7590617030</t>
  </si>
  <si>
    <t>Demontáž kolejové desky - včetně odpojení kabelů</t>
  </si>
  <si>
    <t>-583040847</t>
  </si>
  <si>
    <t>65</t>
  </si>
  <si>
    <t>7590625032</t>
  </si>
  <si>
    <t>Montáž jednotného obslužného pracoviště (JOP) zálohovaného - montáž stolů pro umístění počítačového vybavení kanceláře, montáž výpočetní techniky hlavního i zálohovaného pracoviště, včetně propojovacích vedení a monitorů</t>
  </si>
  <si>
    <t>379297334</t>
  </si>
  <si>
    <t>66</t>
  </si>
  <si>
    <t>7590625070</t>
  </si>
  <si>
    <t>Montáž počítačového ovládání stanice včetně instalace HW a SW TPC</t>
  </si>
  <si>
    <t>-464326727</t>
  </si>
  <si>
    <t>67</t>
  </si>
  <si>
    <t>7590625090</t>
  </si>
  <si>
    <t>Montáž trezoru pro počítač</t>
  </si>
  <si>
    <t>1261640806</t>
  </si>
  <si>
    <t>68</t>
  </si>
  <si>
    <t>7590715032</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</si>
  <si>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</si>
  <si>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-188246968</t>
  </si>
  <si>
    <t>69</t>
  </si>
  <si>
    <t>7590715034</t>
  </si>
  <si>
    <t>Montáž světelného návěstidla jednostranného stožárového se 3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</si>
  <si>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1756413667</t>
  </si>
  <si>
    <t>70</t>
  </si>
  <si>
    <t>7590715036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</si>
  <si>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</si>
  <si>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1605257095</t>
  </si>
  <si>
    <t>71</t>
  </si>
  <si>
    <t>7590715042</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</si>
  <si>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</si>
  <si>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862936230</t>
  </si>
  <si>
    <t>72</t>
  </si>
  <si>
    <t>7590715122</t>
  </si>
  <si>
    <t>Montáž světelného návěstidla trpasličího na betonový základ se 2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</si>
  <si>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903136871</t>
  </si>
  <si>
    <t>280</t>
  </si>
  <si>
    <t>7590717032</t>
  </si>
  <si>
    <t>Demontáž světelného návěstidla jednostranného stožárového se 2 svítilnami - bez bourání (demontáže) základu</t>
  </si>
  <si>
    <t>-611732526</t>
  </si>
  <si>
    <t>281</t>
  </si>
  <si>
    <t>7590717034</t>
  </si>
  <si>
    <t>Demontáž světelného návěstidla jednostranného stožárového se 3 svítilnami - bez bourání (demontáže) základu</t>
  </si>
  <si>
    <t>-2006051794</t>
  </si>
  <si>
    <t>282</t>
  </si>
  <si>
    <t>7590717036</t>
  </si>
  <si>
    <t>Demontáž světelného návěstidla jednostranného stožárového se 4 svítilnami - bez bourání (demontáže) základu</t>
  </si>
  <si>
    <t>1085428838</t>
  </si>
  <si>
    <t>283</t>
  </si>
  <si>
    <t>7590717042</t>
  </si>
  <si>
    <t>Demontáž světelného návěstidla jednostranného stožárového s 5 svítilnami - bez bourání (demontáže) základu</t>
  </si>
  <si>
    <t>718653324</t>
  </si>
  <si>
    <t>284</t>
  </si>
  <si>
    <t>7590717122</t>
  </si>
  <si>
    <t>Demontáž světelného návěstidla trpasličího z betonového základu se 2 svítilnami - bez bourání (demontáže) základu</t>
  </si>
  <si>
    <t>1693286418</t>
  </si>
  <si>
    <t>74</t>
  </si>
  <si>
    <t>7590725070</t>
  </si>
  <si>
    <t>Zatmelení skříně návěstního transformátoru</t>
  </si>
  <si>
    <t>-1424294665</t>
  </si>
  <si>
    <t>75</t>
  </si>
  <si>
    <t>7590725140</t>
  </si>
  <si>
    <t>Situování stožáru návěstidla nebo výstražníku přejezdového zařízení</t>
  </si>
  <si>
    <t>-1087142799</t>
  </si>
  <si>
    <t>76</t>
  </si>
  <si>
    <t>7590725150</t>
  </si>
  <si>
    <t>Montáž přepěťové ochrany pro návěstidlo</t>
  </si>
  <si>
    <t>-141831676</t>
  </si>
  <si>
    <t>288</t>
  </si>
  <si>
    <t>7590917020</t>
  </si>
  <si>
    <t>Demontáž výkolejky s návěstním tělesem se zámkem jednoduchým</t>
  </si>
  <si>
    <t>-1407503157</t>
  </si>
  <si>
    <t>289</t>
  </si>
  <si>
    <t>7590917032</t>
  </si>
  <si>
    <t>Demontáž výkolejky ústřední stavěné s návěstním tělesem a s přestavníkem elektromotorickým</t>
  </si>
  <si>
    <t>-776006980</t>
  </si>
  <si>
    <t>77</t>
  </si>
  <si>
    <t>7591015032</t>
  </si>
  <si>
    <t>Montáž elektromotorického přestavníku na výhybce s kontrolou jazyků s upevněním na koleji - připevnění přestavníku pomocí připevňovací soupravy a zatažení kabelu s kabelovou formou do kabelového závěru, mechanické přezkoušení chodu, opravný nátěr. Bez zemních prací</t>
  </si>
  <si>
    <t>-1401148351</t>
  </si>
  <si>
    <t>287</t>
  </si>
  <si>
    <t>7591017010</t>
  </si>
  <si>
    <t>Demontáž elektromotorického přestavníku z výkolejky</t>
  </si>
  <si>
    <t>-954141439</t>
  </si>
  <si>
    <t>286</t>
  </si>
  <si>
    <t>7591017030</t>
  </si>
  <si>
    <t>Demontáž elektromotorického přestavníku z výhybky s kontrolou jazyků</t>
  </si>
  <si>
    <t>-869407122</t>
  </si>
  <si>
    <t>83</t>
  </si>
  <si>
    <t>7591125010</t>
  </si>
  <si>
    <t>Montáž součástí mechanického přestavníku světelného návěstidla</t>
  </si>
  <si>
    <t>487364170</t>
  </si>
  <si>
    <t>84</t>
  </si>
  <si>
    <t>7591125012</t>
  </si>
  <si>
    <t>Montáž součástí mechanického přestavníku tlumiče samovratných výhybek SKP</t>
  </si>
  <si>
    <t>-1779072487</t>
  </si>
  <si>
    <t>85</t>
  </si>
  <si>
    <t>7591127010</t>
  </si>
  <si>
    <t>Demontáž součástí mechanického přestavníku světelného návěstidla</t>
  </si>
  <si>
    <t>-1892964897</t>
  </si>
  <si>
    <t>86</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</si>
  <si>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</si>
  <si>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</si>
  <si>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1035186197</t>
  </si>
  <si>
    <t>290</t>
  </si>
  <si>
    <t>7591307030</t>
  </si>
  <si>
    <t>Demontáž zámku výkolejkového jednoduchého</t>
  </si>
  <si>
    <t>746836235</t>
  </si>
  <si>
    <t>291</t>
  </si>
  <si>
    <t>7591307032</t>
  </si>
  <si>
    <t>Demontáž zámku výkolejkového kontrolního</t>
  </si>
  <si>
    <t>-1002024247</t>
  </si>
  <si>
    <t>292</t>
  </si>
  <si>
    <t>7591307120</t>
  </si>
  <si>
    <t>Demontáž zámku elektromagnetického venkovního</t>
  </si>
  <si>
    <t>1756519466</t>
  </si>
  <si>
    <t>87</t>
  </si>
  <si>
    <t>7591505010</t>
  </si>
  <si>
    <t>Vypracování a projednání přechodné úpravy provozu na pozemní komunikaci při vypnutí přejezdového zabezpečovacího zařízení - návrh silničního dopravního značení, včetně jeho kladného projednání s příslušnými orgány státní správy. Měrnou jednotkou je kus železničního přejezdu</t>
  </si>
  <si>
    <t>718841179</t>
  </si>
  <si>
    <t>88</t>
  </si>
  <si>
    <t>7591505020</t>
  </si>
  <si>
    <t>Pronájem přechodného dopravního značení při vypnutí přejezdového zabezpečovacího zařízení za 1 týden základní sestavy - pro značení jednoduché komunikace (tj. bez křižovatky poblíž přejezdu), křížící žel. trať</t>
  </si>
  <si>
    <t>-1705396837</t>
  </si>
  <si>
    <t>89</t>
  </si>
  <si>
    <t>7591505022</t>
  </si>
  <si>
    <t>Pronájem přechodného dopravního značení při vypnutí přejezdového zabezpečovacího zařízení za 1 týden rozšíření základní sestavy - pro značení jednoduché komunikace (tj. bez křižovatky poblíž přejezdu), křížící žel. trať</t>
  </si>
  <si>
    <t>1970074412</t>
  </si>
  <si>
    <t>90</t>
  </si>
  <si>
    <t>7591505030</t>
  </si>
  <si>
    <t>Osazení přechodného dopravního značení při vypnutí přejezdového zabezpečovacího zařízení základní sestavy - pro značení jednoduché komunikace (tj. bez křižovatky poblíž přejezdu), křížící žel. trať</t>
  </si>
  <si>
    <t>1098464594</t>
  </si>
  <si>
    <t>91</t>
  </si>
  <si>
    <t>7591505032</t>
  </si>
  <si>
    <t>Osazení přechodného dopravního značení při vypnutí přejezdového zabezpečovacího zařízení rozšíření základní sestavy - pro značení jednoduché komunikace (tj. bez křižovatky poblíž přejezdu), křížící žel. trať</t>
  </si>
  <si>
    <t>1568698841</t>
  </si>
  <si>
    <t>92</t>
  </si>
  <si>
    <t>7592005050</t>
  </si>
  <si>
    <t>Montáž počítacího bodu (senzoru) RSR 180 - uložení a připevnění na určené místo, seřízení polohy, přezkoušení</t>
  </si>
  <si>
    <t>-36020598</t>
  </si>
  <si>
    <t>93</t>
  </si>
  <si>
    <t>7592305010</t>
  </si>
  <si>
    <t>Montáž transformátoru pro zabezpečovací zařízení - usazení a zapojení</t>
  </si>
  <si>
    <t>415237000</t>
  </si>
  <si>
    <t>94</t>
  </si>
  <si>
    <t>7592305020</t>
  </si>
  <si>
    <t>Montáž transformátoru síťového do 500 VA - usazení a zapojení</t>
  </si>
  <si>
    <t>-431552854</t>
  </si>
  <si>
    <t>95</t>
  </si>
  <si>
    <t>7592305030</t>
  </si>
  <si>
    <t>Montáž transformátoru oddělovacího do 5 kVA - usazení a zapojení</t>
  </si>
  <si>
    <t>63896800</t>
  </si>
  <si>
    <t>296</t>
  </si>
  <si>
    <t>7592307034</t>
  </si>
  <si>
    <t>Demontáž transformátoru oddělovacího přes 25 kVA</t>
  </si>
  <si>
    <t>-1513480424</t>
  </si>
  <si>
    <t>96</t>
  </si>
  <si>
    <t>7592503010</t>
  </si>
  <si>
    <t>Úprava adresného SW stanice TEDIS, ústředny MEDIS</t>
  </si>
  <si>
    <t>-1838326138</t>
  </si>
  <si>
    <t>97</t>
  </si>
  <si>
    <t>7592505070</t>
  </si>
  <si>
    <t>Montáž SW adresného BGSM, B2000-02, B2000-12, ZZ Medis, DoSPA, stanice TEDIS, ústředny MEDIS</t>
  </si>
  <si>
    <t>933320018</t>
  </si>
  <si>
    <t>P</t>
  </si>
  <si>
    <t>Poznámka k položce:_x000d_
TEDIS 4x50 hod, MEDIS - 30 hod</t>
  </si>
  <si>
    <t>98</t>
  </si>
  <si>
    <t>7592505100</t>
  </si>
  <si>
    <t>Zkouška sestavy</t>
  </si>
  <si>
    <t>1888987297</t>
  </si>
  <si>
    <t>Poznámka k položce:_x000d_
TEDIS 4x15, MEDIS 1x15</t>
  </si>
  <si>
    <t>99</t>
  </si>
  <si>
    <t>7592605020</t>
  </si>
  <si>
    <t>Konfigurace SW v PC</t>
  </si>
  <si>
    <t>750410780</t>
  </si>
  <si>
    <t>100</t>
  </si>
  <si>
    <t>7592705014</t>
  </si>
  <si>
    <t>Montáž upozorňovadla vysokého na sloupek</t>
  </si>
  <si>
    <t>412111665</t>
  </si>
  <si>
    <t>101</t>
  </si>
  <si>
    <t>7592010102</t>
  </si>
  <si>
    <t>Kolové senzory a snímače počítačů náprav Snímač průjezdu kola RSR 180 (5 m kabel)</t>
  </si>
  <si>
    <t>1836775867</t>
  </si>
  <si>
    <t>102</t>
  </si>
  <si>
    <t>7592010142</t>
  </si>
  <si>
    <t>Kolové senzory a snímače počítačů náprav Neoprénová ochr. hadice 4,8 m</t>
  </si>
  <si>
    <t>1649970712</t>
  </si>
  <si>
    <t>103</t>
  </si>
  <si>
    <t>7592010152</t>
  </si>
  <si>
    <t>Kolové senzory a snímače počítačů náprav Montážní sada neoprénové ochr.hadice</t>
  </si>
  <si>
    <t>1538194859</t>
  </si>
  <si>
    <t>308</t>
  </si>
  <si>
    <t>7592010162</t>
  </si>
  <si>
    <t>Kolové senzory a snímače počítačů náprav Stahovací páska hadice RSR</t>
  </si>
  <si>
    <t>1692371346</t>
  </si>
  <si>
    <t>105</t>
  </si>
  <si>
    <t>7592010168</t>
  </si>
  <si>
    <t>Kolové senzory a snímače počítačů náprav Upevňovací souprava SK150</t>
  </si>
  <si>
    <t>-1464890465</t>
  </si>
  <si>
    <t>106</t>
  </si>
  <si>
    <t>7592010172</t>
  </si>
  <si>
    <t>Kolové senzory a snímače počítačů náprav Připevňovací čep BBK pro upevňovací soupravu SK140</t>
  </si>
  <si>
    <t>pár</t>
  </si>
  <si>
    <t>1951526410</t>
  </si>
  <si>
    <t>107</t>
  </si>
  <si>
    <t>7592010260</t>
  </si>
  <si>
    <t>Kolové senzory a snímače počítačů náprav Zkušební přípravek RSR SB</t>
  </si>
  <si>
    <t>-1181369771</t>
  </si>
  <si>
    <t>108</t>
  </si>
  <si>
    <t>7592010606</t>
  </si>
  <si>
    <t>Kolové senzory a snímače počítačů náprav Souprava nastavovací měrky</t>
  </si>
  <si>
    <t>1126118757</t>
  </si>
  <si>
    <t>114</t>
  </si>
  <si>
    <t>7592905010</t>
  </si>
  <si>
    <t>Montáž článku niklokadmiového kapacity do 200 Ah - postavení článku, připojení vodičů, ochrana svorek vazelinou, změření napětí, kontrola elektrolytu s případným doplněním destilovanou vodou</t>
  </si>
  <si>
    <t>1832015714</t>
  </si>
  <si>
    <t>295</t>
  </si>
  <si>
    <t>7592907010</t>
  </si>
  <si>
    <t>Demontáž článku niklokadmiového kapacity do 200 Ah</t>
  </si>
  <si>
    <t>570038987</t>
  </si>
  <si>
    <t>115</t>
  </si>
  <si>
    <t>7593005012</t>
  </si>
  <si>
    <t>Montáž dobíječe, usměrňovače, napáječe nástěnného - včetně připojení vodičů elektrické sítě ss rozvodu a uzemnění, přezkoušení funkce</t>
  </si>
  <si>
    <t>843192127</t>
  </si>
  <si>
    <t>297</t>
  </si>
  <si>
    <t>7593007012</t>
  </si>
  <si>
    <t>Demontáž dobíječe, usměrňovače, napáječe nástěnného</t>
  </si>
  <si>
    <t>-1673275443</t>
  </si>
  <si>
    <t>116</t>
  </si>
  <si>
    <t>7593105010</t>
  </si>
  <si>
    <t>Montáž měniče (zdroje) statického ze stojanu - včetně připojení vodičů elektrické sítě ss rozvodu a uzemnění, přezkoušení funkce</t>
  </si>
  <si>
    <t>1708452965</t>
  </si>
  <si>
    <t>117</t>
  </si>
  <si>
    <t>7593105012</t>
  </si>
  <si>
    <t>Montáž měniče (zdroje) statického řady EZ1, EZ2 a BZS1-R96 - včetně připojení vodičů elektrické sítě ss rozvodu a uzemnění, přezkoušení funkce</t>
  </si>
  <si>
    <t>-513836390</t>
  </si>
  <si>
    <t>118</t>
  </si>
  <si>
    <t>7593305395</t>
  </si>
  <si>
    <t>Zhotovení jednoho zapojení při volné vazbě - naměření vodiče, zatažení a připojení</t>
  </si>
  <si>
    <t>-1540810115</t>
  </si>
  <si>
    <t>119</t>
  </si>
  <si>
    <t>7593315085</t>
  </si>
  <si>
    <t>Montáž vnitřní části objektu OPD 2,5/3,6 - montáž a ukotvení stojanové řady; montáž podélného roštu šířky 200 mm nad stojanovou řadu, prodlouženého v celé délce objektu, svislého k rozváděči a vodorovného od ovládací desky bateriové skříně k bateriové skříni; zatažení, proměření izolačního stavu a jednostranné číslování zabezpečovacích kabelů, nátěr stojanové řady a kabelových roštů. Zhotovení a zapojení kabelových forem</t>
  </si>
  <si>
    <t>654732595</t>
  </si>
  <si>
    <t>120</t>
  </si>
  <si>
    <t>7593315100</t>
  </si>
  <si>
    <t>Montáž zabezpečovacího stojanu reléového - upevnění stojanu do stojanové řady, připojení ochranného uzemnění a informativní kontrola zapojení</t>
  </si>
  <si>
    <t>-1998598978</t>
  </si>
  <si>
    <t>121</t>
  </si>
  <si>
    <t>7593315104</t>
  </si>
  <si>
    <t>Montáž zabezpečovacího stojanu napájecího - upevnění stojanu do stojanové řady, připojení ochranného uzemnění a informativní kontrola zapojení</t>
  </si>
  <si>
    <t>2129989770</t>
  </si>
  <si>
    <t>122</t>
  </si>
  <si>
    <t>7593315126</t>
  </si>
  <si>
    <t>Montáž stojanové řady pro 4 stojany - sestavení dodané konstrukce, vyměření místa a usazení stojanové řady, montáž ochranných plechů a roštu stojanové řady, ukotvení</t>
  </si>
  <si>
    <t>1315293185</t>
  </si>
  <si>
    <t>123</t>
  </si>
  <si>
    <t>7590910430</t>
  </si>
  <si>
    <t>Výkolejky Výkolejka kompletní S49 pravá přestavník a návěst vlevo (CV040709007)</t>
  </si>
  <si>
    <t>-355503354</t>
  </si>
  <si>
    <t>272</t>
  </si>
  <si>
    <t>7590910440</t>
  </si>
  <si>
    <t>Výkolejky Výkolejka kompletní S49 levá přestavník a návěst vpravo (CV040709008)</t>
  </si>
  <si>
    <t>217422374</t>
  </si>
  <si>
    <t>124</t>
  </si>
  <si>
    <t>7590910490</t>
  </si>
  <si>
    <t xml:space="preserve">Výkolejky Výkolejka ruční S49 pravá  (CV040729001)</t>
  </si>
  <si>
    <t>-950478767</t>
  </si>
  <si>
    <t>125</t>
  </si>
  <si>
    <t>7590920090</t>
  </si>
  <si>
    <t>Součásti výkolejek Kontrolní zámek pro polohu výkolejky mimo kol (CV040705019)</t>
  </si>
  <si>
    <t>1971254599</t>
  </si>
  <si>
    <t>126</t>
  </si>
  <si>
    <t>7590920050</t>
  </si>
  <si>
    <t xml:space="preserve">Součásti výkolejek Táhlo výkolejkové krátké  (CV040705013)</t>
  </si>
  <si>
    <t>-780488650</t>
  </si>
  <si>
    <t>127</t>
  </si>
  <si>
    <t>7590920290</t>
  </si>
  <si>
    <t>Součásti výkolejek Těleso návěst.k výkolejkám 90,112 (HM0404129350000)</t>
  </si>
  <si>
    <t>1056984983</t>
  </si>
  <si>
    <t>7591300200</t>
  </si>
  <si>
    <t>Zámky Zámek výměn.jednoduchý univerzální (HM0404156060000)</t>
  </si>
  <si>
    <t>1410798028</t>
  </si>
  <si>
    <t>129</t>
  </si>
  <si>
    <t>7591300208</t>
  </si>
  <si>
    <t>Zámky Zámek výměn.kontrolní univerzální (HM0404156070000)</t>
  </si>
  <si>
    <t>-1971945897</t>
  </si>
  <si>
    <t>273</t>
  </si>
  <si>
    <t>7591300210</t>
  </si>
  <si>
    <t>Zámky Zámek výměn.kontr.odtlačný univerzální (HM0404156090000)</t>
  </si>
  <si>
    <t>-737546431</t>
  </si>
  <si>
    <t>130</t>
  </si>
  <si>
    <t>7591300170</t>
  </si>
  <si>
    <t>Zámky Skříň ochranná DR odklopná pro výměn.zámek DR (HM0404156030000)</t>
  </si>
  <si>
    <t>-1508007403</t>
  </si>
  <si>
    <t>131</t>
  </si>
  <si>
    <t>7593315140</t>
  </si>
  <si>
    <t>Ukotvení stojanové řady do stěny jednou spojnicí</t>
  </si>
  <si>
    <t>-2095431108</t>
  </si>
  <si>
    <t>132</t>
  </si>
  <si>
    <t>7593320663</t>
  </si>
  <si>
    <t>Prvky Lišta nosná do skříně RACK</t>
  </si>
  <si>
    <t>1993103605</t>
  </si>
  <si>
    <t>133</t>
  </si>
  <si>
    <t>7596200004</t>
  </si>
  <si>
    <t>Indikátory horkoběžnosti Vybavení domku - stůl, židle apod.</t>
  </si>
  <si>
    <t>sada</t>
  </si>
  <si>
    <t>-1235920764</t>
  </si>
  <si>
    <t>300</t>
  </si>
  <si>
    <t>7496700900</t>
  </si>
  <si>
    <t>DŘT, SKŘ, Elektrodispečink, DDTS DŘT a SKŘ skříně pro automatizaci Periférie IPC - průmyslový počítač PC kompatibilní kompletní s monitorem do 22", klávesnicí a myší (popř.touchpad nebo touchscren)</t>
  </si>
  <si>
    <t>255170552</t>
  </si>
  <si>
    <t>135</t>
  </si>
  <si>
    <t>7593320666</t>
  </si>
  <si>
    <t>Prvky Panel 2 PENETŮ do skříně RACK</t>
  </si>
  <si>
    <t>811468558</t>
  </si>
  <si>
    <t>136</t>
  </si>
  <si>
    <t>7596810520</t>
  </si>
  <si>
    <t>Telefonní zapojovače Malá sdělovací technika pro ČD Zálohovaný zdroj, 19" RACK 24V/17AH pro zapojovač/přepojovač ALFA</t>
  </si>
  <si>
    <t>1200633034</t>
  </si>
  <si>
    <t>137</t>
  </si>
  <si>
    <t>7596810540</t>
  </si>
  <si>
    <t xml:space="preserve">Telefonní zapojovače Malá sdělovací technika pro ČD Spárovaná dvojice bezúdržbových baterií 12V/17Ah pro zálohovaný zdroj  ALFA-ZZ24-RACK a BZR-24-U</t>
  </si>
  <si>
    <t>-1225133892</t>
  </si>
  <si>
    <t>138</t>
  </si>
  <si>
    <t>7496700560</t>
  </si>
  <si>
    <t>DŘT, SKŘ, Elektrodispečink, DDTS DŘT a SKŘ skříně pro automatizaci Periférie Průmyslové řídící PC - Řídící průmyslové PC umístěné v kompaktní odolné plechové šasí vybavené prachovým filtrem a kvalitními ventilátory</t>
  </si>
  <si>
    <t>1450829157</t>
  </si>
  <si>
    <t xml:space="preserve">Poznámka k položce:_x000d_
Osazen napájecím zdroje o výkonu 200W a PFC filtrem.  (například: ADV IPC-6806) Dále vybaven 1-2 jádrovým CPU s min 2 GB ram a odolným 24/7 HDD.</t>
  </si>
  <si>
    <t>139</t>
  </si>
  <si>
    <t>7496700510</t>
  </si>
  <si>
    <t>DŘT, SKŘ, Elektrodispečink, DDTS DŘT a SKŘ skříně pro automatizaci Periférie LCD monitor s rozlišením 1280x1024(16"), vstupem HDMI, DVI, IPS panel s LED podsvícením.</t>
  </si>
  <si>
    <t>-313740428</t>
  </si>
  <si>
    <t>140</t>
  </si>
  <si>
    <t>7496700520</t>
  </si>
  <si>
    <t>DŘT, SKŘ, Elektrodispečink, DDTS DŘT a SKŘ skříně pro automatizaci Periférie LCD monitor s full HD rozlišením 1920x1080, vstupem HDMI, DVI, IPS panel s LED podsvícením, 24"</t>
  </si>
  <si>
    <t>-1727762815</t>
  </si>
  <si>
    <t>141</t>
  </si>
  <si>
    <t>7592600010</t>
  </si>
  <si>
    <t>Počítače, SW Trezor zadávacích počítačů I TZP pravý (HM0404219990231)</t>
  </si>
  <si>
    <t>905467659</t>
  </si>
  <si>
    <t>142</t>
  </si>
  <si>
    <t>7592600080</t>
  </si>
  <si>
    <t>Počítače, SW Systémový software aplikace, spojující funkci jednotného obslužného pracoviště (s bezpečným snímáním informací a povelováním) a diagnostického zařízení (umožňující záznam, přenos, archivaci a zobrazení získaných diagnostických dat).</t>
  </si>
  <si>
    <t>1681337795</t>
  </si>
  <si>
    <t>Poznámka k položce:_x000d_
Srovnatelný příklad : Remote 98</t>
  </si>
  <si>
    <t>143</t>
  </si>
  <si>
    <t>7491207830</t>
  </si>
  <si>
    <t>Elektroinstalační materiál Kabelové rošty pozinkované R I kabelový 400mm-délka 3m S</t>
  </si>
  <si>
    <t>-1329593344</t>
  </si>
  <si>
    <t>144</t>
  </si>
  <si>
    <t>7494003006</t>
  </si>
  <si>
    <t>Modulární přístroje Jističe do 63 A; 6 kA 1-pólové In 2 A, Ue AC 230 V / DC 72 V, charakteristika C, 1pól, Icn 6 kA</t>
  </si>
  <si>
    <t>-381659329</t>
  </si>
  <si>
    <t>145</t>
  </si>
  <si>
    <t>7494003050</t>
  </si>
  <si>
    <t>Modulární přístroje Jističe do 63 A; 6 kA 2-pólové In 2 A, Ue AC 230/400 V / DC 144 V, charakteristika C, 2pól, Icn 6 kA</t>
  </si>
  <si>
    <t>-2115326014</t>
  </si>
  <si>
    <t>146</t>
  </si>
  <si>
    <t>7494003312</t>
  </si>
  <si>
    <t>Modulární přístroje Jističe do 80 A; 10 kA 2-pólové In 0,5 A, Ue AC 230/400 V / DC 144 V, charakteristika C, 2pól, Icn 10 kA</t>
  </si>
  <si>
    <t>-1314987655</t>
  </si>
  <si>
    <t>147</t>
  </si>
  <si>
    <t>7494003326</t>
  </si>
  <si>
    <t>Modulární přístroje Jističe do 80 A; 10 kA 2-pólové In 10 A, Ue AC 230/400 V / DC 144 V, charakteristika C, 2pól, Icn 10 kA</t>
  </si>
  <si>
    <t>1246087651</t>
  </si>
  <si>
    <t>148</t>
  </si>
  <si>
    <t>7496700310</t>
  </si>
  <si>
    <t>DŘT, SKŘ, Elektrodispečink, DDTS DŘT a SKŘ skříně pro automatizaci Základní switche, switche s podporou POE, konfigurovatelné switche, průmyslové switche do RACKu, vysokorychlostní modemy Optický swirch řady SCALANCE</t>
  </si>
  <si>
    <t>1672361381</t>
  </si>
  <si>
    <t>Poznámka k položce:_x000d_
4x 10/100Mbit/s, 2x 100Mbit/s multimode BFOC, managed, redundant, X204-2</t>
  </si>
  <si>
    <t>149</t>
  </si>
  <si>
    <t>7593321023</t>
  </si>
  <si>
    <t>Prvky RKS - Přepínač jader REMOTE</t>
  </si>
  <si>
    <t>1505789205</t>
  </si>
  <si>
    <t>150</t>
  </si>
  <si>
    <t>7594110190</t>
  </si>
  <si>
    <t>Lanové propojení s kolíkovým ukončením LAI 1xFe9/120 norma 703029002 (HM0404223990041)</t>
  </si>
  <si>
    <t>603567288</t>
  </si>
  <si>
    <t>151</t>
  </si>
  <si>
    <t>7496700910</t>
  </si>
  <si>
    <t>DŘT, SKŘ, Elektrodispečink, DDTS DŘT a SKŘ skříně pro automatizaci Periférie Klávesnice provedení pro montáž do 19" Rack skříně</t>
  </si>
  <si>
    <t>636216124</t>
  </si>
  <si>
    <t>152</t>
  </si>
  <si>
    <t>7496701610</t>
  </si>
  <si>
    <t>DŘT, SKŘ, Elektrodispečink, DDTS DŘT a SKŘ skříně pro automatizaci PLC typ_6 (SIEMENS) RACK PC 19" řady SIMATIC, Core I7, 16 GB DDR3, Win 7 Ult 64,Gbit La, USB, COM, audio, DVI, display port, redundant nap. 230V, IPC547D</t>
  </si>
  <si>
    <t>1741874766</t>
  </si>
  <si>
    <t>301</t>
  </si>
  <si>
    <t>7592600210</t>
  </si>
  <si>
    <t>Počítače, SW Klávesnice pro ovládání počítače, USB.</t>
  </si>
  <si>
    <t>-338334036</t>
  </si>
  <si>
    <t>154</t>
  </si>
  <si>
    <t>7593315330</t>
  </si>
  <si>
    <t>Montáž datové skříně rack</t>
  </si>
  <si>
    <t>-1472016931</t>
  </si>
  <si>
    <t>155</t>
  </si>
  <si>
    <t>7593315386</t>
  </si>
  <si>
    <t>Montáž panelu pro stanici TEDIS</t>
  </si>
  <si>
    <t>1219057601</t>
  </si>
  <si>
    <t>156</t>
  </si>
  <si>
    <t>7593315390</t>
  </si>
  <si>
    <t>Montáž panelu (kazety, vany desek plošných spojů) plast do RACKU 19"</t>
  </si>
  <si>
    <t>2003448339</t>
  </si>
  <si>
    <t>157</t>
  </si>
  <si>
    <t>7593325100</t>
  </si>
  <si>
    <t>Montáž pojistky zástrčkové pro zabezpečovací zařízení - včetně zapojení a označení</t>
  </si>
  <si>
    <t>-772325676</t>
  </si>
  <si>
    <t>158</t>
  </si>
  <si>
    <t>7593325110</t>
  </si>
  <si>
    <t>Montáž pásku zdířkového pojistkového - včetně zapojení a označení</t>
  </si>
  <si>
    <t>619961932</t>
  </si>
  <si>
    <t>159</t>
  </si>
  <si>
    <t>7593335040</t>
  </si>
  <si>
    <t>Montáž malorozměrného relé</t>
  </si>
  <si>
    <t>-318466746</t>
  </si>
  <si>
    <t>160</t>
  </si>
  <si>
    <t>7593335110</t>
  </si>
  <si>
    <t>Montáž zdroje kmitavých signálů - včetně zapojení a označení</t>
  </si>
  <si>
    <t>870142889</t>
  </si>
  <si>
    <t>161</t>
  </si>
  <si>
    <t>7593335130</t>
  </si>
  <si>
    <t>Montáž hlídače izolačního stavu - včetně zapojení a označení</t>
  </si>
  <si>
    <t>-1990423792</t>
  </si>
  <si>
    <t>294</t>
  </si>
  <si>
    <t>7593337040</t>
  </si>
  <si>
    <t>Demontáž malorozměrného relé</t>
  </si>
  <si>
    <t>2129776250</t>
  </si>
  <si>
    <t>162</t>
  </si>
  <si>
    <t>7593505202</t>
  </si>
  <si>
    <t>Uložení HDPE trubky pro optický kabel do výkopu bez zřízení lože a bez krytí</t>
  </si>
  <si>
    <t>1725573823</t>
  </si>
  <si>
    <t>163</t>
  </si>
  <si>
    <t>7592600070</t>
  </si>
  <si>
    <t>Počítače, SW Počítač - PC klient pro klientské pracoviště kamerového systému</t>
  </si>
  <si>
    <t>664954021</t>
  </si>
  <si>
    <t>164</t>
  </si>
  <si>
    <t>7593500940</t>
  </si>
  <si>
    <t>Trasy kabelového vedení Ohebná dvouplášťová korugovaná chránička 110/92 smotek</t>
  </si>
  <si>
    <t>-131121659</t>
  </si>
  <si>
    <t>165</t>
  </si>
  <si>
    <t>7593505220</t>
  </si>
  <si>
    <t>Montáž spojky Plasson na HDPE trubce rovné nebo redukční</t>
  </si>
  <si>
    <t>-1998935133</t>
  </si>
  <si>
    <t>166</t>
  </si>
  <si>
    <t>7593505240</t>
  </si>
  <si>
    <t>Montáž koncovky nebo záslepky Plasson na HDPE trubku</t>
  </si>
  <si>
    <t>1022616107</t>
  </si>
  <si>
    <t>167</t>
  </si>
  <si>
    <t>7593505250</t>
  </si>
  <si>
    <t>Montáž plastové komory na spojkování optického kabelu</t>
  </si>
  <si>
    <t>1573079105</t>
  </si>
  <si>
    <t>168</t>
  </si>
  <si>
    <t>7593505270</t>
  </si>
  <si>
    <t>Montáž kabelového označníku Ball Marker - upevnění kabelového označníku na plášť kabelu upevňovacími prvky</t>
  </si>
  <si>
    <t>1584534539</t>
  </si>
  <si>
    <t>170</t>
  </si>
  <si>
    <t>7590710070</t>
  </si>
  <si>
    <t>Návěstidla světelná Návěstidlo stožár. 4 sv. typ:2023 (CV012525014)</t>
  </si>
  <si>
    <t>-13835847</t>
  </si>
  <si>
    <t>274</t>
  </si>
  <si>
    <t>7590710090</t>
  </si>
  <si>
    <t>Návěstidla světelná Návěstidlo stožár. 5 sv. typ:2027 (CV012525018)</t>
  </si>
  <si>
    <t>-1134453798</t>
  </si>
  <si>
    <t>175</t>
  </si>
  <si>
    <t>7594105040</t>
  </si>
  <si>
    <t>Montáž lanového propojení tlumivek na dřevěné pražce 1,9 nebo 2,4 m - propojení stykového transformátoru s kolejnicí nebo s dalším stykovým transformátorem lanovým propojením; usazení pražců nebo trámků mezi koleje nebo podél koleje; připevnění lana k pražcům nebo montážním trámkům</t>
  </si>
  <si>
    <t>-394787690</t>
  </si>
  <si>
    <t>176</t>
  </si>
  <si>
    <t>7594305040</t>
  </si>
  <si>
    <t>Montáž součástí počítače náprav upevňovací kolejnicové čelisti SK 140</t>
  </si>
  <si>
    <t>-989982382</t>
  </si>
  <si>
    <t>177</t>
  </si>
  <si>
    <t>7594305045</t>
  </si>
  <si>
    <t>Montáž součástí počítače náprav AZF upevňovacího šroubu BBK</t>
  </si>
  <si>
    <t>-1301211469</t>
  </si>
  <si>
    <t>178</t>
  </si>
  <si>
    <t>7594305050</t>
  </si>
  <si>
    <t>Montáž součástí počítače náprav AZF bloku čítače ZBG</t>
  </si>
  <si>
    <t>-2119283130</t>
  </si>
  <si>
    <t>179</t>
  </si>
  <si>
    <t>7594305055</t>
  </si>
  <si>
    <t>Montáž součástí počítače náprav bloku pro počítače náprav</t>
  </si>
  <si>
    <t>-944591371</t>
  </si>
  <si>
    <t>180</t>
  </si>
  <si>
    <t>7596725130</t>
  </si>
  <si>
    <t>Montáž zařízení FAK</t>
  </si>
  <si>
    <t>-1390011337</t>
  </si>
  <si>
    <t>181</t>
  </si>
  <si>
    <t>7593310550</t>
  </si>
  <si>
    <t xml:space="preserve">Konstrukční díly Police dvojitá (velká)  (CV724829003)</t>
  </si>
  <si>
    <t>-1269435918</t>
  </si>
  <si>
    <t>182</t>
  </si>
  <si>
    <t>7590610020</t>
  </si>
  <si>
    <t xml:space="preserve">Indikační a kolejové desky a ovládací pulty Buňka světelná jednožárovková  (CV720409002)</t>
  </si>
  <si>
    <t>1183180289</t>
  </si>
  <si>
    <t>183</t>
  </si>
  <si>
    <t>7590610190</t>
  </si>
  <si>
    <t>Indikační a kolejové desky a ovládací pulty Tlačítko dvoupolohové vratné vytahovací (CV720769002)</t>
  </si>
  <si>
    <t>-1627159992</t>
  </si>
  <si>
    <t>184</t>
  </si>
  <si>
    <t>7590610210</t>
  </si>
  <si>
    <t>Indikační a kolejové desky a ovládací pulty Tlačítko dvoupolohové nevratné (CV720779001)</t>
  </si>
  <si>
    <t>1932216768</t>
  </si>
  <si>
    <t>185</t>
  </si>
  <si>
    <t>7590610180</t>
  </si>
  <si>
    <t>Indikační a kolejové desky a ovládací pulty Tlačítko dvoupolohové vratné (CV720769001)</t>
  </si>
  <si>
    <t>-142276313</t>
  </si>
  <si>
    <t>186</t>
  </si>
  <si>
    <t>7590610220</t>
  </si>
  <si>
    <t>Indikační a kolejové desky a ovládací pulty Tlačítko dvoupolohové nevratné (CV720779003)</t>
  </si>
  <si>
    <t>-1108356265</t>
  </si>
  <si>
    <t>187</t>
  </si>
  <si>
    <t>7590610170</t>
  </si>
  <si>
    <t xml:space="preserve">Indikační a kolejové desky a ovládací pulty Uzávěr  (CV720765004)</t>
  </si>
  <si>
    <t>-1532773741</t>
  </si>
  <si>
    <t>188</t>
  </si>
  <si>
    <t>7593320534</t>
  </si>
  <si>
    <t>Prvky Trafo TOC F5056-034 3kVA 3x400/230V//3x400/230V (HM0374255990005)</t>
  </si>
  <si>
    <t>-1414011045</t>
  </si>
  <si>
    <t>189</t>
  </si>
  <si>
    <t>7593100470</t>
  </si>
  <si>
    <t>Měniče Měnič návěstní na polici BZN 3 24/230V-1kVA (HM0404229990430)</t>
  </si>
  <si>
    <t>107400414</t>
  </si>
  <si>
    <t>190</t>
  </si>
  <si>
    <t>7593100460</t>
  </si>
  <si>
    <t>Měniče Měnič přestavníkový BZP3 na polici (HM0404229990429)</t>
  </si>
  <si>
    <t>-944842786</t>
  </si>
  <si>
    <t>191</t>
  </si>
  <si>
    <t>7593321215</t>
  </si>
  <si>
    <t>Prvky Zdroj kmit.signálů bezpeč. BZKS 20-1.8S (HM0404229990277)</t>
  </si>
  <si>
    <t>724102182</t>
  </si>
  <si>
    <t>192</t>
  </si>
  <si>
    <t>7593320498</t>
  </si>
  <si>
    <t xml:space="preserve">Prvky Trafo JOC E5092-0145  1kVA 230/220-230-240V (HM0374212300350)</t>
  </si>
  <si>
    <t>-1970888563</t>
  </si>
  <si>
    <t>193</t>
  </si>
  <si>
    <t>7593320483</t>
  </si>
  <si>
    <t>Prvky Trafo JOC E4060-065 400VA 220-230-240/150-230V (HM0374212300107)</t>
  </si>
  <si>
    <t>23024477</t>
  </si>
  <si>
    <t>194</t>
  </si>
  <si>
    <t>7593320039</t>
  </si>
  <si>
    <t xml:space="preserve">Prvky Hlídač izolačního stavu  (CV600949004)</t>
  </si>
  <si>
    <t>-1713656387</t>
  </si>
  <si>
    <t>195</t>
  </si>
  <si>
    <t>7593310450</t>
  </si>
  <si>
    <t xml:space="preserve">Konstrukční díly Panel volné vazby úplný  (CV725719003M)</t>
  </si>
  <si>
    <t>-554554658</t>
  </si>
  <si>
    <t>196</t>
  </si>
  <si>
    <t>7593310430</t>
  </si>
  <si>
    <t xml:space="preserve">Konstrukční díly Panel svorkovnicový  (CV725959001)</t>
  </si>
  <si>
    <t>1479269880</t>
  </si>
  <si>
    <t>197</t>
  </si>
  <si>
    <t>7593320588</t>
  </si>
  <si>
    <t>Prvky TDI8s – Jednotka 8 bezpečných digitálních vstupů</t>
  </si>
  <si>
    <t>-1216542425</t>
  </si>
  <si>
    <t>198</t>
  </si>
  <si>
    <t>7593320597</t>
  </si>
  <si>
    <t>Prvky TDO8s – Jednotka 8 bezpečných digitálních výstupů</t>
  </si>
  <si>
    <t>-1126857091</t>
  </si>
  <si>
    <t>199</t>
  </si>
  <si>
    <t>7593320594</t>
  </si>
  <si>
    <t>Prvky TDO8 – Jednotka 8 digitálních výstupů</t>
  </si>
  <si>
    <t>-9570250</t>
  </si>
  <si>
    <t>200</t>
  </si>
  <si>
    <t>7593320600</t>
  </si>
  <si>
    <t>Prvky Jednotka BPS4 F</t>
  </si>
  <si>
    <t>-710894775</t>
  </si>
  <si>
    <t>201</t>
  </si>
  <si>
    <t>7593321005</t>
  </si>
  <si>
    <t>Prvky RDV1 F - reléová deska výměn</t>
  </si>
  <si>
    <t>1484834807</t>
  </si>
  <si>
    <t>202</t>
  </si>
  <si>
    <t>7593320993</t>
  </si>
  <si>
    <t>Prvky RDN1H F - reléová deska návěstidel hlavních</t>
  </si>
  <si>
    <t>551755231</t>
  </si>
  <si>
    <t>203</t>
  </si>
  <si>
    <t>7593320747</t>
  </si>
  <si>
    <t>Prvky ESB2 F - elektronický střed baterie</t>
  </si>
  <si>
    <t>361558582</t>
  </si>
  <si>
    <t>204</t>
  </si>
  <si>
    <t>7593320633</t>
  </si>
  <si>
    <t>Prvky Modul externí TM04 pro TAI8 300V</t>
  </si>
  <si>
    <t>1165145446</t>
  </si>
  <si>
    <t>205</t>
  </si>
  <si>
    <t>7593320639</t>
  </si>
  <si>
    <t>Prvky Modul externí TM06 pro TAR31 3x400V do hvězdy</t>
  </si>
  <si>
    <t>1374582663</t>
  </si>
  <si>
    <t>206</t>
  </si>
  <si>
    <t>7593320645</t>
  </si>
  <si>
    <t>Prvky Modul externí TR10 pro TAR31 35V DC</t>
  </si>
  <si>
    <t>523645671</t>
  </si>
  <si>
    <t>207</t>
  </si>
  <si>
    <t>7596001540</t>
  </si>
  <si>
    <t>Rádiová zařízení Translátor inkový 600:600 ?, 4kV</t>
  </si>
  <si>
    <t>637513637</t>
  </si>
  <si>
    <t>208</t>
  </si>
  <si>
    <t>7593320576</t>
  </si>
  <si>
    <t>Prvky TBRP - Jednotka napáječe a opakovače sběrnice</t>
  </si>
  <si>
    <t>-1499977091</t>
  </si>
  <si>
    <t>209</t>
  </si>
  <si>
    <t>7593320579</t>
  </si>
  <si>
    <t>Prvky TDCC – řídící jednotka sběrnice</t>
  </si>
  <si>
    <t>-1854127685</t>
  </si>
  <si>
    <t>210</t>
  </si>
  <si>
    <t>7593320585</t>
  </si>
  <si>
    <t>Prvky TDMD – Komunikační modemová jednotka</t>
  </si>
  <si>
    <t>668491952</t>
  </si>
  <si>
    <t>211</t>
  </si>
  <si>
    <t>7593320606</t>
  </si>
  <si>
    <t>Prvky TAI8 – Jednotka 8 analogových napěťových vstupů</t>
  </si>
  <si>
    <t>-402915246</t>
  </si>
  <si>
    <t>212</t>
  </si>
  <si>
    <t>7593320798</t>
  </si>
  <si>
    <t>Prvky MPS3D - jednotka napáječe a opakovače sběrnice</t>
  </si>
  <si>
    <t>97189631</t>
  </si>
  <si>
    <t>213</t>
  </si>
  <si>
    <t>7593320828</t>
  </si>
  <si>
    <t>Prvky CDU3 - komunikační a diagnostická jednotka</t>
  </si>
  <si>
    <t>-1724031754</t>
  </si>
  <si>
    <t>214</t>
  </si>
  <si>
    <t>7593320813</t>
  </si>
  <si>
    <t>Prvky MVI3 – jednotka analogových napěťových vstupů</t>
  </si>
  <si>
    <t>-1474342333</t>
  </si>
  <si>
    <t>215</t>
  </si>
  <si>
    <t>7593320819</t>
  </si>
  <si>
    <t>Prvky MIS3 - jednotka hlídání izolačního stavu</t>
  </si>
  <si>
    <t>223539322</t>
  </si>
  <si>
    <t>216</t>
  </si>
  <si>
    <t>7593320822</t>
  </si>
  <si>
    <t>Prvky MIR3 – jednotka měření izolačních odporů</t>
  </si>
  <si>
    <t>1708789596</t>
  </si>
  <si>
    <t>217</t>
  </si>
  <si>
    <t>7593320801</t>
  </si>
  <si>
    <t>Prvky MCI3 – jednotka 12 digitálních vstupů</t>
  </si>
  <si>
    <t>-1141629439</t>
  </si>
  <si>
    <t>218</t>
  </si>
  <si>
    <t>7593320591</t>
  </si>
  <si>
    <t>Prvky TDI16 – Jednotka 16 digitálních vstupů</t>
  </si>
  <si>
    <t>-177789160</t>
  </si>
  <si>
    <t>219</t>
  </si>
  <si>
    <t>7593320573</t>
  </si>
  <si>
    <t>Prvky Kazeta TEDIS21 v provedení 19"eurocard</t>
  </si>
  <si>
    <t>-1559999158</t>
  </si>
  <si>
    <t>220</t>
  </si>
  <si>
    <t>7596915035</t>
  </si>
  <si>
    <t>Montáž telefonního objektu VTO 3 - 11 do společné přístrojové skříně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</si>
  <si>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606950071</t>
  </si>
  <si>
    <t>221</t>
  </si>
  <si>
    <t>7598015165</t>
  </si>
  <si>
    <t>Funkční přezkoušení venkovního telefonního objektu po připojení na kabelové vedení</t>
  </si>
  <si>
    <t>79863394</t>
  </si>
  <si>
    <t>226</t>
  </si>
  <si>
    <t>7598015185</t>
  </si>
  <si>
    <t>Jednosměrné měření kabelu místního</t>
  </si>
  <si>
    <t>-71828990</t>
  </si>
  <si>
    <t>227</t>
  </si>
  <si>
    <t>7590150010</t>
  </si>
  <si>
    <t xml:space="preserve">Uzemnění, ukolejnění Sběrnice uzemňovací  (CV452119003)</t>
  </si>
  <si>
    <t>-676842375</t>
  </si>
  <si>
    <t>228</t>
  </si>
  <si>
    <t>7598035170</t>
  </si>
  <si>
    <t>Kontrola tlakutěsnosti HDPE trubky v úseku do 2 000 m</t>
  </si>
  <si>
    <t>553642153</t>
  </si>
  <si>
    <t>229</t>
  </si>
  <si>
    <t>7594300084</t>
  </si>
  <si>
    <t>Počítače náprav Vnitřní prvky PN ACS 2000 Vyhodnocovací jednotka IMC003 GS03</t>
  </si>
  <si>
    <t>-1107608797</t>
  </si>
  <si>
    <t>230</t>
  </si>
  <si>
    <t>7594300108</t>
  </si>
  <si>
    <t>Počítače náprav Vnitřní prvky PN ACS 2000 Jednotka jištění SIC006 GS01</t>
  </si>
  <si>
    <t>119315160</t>
  </si>
  <si>
    <t>231</t>
  </si>
  <si>
    <t>7594300078</t>
  </si>
  <si>
    <t>Počítače náprav Vnitřní prvky PN ACS 2000 Čítačová jednotka ACB119 GS04</t>
  </si>
  <si>
    <t>1699488138</t>
  </si>
  <si>
    <t>232</t>
  </si>
  <si>
    <t>7594300104</t>
  </si>
  <si>
    <t>Počítače náprav Vnitřní prvky PN ACS 2000 Montážní skříňka BGT06 šíře 126TE</t>
  </si>
  <si>
    <t>-589774119</t>
  </si>
  <si>
    <t>233</t>
  </si>
  <si>
    <t>7594300102</t>
  </si>
  <si>
    <t>Počítače náprav Vnitřní prvky PN ACS 2000 Montážní skříňka BGT05 šíře 42TE</t>
  </si>
  <si>
    <t>-2133739313</t>
  </si>
  <si>
    <t>234</t>
  </si>
  <si>
    <t>7594300112</t>
  </si>
  <si>
    <t>Počítače náprav Vnitřní prvky PN ACS 2000 Sběrnicová jednotka ABP001-2 21TE GS02</t>
  </si>
  <si>
    <t>1951406711</t>
  </si>
  <si>
    <t>236</t>
  </si>
  <si>
    <t>7598095005</t>
  </si>
  <si>
    <t>Změření zemního odporu</t>
  </si>
  <si>
    <t>503905994</t>
  </si>
  <si>
    <t>237</t>
  </si>
  <si>
    <t>7598095065</t>
  </si>
  <si>
    <t>Přezkoušení a regulace napájecího obvodu za 1 napájecí sběrnici - kontrola zapojení, regulace a přezkoušení sběrnice</t>
  </si>
  <si>
    <t>1146804440</t>
  </si>
  <si>
    <t>238</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</si>
  <si>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</si>
  <si>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</si>
  <si>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-661122384</t>
  </si>
  <si>
    <t>279</t>
  </si>
  <si>
    <t>7591300070</t>
  </si>
  <si>
    <t>Zámky Zámek venkovní stejnosměr. elmag.(UPMP) (CV731369002)</t>
  </si>
  <si>
    <t>-157010763</t>
  </si>
  <si>
    <t>239</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</si>
  <si>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</si>
  <si>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</si>
  <si>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222473850</t>
  </si>
  <si>
    <t>240</t>
  </si>
  <si>
    <t>7598095085</t>
  </si>
  <si>
    <t>Přezkoušení a regulace senzoru počítacího bodu - kontrola (nastavení) mechanických parametrů polohy, regulace napájení, kalibrace, kontrola funkce a započítávání, kontrola indikace</t>
  </si>
  <si>
    <t>-994099906</t>
  </si>
  <si>
    <t>241</t>
  </si>
  <si>
    <t>7598095090</t>
  </si>
  <si>
    <t>Přezkoušení a regulace počítače náprav včetně vyhotovení protokolu za 1 úsek - provedení příslušných měření, nastavení zařízení, přezkoušení funkce a vyhotovení protokolu</t>
  </si>
  <si>
    <t>-391149915</t>
  </si>
  <si>
    <t>242</t>
  </si>
  <si>
    <t>7598095125</t>
  </si>
  <si>
    <t>Přezkoušení a regulace diagnostiky - kontrola zapojení včetně příslušného zkoušení hodnot zařízení</t>
  </si>
  <si>
    <t>-562204054</t>
  </si>
  <si>
    <t>275</t>
  </si>
  <si>
    <t>R1</t>
  </si>
  <si>
    <t>Dodávka JOP (zálohované)</t>
  </si>
  <si>
    <t>-1402541398</t>
  </si>
  <si>
    <t>276</t>
  </si>
  <si>
    <t>R2</t>
  </si>
  <si>
    <t>Dodávka DNO</t>
  </si>
  <si>
    <t>-606700893</t>
  </si>
  <si>
    <t>277</t>
  </si>
  <si>
    <t>R3</t>
  </si>
  <si>
    <t xml:space="preserve">Dodávka servisního  a diagnostického pracoviště</t>
  </si>
  <si>
    <t>-374763573</t>
  </si>
  <si>
    <t>278</t>
  </si>
  <si>
    <t>R4</t>
  </si>
  <si>
    <t>153431551</t>
  </si>
  <si>
    <t>243</t>
  </si>
  <si>
    <t>7598095160</t>
  </si>
  <si>
    <t>Přezkoušení a regulace obvodů elektromagnetického zámku - kontrola zapojení, provedení příslušných měření, nastavení parametrů, přezkoušení funkce</t>
  </si>
  <si>
    <t>1543426423</t>
  </si>
  <si>
    <t>244</t>
  </si>
  <si>
    <t>7598095165</t>
  </si>
  <si>
    <t>Přezkoušení a regulace obvodů řadiče pomocného stavědla - kontrola zapojení, provedení příslušných měření, nastavení parametrů, přezkoušení funkce</t>
  </si>
  <si>
    <t>-1132943680</t>
  </si>
  <si>
    <t>245</t>
  </si>
  <si>
    <t>7598095170</t>
  </si>
  <si>
    <t>Přezkoušení a regulace obvodů souhlasu - kontrola zapojení, provedení příslušných měření, nastavení parametrů, přezkoušení funkce</t>
  </si>
  <si>
    <t>747415982</t>
  </si>
  <si>
    <t>246</t>
  </si>
  <si>
    <t>7598095175</t>
  </si>
  <si>
    <t>Přezkoušení a regulace obvodů hlídače izolačního stavu - kontrola zapojení, provedení příslušných měření, nastavení parametrů, přezkoušení funkce</t>
  </si>
  <si>
    <t>72939713</t>
  </si>
  <si>
    <t>247</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</si>
  <si>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</si>
  <si>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</si>
  <si>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-390525612</t>
  </si>
  <si>
    <t>248</t>
  </si>
  <si>
    <t>7598095210</t>
  </si>
  <si>
    <t>Měření zabezpečovacího relé před uvedením do provozu - kontrola zapojení, provedení příslušných měření, přezkoušení funkce</t>
  </si>
  <si>
    <t>1315219255</t>
  </si>
  <si>
    <t>249</t>
  </si>
  <si>
    <t>7598095220</t>
  </si>
  <si>
    <t>Přezkoušení závěru jízdních cest za 1 závěrný úsek - kontrola zapojení, provedení příslušných měření, přezkoušení funkce</t>
  </si>
  <si>
    <t>-1182566232</t>
  </si>
  <si>
    <t>250</t>
  </si>
  <si>
    <t>7598095375</t>
  </si>
  <si>
    <t>Oživení a funkční zkoušení stanice TEDIS - aktivace a konfigurace systému podle příslušné dokumentace</t>
  </si>
  <si>
    <t>-713091442</t>
  </si>
  <si>
    <t>251</t>
  </si>
  <si>
    <t>7598095380</t>
  </si>
  <si>
    <t>Oživení a funkční zkoušení ústředny MEDIS - aktivace a konfigurace systému podle příslušné dokumentace</t>
  </si>
  <si>
    <t>-1904988323</t>
  </si>
  <si>
    <t>252</t>
  </si>
  <si>
    <t>7598095390</t>
  </si>
  <si>
    <t>Příprava ke komplexním zkouškám za 1 jízdní cestu do 30 výhybek - oživení, seřízení a nastavení zařízení s ohledem na postup jeho uvádění do provozu</t>
  </si>
  <si>
    <t>-1090993522</t>
  </si>
  <si>
    <t>253</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</si>
  <si>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</si>
  <si>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</si>
  <si>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1283507286</t>
  </si>
  <si>
    <t>254</t>
  </si>
  <si>
    <t>7598095500</t>
  </si>
  <si>
    <t>Komplexní zkouška statických měničů za 1 napájecí systém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</si>
  <si>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-1621247019</t>
  </si>
  <si>
    <t>255</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</si>
  <si>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</si>
  <si>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</si>
  <si>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-1957893801</t>
  </si>
  <si>
    <t>256</t>
  </si>
  <si>
    <t>7598095550</t>
  </si>
  <si>
    <t>Vyhotovení protokolu UTZ pro PZZ bez závor jedna kolej - vykonání prohlídky a zkoušky včetně vyhotovení protokolu podle vyhl. 100/1995 Sb.</t>
  </si>
  <si>
    <t>-1790288326</t>
  </si>
  <si>
    <t>257</t>
  </si>
  <si>
    <t>7598095605</t>
  </si>
  <si>
    <t>Přezkoušení dílčích částí (zkušební provoz) zabezpečovacích zařízení HZS technik</t>
  </si>
  <si>
    <t>-768861063</t>
  </si>
  <si>
    <t>258</t>
  </si>
  <si>
    <t>7598095621</t>
  </si>
  <si>
    <t>Vyhotovení revizní správy SZZ reléové do 20 přestavníků - vykonání prohlídky a  zkoušky pro napájení elektrického zařízení včetně vyhotovení revizní zprávy podle vyhl. 100/1995 Sb. a norem ČSN</t>
  </si>
  <si>
    <t>270127618</t>
  </si>
  <si>
    <t>259</t>
  </si>
  <si>
    <t>7598095700</t>
  </si>
  <si>
    <t>Dozor pracovníků provozovatele při práci na živém zařízení</t>
  </si>
  <si>
    <t>1951997557</t>
  </si>
  <si>
    <t>02 - Provizorní zab. zař</t>
  </si>
  <si>
    <t>1843183133</t>
  </si>
  <si>
    <t>7591305014</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</si>
  <si>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</si>
  <si>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-33358933</t>
  </si>
  <si>
    <t>-2003762063</t>
  </si>
  <si>
    <t>1477521195</t>
  </si>
  <si>
    <t>Tabule na zavěšení klíčů</t>
  </si>
  <si>
    <t>252967972</t>
  </si>
  <si>
    <t>-1024065973</t>
  </si>
  <si>
    <t xml:space="preserve">03 - Zemní práce </t>
  </si>
  <si>
    <t>PSV - Práce a dodávky PSV</t>
  </si>
  <si>
    <t xml:space="preserve">    741 - Elektroinstalace - silnoproud</t>
  </si>
  <si>
    <t xml:space="preserve">    46-M - Zemní práce při extr.mont.pracích</t>
  </si>
  <si>
    <t>PSV</t>
  </si>
  <si>
    <t>Práce a dodávky PSV</t>
  </si>
  <si>
    <t>741</t>
  </si>
  <si>
    <t>Elektroinstalace - silnoproud</t>
  </si>
  <si>
    <t>11</t>
  </si>
  <si>
    <t>741110304</t>
  </si>
  <si>
    <t>Montáž trubek ochranných s nasunutím nebo našroubováním do krabic plastových tuhých, uložených pevně, vnitřní Ø přes 133 do 152 mm</t>
  </si>
  <si>
    <t>16</t>
  </si>
  <si>
    <t>1718458094</t>
  </si>
  <si>
    <t>46-M</t>
  </si>
  <si>
    <t>Zemní práce při extr.mont.pracích</t>
  </si>
  <si>
    <t>460010021</t>
  </si>
  <si>
    <t>Vytyčení trasy vedení kabelového (podzemního) v obvodu železniční stanice</t>
  </si>
  <si>
    <t>km</t>
  </si>
  <si>
    <t>-1821653361</t>
  </si>
  <si>
    <t>PSC</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</si>
  <si>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</si>
  <si>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460050804</t>
  </si>
  <si>
    <t>Hloubení nezapažených jam ručně pro stožáry s přemístěním výkopku do vzdálenosti 3 m od okraje jámy nebo naložením na dopravní prostředek, včetně zásypu, zhutnění a urovnání povrchu ostatních typů v hornině třídy 4</t>
  </si>
  <si>
    <t>m3</t>
  </si>
  <si>
    <t>-539049375</t>
  </si>
  <si>
    <t xml:space="preserve">Poznámka k souboru cen:_x000d_
1. Ceny hloubení jam v hornině třídy 6 a 7 jsou stanoveny za použití pneumatického kladiva._x000d_
</t>
  </si>
  <si>
    <t>460150174</t>
  </si>
  <si>
    <t>Hloubení zapažených i nezapažených kabelových rýh ručně včetně urovnání dna s přemístěním výkopku do vzdálenosti 3 m od okraje jámy nebo naložením na dopravní prostředek šířky 35 cm, hloubky 90 cm, v hornině třídy 4</t>
  </si>
  <si>
    <t>-151199701</t>
  </si>
  <si>
    <t xml:space="preserve">Poznámka k souboru cen:_x000d_
1. Ceny hloubení rýh v hornině třídy 6 a 7 se oceňují cenami souboru cen 460 20- . Hloubení nezapažených kabelových rýh strojně._x000d_
</t>
  </si>
  <si>
    <t>10</t>
  </si>
  <si>
    <t>7492104400</t>
  </si>
  <si>
    <t>Spojovací vedení, podpěrné izolátory Spojky, ukončení pasu, ostatní Spojka ZEKAN 120x100</t>
  </si>
  <si>
    <t>359075817</t>
  </si>
  <si>
    <t>460560174</t>
  </si>
  <si>
    <t>Zásyp kabelových rýh ručně s uložením výkopku ve vrstvách včetně zhutnění a urovnání povrchu šířky 35 cm hloubky 90 cm, v hornině třídy 4</t>
  </si>
  <si>
    <t>1307965957</t>
  </si>
  <si>
    <t>7491600190</t>
  </si>
  <si>
    <t>Uzemnění Vnější Uzemňovací vedení v zemi, kruhovým vodičem FeZn do D=10 mm</t>
  </si>
  <si>
    <t>412356954</t>
  </si>
  <si>
    <t>7</t>
  </si>
  <si>
    <t>595154390</t>
  </si>
  <si>
    <t xml:space="preserve">Materiály zdící nepálené s cementovými pojivy (tvárnice, cihly a kvádry) tvárnice ztraceného bednění BEST - ztracené bednění 50   40 x 50 x 25</t>
  </si>
  <si>
    <t>1256402238</t>
  </si>
  <si>
    <t>8</t>
  </si>
  <si>
    <t>589325760</t>
  </si>
  <si>
    <t>beton C 16/20 X0,XC1 kamenivo frakce 0/22</t>
  </si>
  <si>
    <t>-1962012258</t>
  </si>
  <si>
    <t>9</t>
  </si>
  <si>
    <t>7491600250</t>
  </si>
  <si>
    <t>Uzemnění Vnější Tyč ZT 1.5k K- kříž zemnící</t>
  </si>
  <si>
    <t>-1718460015</t>
  </si>
  <si>
    <t>04 - VON</t>
  </si>
  <si>
    <t>9 - Ostatní konstrukce a práce, bourání</t>
  </si>
  <si>
    <t>VRN - Vedlejší rozpočtové náklady</t>
  </si>
  <si>
    <t>Ostatní konstrukce a práce, bourání</t>
  </si>
  <si>
    <t>9902100400</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</si>
  <si>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</si>
  <si>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t</t>
  </si>
  <si>
    <t>1258576491</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</si>
  <si>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</si>
  <si>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t přepravovaného materiálu.</t>
  </si>
  <si>
    <t>9902100500</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</si>
  <si>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</si>
  <si>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1978411652</t>
  </si>
  <si>
    <t>9909000200</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</si>
  <si>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</si>
  <si>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-1497546363</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</si>
  <si>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</si>
  <si>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VRN</t>
  </si>
  <si>
    <t>Vedlejší rozpočtové náklady</t>
  </si>
  <si>
    <t>022101021</t>
  </si>
  <si>
    <t>Geodetické práce Geodetické práce po ukončení opravy</t>
  </si>
  <si>
    <t>%</t>
  </si>
  <si>
    <t>1024</t>
  </si>
  <si>
    <t>1057352044</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</si>
  <si>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</si>
  <si>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</si>
  <si>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-411342097</t>
  </si>
  <si>
    <t>Poznámka k souboru cen:_x000d_
V sazbě jsou započteny náklady na vyhotovení projektové dokumentace podle požadavku objednatele v rozsahu pro ohlášení podle požadavku objednatele.</t>
  </si>
  <si>
    <t>17</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</si>
  <si>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</si>
  <si>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</si>
  <si>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-426116698</t>
  </si>
  <si>
    <t>Poznámka k souboru cen:_x000d_
V sazbě jsou obsaženy náklady na zaměření a vyhotovení dokumentace skutečného provedení elektrických zařízení dle vyhlášky 146/2008 Sb. včetně zpracování dat v digitální podobě v otevřené formě a její předání objednateli</t>
  </si>
  <si>
    <t>024101301</t>
  </si>
  <si>
    <t>Inženýrská činnost posudky (např. statické aj.) a dozory</t>
  </si>
  <si>
    <t>-1368628502</t>
  </si>
  <si>
    <t>-1515839256</t>
  </si>
  <si>
    <t>024101401</t>
  </si>
  <si>
    <t>Inženýrská činnost koordinační a kompletační činnost</t>
  </si>
  <si>
    <t>2113095993</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</si>
  <si>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</si>
  <si>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</si>
  <si>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1008211984</t>
  </si>
  <si>
    <t>9902200900</t>
  </si>
  <si>
    <t>Doprava dodávek zhotovitele, dodávek objednatele nebo výzisku mechanizací přes 3,5 t objemnějšího kusového materiálu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</si>
  <si>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-599174862</t>
  </si>
  <si>
    <t>9902900100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</si>
  <si>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</si>
  <si>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-1472283454</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</si>
  <si>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</si>
  <si>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</si>
  <si>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</si>
  <si>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433707966</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</si>
  <si>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</si>
  <si>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</si>
  <si>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-1044379015</t>
  </si>
  <si>
    <t>9909000500</t>
  </si>
  <si>
    <t>Poplatek uložení odpadu betonových prefabrikátů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</si>
  <si>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-1296007854</t>
  </si>
  <si>
    <t>PS 02-01 - sdělovací zařízení</t>
  </si>
  <si>
    <t>01 - sdělovací zařízení</t>
  </si>
  <si>
    <t>27</t>
  </si>
  <si>
    <t>7590525111</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</si>
  <si>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</si>
  <si>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11537132</t>
  </si>
  <si>
    <t>25</t>
  </si>
  <si>
    <t>7590525725</t>
  </si>
  <si>
    <t>Montáž svorkovnice LSA-PLUS</t>
  </si>
  <si>
    <t>419525160</t>
  </si>
  <si>
    <t>26</t>
  </si>
  <si>
    <t>-1499020500</t>
  </si>
  <si>
    <t>7590525800</t>
  </si>
  <si>
    <t>Montáž krytu datové zásuvky na přístrojovou krabici</t>
  </si>
  <si>
    <t>-1117014043</t>
  </si>
  <si>
    <t>7590540509</t>
  </si>
  <si>
    <t xml:space="preserve">Slaboproudé rozvody, kabely pro přívod a vnitřní instalaci UTP/FTP kategorie 5e 100Mhz  1 Gbps UTP Nestíněný, PVC vnitřní, drát</t>
  </si>
  <si>
    <t>-145046916</t>
  </si>
  <si>
    <t>7590540759</t>
  </si>
  <si>
    <t>Slaboproudé rozvody, kabely pro přívod a vnitřní instalaci Spojky metalických kabelů a příslušenství Lisovací moduly zářezové AMP-1-0737858-2 suchý 10 p.</t>
  </si>
  <si>
    <t>1006694900</t>
  </si>
  <si>
    <t>1206006675</t>
  </si>
  <si>
    <t>7596910010</t>
  </si>
  <si>
    <t>Venkovní telefonní objekty Objekt telef.venk.VTO 3 plastový sloupek (CV540329003)</t>
  </si>
  <si>
    <t>770438860</t>
  </si>
  <si>
    <t>7590550149</t>
  </si>
  <si>
    <t>Forma kabelová, drátová a doplňky vnitřní instalace Montážní rám pro LSA lišty Profilový nosič konstrukčních skupin LSA do 19“ skříní</t>
  </si>
  <si>
    <t>-768511285</t>
  </si>
  <si>
    <t>12</t>
  </si>
  <si>
    <t>7596811470</t>
  </si>
  <si>
    <t>Telefonní zapojovače Malá sdělovací technika pro ČD Etáž do 19" rackové skříně pro zapojovač DTS</t>
  </si>
  <si>
    <t>1104867349</t>
  </si>
  <si>
    <t>13</t>
  </si>
  <si>
    <t>7596811480</t>
  </si>
  <si>
    <t>Telefonní zapojovače Malá sdělovací technika pro ČD Zálohovaný zdroj DC24 pro zapojovač DTS</t>
  </si>
  <si>
    <t>-1340072701</t>
  </si>
  <si>
    <t>14</t>
  </si>
  <si>
    <t>7596810010</t>
  </si>
  <si>
    <t>Telefonní zapojovače Malá sdělovací technika pro ČD zapojovač malý pro 10 účastníků</t>
  </si>
  <si>
    <t>-1696308506</t>
  </si>
  <si>
    <t>7593310001</t>
  </si>
  <si>
    <t>Konstrukční díly Napájecí panel 6x230V s přepěťovou ochranou</t>
  </si>
  <si>
    <t>-994611122</t>
  </si>
  <si>
    <t>7492204810</t>
  </si>
  <si>
    <t>Venkovní vedení nn Vodiče a závěsné kabely CYKYz 3J1,5 (3Cx1,5)</t>
  </si>
  <si>
    <t>-1750189994</t>
  </si>
  <si>
    <t>7593311040</t>
  </si>
  <si>
    <t>Konstrukční díly Svorkovnice WAGO 10-ti dílná (CV721225081)</t>
  </si>
  <si>
    <t>133884638</t>
  </si>
  <si>
    <t>7590550194</t>
  </si>
  <si>
    <t>Forma kabelová, drátová a doplňky vnitřní instalace LSA lišty LSA-PLUS lišta rozpojovací 2/10</t>
  </si>
  <si>
    <t>-512446424</t>
  </si>
  <si>
    <t>7595140010</t>
  </si>
  <si>
    <t>VOIP telefony Telefon VoIP s přímou volbou, 3 konta SIP</t>
  </si>
  <si>
    <t>-828662342</t>
  </si>
  <si>
    <t>7590520219</t>
  </si>
  <si>
    <t>Venkovní vedení kabelová - metalické sítě Neplněné 4x0,8 TCEKFLE 5 x 4 x 0,8</t>
  </si>
  <si>
    <t>-283663707</t>
  </si>
  <si>
    <t>7590550204</t>
  </si>
  <si>
    <t>Forma kabelová, drátová a doplňky vnitřní instalace LSA lišty Štítek sklopný pro LSA-PLUS 10 párů</t>
  </si>
  <si>
    <t>-1565879327</t>
  </si>
  <si>
    <t>7590550199</t>
  </si>
  <si>
    <t>Forma kabelová, drátová a doplňky vnitřní instalace LSA lišty Zemnící lišta pro moduly 2/10</t>
  </si>
  <si>
    <t>-1696583045</t>
  </si>
  <si>
    <t>7590550209</t>
  </si>
  <si>
    <t>Forma kabelová, drátová a doplňky vnitřní instalace LSA lišty Magazín přepěťové ochrany pro LSA-PLUS 2/10</t>
  </si>
  <si>
    <t>-1251165449</t>
  </si>
  <si>
    <t>7590550219</t>
  </si>
  <si>
    <t>Forma kabelová, drátová a doplňky vnitřní instalace LSA lišty Přepěťové ochrany 8x6, MK, 230V 20kA/20A</t>
  </si>
  <si>
    <t>-1856889684</t>
  </si>
  <si>
    <t>28</t>
  </si>
  <si>
    <t>7590545050</t>
  </si>
  <si>
    <t>Uložení kabelu CYKY do žlabového rozvodu zabezpečovací ústředny do 4 x 10 mm - odvinutí, naměření a položení šňůry na lávku nebo do žlabového rozvodu včetně uchycení v ohybech, zakrytí žlabu a zaizolování konců kabelu, prozvonění a označení</t>
  </si>
  <si>
    <t>1174581432</t>
  </si>
  <si>
    <t>7596815035</t>
  </si>
  <si>
    <t>Montáž zapojovače elektronického MIKRO, Modis, MTZ 7 a 10, SMZ, HMT 12 - úplná montáž skříně, ovládací soupravy, napájecího a uzemňovacího vedení (bez dodání vodičů), zřízení slaboproudého rozvodu, zapojení a vyzkoušení</t>
  </si>
  <si>
    <t>-30931408</t>
  </si>
  <si>
    <t>7596825010</t>
  </si>
  <si>
    <t>Montáž ovládací skříňky zapojovačů pro ovládání 20 telefonních linek - usazení ovládací skříňky, připevnění přípojné skříňky a připojení na ovládací skříňku, zapojení rozhlasové ústředny do ovládací skříňky, vyzkoušení a vysvětlení manipulace</t>
  </si>
  <si>
    <t>1293931239</t>
  </si>
  <si>
    <t>7596915030</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</si>
  <si>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</si>
  <si>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254675578</t>
  </si>
  <si>
    <t>7494003128</t>
  </si>
  <si>
    <t>Modulární přístroje Jističe do 80 A; 10 kA 1-pólové In 16 A, Ue AC 230 V / DC 72 V, charakteristika B, 1pól, Icn 10 kA</t>
  </si>
  <si>
    <t>-1037721529</t>
  </si>
  <si>
    <t>7590540050</t>
  </si>
  <si>
    <t xml:space="preserve">Slaboproudé rozvody, kabely pro přívod a vnitřní instalaci Instalační kabely SYKFY  5 x 2 x 0,5</t>
  </si>
  <si>
    <t>25049428</t>
  </si>
  <si>
    <t>24</t>
  </si>
  <si>
    <t>7491600180</t>
  </si>
  <si>
    <t>Uzemnění Vnější Uzemňovací vedení v zemi, páskem FeZn do 120 mm2</t>
  </si>
  <si>
    <t>1890871342</t>
  </si>
  <si>
    <t>02 - stavební úpravy</t>
  </si>
  <si>
    <t xml:space="preserve">    727 - Zdravotechnika - požární ochrana</t>
  </si>
  <si>
    <t>727</t>
  </si>
  <si>
    <t>Zdravotechnika - požární ochrana</t>
  </si>
  <si>
    <t>727111129</t>
  </si>
  <si>
    <t>Protipožární trubní ucpávky předizolované kovové potrubí prostup stěnou tloušťky 100 mm požární odolnost EI 90 D 168</t>
  </si>
  <si>
    <t>-1370802648</t>
  </si>
  <si>
    <t xml:space="preserve">Poznámka k souboru cen:_x000d_
1. V cenách -1111 až 1119, -1131 až 1219, -1321 až 1419 je započtena tloušťka vyplňované spáry 15mm a šířka 20 mm._x000d_
2. V cenách -1301 až 1319, -1421 až 1429 je započtena tloušťka vyplňované spáry 25mm a šířka 15 mm._x000d_
3. V cenách -1121 až 1129, -1221 až 1229, -1501 až 1509 je započtena tloušťka vyplňované spáry 15-20 mm._x000d_
4. V cenách -1111 až 1119, -1131 až 1219, -1321 až 1419 je započteno opláštění potrubí minerální vlnou tloušťky 35mm._x000d_
5. V cenách -1121 až 1129, -1221 až 1229 je započteno opláštění potrubí minerální vlnou tloušťky 32mm._x000d_
6. V cenách -1301 až 1319, -1421 až 1429 je započteno opláštění potrubí minerální vlnou tloušťky 20mm._x000d_
</t>
  </si>
  <si>
    <t>PS 02-02 - informační a rozhlasový systém</t>
  </si>
  <si>
    <t>01 - informační a rozhlas. zař.</t>
  </si>
  <si>
    <t>7596310400</t>
  </si>
  <si>
    <t>Rozhlasové ústředny Interface pro hlášení do rozhlasové ústředny RRU přes telefonní linku</t>
  </si>
  <si>
    <t>1130919968</t>
  </si>
  <si>
    <t>7492553010</t>
  </si>
  <si>
    <t>Montáž kabelů 2- a 3-žílových Cu do 16 mm2 - uložení do země, chráničky, na rošty, pod omítku apod.</t>
  </si>
  <si>
    <t>-961095674</t>
  </si>
  <si>
    <t>7590520599</t>
  </si>
  <si>
    <t>Venkovní vedení kabelová - metalické sítě Plněné 4x0,8 TCEPKPFLE 3 x 4 x 0,8</t>
  </si>
  <si>
    <t>-704244861</t>
  </si>
  <si>
    <t>1954566809</t>
  </si>
  <si>
    <t>7590525670</t>
  </si>
  <si>
    <t>Montáž ukončení celoplastového kabelu v závěru nebo rozvaděči se zářezovými svorkovnicemi zářezová technologie LSA do 10 čtyřek</t>
  </si>
  <si>
    <t>-684771933</t>
  </si>
  <si>
    <t>1124957363</t>
  </si>
  <si>
    <t>-1973755313</t>
  </si>
  <si>
    <t>7596315030</t>
  </si>
  <si>
    <t>Montáž rozhlasové ústředny do 19" stojanu - včetně připojení, seřízení a přezkoušení funkce</t>
  </si>
  <si>
    <t>-1676365930</t>
  </si>
  <si>
    <t>7596317010</t>
  </si>
  <si>
    <t>Demontáž rozhlasové ústředny AŽD RU85</t>
  </si>
  <si>
    <t>1585317703</t>
  </si>
  <si>
    <t>7596330290</t>
  </si>
  <si>
    <t>Větve rozhlasového zařízení Standardní 100V reproduktory 2-pásmové výkonné tlakové reproduktory 32W @ 100V, woofer 6.5", tweeter 1"</t>
  </si>
  <si>
    <t>1284718940</t>
  </si>
  <si>
    <t>7596610005</t>
  </si>
  <si>
    <t>Hodinová zařízení Hlavní hodiny hlavní mikroprocesorové hodiny se střadačem, možno připojit přijímač DCF, krytí IP 65</t>
  </si>
  <si>
    <t>219630928</t>
  </si>
  <si>
    <t>7596335045</t>
  </si>
  <si>
    <t>Montáž reproduktoru směrového, tlakového - upevnění reprodukturu na připravné body nebo konstrukci, připojení k vedení, nastavení optimální hlasitosti, směrování a odzkoušení ozvučení</t>
  </si>
  <si>
    <t>614045624</t>
  </si>
  <si>
    <t>7596340250</t>
  </si>
  <si>
    <t>Rozhlasové zesilovače Zesilovač Z 200 sestavený RU6/100-Z200 (CV579095046)</t>
  </si>
  <si>
    <t>1297011159</t>
  </si>
  <si>
    <t>7596310535</t>
  </si>
  <si>
    <t>Rozhlasové ústředny Řízení rozhlasové ústředny pro 3 místní vstupy a vstup LAN/IP</t>
  </si>
  <si>
    <t>-495419429</t>
  </si>
  <si>
    <t>7596615010</t>
  </si>
  <si>
    <t>Montáž přijímače DCF - úplná montáž na předem připravené úchytné body nebo na konstrukci, zapojení přívodů, přezkoušení funkce</t>
  </si>
  <si>
    <t>316244861</t>
  </si>
  <si>
    <t>7596610160</t>
  </si>
  <si>
    <t>Hodinová zařízení Hlavní hodiny Přijímací modul pro bezdrátovou komunikaci, výstup DCF 77</t>
  </si>
  <si>
    <t>-771485354</t>
  </si>
  <si>
    <t>7492501680</t>
  </si>
  <si>
    <t>Kabely, vodiče, šňůry Cu - nn Kabel silový 2 a 3-žílový Cu, plastová izolace CYKY 2Ax1,5</t>
  </si>
  <si>
    <t>1702267800</t>
  </si>
  <si>
    <t>7596620100</t>
  </si>
  <si>
    <t>Hodinová zařízení Doplňky k hlavním hodinám Přijímač radiosignálu DCF 77,5 kHz, pro běžné použití</t>
  </si>
  <si>
    <t>1379342803</t>
  </si>
  <si>
    <t>7596620145</t>
  </si>
  <si>
    <t>Hodinová zařízení Doplňky k hlavním hodinám propojovací kabel HN -&gt; PC (RS 232)</t>
  </si>
  <si>
    <t>-1927167421</t>
  </si>
  <si>
    <t>7596615030</t>
  </si>
  <si>
    <t>Montáž hodin hlavních SH 1 - úplná montáž na předem připravené úchytné body nebo na konstrukci, zapojení přívodů od akubaterie, hodinových smyček, uzemnění a sítě 220/50 Hz, uvedení do provozu, seřízení řídicích a rezervních hodin, přezkoušení funkce, vysvětlení manipulace</t>
  </si>
  <si>
    <t>996452782</t>
  </si>
  <si>
    <t>7598095649</t>
  </si>
  <si>
    <t>Vyhotovení revizní správy HZ - hodinové zařízení - vykonání prohlídky a  zkoušky pro napájení elektrického zařízení včetně vyhotovení revizní zprávy podle vyhl. 100/1995 Sb. a norem ČSN</t>
  </si>
  <si>
    <t>-490216453</t>
  </si>
  <si>
    <t>PS 02-03 - PZTS, protipožární systém</t>
  </si>
  <si>
    <t>7491251015</t>
  </si>
  <si>
    <t>Montáž lišt elektroinstalačních, kabelových žlabů z PVC-U jednokomorových zaklapávacích rozměru 50/50 - 50/100 mm - na konstrukci, omítku apod. včetně spojek, ohybů, rohů, bez krabic</t>
  </si>
  <si>
    <t>920715257</t>
  </si>
  <si>
    <t>7494002988</t>
  </si>
  <si>
    <t>Modulární přístroje Jističe do 63 A; 6 kA 1-pólové In 10 A, Ue AC 230 V / DC 72 V, charakteristika B, 1pól, Icn 6 kA</t>
  </si>
  <si>
    <t>691472379</t>
  </si>
  <si>
    <t>7494003806</t>
  </si>
  <si>
    <t>Modulární přístroje Proudové chrániče 10 kA typ AC 2-pólové In 25 A, Ue AC 230/400 V, Idn 30 mA, 2pól, Inc 10 kA, typ AC</t>
  </si>
  <si>
    <t>472349251</t>
  </si>
  <si>
    <t>7491200040</t>
  </si>
  <si>
    <t>Elektroinstalační materiál Elektroinstalační lišty a kabelové žlaby Lišta LV 40x15 vkládací bílá 3m</t>
  </si>
  <si>
    <t>-1057352542</t>
  </si>
  <si>
    <t>7590555354</t>
  </si>
  <si>
    <t>Ukončení stíněného kabelu v zařízení EZS a EPS do 10 P 0,5</t>
  </si>
  <si>
    <t>-1916228691</t>
  </si>
  <si>
    <t>7596445005</t>
  </si>
  <si>
    <t>Montáž prvku pro EPS, ASHS (čidlo, hlásič, spínač atd.)</t>
  </si>
  <si>
    <t>-8911671</t>
  </si>
  <si>
    <t>7597115020</t>
  </si>
  <si>
    <t>Montáž ústředny konvenční do 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</si>
  <si>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1292120872</t>
  </si>
  <si>
    <t>7597111067</t>
  </si>
  <si>
    <t>EZS MG kontakt se svorkovnicí a NO výstupem, pracovní mezera 15mm</t>
  </si>
  <si>
    <t>-1167020478</t>
  </si>
  <si>
    <t>7597110964</t>
  </si>
  <si>
    <t>EZS Duální detektor s dosahem 15m a funkcí antimasking</t>
  </si>
  <si>
    <t>1951128884</t>
  </si>
  <si>
    <t>7597110328</t>
  </si>
  <si>
    <t>EZS Ústředna až 48 zón a 8 grup v krytu s klávesnicí MK7, komunikátorem, zdrojem a akumulátorem UT12180</t>
  </si>
  <si>
    <t>-613013560</t>
  </si>
  <si>
    <t>7597125030</t>
  </si>
  <si>
    <t>Montáž příšlušenství pro EZS konfigurace a nastavení komunikačního modulu (UNI1TN,E080,UDS) - včetně připojení, seřízení a přezkoušení funkce</t>
  </si>
  <si>
    <t>-678274921</t>
  </si>
  <si>
    <t>7597125035</t>
  </si>
  <si>
    <t>Montáž příšlušenství pro EZS oživení a nastavení systému EZS - včetně připojení, seřízení a přezkoušení funkce</t>
  </si>
  <si>
    <t>soubor</t>
  </si>
  <si>
    <t>-36036075</t>
  </si>
  <si>
    <t>7491201130</t>
  </si>
  <si>
    <t>Elektroinstalační materiál Elektroinstalační krabice a rozvodky Bez zapojení Krabice KU 68-1901</t>
  </si>
  <si>
    <t>1812402759</t>
  </si>
  <si>
    <t>7491201250</t>
  </si>
  <si>
    <t>Elektroinstalační materiál Elektroinstalační krabice a rozvodky Bez zapojení Víčko z PH KO 68 s trnem</t>
  </si>
  <si>
    <t>-175207345</t>
  </si>
  <si>
    <t>7590540035</t>
  </si>
  <si>
    <t xml:space="preserve">Slaboproudé rozvody, kabely pro přívod a vnitřní instalaci Instalační kabely SYKFY  2 x 2 x 0,5</t>
  </si>
  <si>
    <t>-1651099896</t>
  </si>
  <si>
    <t>7590540534</t>
  </si>
  <si>
    <t xml:space="preserve">Slaboproudé rozvody, kabely pro přívod a vnitřní instalaci UTP/FTP kategorie 5e 100Mhz  1 Gbps FTP Stíněný plášť, vnitřní, drát, nehořlavý, bezhalogenní, nízkodýmavý</t>
  </si>
  <si>
    <t>-1464709870</t>
  </si>
  <si>
    <t>7492501770</t>
  </si>
  <si>
    <t xml:space="preserve">Kabely, vodiče, šňůry Cu - nn Kabel silový 2 a 3-žílový Cu, plastová izolace CYKY 3J2,5  (3Cx 2,5)</t>
  </si>
  <si>
    <t>1060384143</t>
  </si>
  <si>
    <t>7597125040</t>
  </si>
  <si>
    <t>Montáž příšlušenství pro EZS naprogramování ústředny EZS - včetně připojení, seřízení a přezkoušení funkce</t>
  </si>
  <si>
    <t>-929933761</t>
  </si>
  <si>
    <t>7597135010</t>
  </si>
  <si>
    <t>Montáž prvku pro EZS (čidlo, snímač, siréna)</t>
  </si>
  <si>
    <t>-1317930681</t>
  </si>
  <si>
    <t>7597111146</t>
  </si>
  <si>
    <t>EZS Zálohovaná plastová siréna venkovní 110dB/1m s majákem a akumulátorem</t>
  </si>
  <si>
    <t>-284994348</t>
  </si>
  <si>
    <t>7596440055</t>
  </si>
  <si>
    <t>Hlásiče Interaktivní a adresovatelné hlásiče Hlásič kouře optický adresovatelný</t>
  </si>
  <si>
    <t>-314445341</t>
  </si>
  <si>
    <t>7597111004</t>
  </si>
  <si>
    <t>EZS Kloubový držák pro rohovou montáž</t>
  </si>
  <si>
    <t>601326094</t>
  </si>
  <si>
    <t>7598045035</t>
  </si>
  <si>
    <t>Zařízení EZS zaškolení obsluhy</t>
  </si>
  <si>
    <t>1497497920</t>
  </si>
  <si>
    <t>PS 02-04 - kamerový systém</t>
  </si>
  <si>
    <t>01 - kamerový systém</t>
  </si>
  <si>
    <t>7596730158</t>
  </si>
  <si>
    <t>Kamerové systémy CCTV Kamera fixní venkovní IP, TD/N, HD 1080p, 3MP, f=4.2mm, WDR, IR přísvit</t>
  </si>
  <si>
    <t>-1450727792</t>
  </si>
  <si>
    <t>7494001330</t>
  </si>
  <si>
    <t>Rozvodnicové a rozváděčové skříně Distri Rozváděčové skříně Řadové (IP40) - oceloplechové krytí IP40, jednokřídlé dveře, V x Š x H 2200 x 600 x 600</t>
  </si>
  <si>
    <t>134860164</t>
  </si>
  <si>
    <t>1129609115</t>
  </si>
  <si>
    <t>31</t>
  </si>
  <si>
    <t>-127843965</t>
  </si>
  <si>
    <t>7596810545</t>
  </si>
  <si>
    <t>Telefonní zapojovače Malá sdělovací technika pro ČD Zálohovaný zdroj UPS 230V/1000VA/19“ RACK pro záznamový systém REVOC</t>
  </si>
  <si>
    <t>-1155761919</t>
  </si>
  <si>
    <t>7590560519</t>
  </si>
  <si>
    <t>Optické kabely Spojky a příslušenství pro optické sítě Ostatní Rezerva optického kabelu do 500mm</t>
  </si>
  <si>
    <t>689637920</t>
  </si>
  <si>
    <t>7596730976</t>
  </si>
  <si>
    <t>Kamerové systémy CCTV Kamera fixní DVR 16 vstupů, HDD 1TB, 400obr/s (D1), H.264</t>
  </si>
  <si>
    <t>1076971192</t>
  </si>
  <si>
    <t>7596731046</t>
  </si>
  <si>
    <t>Kamerové systémy CCTV Kamera fixní NVR XP Professional, sw pro IP kamery/enkodéry, zákl. licence</t>
  </si>
  <si>
    <t>1281996720</t>
  </si>
  <si>
    <t>7596731238</t>
  </si>
  <si>
    <t>Kamerové systémy CCTV Kamera fixní LCD LED monitor, 27", HD 1920x1080, 16:9, 2 xBNC, 1 xHDMI, PIP, 230V</t>
  </si>
  <si>
    <t>-842473391</t>
  </si>
  <si>
    <t>7596731244</t>
  </si>
  <si>
    <t>Kamerové systémy CCTV Kamera fixní Nohy pro umístění monitorů SMT-3230P a SMT-4030P na stůl</t>
  </si>
  <si>
    <t>-290198660</t>
  </si>
  <si>
    <t>7596731342</t>
  </si>
  <si>
    <t>Kamerové systémy CCTV Kamera fixní Průmyslový switch pro LAN-RING 2G, 4xPoE, MM/SM, Box</t>
  </si>
  <si>
    <t>164746796</t>
  </si>
  <si>
    <t>7596731366</t>
  </si>
  <si>
    <t>Kamerové systémy CCTV Kamera fixní Zdroj do kamerového krytu AVH530, 230V/12Vdc, 1A</t>
  </si>
  <si>
    <t>122863315</t>
  </si>
  <si>
    <t>7596731400</t>
  </si>
  <si>
    <t>Kamerové systémy CCTV Kamera fixní PoE injektor pro 1 IP kameru, max. 15.4W</t>
  </si>
  <si>
    <t>1801795028</t>
  </si>
  <si>
    <t>7596731422</t>
  </si>
  <si>
    <t>Kamerové systémy CCTV Kamera fixní Přepěťová ochrana napájení 1x 24VDC/1A nebo 12VAC/1A</t>
  </si>
  <si>
    <t>1708091557</t>
  </si>
  <si>
    <t>7596730536</t>
  </si>
  <si>
    <t>Kamerové systémy CCTV Kamera fixní Adaptér pro montáž HDXWM2 na sloup</t>
  </si>
  <si>
    <t>-1506325554</t>
  </si>
  <si>
    <t>7596950620</t>
  </si>
  <si>
    <t>Ocelové stožáry Stožár antén.trubk. 76 6m (HM0383889990187)</t>
  </si>
  <si>
    <t>235857345</t>
  </si>
  <si>
    <t>44</t>
  </si>
  <si>
    <t>2028190737</t>
  </si>
  <si>
    <t>498702857</t>
  </si>
  <si>
    <t>7494351010</t>
  </si>
  <si>
    <t>Montáž jističů (do 10 kA) jednopólových do 20 A</t>
  </si>
  <si>
    <t>-1195813886</t>
  </si>
  <si>
    <t>32</t>
  </si>
  <si>
    <t>7494450510</t>
  </si>
  <si>
    <t>Montáž proudových chráničů dvoupólových do 40 A (10 kA) - do skříně nebo rozvaděče</t>
  </si>
  <si>
    <t>1351539979</t>
  </si>
  <si>
    <t>7590565060</t>
  </si>
  <si>
    <t>Montáž konstrukce rezervy optického kabelu</t>
  </si>
  <si>
    <t>2129130512</t>
  </si>
  <si>
    <t>7592910045</t>
  </si>
  <si>
    <t>Baterie Staniční akumulátory NiCd článek 1,2 V/95 Ah C5 s kapsovou elektrodou střednědobý vybíjecí režim, cena včetně spojovacího materiálu a bateriového nosiče či stojanu</t>
  </si>
  <si>
    <t>202225878</t>
  </si>
  <si>
    <t>7596001640</t>
  </si>
  <si>
    <t>Rádiová zařízení Sdružovač, zátěž apod. měnič DC-DC 48V/24V</t>
  </si>
  <si>
    <t>-1257687363</t>
  </si>
  <si>
    <t>7590565125</t>
  </si>
  <si>
    <t>Uložení a propojení propojovací šňůry (patchcord) s konektory</t>
  </si>
  <si>
    <t>-955158295</t>
  </si>
  <si>
    <t>-816561419</t>
  </si>
  <si>
    <t>-45253997</t>
  </si>
  <si>
    <t>7593005062</t>
  </si>
  <si>
    <t>Montáž záložního napájecího zdroje instalace UPS rackmount</t>
  </si>
  <si>
    <t>-848240322</t>
  </si>
  <si>
    <t>7596720009</t>
  </si>
  <si>
    <t>Díly televizních zařízení Venkovní ocelový rozvaděč pro komplexní řešení venkovních kamerových bodů, osazený</t>
  </si>
  <si>
    <t>-60714573</t>
  </si>
  <si>
    <t>-1721760768</t>
  </si>
  <si>
    <t>2110958780</t>
  </si>
  <si>
    <t>7593315430</t>
  </si>
  <si>
    <t>Montáž optického rozvaděče pro SZZ včetně vnitřního osazení</t>
  </si>
  <si>
    <t>196377946</t>
  </si>
  <si>
    <t>-1105966748</t>
  </si>
  <si>
    <t>7593505292</t>
  </si>
  <si>
    <t>Zafukování optického kabelu HDPE</t>
  </si>
  <si>
    <t>1048479005</t>
  </si>
  <si>
    <t>7593501125</t>
  </si>
  <si>
    <t>Trasy kabelového vedení Chráničky optického kabelu HDPE 6040 průměr 40/33 mm</t>
  </si>
  <si>
    <t>-1960993982</t>
  </si>
  <si>
    <t>7596715135</t>
  </si>
  <si>
    <t>Montáž zesilovací soupravy modulu zesilovače, měniče</t>
  </si>
  <si>
    <t>1319215871</t>
  </si>
  <si>
    <t>7596735015</t>
  </si>
  <si>
    <t>Montáž kamery v krytu - posazení na konzoli, přišroubování, připojení napájení, zapojení konektoru ovládacího, mechanické nastavení, utěsnění šroubů a přívodů, úprava a zaizolování</t>
  </si>
  <si>
    <t>-939191263</t>
  </si>
  <si>
    <t>7596735050</t>
  </si>
  <si>
    <t>Montáž a provedení kamerové zkoušky</t>
  </si>
  <si>
    <t>-2956782</t>
  </si>
  <si>
    <t>7596735065</t>
  </si>
  <si>
    <t>Zprovoznění kamery venkovní</t>
  </si>
  <si>
    <t>633090934</t>
  </si>
  <si>
    <t>7590560014</t>
  </si>
  <si>
    <t>Optické kabely Optické kabely střední konstrukce pro záfuk, přifuk do HDPE chráničky 6 vl. 1x6 vl./trubička, HDPE plášť 8,1 mm (6 el.)</t>
  </si>
  <si>
    <t>361013962</t>
  </si>
  <si>
    <t>7596735220</t>
  </si>
  <si>
    <t>Nastavení a oživení kamerového systému 1 kamera stacionární</t>
  </si>
  <si>
    <t>994282486</t>
  </si>
  <si>
    <t>7596735240</t>
  </si>
  <si>
    <t>Instalace vzdáleného klienta kamerového systému</t>
  </si>
  <si>
    <t>-1417100583</t>
  </si>
  <si>
    <t>35</t>
  </si>
  <si>
    <t>7598035010</t>
  </si>
  <si>
    <t>Měření útlumu optického kabelu na skládce, kabelu s 12 vlákny</t>
  </si>
  <si>
    <t>-1586326030</t>
  </si>
  <si>
    <t>36</t>
  </si>
  <si>
    <t>7598035055</t>
  </si>
  <si>
    <t>Měření útlumu optického kabelu po položení nebo zavěšení, kabelu s 12 vlákny</t>
  </si>
  <si>
    <t>872781909</t>
  </si>
  <si>
    <t>7596731442</t>
  </si>
  <si>
    <t>Kamerové systémy CCTV Kamera fixní Zařízení pro měření úrovně videosignálu</t>
  </si>
  <si>
    <t>1098478194</t>
  </si>
  <si>
    <t>2145341984</t>
  </si>
  <si>
    <t>7590560579</t>
  </si>
  <si>
    <t>Optické kabely Spojky a příslušenství pro optické sítě Ostatní Optický pigtail do 2 m</t>
  </si>
  <si>
    <t>-1598244640</t>
  </si>
  <si>
    <t>7590560569</t>
  </si>
  <si>
    <t>Optické kabely Spojky a příslušenství pro optické sítě Ostatní Optický patchcord do 5 m</t>
  </si>
  <si>
    <t>-1728045561</t>
  </si>
  <si>
    <t>-454907805</t>
  </si>
  <si>
    <t>624425575</t>
  </si>
  <si>
    <t>460070754</t>
  </si>
  <si>
    <t>Hloubení nezapažených jam ručně pro ostatní konstrukce s přemístěním výkopku do vzdálenosti 3 m od okraje jámy nebo naložením na dopravní prostředek, včetně zásypu, zhutnění a urovnání povrchu ostatních konstrukcí, v hornině třídy 4</t>
  </si>
  <si>
    <t>-447888</t>
  </si>
  <si>
    <t xml:space="preserve">Poznámka k souboru cen:_x000d_
1. Ceny hloubení jam ručně v hornině třídy 6 a 7 jsou stanoveny za použití pneumatického kladiva._x000d_
</t>
  </si>
  <si>
    <t>460080035</t>
  </si>
  <si>
    <t>Základové konstrukce základ bez bednění do rostlé zeminy z monolitického železobetonu bez výztuže tř. C 25/30</t>
  </si>
  <si>
    <t>1872574778</t>
  </si>
  <si>
    <t>58932933</t>
  </si>
  <si>
    <t>beton C 25/30 X0 kamenivo frakce 0/22</t>
  </si>
  <si>
    <t>912572342</t>
  </si>
  <si>
    <t>-371441410</t>
  </si>
  <si>
    <t>460421001</t>
  </si>
  <si>
    <t>Kabelové lože včetně podsypu, zhutnění a urovnání povrchu z písku nebo štěrkopísku tloušťky 5 cm nad kabel bez zakrytí, šířky do 65 cm</t>
  </si>
  <si>
    <t>947282692</t>
  </si>
  <si>
    <t xml:space="preserve">Poznámka k souboru cen:_x000d_
1. V cenách -1021 až -1072, -1121 až -1172 a -1221 až -1272 nejsou započteny náklady na dodávku betonových a plastových desek. Tato dodávka se oceňuje ve specifikaci._x000d_
</t>
  </si>
  <si>
    <t>460510201</t>
  </si>
  <si>
    <t>Kabelové prostupy, kanály a multikanály kanály z prefabrikovaných betonových žlabů včetně utěsnění, vyspárování a zakrytí víkem do rýhy, bez výkopových prací neasfaltované 17x14/10,5x10 cm</t>
  </si>
  <si>
    <t>1834079668</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</si>
  <si>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</si>
  <si>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59213009</t>
  </si>
  <si>
    <t>žlab kabelový betonový k ochraně zemního drátovodného vedení 100x17x14 cm</t>
  </si>
  <si>
    <t>-1256333063</t>
  </si>
  <si>
    <t>351328223</t>
  </si>
  <si>
    <t>460620007</t>
  </si>
  <si>
    <t>Úprava terénu zatravnění, včetně dodání osiva a zalití vodou na rovině</t>
  </si>
  <si>
    <t>m2</t>
  </si>
  <si>
    <t>430474827</t>
  </si>
  <si>
    <t xml:space="preserve">Poznámka k souboru cen:_x000d_
1. V cenách -0002 až -0003 nejsou zahrnuty dodávku drnů. Tato se oceňuje ve specifikaci._x000d_
2. V cenách -0022 až -0028 nejsou zahrnuty náklady na dodávku obrubníků. Tato dodávka se oceňuje ve specifikaci._x000d_
</t>
  </si>
  <si>
    <t>460620014</t>
  </si>
  <si>
    <t>Úprava terénu provizorní úprava terénu včetně odkopání drobných nerovností a zásypu prohlubní se zhutněním, v hornině třídy 4</t>
  </si>
  <si>
    <t>-99522468</t>
  </si>
  <si>
    <t>SO 03-01 - úprava rozvodů NN</t>
  </si>
  <si>
    <t>01 - oprava rozvodů NN</t>
  </si>
  <si>
    <t>7491205700</t>
  </si>
  <si>
    <t>Elektroinstalační materiál Zásuvky instalační Zásuvka3 fázová 400V/32A montáž do rozváděče, 5 pólová</t>
  </si>
  <si>
    <t>262144</t>
  </si>
  <si>
    <t>7491254010</t>
  </si>
  <si>
    <t>Montáž zásuvek instalačních domovních 10/16 A, 250 V, IP20 bez přepěťové ochrany nebo se zabudovanou přepěťovou ochranou jednoduchých nebo dvojitých - včetně zapojení a osazení</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</si>
  <si>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</si>
  <si>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</si>
  <si>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7491600200</t>
  </si>
  <si>
    <t>Uzemnění Vnější Pásek pozink. FeZn 30x4</t>
  </si>
  <si>
    <t>kg</t>
  </si>
  <si>
    <t>7492501760</t>
  </si>
  <si>
    <t xml:space="preserve">Kabely, vodiče, šňůry Cu - nn Kabel silový 2 a 3-žílový Cu, plastová izolace CYKY 3J1,5  (3Cx 1,5)</t>
  </si>
  <si>
    <t>7492501870</t>
  </si>
  <si>
    <t>Kabely, vodiče, šňůry Cu - nn Kabel silový 4 a 5-žílový Cu, plastová izolace CYKY 4J10 (4Bx10)</t>
  </si>
  <si>
    <t>7492501880</t>
  </si>
  <si>
    <t>Kabely, vodiče, šňůry Cu - nn Kabel silový 4 a 5-žílový Cu, plastová izolace CYKY 4J16 (4Bx16)</t>
  </si>
  <si>
    <t>7492554010</t>
  </si>
  <si>
    <t>Montáž kabelů 4- a 5-žílových Cu do 16 mm2 - uložení do země, chráničky, na rošty, pod omítku apod.</t>
  </si>
  <si>
    <t>7492652012</t>
  </si>
  <si>
    <t>Montáž kabelů 4- a 5-žílových Al do 50 mm2 - uložení do země, chráničky, na rošty, pod omítku apod.</t>
  </si>
  <si>
    <t>7492652014</t>
  </si>
  <si>
    <t>Montáž kabelů 4- a 5-žílových Al do 150 mm2 - uložení do země, chráničky, na rošty, pod omítku apod.</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</si>
  <si>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</si>
  <si>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</si>
  <si>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</si>
  <si>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</si>
  <si>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</si>
  <si>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</si>
  <si>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7492600220</t>
  </si>
  <si>
    <t>Kabely, vodiče, šňůry Al - nn Kabel silový 4 a 5-žílový, plastová izolace 1-AYKY 4x50</t>
  </si>
  <si>
    <t>7492600260</t>
  </si>
  <si>
    <t>Kabely, vodiče, šňůry Al - nn Kabel silový 4 a 5-žílový, plastová izolace 1-AYKY 4x150</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</si>
  <si>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</si>
  <si>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</si>
  <si>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7492752010</t>
  </si>
  <si>
    <t>Montáž ukončení kabelů nn kabelovou spojkou 3/4/5 - žílové kabely s plastovou izolací do 16 mm2 - včetně odizolování pláště a izolace žil kabelu, včetně ukončení žil a stínění (oko)</t>
  </si>
  <si>
    <t>7492756040</t>
  </si>
  <si>
    <t>Pomocné práce pro montáž kabelů zatažení kabelů do chráničky do 4 kg/m</t>
  </si>
  <si>
    <t>7493653010</t>
  </si>
  <si>
    <t>Montáž skříní přípojkových SS venkovních pro připojení kabelů (i kabelové smyčky) do 240 mm2 na stěnu nebo do výklenku s 1-2 sadami jistících prvků - včetně elektrovýzbrojhe a zednického zapravení zdiva, neobsahuje cenu za vybourání niky</t>
  </si>
  <si>
    <t>7493600200</t>
  </si>
  <si>
    <t>Kabelové a zásuvkové skříně, elektroměrové rozvaděče Smyčkové přípojkové skříně pro vodiče do průřezu 240 mm2 (SS) se 2 sadami pojistkových spodků velikosti 00 do výklenku ve stěně (zděném pilíři)</t>
  </si>
  <si>
    <t>7493654022</t>
  </si>
  <si>
    <t>Montáž rozpojovacích skříní SR a SD venkovních na pojistkové lišty nebo na pojistkové spodky do 400 A pro připojení kabelů (i kabelové smyčky) do 240 mm2 kompaktní pilíř s 4 - 5 sadami pojistkových lišt - včetně elektrovýzbroje, neobsahuje cenu za zemní práce</t>
  </si>
  <si>
    <t>7493600490</t>
  </si>
  <si>
    <t>Kabelové a zásuvkové skříně, elektroměrové rozvaděče Rozpojovací jisticí skříně - lištové (SR) s 5 pojistkovými lištami velikosti 2 kompaktní pilíř včetně základu</t>
  </si>
  <si>
    <t>7493656025</t>
  </si>
  <si>
    <t>Montáž zásuvkových skříní venkovních rozšíření o měření spotřeby elektrické energie s přímým elektroměrem do 80 A bez komunikačního rozhraní s komunikačním rozhraním - včetně zapojení v rozvaděči a elektrovýzbroje, obsahuje svorkovnici pro zakončení datového kabelu</t>
  </si>
  <si>
    <t>7494153010</t>
  </si>
  <si>
    <t>Montáž prázdných plastových kabelových skříní min. IP 44, výšky do 800 mm, hloubky do 320 mm kompaktní pilíř š do 530 mm - včetně elektrovýzbroje</t>
  </si>
  <si>
    <t>7493601060</t>
  </si>
  <si>
    <t>Kabelové a zásuvkové skříně, elektroměrové rozvaděče Prázdné skříně a pilíře pro upevnění na sokl a základ pro plastové pilíře, venkovní min. IP 44, šíře 550mm, výška 700mm, hloubka do 240mm</t>
  </si>
  <si>
    <t>7493601300</t>
  </si>
  <si>
    <t>Kabelové a zásuvkové skříně, elektroměrové rozvaděče Prázdné skříně a pilíře Skříň plastová kompaktní pilíř včetně základu, IP44, šířka do 600 mm, výška do 1.000 mm, hloubka do 400 mm, PUR lak</t>
  </si>
  <si>
    <t>7494271010</t>
  </si>
  <si>
    <t>Demontáž rozvaděčů rozvodnice nn - včetně demontáže přívodních, vývodových kabelů, rámu apod., včetně nakládky rozvaděče na určený prostředek</t>
  </si>
  <si>
    <t>7494351030</t>
  </si>
  <si>
    <t>Montáž jističů (do 10 kA) třípólových do 20 A</t>
  </si>
  <si>
    <t>7494351032</t>
  </si>
  <si>
    <t>Montáž jističů (do 10 kA) třípólových přes 20 do 63 A</t>
  </si>
  <si>
    <t>62</t>
  </si>
  <si>
    <t>7494003388</t>
  </si>
  <si>
    <t>Modulární přístroje Jističe do 80 A; 10 kA 3-pólové In 20 A, Ue AC 230/400 V / DC 216 V, charakteristika B, 3pól, Icn 10 kA</t>
  </si>
  <si>
    <t>7494003392</t>
  </si>
  <si>
    <t>Modulární přístroje Jističe do 80 A; 10 kA 3-pólové In 32 A, Ue AC 230/400 V / DC 216 V, charakteristika B, 3pól, Icn 10 kA</t>
  </si>
  <si>
    <t>7494003394</t>
  </si>
  <si>
    <t>Modulární přístroje Jističe do 80 A; 10 kA 3-pólové In 40 A, Ue AC 230/400 V / DC 216 V, charakteristika B, 3pól, Icn 10 kA</t>
  </si>
  <si>
    <t>7494003396</t>
  </si>
  <si>
    <t>Modulární přístroje Jističe do 80 A; 10 kA 3-pólové In 50 A, Ue AC 230/400 V / DC 216 V, charakteristika B, 3pól, Icn 10 kA</t>
  </si>
  <si>
    <t>7494003398</t>
  </si>
  <si>
    <t>Modulární přístroje Jističe do 80 A; 10 kA 3-pólové In 63 A, Ue AC 230/400 V / DC 216 V, charakteristika B, 3pól, Icn 10 kA</t>
  </si>
  <si>
    <t>7494004530</t>
  </si>
  <si>
    <t>Modulární přístroje Ostatní přístroje -modulární přístroje Vypínače In 125 A, Ue AC 250/440 V, 3pól</t>
  </si>
  <si>
    <t>7494351034</t>
  </si>
  <si>
    <t>Montáž jističů (do 10 kA) třípólových přes 63 do 125 A</t>
  </si>
  <si>
    <t>78</t>
  </si>
  <si>
    <t>7494351080</t>
  </si>
  <si>
    <t>Montáž jističů (do 10 kA) přídavných zařízení k instalačním jističům do 125 A pomocného spínače (1x zap., 1x vyp. kontakt)</t>
  </si>
  <si>
    <t>80</t>
  </si>
  <si>
    <t>7494351085</t>
  </si>
  <si>
    <t>Montáž jističů (do 10 kA) přídavných zařízení k instalačním jističům do 125 A napěťové spouště</t>
  </si>
  <si>
    <t>82</t>
  </si>
  <si>
    <t>7494004546</t>
  </si>
  <si>
    <t>Modulární přístroje Ostatní přístroje -modulární přístroje Vypínače In 63 A, Ue DC 1000 V, 4pól, šířka 4 moduly, náhrada za např. 5TE2 515-1</t>
  </si>
  <si>
    <t>63</t>
  </si>
  <si>
    <t>7494352012</t>
  </si>
  <si>
    <t>Montáž spínacích bloků kompaktních jističů 160 A (do 25 kA) s nadproudovou spouští 100 - 160 A - včetně 2 ks připojovacích sad pro kabely, pasy do rozvaděče nebo skříně</t>
  </si>
  <si>
    <t>7494004760</t>
  </si>
  <si>
    <t>Kompaktní jističe Kompaktní jističe do 160A 3-pól 3pól, In 125 A, Icu 25 kA, charakteristika vedení L, bez nastavení IR, Cu/Al kabely 2,5 - 95 mm2</t>
  </si>
  <si>
    <t>7494004900</t>
  </si>
  <si>
    <t>Kompaktní jističe Kompaktní jističe do 160A Připojovací sady přední přívod, Cu/Al pasy / kabelová oka / flexibary, 3 ks, např. pro BC160</t>
  </si>
  <si>
    <t>7494003780</t>
  </si>
  <si>
    <t>Modulární přístroje Proudové chrániče 6 kA 2-pólové In 25 A, Ue AC 230/400 V, Idn 30 mA, 2pól, Inc 6 kA, typ AC</t>
  </si>
  <si>
    <t>7491205690</t>
  </si>
  <si>
    <t>Elektroinstalační materiál Zásuvky instalační Zásuvka 1 fázová 230V/16A montáž na DIN lištu</t>
  </si>
  <si>
    <t>7494451020</t>
  </si>
  <si>
    <t>Montáž pojistkových spodků pro válcové pojistky včetně montáže pojistek třípólových 3 x 25 A - do skříně nebo rozvaděče</t>
  </si>
  <si>
    <t>7494452010</t>
  </si>
  <si>
    <t>Montáž pojistek nn do 25 A</t>
  </si>
  <si>
    <t>7494457010</t>
  </si>
  <si>
    <t>Montáž lištových pojistkových odpínačů pro nožové pojistky třípolové včetně připojovací sady do 160 A velikosti 00, 000, vč. připojovací sady - včetně 2 ks připojovacích sad do rozvaděče nebo skříně</t>
  </si>
  <si>
    <t>7494457020</t>
  </si>
  <si>
    <t>Montáž lištových pojistkových odpínačů pro nožové pojistky třípolové včetně připojovací sady do 400 A velikosti 2 - včetně 2 ks připojovacích sad do rozvaděče nebo skříně</t>
  </si>
  <si>
    <t>104</t>
  </si>
  <si>
    <t>7494008200</t>
  </si>
  <si>
    <t>Pojistkové systémy Výkonové pojistkové vložky Válcové pojistkové vložky In 2A, Un AC 500 V / DC 250 V, velikost 10x38, gG - charakteristika pro všeobecné použití, Cd/Pb free</t>
  </si>
  <si>
    <t>7494008364</t>
  </si>
  <si>
    <t>Pojistkové systémy Výkonové pojistkové vložky Pojistkové vložky Nožové pojistkové vložky, velikost 000 In 80A, Un AC 500 V / DC 250 V, velikost 000, gG - charakteristika pro všeobecné použití, Cd/Pb free</t>
  </si>
  <si>
    <t>7494008456</t>
  </si>
  <si>
    <t>Pojistkové systémy Výkonové pojistkové vložky Pojistkové vložky Nožové pojistkové vložky, velikost 2 In 100A, Un AC 500 V / DC 440 V, velikost 2, gG - charakteristika pro všeobecné použití, Cd/Pb free</t>
  </si>
  <si>
    <t>110</t>
  </si>
  <si>
    <t>7494008622</t>
  </si>
  <si>
    <t>Pojistkové systémy Výkonové pojistkové vložky Příslušenství In 400 A, velikost 2</t>
  </si>
  <si>
    <t>112</t>
  </si>
  <si>
    <t>7494657010</t>
  </si>
  <si>
    <t>Montáž měřících transformátorů proudu nn od 50 do 600 A - do rozvaděče nebo skříně</t>
  </si>
  <si>
    <t>7494010268</t>
  </si>
  <si>
    <t>Přístroje pro spínání a ovládání Měřící přístroje, elektroměry Měřící transformátory proudu nn Měřicí transformátor proudu na přívod 150A, tř. př.0,5-úředně cejchované na sběrny 120x10</t>
  </si>
  <si>
    <t>7494658012</t>
  </si>
  <si>
    <t>Montáž elektroměrů trojfázových - do rozvaděče nebo skříně</t>
  </si>
  <si>
    <t>7494658030</t>
  </si>
  <si>
    <t>Montáž elektroměrů rozšíření o M-bus výstup - do rozvaděče nebo skříně</t>
  </si>
  <si>
    <t>7494010346</t>
  </si>
  <si>
    <t>Přístroje pro spínání a ovládání Měřící přístroje, elektroměry Elektroměry ED310.DR.14Z302-00, 3 x 230/400 V, 0,2-63 A</t>
  </si>
  <si>
    <t>7494658045</t>
  </si>
  <si>
    <t>Montáž elektroměrů univerzální skříň měření USM - do rozvaděče nebo skříně</t>
  </si>
  <si>
    <t>Přístroje pro spínání a ovládání Měřící přístroje, elektroměry Elektroměry Univerzální skříň měření USM</t>
  </si>
  <si>
    <t>7494752010</t>
  </si>
  <si>
    <t>Montáž svodičů přepětí pro sítě nn - typ 1+2 (třída B+C) pro třífázové sítě - do rozvaděče nebo skříně</t>
  </si>
  <si>
    <t>7494004094</t>
  </si>
  <si>
    <t>Modulární přístroje Přepěťové ochrany Kombinované svodiče bleskových proudů a přepětí typ 1 + 2, Iimp 25 kA, Uc AC 350 V, výměnné moduly, se signalizací, jiskřiště, varistor, 3pól</t>
  </si>
  <si>
    <t>7494758025</t>
  </si>
  <si>
    <t>Montáž ostatních zařízení rozvaděčů nn obal na výkresy do rozvaděče - do rozvaděče nebo skříně</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</si>
  <si>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</si>
  <si>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</si>
  <si>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134</t>
  </si>
  <si>
    <t>7498150525</t>
  </si>
  <si>
    <t>Vyhotovení výchozí revizní zprávy příplatek za každých dalších i započatých 500 000 Kč přes 1 000 000 Kč</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</si>
  <si>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</si>
  <si>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</si>
  <si>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7494003654</t>
  </si>
  <si>
    <t>Modulární přístroje Jističe Příslušenství 1x zapínací kontakt, 1x rozpínací kontakt, např. pro LTE, LTN, LVN, MSO</t>
  </si>
  <si>
    <t>7494003690</t>
  </si>
  <si>
    <t>Modulární přístroje Jističe Příslušenství Ue DC 24 V, např. pro LTE, LTN, LVN</t>
  </si>
  <si>
    <t>460030173</t>
  </si>
  <si>
    <t>Přípravné terénní práce odstranění podkladu nebo krytu komunikace včetně rozpojení na kusy a zarovnání styčné spáry ze živice, tloušťky přes 10 do 15 cm</t>
  </si>
  <si>
    <t xml:space="preserve">Poznámka k souboru cen:_x000d_
1. V cenách -0001 až -0007 nejsou zahrnuty náklady na odstranění kamenů, kořenů a ostatních nevhodných přimísenin, tyto práce se oceňují individuálně._x000d_
2. U cen -0021 až -0025 se u středně hustého porostu uvažuje hustota do 3 ks/m2, u hustého porostu přes 3 ks/m2._x000d_
3. U ceny -0092 se počítá první vytržený obrubník trojnásobnou délkou._x000d_
</t>
  </si>
  <si>
    <t>460030193</t>
  </si>
  <si>
    <t>Přípravné terénní práce řezání spár v podkladu nebo krytu živičném, tloušťky přes 10 do 15 cm</t>
  </si>
  <si>
    <t>460150164</t>
  </si>
  <si>
    <t>Hloubení zapažených i nezapažených kabelových rýh ručně včetně urovnání dna s přemístěním výkopku do vzdálenosti 3 m od okraje jámy nebo naložením na dopravní prostředek šířky 35 cm, hloubky 80 cm, v hornině třídy 4</t>
  </si>
  <si>
    <t>460150304</t>
  </si>
  <si>
    <t>Hloubení zapažených i nezapažených kabelových rýh ručně včetně urovnání dna s přemístěním výkopku do vzdálenosti 3 m od okraje jámy nebo naložením na dopravní prostředek šířky 50 cm, hloubky 120 cm, v hornině třídy 4</t>
  </si>
  <si>
    <t>460270222</t>
  </si>
  <si>
    <t>Pilíře a skříně pro rozvod nn bourání pilíře ze zdiva cihelného včetně úpravy terénu skříně výšky přes 60 do 105 cm, šířky přes 90 do 150 cm</t>
  </si>
  <si>
    <t xml:space="preserve">Poznámka k souboru cen:_x000d_
1. V cenách -0111 až -0146 a -0151 až -0206 nejsou obsaženy náklady na osazení skříně, tyto se oceňují cenami části A 19 Rozvaděče, rozvodné skříně, desky, svorkovnice – montáž katalogu 21 M._x000d_
</t>
  </si>
  <si>
    <t>460270242</t>
  </si>
  <si>
    <t>Pilíře a skříně pro rozvod nn zazdívka otvorů ve zdivu cihlami pálenými plochy přes 0,0225 do 0,09 m2 a tloušťky přes 15 do 30 cm</t>
  </si>
  <si>
    <t>460310017</t>
  </si>
  <si>
    <t>Zemní protlaky strojně neřízený zemní protlak ( krtek) v hornině tř. 3 a 4 průměr protlaku přes 125 do 160 mm</t>
  </si>
  <si>
    <t xml:space="preserve">Poznámka k souboru cen:_x000d_
1. V cenách -0001 až 0017 nejsou započteny náklady na:_x000d_
a) zemní práce nutné k provedení protlaku (startovací a cílové jámy),_x000d_
b) dodání chráničky a potrubí. Tyto materiály se oceňují ve specifikaci._x000d_
2. V cenách -0101 až 0109 jsou započteny i náklady na:_x000d_
a) případné vodorovné přemístění výkopku z protlačovaného potrubí a svislé přemístění výkopku z montážní jámy na povrch a jeho přehození na povrchu,_x000d_
b) úpravu čela potrubí pro protlačení._x000d_
3. V cenách -0101 až 0109 nejsou započteny náklady na:_x000d_
a) případné zemní práce nutné k provedení protlaku (startovací a cílové jámy),_x000d_
b) případné čerpání vody,_x000d_
c) montáž vedení a jeho příslušenství, slouží-li protlačená trouba jako ochranné potrubí,_x000d_
d) dodávku potrubí učeného k protlačení. Toto potrubí se oceňuje ve specifikaci. Ztratné lze stanovit ve výši 3%,_x000d_
e) překládání a zajišťování inženýrských sítí,_x000d_
f) vytýčení směru protlaku a stávajících inženýrských sítí._x000d_
</t>
  </si>
  <si>
    <t>34571358</t>
  </si>
  <si>
    <t>trubka elektroinstalační ohebná dvouplášťová korugovaná D 136/160 mm, HDPE+LDPE</t>
  </si>
  <si>
    <t>460520175</t>
  </si>
  <si>
    <t>Montáž trubek ochranných uložených volně do rýhy plastových ohebných, vnitřního průměru přes 110 do 133 mm</t>
  </si>
  <si>
    <t>460560164</t>
  </si>
  <si>
    <t>Zásyp kabelových rýh ručně s uložením výkopku ve vrstvách včetně zhutnění a urovnání povrchu šířky 35 cm hloubky 80 cm, v hornině třídy 4</t>
  </si>
  <si>
    <t>460560304</t>
  </si>
  <si>
    <t>Zásyp kabelových rýh ručně s uložením výkopku ve vrstvách včetně zhutnění a urovnání povrchu šířky 50 cm hloubky 120 cm, v hornině třídy 4</t>
  </si>
  <si>
    <t>460650054</t>
  </si>
  <si>
    <t>Vozovky a chodníky zřízení podkladní vrstvy včetně rozprostření a úpravy podkladu ze štěrkodrti, včetně zhutnění, tloušťky přes 15 do 20 cm</t>
  </si>
  <si>
    <t xml:space="preserve">Poznámka k souboru cen:_x000d_
1. V cenách -0031 až -0035 nejsou započteny náklady na získání sypaniny a její přemístění k místu zabudování._x000d_
2. V ceně -0141 nejsou započteny náklady na dodání silničních panelů. Tato dodávka se oceňuje ve specifikaci._x000d_
3. V cenách -0151 až -0153 nejsou započteny náklady na dodávku kostek. Tato dodávka se oceňuje ve specifikaci._x000d_
4. V cenách -0161 až -0162 nejsou započteny náklady na dodávku dlaždic. Tato dodávka se oceňuje ve specifikaci._x000d_
5. V cenách -0901 až -0932 nejsou započteny náklady na dodávku kameniva, kostek a dlaždic.Tato dodávka se oceňuje ve specifikaci_x000d_
</t>
  </si>
  <si>
    <t>58343959</t>
  </si>
  <si>
    <t>kamenivo drcené hrubé frakce 32/63</t>
  </si>
  <si>
    <t>460650135</t>
  </si>
  <si>
    <t>Vozovky a chodníky kryt vozovky z litého asfaltu včetně rozprostření, tloušťky přes 7 do 8 cm</t>
  </si>
  <si>
    <t>58942100</t>
  </si>
  <si>
    <t>asfalt litý mA 8 pojivo 20/30</t>
  </si>
  <si>
    <t>SO 03-02 - EOV</t>
  </si>
  <si>
    <t>01 - EOV</t>
  </si>
  <si>
    <t>1832802343</t>
  </si>
  <si>
    <t>-1061580213</t>
  </si>
  <si>
    <t>7492555028</t>
  </si>
  <si>
    <t>Montáž kabelů vícežílových Cu 12 x 4 mm2 - uložení do země, chráničky, na rošty, pod omítku apod.</t>
  </si>
  <si>
    <t>75470329</t>
  </si>
  <si>
    <t>7492501950</t>
  </si>
  <si>
    <t>Kabely, vodiče, šňůry Cu - nn Kabel silový 4 a 5-žílový Cu, plastová izolace CYKY 4O4 (4Dx4)</t>
  </si>
  <si>
    <t>639647278</t>
  </si>
  <si>
    <t>7492501930</t>
  </si>
  <si>
    <t>Kabely, vodiče, šňůry Cu - nn Kabel silový 4 a 5-žílový Cu, plastová izolace CYKY 4J6 (4Bx6)</t>
  </si>
  <si>
    <t>1717119856</t>
  </si>
  <si>
    <t>7492502160</t>
  </si>
  <si>
    <t xml:space="preserve">Kabely, vodiče, šňůry Cu - nn Kabel silový více-žílový Cu, plastová izolace CYKY 12J4  (12Cx4)</t>
  </si>
  <si>
    <t>1613523336</t>
  </si>
  <si>
    <t>7492652010</t>
  </si>
  <si>
    <t>Montáž kabelů 4- a 5-žílových Al do 25 mm2 - uložení do země, chráničky, na rošty, pod omítku apod.</t>
  </si>
  <si>
    <t>131119482</t>
  </si>
  <si>
    <t>7492600200</t>
  </si>
  <si>
    <t>Kabely, vodiče, šňůry Al - nn Kabel silový 4 a 5-žílový, plastová izolace 1-AYKY 4x25</t>
  </si>
  <si>
    <t>1387554983</t>
  </si>
  <si>
    <t>709889111</t>
  </si>
  <si>
    <t>7493300060</t>
  </si>
  <si>
    <t>Elektrický ohřev výhybek (EOV) Periferní rozváděče Rozváděč ohřevu výměn pro 6 výhybek bez měření a bez podřízené jednotky</t>
  </si>
  <si>
    <t>910428183</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</si>
  <si>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</si>
  <si>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</si>
  <si>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1875958806</t>
  </si>
  <si>
    <t>7493351060</t>
  </si>
  <si>
    <t>Montáž elektrického ohřevu výhybek (EOV) kompletní topné soupravy na výhybku JT6°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</si>
  <si>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-1013613446</t>
  </si>
  <si>
    <t>7493351080</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</si>
  <si>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</si>
  <si>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-862132494</t>
  </si>
  <si>
    <t>7493351110</t>
  </si>
  <si>
    <t>Montáž elektrického ohřevu výhybek (EOV) topné tyče teplotního čidla</t>
  </si>
  <si>
    <t>-2010210829</t>
  </si>
  <si>
    <t>7493351115</t>
  </si>
  <si>
    <t>Montáž elektrického ohřevu výhybek (EOV) topné tyče srážkového čidla včetně držáku</t>
  </si>
  <si>
    <t>-864286854</t>
  </si>
  <si>
    <t>7493351120</t>
  </si>
  <si>
    <t>Montáž elektrického ohřevu výhybek (EOV) topné tyče ochranné klece</t>
  </si>
  <si>
    <t>253151921</t>
  </si>
  <si>
    <t>7493300760</t>
  </si>
  <si>
    <t>Elektrický ohřev výhybek (EOV) Příslušenství Klec ochranná</t>
  </si>
  <si>
    <t>-2075502269</t>
  </si>
  <si>
    <t>7493352010</t>
  </si>
  <si>
    <t>Montáž rozvaděče pro elektrický ohřev výhybky silového pro připojení základních výhybkových jednotek do 8 kusů 3-f vývodů - instalace rozvaděče do terénu nebo rozvodny včetně elektrovýzbroje</t>
  </si>
  <si>
    <t>1049799481</t>
  </si>
  <si>
    <t>7493352020</t>
  </si>
  <si>
    <t>Montáž rozvaděče pro elektrický ohřev výhybky řídící PLC jednotky do rozvaděče EOV</t>
  </si>
  <si>
    <t>1022526587</t>
  </si>
  <si>
    <t>7493352025</t>
  </si>
  <si>
    <t>Montáž rozvaděče pro elektrický ohřev výhybky řídícího software do PLC řídící jednotky EOV - 1x výhybka - pro možnost chodu rozvaděče a jeho oživení, neobsahuje cenu za software</t>
  </si>
  <si>
    <t>869563721</t>
  </si>
  <si>
    <t>7493352030</t>
  </si>
  <si>
    <t>Montáž rozvaděče pro elektrický ohřev výhybky ovladače pro EOV a osvětlení - včetně instalace ovladače do vnitřního prostoru včetně napojení na podružné rozvaděče a nadřazený systém včetně připojovacích poplatků</t>
  </si>
  <si>
    <t>-1992102890</t>
  </si>
  <si>
    <t>7493300130</t>
  </si>
  <si>
    <t>Elektrický ohřev výhybek (EOV) Řídící rozváděče Rozváděč pro ovládání a signalizaci, podřízený, 4 okruhy,do 7 rozvaděčů,do 40 okruhů VO a až se 32 připojenými vyhybkami EOV</t>
  </si>
  <si>
    <t>-982552294</t>
  </si>
  <si>
    <t>-931856824</t>
  </si>
  <si>
    <t>7493300430</t>
  </si>
  <si>
    <t>Elektrický ohřev výhybek (EOV) Topná souprava pro výhybku s nežlabovým pražcem J491:6,6-190,J491:7,5-190aJ491:9-190</t>
  </si>
  <si>
    <t>1752580010</t>
  </si>
  <si>
    <t>7493300500</t>
  </si>
  <si>
    <t>Elektrický ohřev výhybek (EOV) Topná souprava pro výhybku s nežlabovým pražcem Sestava pro výhybku JT6°</t>
  </si>
  <si>
    <t>-1532229608</t>
  </si>
  <si>
    <t>7493300770</t>
  </si>
  <si>
    <t>Elektrický ohřev výhybek (EOV) Příslušenství Čidlo teploty kolejové</t>
  </si>
  <si>
    <t>1022423706</t>
  </si>
  <si>
    <t>7493300780</t>
  </si>
  <si>
    <t>Elektrický ohřev výhybek (EOV) Příslušenství Srážkové čidlo včetně držáku</t>
  </si>
  <si>
    <t>-736459204</t>
  </si>
  <si>
    <t>7493300790</t>
  </si>
  <si>
    <t>Elektrický ohřev výhybek (EOV) Příslušenství Závějové čidlo</t>
  </si>
  <si>
    <t>1495851763</t>
  </si>
  <si>
    <t>7493300800</t>
  </si>
  <si>
    <t>Elektrický ohřev výhybek (EOV) Příslušenství Čidlo teploty venkovní</t>
  </si>
  <si>
    <t>-2119227878</t>
  </si>
  <si>
    <t>1938679856</t>
  </si>
  <si>
    <t>1637385182</t>
  </si>
  <si>
    <t>7499151010</t>
  </si>
  <si>
    <t>Dokončovací práce na elektrickém zařízení - uvádění zařízení do provozu, drobné montážní práce v rozvaděčích, koordinaci se zhotoviteli souvisejících zařízení apod.</t>
  </si>
  <si>
    <t>396773784</t>
  </si>
  <si>
    <t>7499151030</t>
  </si>
  <si>
    <t>Dokončovací práce zkušební provoz - včetně prokázání technických a kvalitativních parametrů zařízení</t>
  </si>
  <si>
    <t>1333850816</t>
  </si>
  <si>
    <t>-753213480</t>
  </si>
  <si>
    <t>1781399978</t>
  </si>
  <si>
    <t>460310016</t>
  </si>
  <si>
    <t>Zemní protlaky strojně neřízený zemní protlak ( krtek) v hornině tř. 3 a 4 průměr protlaku přes 110 do 125 mm</t>
  </si>
  <si>
    <t>834923661</t>
  </si>
  <si>
    <t>34571355</t>
  </si>
  <si>
    <t>trubka elektroinstalační ohebná dvouplášťová korugovaná D 94/110 mm, HDPE+LDPE</t>
  </si>
  <si>
    <t>-1524708578</t>
  </si>
  <si>
    <t>1121669767</t>
  </si>
  <si>
    <t>680253343</t>
  </si>
  <si>
    <t>-1397434464</t>
  </si>
  <si>
    <t>1020811024</t>
  </si>
  <si>
    <t>-1650111689</t>
  </si>
  <si>
    <t>04 - NEOCEŇOVAT Materiál dodávaný objednatelem</t>
  </si>
  <si>
    <t>7590720425</t>
  </si>
  <si>
    <t>Součásti světelných návěstidel Základ svět.náv. T I Z 51x71x135cm (HM0592110090000)</t>
  </si>
  <si>
    <t>1072223198</t>
  </si>
  <si>
    <t>7590720570</t>
  </si>
  <si>
    <t xml:space="preserve">Součásti světelných návěstidel Trafo ST 3 R1  (HM0374215010000)</t>
  </si>
  <si>
    <t>1570262414</t>
  </si>
  <si>
    <t>7591010010</t>
  </si>
  <si>
    <t>Přestavníky Přestavník elektromotorický EP 621.1/P (CV200219001)</t>
  </si>
  <si>
    <t>-710631633</t>
  </si>
  <si>
    <t>7591010020</t>
  </si>
  <si>
    <t>Přestavníky Přestavník elektromotorický EP 621.2/L (CV200219002)</t>
  </si>
  <si>
    <t>-239453222</t>
  </si>
  <si>
    <t>7590710060</t>
  </si>
  <si>
    <t>Návěstidla světelná Návěstidlo stožár. 3 sv. typ:2016 (CV012525012)</t>
  </si>
  <si>
    <t>-1990934902</t>
  </si>
  <si>
    <t>7590710025</t>
  </si>
  <si>
    <t>Návěstidla světelná Návěstidlo stožár. 2 sv. typ:2005 (CV012525005)</t>
  </si>
  <si>
    <t>-1161267068</t>
  </si>
  <si>
    <t>7590710290</t>
  </si>
  <si>
    <t>Návěstidla světelná Návěstidlo trpasl. 2 sv. typ:3603 (CV012525062)</t>
  </si>
  <si>
    <t>1580401211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</si>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</sst>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5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3" fillId="0" borderId="15" xfId="0" applyNumberFormat="1" applyFont="1" applyBorder="1" applyAlignment="1" applyProtection="1">
      <alignment horizontal="right" vertical="center"/>
    </xf>
    <xf numFmtId="4" fontId="13" fillId="0" borderId="0" xfId="0" applyNumberFormat="1" applyFont="1" applyBorder="1" applyAlignment="1" applyProtection="1">
      <alignment horizontal="righ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horizontal="right" vertical="center"/>
    </xf>
    <xf numFmtId="4" fontId="25" fillId="0" borderId="0" xfId="0" applyNumberFormat="1" applyFont="1" applyBorder="1" applyAlignment="1" applyProtection="1">
      <alignment horizontal="righ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7" fillId="0" borderId="0" xfId="0" applyFont="1" applyAlignment="1" applyProtection="1">
      <alignmen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5" fillId="0" borderId="15" xfId="0" applyNumberFormat="1" applyFont="1" applyBorder="1" applyAlignment="1" applyProtection="1">
      <alignmen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4" fontId="1" fillId="0" borderId="0" xfId="0" applyNumberFormat="1" applyFont="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 fillId="0" borderId="0" xfId="0" applyFont="1" applyAlignment="1" applyProtection="1">
      <alignment horizontal="left" vertical="center" wrapText="1"/>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protection locked="0"/>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4" fontId="21" fillId="0" borderId="0" xfId="0" applyNumberFormat="1" applyFont="1" applyAlignment="1" applyProtection="1">
      <alignment vertical="center"/>
      <protection locked="0"/>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protection locked="0"/>
    </xf>
    <xf numFmtId="0" fontId="19" fillId="4" borderId="19"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4" fontId="30" fillId="0" borderId="13" xfId="0" applyNumberFormat="1" applyFont="1" applyBorder="1" applyAlignment="1" applyProtection="1"/>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0" fontId="33" fillId="0" borderId="23" xfId="0" applyFont="1" applyBorder="1" applyAlignment="1" applyProtection="1">
      <alignment vertical="center"/>
      <protection locked="0"/>
    </xf>
    <xf numFmtId="4" fontId="32" fillId="0" borderId="23" xfId="0" applyNumberFormat="1" applyFont="1" applyBorder="1" applyAlignment="1" applyProtection="1">
      <alignment vertical="center"/>
    </xf>
    <xf numFmtId="0" fontId="33" fillId="0" borderId="23" xfId="0" applyFont="1" applyBorder="1" applyAlignment="1" applyProtection="1">
      <alignment vertical="center"/>
    </xf>
    <xf numFmtId="0" fontId="33"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4" fontId="20" fillId="0" borderId="21" xfId="0" applyNumberFormat="1" applyFont="1" applyBorder="1" applyAlignment="1" applyProtection="1">
      <alignment vertical="center"/>
    </xf>
    <xf numFmtId="0" fontId="0" fillId="0" borderId="21" xfId="0" applyFont="1" applyBorder="1" applyAlignment="1" applyProtection="1">
      <alignment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32" fillId="2" borderId="20" xfId="0" applyFont="1" applyFill="1" applyBorder="1" applyAlignment="1" applyProtection="1">
      <alignment horizontal="left" vertical="center"/>
      <protection locked="0"/>
    </xf>
    <xf numFmtId="167" fontId="19"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8" fillId="0" borderId="29" xfId="0" applyFont="1" applyBorder="1" applyAlignment="1">
      <alignment horizontal="left"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horizontal="left" vertical="center" wrapText="1"/>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7" fillId="0" borderId="1" xfId="0" applyFont="1" applyBorder="1" applyAlignment="1">
      <alignment horizontal="center"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theme" Target="theme/theme1.xml" /><Relationship Id="rId20" Type="http://schemas.openxmlformats.org/officeDocument/2006/relationships/calcChain" Target="calcChain.xml" /><Relationship Id="rId2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7.14" style="1" customWidth="1"/>
    <col min="2" max="2" width="1.43" style="1" customWidth="1"/>
    <col min="3" max="3" width="3.57" style="1" customWidth="1"/>
    <col min="4" max="4" width="2.29" style="1" customWidth="1"/>
    <col min="5" max="5" width="2.29" style="1" customWidth="1"/>
    <col min="6" max="6" width="2.29" style="1" customWidth="1"/>
    <col min="7" max="7" width="2.29" style="1" customWidth="1"/>
    <col min="8" max="8" width="2.29" style="1" customWidth="1"/>
    <col min="9" max="9" width="2.29" style="1" customWidth="1"/>
    <col min="10" max="10" width="2.29" style="1" customWidth="1"/>
    <col min="11" max="11" width="2.29" style="1" customWidth="1"/>
    <col min="12" max="12" width="2.29" style="1" customWidth="1"/>
    <col min="13" max="13" width="2.29" style="1" customWidth="1"/>
    <col min="14" max="14" width="2.29" style="1" customWidth="1"/>
    <col min="15" max="15" width="2.29" style="1" customWidth="1"/>
    <col min="16" max="16" width="2.29" style="1" customWidth="1"/>
    <col min="17" max="17" width="2.29" style="1" customWidth="1"/>
    <col min="18" max="18" width="2.29" style="1" customWidth="1"/>
    <col min="19" max="19" width="2.29" style="1" customWidth="1"/>
    <col min="20" max="20" width="2.29" style="1" customWidth="1"/>
    <col min="21" max="21" width="2.29" style="1" customWidth="1"/>
    <col min="22" max="22" width="2.29" style="1" customWidth="1"/>
    <col min="23" max="23" width="2.29" style="1" customWidth="1"/>
    <col min="24" max="24" width="2.29" style="1" customWidth="1"/>
    <col min="25" max="25" width="2.29" style="1" customWidth="1"/>
    <col min="26" max="26" width="2.29" style="1" customWidth="1"/>
    <col min="27" max="27" width="2.29" style="1" customWidth="1"/>
    <col min="28" max="28" width="2.29" style="1" customWidth="1"/>
    <col min="29" max="29" width="2.29" style="1" customWidth="1"/>
    <col min="30" max="30" width="2.29" style="1" customWidth="1"/>
    <col min="31" max="31" width="2.29" style="1" customWidth="1"/>
    <col min="32" max="32" width="2.29" style="1" customWidth="1"/>
    <col min="33" max="33" width="2.29" style="1" customWidth="1"/>
    <col min="34" max="34" width="2.86" style="1" customWidth="1"/>
    <col min="35" max="35" width="27.14" style="1" customWidth="1"/>
    <col min="36" max="36" width="2.14" style="1" customWidth="1"/>
    <col min="37" max="37" width="2.14" style="1" customWidth="1"/>
    <col min="38" max="38" width="7.14" style="1" customWidth="1"/>
    <col min="39" max="39" width="2.86" style="1" customWidth="1"/>
    <col min="40" max="40" width="11.43" style="1" customWidth="1"/>
    <col min="41" max="41" width="6.43" style="1" customWidth="1"/>
    <col min="42" max="42" width="3.57" style="1" customWidth="1"/>
    <col min="43" max="43" width="13.43" style="1" customWidth="1"/>
    <col min="44" max="44" width="11.71" style="1" customWidth="1"/>
    <col min="45" max="45" width="22.14" style="1" hidden="1" customWidth="1"/>
    <col min="46" max="46" width="22.14" style="1" hidden="1" customWidth="1"/>
    <col min="47" max="47" width="22.14" style="1" hidden="1" customWidth="1"/>
    <col min="48" max="48" width="22.14" style="1" hidden="1" customWidth="1"/>
    <col min="49" max="49" width="22.14" style="1" hidden="1" customWidth="1"/>
    <col min="50" max="50" width="18.57" style="1" hidden="1" customWidth="1"/>
    <col min="51" max="51" width="18.57" style="1" hidden="1" customWidth="1"/>
    <col min="52" max="52" width="21.43" style="1" hidden="1" customWidth="1"/>
    <col min="53" max="53" width="21.43" style="1" hidden="1" customWidth="1"/>
    <col min="54" max="54" width="18.57" style="1" hidden="1" customWidth="1"/>
    <col min="55" max="55" width="16.43" style="1" hidden="1" customWidth="1"/>
    <col min="56" max="56" width="21.43" style="1" hidden="1" customWidth="1"/>
    <col min="57" max="57" width="18.57" style="1" hidden="1" customWidth="1"/>
    <col min="58" max="58" width="16.43" style="1" hidden="1" customWidth="1"/>
    <col min="59" max="59" width="57" style="1" customWidth="1"/>
    <col min="71" max="71" width="9.14" style="1" hidden="1"/>
    <col min="72" max="72" width="9.14" style="1" hidden="1"/>
    <col min="73" max="73" width="9.14" style="1" hidden="1"/>
    <col min="74" max="74" width="9.14" style="1" hidden="1"/>
    <col min="75" max="75" width="9.14" style="1" hidden="1"/>
    <col min="76" max="76" width="9.14" style="1" hidden="1"/>
    <col min="77" max="77" width="9.14" style="1" hidden="1"/>
    <col min="78" max="78" width="9.14" style="1" hidden="1"/>
    <col min="79" max="79" width="9.14" style="1" hidden="1"/>
    <col min="80" max="80" width="9.14" style="1" hidden="1"/>
    <col min="81" max="81" width="9.14" style="1" hidden="1"/>
    <col min="82" max="82" width="9.14" style="1" hidden="1"/>
    <col min="83" max="83" width="9.14" style="1" hidden="1"/>
    <col min="84" max="84" width="9.14" style="1" hidden="1"/>
    <col min="85" max="85" width="9.14" style="1" hidden="1"/>
    <col min="86" max="86" width="9.14" style="1" hidden="1"/>
    <col min="87" max="87" width="9.14" style="1" hidden="1"/>
    <col min="88" max="88" width="9.14" style="1" hidden="1"/>
    <col min="89" max="89" width="9.14" style="1" hidden="1"/>
    <col min="90" max="90" width="9.14" style="1" hidden="1"/>
    <col min="91" max="91" width="9.14" style="1" hidden="1"/>
  </cols>
  <sheetData>
    <row r="1">
      <c r="A1" s="14" t="s">
        <v>0</v>
      </c>
      <c r="AZ1" s="14" t="s">
        <v>1</v>
      </c>
      <c r="BA1" s="14" t="s">
        <v>2</v>
      </c>
      <c r="BB1" s="14" t="s">
        <v>3</v>
      </c>
      <c r="BT1" s="14" t="s">
        <v>4</v>
      </c>
      <c r="BU1" s="14" t="s">
        <v>5</v>
      </c>
      <c r="BV1" s="14" t="s">
        <v>6</v>
      </c>
    </row>
    <row r="2" s="1" customFormat="1" ht="36.96" customHeight="1">
      <c r="AR2" s="1"/>
      <c r="AS2" s="1"/>
      <c r="AT2" s="1"/>
      <c r="AU2" s="1"/>
      <c r="AV2" s="1"/>
      <c r="AW2" s="1"/>
      <c r="AX2" s="1"/>
      <c r="AY2" s="1"/>
      <c r="AZ2" s="1"/>
      <c r="BA2" s="1"/>
      <c r="BB2" s="1"/>
      <c r="BC2" s="1"/>
      <c r="BD2" s="1"/>
      <c r="BE2" s="1"/>
      <c r="BF2" s="1"/>
      <c r="BG2" s="1"/>
      <c r="BS2" s="15" t="s">
        <v>7</v>
      </c>
      <c r="BT2" s="15" t="s">
        <v>8</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7</v>
      </c>
      <c r="BT3" s="15" t="s">
        <v>9</v>
      </c>
    </row>
    <row r="4" s="1" customFormat="1" ht="24.96" customHeight="1">
      <c r="B4" s="19"/>
      <c r="C4" s="20"/>
      <c r="D4" s="21" t="s">
        <v>10</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11</v>
      </c>
      <c r="BG4" s="23" t="s">
        <v>12</v>
      </c>
      <c r="BS4" s="15" t="s">
        <v>13</v>
      </c>
    </row>
    <row r="5" s="1" customFormat="1" ht="12" customHeight="1">
      <c r="B5" s="19"/>
      <c r="C5" s="20"/>
      <c r="D5" s="24" t="s">
        <v>14</v>
      </c>
      <c r="E5" s="20"/>
      <c r="F5" s="20"/>
      <c r="G5" s="20"/>
      <c r="H5" s="20"/>
      <c r="I5" s="20"/>
      <c r="J5" s="20"/>
      <c r="K5" s="25" t="s">
        <v>15</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G5" s="26" t="s">
        <v>16</v>
      </c>
      <c r="BS5" s="15" t="s">
        <v>7</v>
      </c>
    </row>
    <row r="6" s="1" customFormat="1" ht="36.96" customHeight="1">
      <c r="B6" s="19"/>
      <c r="C6" s="20"/>
      <c r="D6" s="27" t="s">
        <v>17</v>
      </c>
      <c r="E6" s="20"/>
      <c r="F6" s="20"/>
      <c r="G6" s="20"/>
      <c r="H6" s="20"/>
      <c r="I6" s="20"/>
      <c r="J6" s="20"/>
      <c r="K6" s="28" t="s">
        <v>18</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G6" s="29"/>
      <c r="BS6" s="15" t="s">
        <v>7</v>
      </c>
    </row>
    <row r="7" s="1" customFormat="1" ht="12" customHeight="1">
      <c r="B7" s="19"/>
      <c r="C7" s="20"/>
      <c r="D7" s="30" t="s">
        <v>19</v>
      </c>
      <c r="E7" s="20"/>
      <c r="F7" s="20"/>
      <c r="G7" s="20"/>
      <c r="H7" s="20"/>
      <c r="I7" s="20"/>
      <c r="J7" s="20"/>
      <c r="K7" s="25" t="s">
        <v>20</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21</v>
      </c>
      <c r="AL7" s="20"/>
      <c r="AM7" s="20"/>
      <c r="AN7" s="25" t="s">
        <v>20</v>
      </c>
      <c r="AO7" s="20"/>
      <c r="AP7" s="20"/>
      <c r="AQ7" s="20"/>
      <c r="AR7" s="18"/>
      <c r="BG7" s="29"/>
      <c r="BS7" s="15" t="s">
        <v>7</v>
      </c>
    </row>
    <row r="8" s="1" customFormat="1" ht="12" customHeight="1">
      <c r="B8" s="19"/>
      <c r="C8" s="20"/>
      <c r="D8" s="30" t="s">
        <v>22</v>
      </c>
      <c r="E8" s="20"/>
      <c r="F8" s="20"/>
      <c r="G8" s="20"/>
      <c r="H8" s="20"/>
      <c r="I8" s="20"/>
      <c r="J8" s="20"/>
      <c r="K8" s="25" t="s">
        <v>23</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24</v>
      </c>
      <c r="AL8" s="20"/>
      <c r="AM8" s="20"/>
      <c r="AN8" s="31" t="s">
        <v>25</v>
      </c>
      <c r="AO8" s="20"/>
      <c r="AP8" s="20"/>
      <c r="AQ8" s="20"/>
      <c r="AR8" s="18"/>
      <c r="BG8" s="29"/>
      <c r="BS8" s="15" t="s">
        <v>7</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G9" s="29"/>
      <c r="BS9" s="15" t="s">
        <v>7</v>
      </c>
    </row>
    <row r="10" s="1" customFormat="1" ht="12" customHeight="1">
      <c r="B10" s="19"/>
      <c r="C10" s="20"/>
      <c r="D10" s="30" t="s">
        <v>26</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27</v>
      </c>
      <c r="AL10" s="20"/>
      <c r="AM10" s="20"/>
      <c r="AN10" s="25" t="s">
        <v>20</v>
      </c>
      <c r="AO10" s="20"/>
      <c r="AP10" s="20"/>
      <c r="AQ10" s="20"/>
      <c r="AR10" s="18"/>
      <c r="BG10" s="29"/>
      <c r="BS10" s="15" t="s">
        <v>7</v>
      </c>
    </row>
    <row r="11" s="1" customFormat="1" ht="18.48" customHeight="1">
      <c r="B11" s="19"/>
      <c r="C11" s="20"/>
      <c r="D11" s="20"/>
      <c r="E11" s="25" t="s">
        <v>28</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29</v>
      </c>
      <c r="AL11" s="20"/>
      <c r="AM11" s="20"/>
      <c r="AN11" s="25" t="s">
        <v>20</v>
      </c>
      <c r="AO11" s="20"/>
      <c r="AP11" s="20"/>
      <c r="AQ11" s="20"/>
      <c r="AR11" s="18"/>
      <c r="BG11" s="29"/>
      <c r="BS11" s="15" t="s">
        <v>7</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G12" s="29"/>
      <c r="BS12" s="15" t="s">
        <v>7</v>
      </c>
    </row>
    <row r="13" s="1" customFormat="1" ht="12" customHeight="1">
      <c r="B13" s="19"/>
      <c r="C13" s="20"/>
      <c r="D13" s="30" t="s">
        <v>30</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27</v>
      </c>
      <c r="AL13" s="20"/>
      <c r="AM13" s="20"/>
      <c r="AN13" s="32" t="s">
        <v>31</v>
      </c>
      <c r="AO13" s="20"/>
      <c r="AP13" s="20"/>
      <c r="AQ13" s="20"/>
      <c r="AR13" s="18"/>
      <c r="BG13" s="29"/>
      <c r="BS13" s="15" t="s">
        <v>7</v>
      </c>
    </row>
    <row r="14">
      <c r="B14" s="19"/>
      <c r="C14" s="20"/>
      <c r="D14" s="20"/>
      <c r="E14" s="32" t="s">
        <v>31</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29</v>
      </c>
      <c r="AL14" s="20"/>
      <c r="AM14" s="20"/>
      <c r="AN14" s="32" t="s">
        <v>31</v>
      </c>
      <c r="AO14" s="20"/>
      <c r="AP14" s="20"/>
      <c r="AQ14" s="20"/>
      <c r="AR14" s="18"/>
      <c r="BG14" s="29"/>
      <c r="BS14" s="15" t="s">
        <v>7</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G15" s="29"/>
      <c r="BS15" s="15" t="s">
        <v>4</v>
      </c>
    </row>
    <row r="16" s="1" customFormat="1" ht="12" customHeight="1">
      <c r="B16" s="19"/>
      <c r="C16" s="20"/>
      <c r="D16" s="30" t="s">
        <v>32</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27</v>
      </c>
      <c r="AL16" s="20"/>
      <c r="AM16" s="20"/>
      <c r="AN16" s="25" t="s">
        <v>20</v>
      </c>
      <c r="AO16" s="20"/>
      <c r="AP16" s="20"/>
      <c r="AQ16" s="20"/>
      <c r="AR16" s="18"/>
      <c r="BG16" s="29"/>
      <c r="BS16" s="15" t="s">
        <v>4</v>
      </c>
    </row>
    <row r="17" s="1" customFormat="1" ht="18.48" customHeight="1">
      <c r="B17" s="19"/>
      <c r="C17" s="20"/>
      <c r="D17" s="20"/>
      <c r="E17" s="25" t="s">
        <v>33</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29</v>
      </c>
      <c r="AL17" s="20"/>
      <c r="AM17" s="20"/>
      <c r="AN17" s="25" t="s">
        <v>20</v>
      </c>
      <c r="AO17" s="20"/>
      <c r="AP17" s="20"/>
      <c r="AQ17" s="20"/>
      <c r="AR17" s="18"/>
      <c r="BG17" s="29"/>
      <c r="BS17" s="15" t="s">
        <v>5</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G18" s="29"/>
      <c r="BS18" s="15" t="s">
        <v>7</v>
      </c>
    </row>
    <row r="19" s="1" customFormat="1" ht="12" customHeight="1">
      <c r="B19" s="19"/>
      <c r="C19" s="20"/>
      <c r="D19" s="30"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27</v>
      </c>
      <c r="AL19" s="20"/>
      <c r="AM19" s="20"/>
      <c r="AN19" s="25" t="s">
        <v>20</v>
      </c>
      <c r="AO19" s="20"/>
      <c r="AP19" s="20"/>
      <c r="AQ19" s="20"/>
      <c r="AR19" s="18"/>
      <c r="BG19" s="29"/>
      <c r="BS19" s="15" t="s">
        <v>7</v>
      </c>
    </row>
    <row r="20" s="1" customFormat="1" ht="18.48" customHeight="1">
      <c r="B20" s="19"/>
      <c r="C20" s="20"/>
      <c r="D20" s="20"/>
      <c r="E20" s="25" t="s">
        <v>35</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29</v>
      </c>
      <c r="AL20" s="20"/>
      <c r="AM20" s="20"/>
      <c r="AN20" s="25" t="s">
        <v>20</v>
      </c>
      <c r="AO20" s="20"/>
      <c r="AP20" s="20"/>
      <c r="AQ20" s="20"/>
      <c r="AR20" s="18"/>
      <c r="BG20" s="29"/>
      <c r="BS20" s="15" t="s">
        <v>4</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G21" s="29"/>
    </row>
    <row r="22" s="1" customFormat="1" ht="12" customHeight="1">
      <c r="B22" s="19"/>
      <c r="C22" s="20"/>
      <c r="D22" s="30" t="s">
        <v>36</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G22" s="29"/>
    </row>
    <row r="23" s="1" customFormat="1" ht="60" customHeight="1">
      <c r="B23" s="19"/>
      <c r="C23" s="20"/>
      <c r="D23" s="20"/>
      <c r="E23" s="34" t="s">
        <v>37</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G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G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G25" s="29"/>
    </row>
    <row r="26" s="2" customFormat="1" ht="25.92"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G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G27" s="29"/>
    </row>
    <row r="28" s="2" customFormat="1">
      <c r="A28" s="36"/>
      <c r="B28" s="37"/>
      <c r="C28" s="38"/>
      <c r="D28" s="38"/>
      <c r="E28" s="38"/>
      <c r="F28" s="38"/>
      <c r="G28" s="38"/>
      <c r="H28" s="38"/>
      <c r="I28" s="38"/>
      <c r="J28" s="38"/>
      <c r="K28" s="38"/>
      <c r="L28" s="43" t="s">
        <v>39</v>
      </c>
      <c r="M28" s="43"/>
      <c r="N28" s="43"/>
      <c r="O28" s="43"/>
      <c r="P28" s="43"/>
      <c r="Q28" s="38"/>
      <c r="R28" s="38"/>
      <c r="S28" s="38"/>
      <c r="T28" s="38"/>
      <c r="U28" s="38"/>
      <c r="V28" s="38"/>
      <c r="W28" s="43" t="s">
        <v>40</v>
      </c>
      <c r="X28" s="43"/>
      <c r="Y28" s="43"/>
      <c r="Z28" s="43"/>
      <c r="AA28" s="43"/>
      <c r="AB28" s="43"/>
      <c r="AC28" s="43"/>
      <c r="AD28" s="43"/>
      <c r="AE28" s="43"/>
      <c r="AF28" s="38"/>
      <c r="AG28" s="38"/>
      <c r="AH28" s="38"/>
      <c r="AI28" s="38"/>
      <c r="AJ28" s="38"/>
      <c r="AK28" s="43" t="s">
        <v>41</v>
      </c>
      <c r="AL28" s="43"/>
      <c r="AM28" s="43"/>
      <c r="AN28" s="43"/>
      <c r="AO28" s="43"/>
      <c r="AP28" s="38"/>
      <c r="AQ28" s="38"/>
      <c r="AR28" s="42"/>
      <c r="BG28" s="29"/>
    </row>
    <row r="29" s="3" customFormat="1" ht="14.4" customHeight="1">
      <c r="A29" s="3"/>
      <c r="B29" s="44"/>
      <c r="C29" s="45"/>
      <c r="D29" s="30" t="s">
        <v>42</v>
      </c>
      <c r="E29" s="45"/>
      <c r="F29" s="30" t="s">
        <v>43</v>
      </c>
      <c r="G29" s="45"/>
      <c r="H29" s="45"/>
      <c r="I29" s="45"/>
      <c r="J29" s="45"/>
      <c r="K29" s="45"/>
      <c r="L29" s="46">
        <v>0.20999999999999999</v>
      </c>
      <c r="M29" s="45"/>
      <c r="N29" s="45"/>
      <c r="O29" s="45"/>
      <c r="P29" s="45"/>
      <c r="Q29" s="45"/>
      <c r="R29" s="45"/>
      <c r="S29" s="45"/>
      <c r="T29" s="45"/>
      <c r="U29" s="45"/>
      <c r="V29" s="45"/>
      <c r="W29" s="47">
        <f>ROUND(BB54, 2)</f>
        <v>0</v>
      </c>
      <c r="X29" s="45"/>
      <c r="Y29" s="45"/>
      <c r="Z29" s="45"/>
      <c r="AA29" s="45"/>
      <c r="AB29" s="45"/>
      <c r="AC29" s="45"/>
      <c r="AD29" s="45"/>
      <c r="AE29" s="45"/>
      <c r="AF29" s="45"/>
      <c r="AG29" s="45"/>
      <c r="AH29" s="45"/>
      <c r="AI29" s="45"/>
      <c r="AJ29" s="45"/>
      <c r="AK29" s="47">
        <f>ROUND(AX54, 2)</f>
        <v>0</v>
      </c>
      <c r="AL29" s="45"/>
      <c r="AM29" s="45"/>
      <c r="AN29" s="45"/>
      <c r="AO29" s="45"/>
      <c r="AP29" s="45"/>
      <c r="AQ29" s="45"/>
      <c r="AR29" s="48"/>
      <c r="BG29" s="49"/>
    </row>
    <row r="30" s="3" customFormat="1" ht="14.4" customHeight="1">
      <c r="A30" s="3"/>
      <c r="B30" s="44"/>
      <c r="C30" s="45"/>
      <c r="D30" s="45"/>
      <c r="E30" s="45"/>
      <c r="F30" s="30" t="s">
        <v>44</v>
      </c>
      <c r="G30" s="45"/>
      <c r="H30" s="45"/>
      <c r="I30" s="45"/>
      <c r="J30" s="45"/>
      <c r="K30" s="45"/>
      <c r="L30" s="46">
        <v>0.14999999999999999</v>
      </c>
      <c r="M30" s="45"/>
      <c r="N30" s="45"/>
      <c r="O30" s="45"/>
      <c r="P30" s="45"/>
      <c r="Q30" s="45"/>
      <c r="R30" s="45"/>
      <c r="S30" s="45"/>
      <c r="T30" s="45"/>
      <c r="U30" s="45"/>
      <c r="V30" s="45"/>
      <c r="W30" s="47">
        <f>ROUND(BC54, 2)</f>
        <v>0</v>
      </c>
      <c r="X30" s="45"/>
      <c r="Y30" s="45"/>
      <c r="Z30" s="45"/>
      <c r="AA30" s="45"/>
      <c r="AB30" s="45"/>
      <c r="AC30" s="45"/>
      <c r="AD30" s="45"/>
      <c r="AE30" s="45"/>
      <c r="AF30" s="45"/>
      <c r="AG30" s="45"/>
      <c r="AH30" s="45"/>
      <c r="AI30" s="45"/>
      <c r="AJ30" s="45"/>
      <c r="AK30" s="47">
        <f>ROUND(AY54, 2)</f>
        <v>0</v>
      </c>
      <c r="AL30" s="45"/>
      <c r="AM30" s="45"/>
      <c r="AN30" s="45"/>
      <c r="AO30" s="45"/>
      <c r="AP30" s="45"/>
      <c r="AQ30" s="45"/>
      <c r="AR30" s="48"/>
      <c r="BG30" s="49"/>
    </row>
    <row r="31" hidden="1" s="3" customFormat="1" ht="14.4" customHeight="1">
      <c r="A31" s="3"/>
      <c r="B31" s="44"/>
      <c r="C31" s="45"/>
      <c r="D31" s="45"/>
      <c r="E31" s="45"/>
      <c r="F31" s="30" t="s">
        <v>45</v>
      </c>
      <c r="G31" s="45"/>
      <c r="H31" s="45"/>
      <c r="I31" s="45"/>
      <c r="J31" s="45"/>
      <c r="K31" s="45"/>
      <c r="L31" s="46">
        <v>0.20999999999999999</v>
      </c>
      <c r="M31" s="45"/>
      <c r="N31" s="45"/>
      <c r="O31" s="45"/>
      <c r="P31" s="45"/>
      <c r="Q31" s="45"/>
      <c r="R31" s="45"/>
      <c r="S31" s="45"/>
      <c r="T31" s="45"/>
      <c r="U31" s="45"/>
      <c r="V31" s="45"/>
      <c r="W31" s="47">
        <f>ROUND(BD54, 2)</f>
        <v>0</v>
      </c>
      <c r="X31" s="45"/>
      <c r="Y31" s="45"/>
      <c r="Z31" s="45"/>
      <c r="AA31" s="45"/>
      <c r="AB31" s="45"/>
      <c r="AC31" s="45"/>
      <c r="AD31" s="45"/>
      <c r="AE31" s="45"/>
      <c r="AF31" s="45"/>
      <c r="AG31" s="45"/>
      <c r="AH31" s="45"/>
      <c r="AI31" s="45"/>
      <c r="AJ31" s="45"/>
      <c r="AK31" s="47">
        <v>0</v>
      </c>
      <c r="AL31" s="45"/>
      <c r="AM31" s="45"/>
      <c r="AN31" s="45"/>
      <c r="AO31" s="45"/>
      <c r="AP31" s="45"/>
      <c r="AQ31" s="45"/>
      <c r="AR31" s="48"/>
      <c r="BG31" s="49"/>
    </row>
    <row r="32" hidden="1" s="3" customFormat="1" ht="14.4" customHeight="1">
      <c r="A32" s="3"/>
      <c r="B32" s="44"/>
      <c r="C32" s="45"/>
      <c r="D32" s="45"/>
      <c r="E32" s="45"/>
      <c r="F32" s="30" t="s">
        <v>46</v>
      </c>
      <c r="G32" s="45"/>
      <c r="H32" s="45"/>
      <c r="I32" s="45"/>
      <c r="J32" s="45"/>
      <c r="K32" s="45"/>
      <c r="L32" s="46">
        <v>0.14999999999999999</v>
      </c>
      <c r="M32" s="45"/>
      <c r="N32" s="45"/>
      <c r="O32" s="45"/>
      <c r="P32" s="45"/>
      <c r="Q32" s="45"/>
      <c r="R32" s="45"/>
      <c r="S32" s="45"/>
      <c r="T32" s="45"/>
      <c r="U32" s="45"/>
      <c r="V32" s="45"/>
      <c r="W32" s="47">
        <f>ROUND(BE54, 2)</f>
        <v>0</v>
      </c>
      <c r="X32" s="45"/>
      <c r="Y32" s="45"/>
      <c r="Z32" s="45"/>
      <c r="AA32" s="45"/>
      <c r="AB32" s="45"/>
      <c r="AC32" s="45"/>
      <c r="AD32" s="45"/>
      <c r="AE32" s="45"/>
      <c r="AF32" s="45"/>
      <c r="AG32" s="45"/>
      <c r="AH32" s="45"/>
      <c r="AI32" s="45"/>
      <c r="AJ32" s="45"/>
      <c r="AK32" s="47">
        <v>0</v>
      </c>
      <c r="AL32" s="45"/>
      <c r="AM32" s="45"/>
      <c r="AN32" s="45"/>
      <c r="AO32" s="45"/>
      <c r="AP32" s="45"/>
      <c r="AQ32" s="45"/>
      <c r="AR32" s="48"/>
      <c r="BG32" s="49"/>
    </row>
    <row r="33" hidden="1" s="3" customFormat="1" ht="14.4" customHeight="1">
      <c r="A33" s="3"/>
      <c r="B33" s="44"/>
      <c r="C33" s="45"/>
      <c r="D33" s="45"/>
      <c r="E33" s="45"/>
      <c r="F33" s="30" t="s">
        <v>47</v>
      </c>
      <c r="G33" s="45"/>
      <c r="H33" s="45"/>
      <c r="I33" s="45"/>
      <c r="J33" s="45"/>
      <c r="K33" s="45"/>
      <c r="L33" s="46">
        <v>0</v>
      </c>
      <c r="M33" s="45"/>
      <c r="N33" s="45"/>
      <c r="O33" s="45"/>
      <c r="P33" s="45"/>
      <c r="Q33" s="45"/>
      <c r="R33" s="45"/>
      <c r="S33" s="45"/>
      <c r="T33" s="45"/>
      <c r="U33" s="45"/>
      <c r="V33" s="45"/>
      <c r="W33" s="47">
        <f>ROUND(BF54, 2)</f>
        <v>0</v>
      </c>
      <c r="X33" s="45"/>
      <c r="Y33" s="45"/>
      <c r="Z33" s="45"/>
      <c r="AA33" s="45"/>
      <c r="AB33" s="45"/>
      <c r="AC33" s="45"/>
      <c r="AD33" s="45"/>
      <c r="AE33" s="45"/>
      <c r="AF33" s="45"/>
      <c r="AG33" s="45"/>
      <c r="AH33" s="45"/>
      <c r="AI33" s="45"/>
      <c r="AJ33" s="45"/>
      <c r="AK33" s="47">
        <v>0</v>
      </c>
      <c r="AL33" s="45"/>
      <c r="AM33" s="45"/>
      <c r="AN33" s="45"/>
      <c r="AO33" s="45"/>
      <c r="AP33" s="45"/>
      <c r="AQ33" s="45"/>
      <c r="AR33" s="48"/>
      <c r="BG33" s="3"/>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G34" s="36"/>
    </row>
    <row r="35" s="2" customFormat="1" ht="25.92" customHeight="1">
      <c r="A35" s="36"/>
      <c r="B35" s="37"/>
      <c r="C35" s="50"/>
      <c r="D35" s="51" t="s">
        <v>48</v>
      </c>
      <c r="E35" s="52"/>
      <c r="F35" s="52"/>
      <c r="G35" s="52"/>
      <c r="H35" s="52"/>
      <c r="I35" s="52"/>
      <c r="J35" s="52"/>
      <c r="K35" s="52"/>
      <c r="L35" s="52"/>
      <c r="M35" s="52"/>
      <c r="N35" s="52"/>
      <c r="O35" s="52"/>
      <c r="P35" s="52"/>
      <c r="Q35" s="52"/>
      <c r="R35" s="52"/>
      <c r="S35" s="52"/>
      <c r="T35" s="53" t="s">
        <v>49</v>
      </c>
      <c r="U35" s="52"/>
      <c r="V35" s="52"/>
      <c r="W35" s="52"/>
      <c r="X35" s="54" t="s">
        <v>50</v>
      </c>
      <c r="Y35" s="52"/>
      <c r="Z35" s="52"/>
      <c r="AA35" s="52"/>
      <c r="AB35" s="52"/>
      <c r="AC35" s="52"/>
      <c r="AD35" s="52"/>
      <c r="AE35" s="52"/>
      <c r="AF35" s="52"/>
      <c r="AG35" s="52"/>
      <c r="AH35" s="52"/>
      <c r="AI35" s="52"/>
      <c r="AJ35" s="52"/>
      <c r="AK35" s="55">
        <f>SUM(AK26:AK33)</f>
        <v>0</v>
      </c>
      <c r="AL35" s="52"/>
      <c r="AM35" s="52"/>
      <c r="AN35" s="52"/>
      <c r="AO35" s="56"/>
      <c r="AP35" s="50"/>
      <c r="AQ35" s="50"/>
      <c r="AR35" s="42"/>
      <c r="BG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G36" s="36"/>
    </row>
    <row r="37" s="2" customFormat="1" ht="6.96" customHeight="1">
      <c r="A37" s="36"/>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2"/>
      <c r="BG37" s="36"/>
    </row>
    <row r="41" s="2" customFormat="1" ht="6.96" customHeight="1">
      <c r="A41" s="36"/>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2"/>
      <c r="BG41" s="36"/>
    </row>
    <row r="42" s="2" customFormat="1" ht="24.96" customHeight="1">
      <c r="A42" s="36"/>
      <c r="B42" s="37"/>
      <c r="C42" s="21"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c r="BG42" s="36"/>
    </row>
    <row r="43" s="2" customFormat="1" ht="6.96"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c r="BG43" s="36"/>
    </row>
    <row r="44" s="4" customFormat="1" ht="12" customHeight="1">
      <c r="A44" s="4"/>
      <c r="B44" s="61"/>
      <c r="C44" s="30" t="s">
        <v>14</v>
      </c>
      <c r="D44" s="62"/>
      <c r="E44" s="62"/>
      <c r="F44" s="62"/>
      <c r="G44" s="62"/>
      <c r="H44" s="62"/>
      <c r="I44" s="62"/>
      <c r="J44" s="62"/>
      <c r="K44" s="62"/>
      <c r="L44" s="62" t="str">
        <f>K5</f>
        <v>2020-51</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c r="BG44" s="4"/>
    </row>
    <row r="45" s="5" customFormat="1" ht="36.96" customHeight="1">
      <c r="A45" s="5"/>
      <c r="B45" s="64"/>
      <c r="C45" s="65" t="s">
        <v>17</v>
      </c>
      <c r="D45" s="66"/>
      <c r="E45" s="66"/>
      <c r="F45" s="66"/>
      <c r="G45" s="66"/>
      <c r="H45" s="66"/>
      <c r="I45" s="66"/>
      <c r="J45" s="66"/>
      <c r="K45" s="66"/>
      <c r="L45" s="67" t="str">
        <f>K6</f>
        <v>Oprava zabezpečovacího zařízení v ŽST Dobříš</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c r="BG45" s="5"/>
    </row>
    <row r="46" s="2" customFormat="1" ht="6.96"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c r="BG46" s="36"/>
    </row>
    <row r="47" s="2" customFormat="1" ht="12" customHeight="1">
      <c r="A47" s="36"/>
      <c r="B47" s="37"/>
      <c r="C47" s="30" t="s">
        <v>22</v>
      </c>
      <c r="D47" s="38"/>
      <c r="E47" s="38"/>
      <c r="F47" s="38"/>
      <c r="G47" s="38"/>
      <c r="H47" s="38"/>
      <c r="I47" s="38"/>
      <c r="J47" s="38"/>
      <c r="K47" s="38"/>
      <c r="L47" s="69" t="str">
        <f>IF(K8="","",K8)</f>
        <v>Dobříš</v>
      </c>
      <c r="M47" s="38"/>
      <c r="N47" s="38"/>
      <c r="O47" s="38"/>
      <c r="P47" s="38"/>
      <c r="Q47" s="38"/>
      <c r="R47" s="38"/>
      <c r="S47" s="38"/>
      <c r="T47" s="38"/>
      <c r="U47" s="38"/>
      <c r="V47" s="38"/>
      <c r="W47" s="38"/>
      <c r="X47" s="38"/>
      <c r="Y47" s="38"/>
      <c r="Z47" s="38"/>
      <c r="AA47" s="38"/>
      <c r="AB47" s="38"/>
      <c r="AC47" s="38"/>
      <c r="AD47" s="38"/>
      <c r="AE47" s="38"/>
      <c r="AF47" s="38"/>
      <c r="AG47" s="38"/>
      <c r="AH47" s="38"/>
      <c r="AI47" s="30" t="s">
        <v>24</v>
      </c>
      <c r="AJ47" s="38"/>
      <c r="AK47" s="38"/>
      <c r="AL47" s="38"/>
      <c r="AM47" s="70" t="str">
        <f>IF(AN8= "","",AN8)</f>
        <v>18. 12. 2019</v>
      </c>
      <c r="AN47" s="70"/>
      <c r="AO47" s="38"/>
      <c r="AP47" s="38"/>
      <c r="AQ47" s="38"/>
      <c r="AR47" s="42"/>
      <c r="BG47" s="36"/>
    </row>
    <row r="48" s="2" customFormat="1" ht="6.96"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c r="BG48" s="36"/>
    </row>
    <row r="49" s="2" customFormat="1" ht="15.6" customHeight="1">
      <c r="A49" s="36"/>
      <c r="B49" s="37"/>
      <c r="C49" s="30" t="s">
        <v>26</v>
      </c>
      <c r="D49" s="38"/>
      <c r="E49" s="38"/>
      <c r="F49" s="38"/>
      <c r="G49" s="38"/>
      <c r="H49" s="38"/>
      <c r="I49" s="38"/>
      <c r="J49" s="38"/>
      <c r="K49" s="38"/>
      <c r="L49" s="62" t="str">
        <f>IF(E11= "","",E11)</f>
        <v>Jiří Kejkula</v>
      </c>
      <c r="M49" s="38"/>
      <c r="N49" s="38"/>
      <c r="O49" s="38"/>
      <c r="P49" s="38"/>
      <c r="Q49" s="38"/>
      <c r="R49" s="38"/>
      <c r="S49" s="38"/>
      <c r="T49" s="38"/>
      <c r="U49" s="38"/>
      <c r="V49" s="38"/>
      <c r="W49" s="38"/>
      <c r="X49" s="38"/>
      <c r="Y49" s="38"/>
      <c r="Z49" s="38"/>
      <c r="AA49" s="38"/>
      <c r="AB49" s="38"/>
      <c r="AC49" s="38"/>
      <c r="AD49" s="38"/>
      <c r="AE49" s="38"/>
      <c r="AF49" s="38"/>
      <c r="AG49" s="38"/>
      <c r="AH49" s="38"/>
      <c r="AI49" s="30" t="s">
        <v>32</v>
      </c>
      <c r="AJ49" s="38"/>
      <c r="AK49" s="38"/>
      <c r="AL49" s="38"/>
      <c r="AM49" s="71" t="str">
        <f>IF(E17="","",E17)</f>
        <v>Signal projekt s.r.o.</v>
      </c>
      <c r="AN49" s="62"/>
      <c r="AO49" s="62"/>
      <c r="AP49" s="62"/>
      <c r="AQ49" s="38"/>
      <c r="AR49" s="42"/>
      <c r="AS49" s="72" t="s">
        <v>52</v>
      </c>
      <c r="AT49" s="73"/>
      <c r="AU49" s="74"/>
      <c r="AV49" s="74"/>
      <c r="AW49" s="74"/>
      <c r="AX49" s="74"/>
      <c r="AY49" s="74"/>
      <c r="AZ49" s="74"/>
      <c r="BA49" s="74"/>
      <c r="BB49" s="74"/>
      <c r="BC49" s="74"/>
      <c r="BD49" s="74"/>
      <c r="BE49" s="74"/>
      <c r="BF49" s="75"/>
      <c r="BG49" s="36"/>
    </row>
    <row r="50" s="2" customFormat="1" ht="15.6" customHeight="1">
      <c r="A50" s="36"/>
      <c r="B50" s="37"/>
      <c r="C50" s="30" t="s">
        <v>30</v>
      </c>
      <c r="D50" s="38"/>
      <c r="E50" s="38"/>
      <c r="F50" s="38"/>
      <c r="G50" s="38"/>
      <c r="H50" s="38"/>
      <c r="I50" s="38"/>
      <c r="J50" s="38"/>
      <c r="K50" s="38"/>
      <c r="L50" s="62"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34</v>
      </c>
      <c r="AJ50" s="38"/>
      <c r="AK50" s="38"/>
      <c r="AL50" s="38"/>
      <c r="AM50" s="71" t="str">
        <f>IF(E20="","",E20)</f>
        <v>Zdeněk Hron</v>
      </c>
      <c r="AN50" s="62"/>
      <c r="AO50" s="62"/>
      <c r="AP50" s="62"/>
      <c r="AQ50" s="38"/>
      <c r="AR50" s="42"/>
      <c r="AS50" s="76"/>
      <c r="AT50" s="77"/>
      <c r="AU50" s="78"/>
      <c r="AV50" s="78"/>
      <c r="AW50" s="78"/>
      <c r="AX50" s="78"/>
      <c r="AY50" s="78"/>
      <c r="AZ50" s="78"/>
      <c r="BA50" s="78"/>
      <c r="BB50" s="78"/>
      <c r="BC50" s="78"/>
      <c r="BD50" s="78"/>
      <c r="BE50" s="78"/>
      <c r="BF50" s="79"/>
      <c r="BG50" s="36"/>
    </row>
    <row r="51" s="2" customFormat="1" ht="10.8"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80"/>
      <c r="AT51" s="81"/>
      <c r="AU51" s="82"/>
      <c r="AV51" s="82"/>
      <c r="AW51" s="82"/>
      <c r="AX51" s="82"/>
      <c r="AY51" s="82"/>
      <c r="AZ51" s="82"/>
      <c r="BA51" s="82"/>
      <c r="BB51" s="82"/>
      <c r="BC51" s="82"/>
      <c r="BD51" s="82"/>
      <c r="BE51" s="82"/>
      <c r="BF51" s="83"/>
      <c r="BG51" s="36"/>
    </row>
    <row r="52" s="2" customFormat="1" ht="29.28" customHeight="1">
      <c r="A52" s="36"/>
      <c r="B52" s="37"/>
      <c r="C52" s="84" t="s">
        <v>53</v>
      </c>
      <c r="D52" s="85"/>
      <c r="E52" s="85"/>
      <c r="F52" s="85"/>
      <c r="G52" s="85"/>
      <c r="H52" s="86"/>
      <c r="I52" s="87" t="s">
        <v>54</v>
      </c>
      <c r="J52" s="85"/>
      <c r="K52" s="85"/>
      <c r="L52" s="85"/>
      <c r="M52" s="85"/>
      <c r="N52" s="85"/>
      <c r="O52" s="85"/>
      <c r="P52" s="85"/>
      <c r="Q52" s="85"/>
      <c r="R52" s="85"/>
      <c r="S52" s="85"/>
      <c r="T52" s="85"/>
      <c r="U52" s="85"/>
      <c r="V52" s="85"/>
      <c r="W52" s="85"/>
      <c r="X52" s="85"/>
      <c r="Y52" s="85"/>
      <c r="Z52" s="85"/>
      <c r="AA52" s="85"/>
      <c r="AB52" s="85"/>
      <c r="AC52" s="85"/>
      <c r="AD52" s="85"/>
      <c r="AE52" s="85"/>
      <c r="AF52" s="85"/>
      <c r="AG52" s="88" t="s">
        <v>55</v>
      </c>
      <c r="AH52" s="85"/>
      <c r="AI52" s="85"/>
      <c r="AJ52" s="85"/>
      <c r="AK52" s="85"/>
      <c r="AL52" s="85"/>
      <c r="AM52" s="85"/>
      <c r="AN52" s="87" t="s">
        <v>56</v>
      </c>
      <c r="AO52" s="85"/>
      <c r="AP52" s="85"/>
      <c r="AQ52" s="89" t="s">
        <v>57</v>
      </c>
      <c r="AR52" s="42"/>
      <c r="AS52" s="90" t="s">
        <v>58</v>
      </c>
      <c r="AT52" s="91" t="s">
        <v>59</v>
      </c>
      <c r="AU52" s="91" t="s">
        <v>60</v>
      </c>
      <c r="AV52" s="91" t="s">
        <v>61</v>
      </c>
      <c r="AW52" s="91" t="s">
        <v>62</v>
      </c>
      <c r="AX52" s="91" t="s">
        <v>63</v>
      </c>
      <c r="AY52" s="91" t="s">
        <v>64</v>
      </c>
      <c r="AZ52" s="91" t="s">
        <v>65</v>
      </c>
      <c r="BA52" s="91" t="s">
        <v>66</v>
      </c>
      <c r="BB52" s="91" t="s">
        <v>67</v>
      </c>
      <c r="BC52" s="91" t="s">
        <v>68</v>
      </c>
      <c r="BD52" s="91" t="s">
        <v>69</v>
      </c>
      <c r="BE52" s="91" t="s">
        <v>70</v>
      </c>
      <c r="BF52" s="92" t="s">
        <v>71</v>
      </c>
      <c r="BG52" s="36"/>
    </row>
    <row r="53" s="2" customFormat="1" ht="10.8"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3"/>
      <c r="AT53" s="94"/>
      <c r="AU53" s="94"/>
      <c r="AV53" s="94"/>
      <c r="AW53" s="94"/>
      <c r="AX53" s="94"/>
      <c r="AY53" s="94"/>
      <c r="AZ53" s="94"/>
      <c r="BA53" s="94"/>
      <c r="BB53" s="94"/>
      <c r="BC53" s="94"/>
      <c r="BD53" s="94"/>
      <c r="BE53" s="94"/>
      <c r="BF53" s="95"/>
      <c r="BG53" s="36"/>
    </row>
    <row r="54" s="6" customFormat="1" ht="32.4" customHeight="1">
      <c r="A54" s="6"/>
      <c r="B54" s="96"/>
      <c r="C54" s="97" t="s">
        <v>72</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ROUND(AG55+AG60+AG63+AG65+AG66+AG69+AG72+AG75,2)</f>
        <v>0</v>
      </c>
      <c r="AH54" s="99"/>
      <c r="AI54" s="99"/>
      <c r="AJ54" s="99"/>
      <c r="AK54" s="99"/>
      <c r="AL54" s="99"/>
      <c r="AM54" s="99"/>
      <c r="AN54" s="100">
        <f>SUM(AG54,AV54)</f>
        <v>0</v>
      </c>
      <c r="AO54" s="100"/>
      <c r="AP54" s="100"/>
      <c r="AQ54" s="101" t="s">
        <v>20</v>
      </c>
      <c r="AR54" s="102"/>
      <c r="AS54" s="103">
        <f>ROUND(AS55+AS60+AS63+AS65+AS66+AS69+AS72+AS75,2)</f>
        <v>0</v>
      </c>
      <c r="AT54" s="104">
        <f>ROUND(AT55+AT60+AT63+AT65+AT66+AT69+AT72+AT75,2)</f>
        <v>0</v>
      </c>
      <c r="AU54" s="105">
        <f>ROUND(AU55+AU60+AU63+AU65+AU66+AU69+AU72+AU75,2)</f>
        <v>0</v>
      </c>
      <c r="AV54" s="105">
        <f>ROUND(SUM(AX54:AY54),2)</f>
        <v>0</v>
      </c>
      <c r="AW54" s="106">
        <f>ROUND(AW55+AW60+AW63+AW65+AW66+AW69+AW72+AW75,5)</f>
        <v>0</v>
      </c>
      <c r="AX54" s="105">
        <f>ROUND(BB54*L29,2)</f>
        <v>0</v>
      </c>
      <c r="AY54" s="105">
        <f>ROUND(BC54*L30,2)</f>
        <v>0</v>
      </c>
      <c r="AZ54" s="105">
        <f>ROUND(BD54*L29,2)</f>
        <v>0</v>
      </c>
      <c r="BA54" s="105">
        <f>ROUND(BE54*L30,2)</f>
        <v>0</v>
      </c>
      <c r="BB54" s="105">
        <f>ROUND(BB55+BB60+BB63+BB65+BB66+BB69+BB72+BB75,2)</f>
        <v>0</v>
      </c>
      <c r="BC54" s="105">
        <f>ROUND(BC55+BC60+BC63+BC65+BC66+BC69+BC72+BC75,2)</f>
        <v>0</v>
      </c>
      <c r="BD54" s="105">
        <f>ROUND(BD55+BD60+BD63+BD65+BD66+BD69+BD72+BD75,2)</f>
        <v>0</v>
      </c>
      <c r="BE54" s="105">
        <f>ROUND(BE55+BE60+BE63+BE65+BE66+BE69+BE72+BE75,2)</f>
        <v>0</v>
      </c>
      <c r="BF54" s="107">
        <f>ROUND(BF55+BF60+BF63+BF65+BF66+BF69+BF72+BF75,2)</f>
        <v>0</v>
      </c>
      <c r="BG54" s="6"/>
      <c r="BS54" s="108" t="s">
        <v>73</v>
      </c>
      <c r="BT54" s="108" t="s">
        <v>74</v>
      </c>
      <c r="BU54" s="109" t="s">
        <v>75</v>
      </c>
      <c r="BV54" s="108" t="s">
        <v>76</v>
      </c>
      <c r="BW54" s="108" t="s">
        <v>6</v>
      </c>
      <c r="BX54" s="108" t="s">
        <v>77</v>
      </c>
      <c r="CL54" s="108" t="s">
        <v>20</v>
      </c>
    </row>
    <row r="55" s="7" customFormat="1" ht="26.4" customHeight="1">
      <c r="A55" s="7"/>
      <c r="B55" s="110"/>
      <c r="C55" s="111"/>
      <c r="D55" s="112" t="s">
        <v>78</v>
      </c>
      <c r="E55" s="112"/>
      <c r="F55" s="112"/>
      <c r="G55" s="112"/>
      <c r="H55" s="112"/>
      <c r="I55" s="113"/>
      <c r="J55" s="112" t="s">
        <v>79</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ROUND(SUM(AG56:AG59),2)</f>
        <v>0</v>
      </c>
      <c r="AH55" s="113"/>
      <c r="AI55" s="113"/>
      <c r="AJ55" s="113"/>
      <c r="AK55" s="113"/>
      <c r="AL55" s="113"/>
      <c r="AM55" s="113"/>
      <c r="AN55" s="115">
        <f>SUM(AG55,AV55)</f>
        <v>0</v>
      </c>
      <c r="AO55" s="113"/>
      <c r="AP55" s="113"/>
      <c r="AQ55" s="116" t="s">
        <v>80</v>
      </c>
      <c r="AR55" s="117"/>
      <c r="AS55" s="118">
        <f>ROUND(SUM(AS56:AS59),2)</f>
        <v>0</v>
      </c>
      <c r="AT55" s="119">
        <f>ROUND(SUM(AT56:AT59),2)</f>
        <v>0</v>
      </c>
      <c r="AU55" s="120">
        <f>ROUND(SUM(AU56:AU59),2)</f>
        <v>0</v>
      </c>
      <c r="AV55" s="120">
        <f>ROUND(SUM(AX55:AY55),2)</f>
        <v>0</v>
      </c>
      <c r="AW55" s="121">
        <f>ROUND(SUM(AW56:AW59),5)</f>
        <v>0</v>
      </c>
      <c r="AX55" s="120">
        <f>ROUND(BB55*L29,2)</f>
        <v>0</v>
      </c>
      <c r="AY55" s="120">
        <f>ROUND(BC55*L30,2)</f>
        <v>0</v>
      </c>
      <c r="AZ55" s="120">
        <f>ROUND(BD55*L29,2)</f>
        <v>0</v>
      </c>
      <c r="BA55" s="120">
        <f>ROUND(BE55*L30,2)</f>
        <v>0</v>
      </c>
      <c r="BB55" s="120">
        <f>ROUND(SUM(BB56:BB59),2)</f>
        <v>0</v>
      </c>
      <c r="BC55" s="120">
        <f>ROUND(SUM(BC56:BC59),2)</f>
        <v>0</v>
      </c>
      <c r="BD55" s="120">
        <f>ROUND(SUM(BD56:BD59),2)</f>
        <v>0</v>
      </c>
      <c r="BE55" s="120">
        <f>ROUND(SUM(BE56:BE59),2)</f>
        <v>0</v>
      </c>
      <c r="BF55" s="122">
        <f>ROUND(SUM(BF56:BF59),2)</f>
        <v>0</v>
      </c>
      <c r="BG55" s="7"/>
      <c r="BS55" s="123" t="s">
        <v>73</v>
      </c>
      <c r="BT55" s="123" t="s">
        <v>81</v>
      </c>
      <c r="BU55" s="123" t="s">
        <v>75</v>
      </c>
      <c r="BV55" s="123" t="s">
        <v>76</v>
      </c>
      <c r="BW55" s="123" t="s">
        <v>82</v>
      </c>
      <c r="BX55" s="123" t="s">
        <v>6</v>
      </c>
      <c r="CL55" s="123" t="s">
        <v>20</v>
      </c>
      <c r="CM55" s="123" t="s">
        <v>74</v>
      </c>
    </row>
    <row r="56" s="4" customFormat="1" ht="24" customHeight="1">
      <c r="A56" s="124" t="s">
        <v>83</v>
      </c>
      <c r="B56" s="61"/>
      <c r="C56" s="125"/>
      <c r="D56" s="125"/>
      <c r="E56" s="126" t="s">
        <v>84</v>
      </c>
      <c r="F56" s="126"/>
      <c r="G56" s="126"/>
      <c r="H56" s="126"/>
      <c r="I56" s="126"/>
      <c r="J56" s="125"/>
      <c r="K56" s="126" t="s">
        <v>85</v>
      </c>
      <c r="L56" s="126"/>
      <c r="M56" s="126"/>
      <c r="N56" s="126"/>
      <c r="O56" s="126"/>
      <c r="P56" s="126"/>
      <c r="Q56" s="126"/>
      <c r="R56" s="126"/>
      <c r="S56" s="126"/>
      <c r="T56" s="126"/>
      <c r="U56" s="126"/>
      <c r="V56" s="126"/>
      <c r="W56" s="126"/>
      <c r="X56" s="126"/>
      <c r="Y56" s="126"/>
      <c r="Z56" s="126"/>
      <c r="AA56" s="126"/>
      <c r="AB56" s="126"/>
      <c r="AC56" s="126"/>
      <c r="AD56" s="126"/>
      <c r="AE56" s="126"/>
      <c r="AF56" s="126"/>
      <c r="AG56" s="127">
        <f>'01 - Technologie zabezpeč...'!K34</f>
        <v>0</v>
      </c>
      <c r="AH56" s="125"/>
      <c r="AI56" s="125"/>
      <c r="AJ56" s="125"/>
      <c r="AK56" s="125"/>
      <c r="AL56" s="125"/>
      <c r="AM56" s="125"/>
      <c r="AN56" s="127">
        <f>SUM(AG56,AV56)</f>
        <v>0</v>
      </c>
      <c r="AO56" s="125"/>
      <c r="AP56" s="125"/>
      <c r="AQ56" s="128" t="s">
        <v>86</v>
      </c>
      <c r="AR56" s="63"/>
      <c r="AS56" s="129">
        <f>'01 - Technologie zabezpeč...'!K32</f>
        <v>0</v>
      </c>
      <c r="AT56" s="130">
        <f>'01 - Technologie zabezpeč...'!K33</f>
        <v>0</v>
      </c>
      <c r="AU56" s="130">
        <v>0</v>
      </c>
      <c r="AV56" s="130">
        <f>ROUND(SUM(AX56:AY56),2)</f>
        <v>0</v>
      </c>
      <c r="AW56" s="131">
        <f>'01 - Technologie zabezpeč...'!T90</f>
        <v>0</v>
      </c>
      <c r="AX56" s="130">
        <f>'01 - Technologie zabezpeč...'!K37</f>
        <v>0</v>
      </c>
      <c r="AY56" s="130">
        <f>'01 - Technologie zabezpeč...'!K38</f>
        <v>0</v>
      </c>
      <c r="AZ56" s="130">
        <f>'01 - Technologie zabezpeč...'!K39</f>
        <v>0</v>
      </c>
      <c r="BA56" s="130">
        <f>'01 - Technologie zabezpeč...'!K40</f>
        <v>0</v>
      </c>
      <c r="BB56" s="130">
        <f>'01 - Technologie zabezpeč...'!F37</f>
        <v>0</v>
      </c>
      <c r="BC56" s="130">
        <f>'01 - Technologie zabezpeč...'!F38</f>
        <v>0</v>
      </c>
      <c r="BD56" s="130">
        <f>'01 - Technologie zabezpeč...'!F39</f>
        <v>0</v>
      </c>
      <c r="BE56" s="130">
        <f>'01 - Technologie zabezpeč...'!F40</f>
        <v>0</v>
      </c>
      <c r="BF56" s="132">
        <f>'01 - Technologie zabezpeč...'!F41</f>
        <v>0</v>
      </c>
      <c r="BG56" s="4"/>
      <c r="BT56" s="133" t="s">
        <v>87</v>
      </c>
      <c r="BV56" s="133" t="s">
        <v>76</v>
      </c>
      <c r="BW56" s="133" t="s">
        <v>88</v>
      </c>
      <c r="BX56" s="133" t="s">
        <v>82</v>
      </c>
      <c r="CL56" s="133" t="s">
        <v>20</v>
      </c>
    </row>
    <row r="57" s="4" customFormat="1" ht="14.4" customHeight="1">
      <c r="A57" s="124" t="s">
        <v>83</v>
      </c>
      <c r="B57" s="61"/>
      <c r="C57" s="125"/>
      <c r="D57" s="125"/>
      <c r="E57" s="126" t="s">
        <v>89</v>
      </c>
      <c r="F57" s="126"/>
      <c r="G57" s="126"/>
      <c r="H57" s="126"/>
      <c r="I57" s="126"/>
      <c r="J57" s="125"/>
      <c r="K57" s="126" t="s">
        <v>90</v>
      </c>
      <c r="L57" s="126"/>
      <c r="M57" s="126"/>
      <c r="N57" s="126"/>
      <c r="O57" s="126"/>
      <c r="P57" s="126"/>
      <c r="Q57" s="126"/>
      <c r="R57" s="126"/>
      <c r="S57" s="126"/>
      <c r="T57" s="126"/>
      <c r="U57" s="126"/>
      <c r="V57" s="126"/>
      <c r="W57" s="126"/>
      <c r="X57" s="126"/>
      <c r="Y57" s="126"/>
      <c r="Z57" s="126"/>
      <c r="AA57" s="126"/>
      <c r="AB57" s="126"/>
      <c r="AC57" s="126"/>
      <c r="AD57" s="126"/>
      <c r="AE57" s="126"/>
      <c r="AF57" s="126"/>
      <c r="AG57" s="127">
        <f>'02 - Provizorní zab. zař'!K34</f>
        <v>0</v>
      </c>
      <c r="AH57" s="125"/>
      <c r="AI57" s="125"/>
      <c r="AJ57" s="125"/>
      <c r="AK57" s="125"/>
      <c r="AL57" s="125"/>
      <c r="AM57" s="125"/>
      <c r="AN57" s="127">
        <f>SUM(AG57,AV57)</f>
        <v>0</v>
      </c>
      <c r="AO57" s="125"/>
      <c r="AP57" s="125"/>
      <c r="AQ57" s="128" t="s">
        <v>86</v>
      </c>
      <c r="AR57" s="63"/>
      <c r="AS57" s="129">
        <f>'02 - Provizorní zab. zař'!K32</f>
        <v>0</v>
      </c>
      <c r="AT57" s="130">
        <f>'02 - Provizorní zab. zař'!K33</f>
        <v>0</v>
      </c>
      <c r="AU57" s="130">
        <v>0</v>
      </c>
      <c r="AV57" s="130">
        <f>ROUND(SUM(AX57:AY57),2)</f>
        <v>0</v>
      </c>
      <c r="AW57" s="131">
        <f>'02 - Provizorní zab. zař'!T88</f>
        <v>0</v>
      </c>
      <c r="AX57" s="130">
        <f>'02 - Provizorní zab. zař'!K37</f>
        <v>0</v>
      </c>
      <c r="AY57" s="130">
        <f>'02 - Provizorní zab. zař'!K38</f>
        <v>0</v>
      </c>
      <c r="AZ57" s="130">
        <f>'02 - Provizorní zab. zař'!K39</f>
        <v>0</v>
      </c>
      <c r="BA57" s="130">
        <f>'02 - Provizorní zab. zař'!K40</f>
        <v>0</v>
      </c>
      <c r="BB57" s="130">
        <f>'02 - Provizorní zab. zař'!F37</f>
        <v>0</v>
      </c>
      <c r="BC57" s="130">
        <f>'02 - Provizorní zab. zař'!F38</f>
        <v>0</v>
      </c>
      <c r="BD57" s="130">
        <f>'02 - Provizorní zab. zař'!F39</f>
        <v>0</v>
      </c>
      <c r="BE57" s="130">
        <f>'02 - Provizorní zab. zař'!F40</f>
        <v>0</v>
      </c>
      <c r="BF57" s="132">
        <f>'02 - Provizorní zab. zař'!F41</f>
        <v>0</v>
      </c>
      <c r="BG57" s="4"/>
      <c r="BT57" s="133" t="s">
        <v>87</v>
      </c>
      <c r="BV57" s="133" t="s">
        <v>76</v>
      </c>
      <c r="BW57" s="133" t="s">
        <v>91</v>
      </c>
      <c r="BX57" s="133" t="s">
        <v>82</v>
      </c>
      <c r="CL57" s="133" t="s">
        <v>20</v>
      </c>
    </row>
    <row r="58" s="4" customFormat="1" ht="14.4" customHeight="1">
      <c r="A58" s="124" t="s">
        <v>83</v>
      </c>
      <c r="B58" s="61"/>
      <c r="C58" s="125"/>
      <c r="D58" s="125"/>
      <c r="E58" s="126" t="s">
        <v>92</v>
      </c>
      <c r="F58" s="126"/>
      <c r="G58" s="126"/>
      <c r="H58" s="126"/>
      <c r="I58" s="126"/>
      <c r="J58" s="125"/>
      <c r="K58" s="126" t="s">
        <v>93</v>
      </c>
      <c r="L58" s="126"/>
      <c r="M58" s="126"/>
      <c r="N58" s="126"/>
      <c r="O58" s="126"/>
      <c r="P58" s="126"/>
      <c r="Q58" s="126"/>
      <c r="R58" s="126"/>
      <c r="S58" s="126"/>
      <c r="T58" s="126"/>
      <c r="U58" s="126"/>
      <c r="V58" s="126"/>
      <c r="W58" s="126"/>
      <c r="X58" s="126"/>
      <c r="Y58" s="126"/>
      <c r="Z58" s="126"/>
      <c r="AA58" s="126"/>
      <c r="AB58" s="126"/>
      <c r="AC58" s="126"/>
      <c r="AD58" s="126"/>
      <c r="AE58" s="126"/>
      <c r="AF58" s="126"/>
      <c r="AG58" s="127">
        <f>'03 - Zemní práce '!K34</f>
        <v>0</v>
      </c>
      <c r="AH58" s="125"/>
      <c r="AI58" s="125"/>
      <c r="AJ58" s="125"/>
      <c r="AK58" s="125"/>
      <c r="AL58" s="125"/>
      <c r="AM58" s="125"/>
      <c r="AN58" s="127">
        <f>SUM(AG58,AV58)</f>
        <v>0</v>
      </c>
      <c r="AO58" s="125"/>
      <c r="AP58" s="125"/>
      <c r="AQ58" s="128" t="s">
        <v>86</v>
      </c>
      <c r="AR58" s="63"/>
      <c r="AS58" s="129">
        <f>'03 - Zemní práce '!K32</f>
        <v>0</v>
      </c>
      <c r="AT58" s="130">
        <f>'03 - Zemní práce '!K33</f>
        <v>0</v>
      </c>
      <c r="AU58" s="130">
        <v>0</v>
      </c>
      <c r="AV58" s="130">
        <f>ROUND(SUM(AX58:AY58),2)</f>
        <v>0</v>
      </c>
      <c r="AW58" s="131">
        <f>'03 - Zemní práce '!T91</f>
        <v>0</v>
      </c>
      <c r="AX58" s="130">
        <f>'03 - Zemní práce '!K37</f>
        <v>0</v>
      </c>
      <c r="AY58" s="130">
        <f>'03 - Zemní práce '!K38</f>
        <v>0</v>
      </c>
      <c r="AZ58" s="130">
        <f>'03 - Zemní práce '!K39</f>
        <v>0</v>
      </c>
      <c r="BA58" s="130">
        <f>'03 - Zemní práce '!K40</f>
        <v>0</v>
      </c>
      <c r="BB58" s="130">
        <f>'03 - Zemní práce '!F37</f>
        <v>0</v>
      </c>
      <c r="BC58" s="130">
        <f>'03 - Zemní práce '!F38</f>
        <v>0</v>
      </c>
      <c r="BD58" s="130">
        <f>'03 - Zemní práce '!F39</f>
        <v>0</v>
      </c>
      <c r="BE58" s="130">
        <f>'03 - Zemní práce '!F40</f>
        <v>0</v>
      </c>
      <c r="BF58" s="132">
        <f>'03 - Zemní práce '!F41</f>
        <v>0</v>
      </c>
      <c r="BG58" s="4"/>
      <c r="BT58" s="133" t="s">
        <v>87</v>
      </c>
      <c r="BV58" s="133" t="s">
        <v>76</v>
      </c>
      <c r="BW58" s="133" t="s">
        <v>94</v>
      </c>
      <c r="BX58" s="133" t="s">
        <v>82</v>
      </c>
      <c r="CL58" s="133" t="s">
        <v>20</v>
      </c>
    </row>
    <row r="59" s="4" customFormat="1" ht="14.4" customHeight="1">
      <c r="A59" s="124" t="s">
        <v>83</v>
      </c>
      <c r="B59" s="61"/>
      <c r="C59" s="125"/>
      <c r="D59" s="125"/>
      <c r="E59" s="126" t="s">
        <v>95</v>
      </c>
      <c r="F59" s="126"/>
      <c r="G59" s="126"/>
      <c r="H59" s="126"/>
      <c r="I59" s="126"/>
      <c r="J59" s="125"/>
      <c r="K59" s="126" t="s">
        <v>96</v>
      </c>
      <c r="L59" s="126"/>
      <c r="M59" s="126"/>
      <c r="N59" s="126"/>
      <c r="O59" s="126"/>
      <c r="P59" s="126"/>
      <c r="Q59" s="126"/>
      <c r="R59" s="126"/>
      <c r="S59" s="126"/>
      <c r="T59" s="126"/>
      <c r="U59" s="126"/>
      <c r="V59" s="126"/>
      <c r="W59" s="126"/>
      <c r="X59" s="126"/>
      <c r="Y59" s="126"/>
      <c r="Z59" s="126"/>
      <c r="AA59" s="126"/>
      <c r="AB59" s="126"/>
      <c r="AC59" s="126"/>
      <c r="AD59" s="126"/>
      <c r="AE59" s="126"/>
      <c r="AF59" s="126"/>
      <c r="AG59" s="127">
        <f>'04 - VON'!K34</f>
        <v>0</v>
      </c>
      <c r="AH59" s="125"/>
      <c r="AI59" s="125"/>
      <c r="AJ59" s="125"/>
      <c r="AK59" s="125"/>
      <c r="AL59" s="125"/>
      <c r="AM59" s="125"/>
      <c r="AN59" s="127">
        <f>SUM(AG59,AV59)</f>
        <v>0</v>
      </c>
      <c r="AO59" s="125"/>
      <c r="AP59" s="125"/>
      <c r="AQ59" s="128" t="s">
        <v>86</v>
      </c>
      <c r="AR59" s="63"/>
      <c r="AS59" s="129">
        <f>'04 - VON'!K32</f>
        <v>0</v>
      </c>
      <c r="AT59" s="130">
        <f>'04 - VON'!K33</f>
        <v>0</v>
      </c>
      <c r="AU59" s="130">
        <v>0</v>
      </c>
      <c r="AV59" s="130">
        <f>ROUND(SUM(AX59:AY59),2)</f>
        <v>0</v>
      </c>
      <c r="AW59" s="131">
        <f>'04 - VON'!T89</f>
        <v>0</v>
      </c>
      <c r="AX59" s="130">
        <f>'04 - VON'!K37</f>
        <v>0</v>
      </c>
      <c r="AY59" s="130">
        <f>'04 - VON'!K38</f>
        <v>0</v>
      </c>
      <c r="AZ59" s="130">
        <f>'04 - VON'!K39</f>
        <v>0</v>
      </c>
      <c r="BA59" s="130">
        <f>'04 - VON'!K40</f>
        <v>0</v>
      </c>
      <c r="BB59" s="130">
        <f>'04 - VON'!F37</f>
        <v>0</v>
      </c>
      <c r="BC59" s="130">
        <f>'04 - VON'!F38</f>
        <v>0</v>
      </c>
      <c r="BD59" s="130">
        <f>'04 - VON'!F39</f>
        <v>0</v>
      </c>
      <c r="BE59" s="130">
        <f>'04 - VON'!F40</f>
        <v>0</v>
      </c>
      <c r="BF59" s="132">
        <f>'04 - VON'!F41</f>
        <v>0</v>
      </c>
      <c r="BG59" s="4"/>
      <c r="BT59" s="133" t="s">
        <v>87</v>
      </c>
      <c r="BV59" s="133" t="s">
        <v>76</v>
      </c>
      <c r="BW59" s="133" t="s">
        <v>97</v>
      </c>
      <c r="BX59" s="133" t="s">
        <v>82</v>
      </c>
      <c r="CL59" s="133" t="s">
        <v>20</v>
      </c>
    </row>
    <row r="60" s="7" customFormat="1" ht="26.4" customHeight="1">
      <c r="A60" s="7"/>
      <c r="B60" s="110"/>
      <c r="C60" s="111"/>
      <c r="D60" s="112" t="s">
        <v>98</v>
      </c>
      <c r="E60" s="112"/>
      <c r="F60" s="112"/>
      <c r="G60" s="112"/>
      <c r="H60" s="112"/>
      <c r="I60" s="113"/>
      <c r="J60" s="112" t="s">
        <v>99</v>
      </c>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4">
        <f>ROUND(SUM(AG61:AG62),2)</f>
        <v>0</v>
      </c>
      <c r="AH60" s="113"/>
      <c r="AI60" s="113"/>
      <c r="AJ60" s="113"/>
      <c r="AK60" s="113"/>
      <c r="AL60" s="113"/>
      <c r="AM60" s="113"/>
      <c r="AN60" s="115">
        <f>SUM(AG60,AV60)</f>
        <v>0</v>
      </c>
      <c r="AO60" s="113"/>
      <c r="AP60" s="113"/>
      <c r="AQ60" s="116" t="s">
        <v>100</v>
      </c>
      <c r="AR60" s="117"/>
      <c r="AS60" s="118">
        <f>ROUND(SUM(AS61:AS62),2)</f>
        <v>0</v>
      </c>
      <c r="AT60" s="119">
        <f>ROUND(SUM(AT61:AT62),2)</f>
        <v>0</v>
      </c>
      <c r="AU60" s="120">
        <f>ROUND(SUM(AU61:AU62),2)</f>
        <v>0</v>
      </c>
      <c r="AV60" s="120">
        <f>ROUND(SUM(AX60:AY60),2)</f>
        <v>0</v>
      </c>
      <c r="AW60" s="121">
        <f>ROUND(SUM(AW61:AW62),5)</f>
        <v>0</v>
      </c>
      <c r="AX60" s="120">
        <f>ROUND(BB60*L29,2)</f>
        <v>0</v>
      </c>
      <c r="AY60" s="120">
        <f>ROUND(BC60*L30,2)</f>
        <v>0</v>
      </c>
      <c r="AZ60" s="120">
        <f>ROUND(BD60*L29,2)</f>
        <v>0</v>
      </c>
      <c r="BA60" s="120">
        <f>ROUND(BE60*L30,2)</f>
        <v>0</v>
      </c>
      <c r="BB60" s="120">
        <f>ROUND(SUM(BB61:BB62),2)</f>
        <v>0</v>
      </c>
      <c r="BC60" s="120">
        <f>ROUND(SUM(BC61:BC62),2)</f>
        <v>0</v>
      </c>
      <c r="BD60" s="120">
        <f>ROUND(SUM(BD61:BD62),2)</f>
        <v>0</v>
      </c>
      <c r="BE60" s="120">
        <f>ROUND(SUM(BE61:BE62),2)</f>
        <v>0</v>
      </c>
      <c r="BF60" s="122">
        <f>ROUND(SUM(BF61:BF62),2)</f>
        <v>0</v>
      </c>
      <c r="BG60" s="7"/>
      <c r="BS60" s="123" t="s">
        <v>73</v>
      </c>
      <c r="BT60" s="123" t="s">
        <v>81</v>
      </c>
      <c r="BU60" s="123" t="s">
        <v>75</v>
      </c>
      <c r="BV60" s="123" t="s">
        <v>76</v>
      </c>
      <c r="BW60" s="123" t="s">
        <v>101</v>
      </c>
      <c r="BX60" s="123" t="s">
        <v>6</v>
      </c>
      <c r="CL60" s="123" t="s">
        <v>20</v>
      </c>
      <c r="CM60" s="123" t="s">
        <v>74</v>
      </c>
    </row>
    <row r="61" s="4" customFormat="1" ht="14.4" customHeight="1">
      <c r="A61" s="124" t="s">
        <v>83</v>
      </c>
      <c r="B61" s="61"/>
      <c r="C61" s="125"/>
      <c r="D61" s="125"/>
      <c r="E61" s="126" t="s">
        <v>84</v>
      </c>
      <c r="F61" s="126"/>
      <c r="G61" s="126"/>
      <c r="H61" s="126"/>
      <c r="I61" s="126"/>
      <c r="J61" s="125"/>
      <c r="K61" s="126" t="s">
        <v>99</v>
      </c>
      <c r="L61" s="126"/>
      <c r="M61" s="126"/>
      <c r="N61" s="126"/>
      <c r="O61" s="126"/>
      <c r="P61" s="126"/>
      <c r="Q61" s="126"/>
      <c r="R61" s="126"/>
      <c r="S61" s="126"/>
      <c r="T61" s="126"/>
      <c r="U61" s="126"/>
      <c r="V61" s="126"/>
      <c r="W61" s="126"/>
      <c r="X61" s="126"/>
      <c r="Y61" s="126"/>
      <c r="Z61" s="126"/>
      <c r="AA61" s="126"/>
      <c r="AB61" s="126"/>
      <c r="AC61" s="126"/>
      <c r="AD61" s="126"/>
      <c r="AE61" s="126"/>
      <c r="AF61" s="126"/>
      <c r="AG61" s="127">
        <f>'01 - sdělovací zařízení'!K34</f>
        <v>0</v>
      </c>
      <c r="AH61" s="125"/>
      <c r="AI61" s="125"/>
      <c r="AJ61" s="125"/>
      <c r="AK61" s="125"/>
      <c r="AL61" s="125"/>
      <c r="AM61" s="125"/>
      <c r="AN61" s="127">
        <f>SUM(AG61,AV61)</f>
        <v>0</v>
      </c>
      <c r="AO61" s="125"/>
      <c r="AP61" s="125"/>
      <c r="AQ61" s="128" t="s">
        <v>86</v>
      </c>
      <c r="AR61" s="63"/>
      <c r="AS61" s="129">
        <f>'01 - sdělovací zařízení'!K32</f>
        <v>0</v>
      </c>
      <c r="AT61" s="130">
        <f>'01 - sdělovací zařízení'!K33</f>
        <v>0</v>
      </c>
      <c r="AU61" s="130">
        <v>0</v>
      </c>
      <c r="AV61" s="130">
        <f>ROUND(SUM(AX61:AY61),2)</f>
        <v>0</v>
      </c>
      <c r="AW61" s="131">
        <f>'01 - sdělovací zařízení'!T88</f>
        <v>0</v>
      </c>
      <c r="AX61" s="130">
        <f>'01 - sdělovací zařízení'!K37</f>
        <v>0</v>
      </c>
      <c r="AY61" s="130">
        <f>'01 - sdělovací zařízení'!K38</f>
        <v>0</v>
      </c>
      <c r="AZ61" s="130">
        <f>'01 - sdělovací zařízení'!K39</f>
        <v>0</v>
      </c>
      <c r="BA61" s="130">
        <f>'01 - sdělovací zařízení'!K40</f>
        <v>0</v>
      </c>
      <c r="BB61" s="130">
        <f>'01 - sdělovací zařízení'!F37</f>
        <v>0</v>
      </c>
      <c r="BC61" s="130">
        <f>'01 - sdělovací zařízení'!F38</f>
        <v>0</v>
      </c>
      <c r="BD61" s="130">
        <f>'01 - sdělovací zařízení'!F39</f>
        <v>0</v>
      </c>
      <c r="BE61" s="130">
        <f>'01 - sdělovací zařízení'!F40</f>
        <v>0</v>
      </c>
      <c r="BF61" s="132">
        <f>'01 - sdělovací zařízení'!F41</f>
        <v>0</v>
      </c>
      <c r="BG61" s="4"/>
      <c r="BT61" s="133" t="s">
        <v>87</v>
      </c>
      <c r="BV61" s="133" t="s">
        <v>76</v>
      </c>
      <c r="BW61" s="133" t="s">
        <v>102</v>
      </c>
      <c r="BX61" s="133" t="s">
        <v>101</v>
      </c>
      <c r="CL61" s="133" t="s">
        <v>20</v>
      </c>
    </row>
    <row r="62" s="4" customFormat="1" ht="14.4" customHeight="1">
      <c r="A62" s="124" t="s">
        <v>83</v>
      </c>
      <c r="B62" s="61"/>
      <c r="C62" s="125"/>
      <c r="D62" s="125"/>
      <c r="E62" s="126" t="s">
        <v>89</v>
      </c>
      <c r="F62" s="126"/>
      <c r="G62" s="126"/>
      <c r="H62" s="126"/>
      <c r="I62" s="126"/>
      <c r="J62" s="125"/>
      <c r="K62" s="126" t="s">
        <v>103</v>
      </c>
      <c r="L62" s="126"/>
      <c r="M62" s="126"/>
      <c r="N62" s="126"/>
      <c r="O62" s="126"/>
      <c r="P62" s="126"/>
      <c r="Q62" s="126"/>
      <c r="R62" s="126"/>
      <c r="S62" s="126"/>
      <c r="T62" s="126"/>
      <c r="U62" s="126"/>
      <c r="V62" s="126"/>
      <c r="W62" s="126"/>
      <c r="X62" s="126"/>
      <c r="Y62" s="126"/>
      <c r="Z62" s="126"/>
      <c r="AA62" s="126"/>
      <c r="AB62" s="126"/>
      <c r="AC62" s="126"/>
      <c r="AD62" s="126"/>
      <c r="AE62" s="126"/>
      <c r="AF62" s="126"/>
      <c r="AG62" s="127">
        <f>'02 - stavební úpravy'!K34</f>
        <v>0</v>
      </c>
      <c r="AH62" s="125"/>
      <c r="AI62" s="125"/>
      <c r="AJ62" s="125"/>
      <c r="AK62" s="125"/>
      <c r="AL62" s="125"/>
      <c r="AM62" s="125"/>
      <c r="AN62" s="127">
        <f>SUM(AG62,AV62)</f>
        <v>0</v>
      </c>
      <c r="AO62" s="125"/>
      <c r="AP62" s="125"/>
      <c r="AQ62" s="128" t="s">
        <v>86</v>
      </c>
      <c r="AR62" s="63"/>
      <c r="AS62" s="129">
        <f>'02 - stavební úpravy'!K32</f>
        <v>0</v>
      </c>
      <c r="AT62" s="130">
        <f>'02 - stavební úpravy'!K33</f>
        <v>0</v>
      </c>
      <c r="AU62" s="130">
        <v>0</v>
      </c>
      <c r="AV62" s="130">
        <f>ROUND(SUM(AX62:AY62),2)</f>
        <v>0</v>
      </c>
      <c r="AW62" s="131">
        <f>'02 - stavební úpravy'!T89</f>
        <v>0</v>
      </c>
      <c r="AX62" s="130">
        <f>'02 - stavební úpravy'!K37</f>
        <v>0</v>
      </c>
      <c r="AY62" s="130">
        <f>'02 - stavební úpravy'!K38</f>
        <v>0</v>
      </c>
      <c r="AZ62" s="130">
        <f>'02 - stavební úpravy'!K39</f>
        <v>0</v>
      </c>
      <c r="BA62" s="130">
        <f>'02 - stavební úpravy'!K40</f>
        <v>0</v>
      </c>
      <c r="BB62" s="130">
        <f>'02 - stavební úpravy'!F37</f>
        <v>0</v>
      </c>
      <c r="BC62" s="130">
        <f>'02 - stavební úpravy'!F38</f>
        <v>0</v>
      </c>
      <c r="BD62" s="130">
        <f>'02 - stavební úpravy'!F39</f>
        <v>0</v>
      </c>
      <c r="BE62" s="130">
        <f>'02 - stavební úpravy'!F40</f>
        <v>0</v>
      </c>
      <c r="BF62" s="132">
        <f>'02 - stavební úpravy'!F41</f>
        <v>0</v>
      </c>
      <c r="BG62" s="4"/>
      <c r="BT62" s="133" t="s">
        <v>87</v>
      </c>
      <c r="BV62" s="133" t="s">
        <v>76</v>
      </c>
      <c r="BW62" s="133" t="s">
        <v>104</v>
      </c>
      <c r="BX62" s="133" t="s">
        <v>101</v>
      </c>
      <c r="CL62" s="133" t="s">
        <v>20</v>
      </c>
    </row>
    <row r="63" s="7" customFormat="1" ht="26.4" customHeight="1">
      <c r="A63" s="7"/>
      <c r="B63" s="110"/>
      <c r="C63" s="111"/>
      <c r="D63" s="112" t="s">
        <v>105</v>
      </c>
      <c r="E63" s="112"/>
      <c r="F63" s="112"/>
      <c r="G63" s="112"/>
      <c r="H63" s="112"/>
      <c r="I63" s="113"/>
      <c r="J63" s="112" t="s">
        <v>106</v>
      </c>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4">
        <f>ROUND(AG64,2)</f>
        <v>0</v>
      </c>
      <c r="AH63" s="113"/>
      <c r="AI63" s="113"/>
      <c r="AJ63" s="113"/>
      <c r="AK63" s="113"/>
      <c r="AL63" s="113"/>
      <c r="AM63" s="113"/>
      <c r="AN63" s="115">
        <f>SUM(AG63,AV63)</f>
        <v>0</v>
      </c>
      <c r="AO63" s="113"/>
      <c r="AP63" s="113"/>
      <c r="AQ63" s="116" t="s">
        <v>80</v>
      </c>
      <c r="AR63" s="117"/>
      <c r="AS63" s="118">
        <f>ROUND(AS64,2)</f>
        <v>0</v>
      </c>
      <c r="AT63" s="119">
        <f>ROUND(AT64,2)</f>
        <v>0</v>
      </c>
      <c r="AU63" s="120">
        <f>ROUND(AU64,2)</f>
        <v>0</v>
      </c>
      <c r="AV63" s="120">
        <f>ROUND(SUM(AX63:AY63),2)</f>
        <v>0</v>
      </c>
      <c r="AW63" s="121">
        <f>ROUND(AW64,5)</f>
        <v>0</v>
      </c>
      <c r="AX63" s="120">
        <f>ROUND(BB63*L29,2)</f>
        <v>0</v>
      </c>
      <c r="AY63" s="120">
        <f>ROUND(BC63*L30,2)</f>
        <v>0</v>
      </c>
      <c r="AZ63" s="120">
        <f>ROUND(BD63*L29,2)</f>
        <v>0</v>
      </c>
      <c r="BA63" s="120">
        <f>ROUND(BE63*L30,2)</f>
        <v>0</v>
      </c>
      <c r="BB63" s="120">
        <f>ROUND(BB64,2)</f>
        <v>0</v>
      </c>
      <c r="BC63" s="120">
        <f>ROUND(BC64,2)</f>
        <v>0</v>
      </c>
      <c r="BD63" s="120">
        <f>ROUND(BD64,2)</f>
        <v>0</v>
      </c>
      <c r="BE63" s="120">
        <f>ROUND(BE64,2)</f>
        <v>0</v>
      </c>
      <c r="BF63" s="122">
        <f>ROUND(BF64,2)</f>
        <v>0</v>
      </c>
      <c r="BG63" s="7"/>
      <c r="BS63" s="123" t="s">
        <v>73</v>
      </c>
      <c r="BT63" s="123" t="s">
        <v>81</v>
      </c>
      <c r="BU63" s="123" t="s">
        <v>75</v>
      </c>
      <c r="BV63" s="123" t="s">
        <v>76</v>
      </c>
      <c r="BW63" s="123" t="s">
        <v>107</v>
      </c>
      <c r="BX63" s="123" t="s">
        <v>6</v>
      </c>
      <c r="CL63" s="123" t="s">
        <v>20</v>
      </c>
      <c r="CM63" s="123" t="s">
        <v>74</v>
      </c>
    </row>
    <row r="64" s="4" customFormat="1" ht="14.4" customHeight="1">
      <c r="A64" s="124" t="s">
        <v>83</v>
      </c>
      <c r="B64" s="61"/>
      <c r="C64" s="125"/>
      <c r="D64" s="125"/>
      <c r="E64" s="126" t="s">
        <v>84</v>
      </c>
      <c r="F64" s="126"/>
      <c r="G64" s="126"/>
      <c r="H64" s="126"/>
      <c r="I64" s="126"/>
      <c r="J64" s="125"/>
      <c r="K64" s="126" t="s">
        <v>108</v>
      </c>
      <c r="L64" s="126"/>
      <c r="M64" s="126"/>
      <c r="N64" s="126"/>
      <c r="O64" s="126"/>
      <c r="P64" s="126"/>
      <c r="Q64" s="126"/>
      <c r="R64" s="126"/>
      <c r="S64" s="126"/>
      <c r="T64" s="126"/>
      <c r="U64" s="126"/>
      <c r="V64" s="126"/>
      <c r="W64" s="126"/>
      <c r="X64" s="126"/>
      <c r="Y64" s="126"/>
      <c r="Z64" s="126"/>
      <c r="AA64" s="126"/>
      <c r="AB64" s="126"/>
      <c r="AC64" s="126"/>
      <c r="AD64" s="126"/>
      <c r="AE64" s="126"/>
      <c r="AF64" s="126"/>
      <c r="AG64" s="127">
        <f>'01 - informační a rozhlas...'!K34</f>
        <v>0</v>
      </c>
      <c r="AH64" s="125"/>
      <c r="AI64" s="125"/>
      <c r="AJ64" s="125"/>
      <c r="AK64" s="125"/>
      <c r="AL64" s="125"/>
      <c r="AM64" s="125"/>
      <c r="AN64" s="127">
        <f>SUM(AG64,AV64)</f>
        <v>0</v>
      </c>
      <c r="AO64" s="125"/>
      <c r="AP64" s="125"/>
      <c r="AQ64" s="128" t="s">
        <v>86</v>
      </c>
      <c r="AR64" s="63"/>
      <c r="AS64" s="129">
        <f>'01 - informační a rozhlas...'!K32</f>
        <v>0</v>
      </c>
      <c r="AT64" s="130">
        <f>'01 - informační a rozhlas...'!K33</f>
        <v>0</v>
      </c>
      <c r="AU64" s="130">
        <v>0</v>
      </c>
      <c r="AV64" s="130">
        <f>ROUND(SUM(AX64:AY64),2)</f>
        <v>0</v>
      </c>
      <c r="AW64" s="131">
        <f>'01 - informační a rozhlas...'!T88</f>
        <v>0</v>
      </c>
      <c r="AX64" s="130">
        <f>'01 - informační a rozhlas...'!K37</f>
        <v>0</v>
      </c>
      <c r="AY64" s="130">
        <f>'01 - informační a rozhlas...'!K38</f>
        <v>0</v>
      </c>
      <c r="AZ64" s="130">
        <f>'01 - informační a rozhlas...'!K39</f>
        <v>0</v>
      </c>
      <c r="BA64" s="130">
        <f>'01 - informační a rozhlas...'!K40</f>
        <v>0</v>
      </c>
      <c r="BB64" s="130">
        <f>'01 - informační a rozhlas...'!F37</f>
        <v>0</v>
      </c>
      <c r="BC64" s="130">
        <f>'01 - informační a rozhlas...'!F38</f>
        <v>0</v>
      </c>
      <c r="BD64" s="130">
        <f>'01 - informační a rozhlas...'!F39</f>
        <v>0</v>
      </c>
      <c r="BE64" s="130">
        <f>'01 - informační a rozhlas...'!F40</f>
        <v>0</v>
      </c>
      <c r="BF64" s="132">
        <f>'01 - informační a rozhlas...'!F41</f>
        <v>0</v>
      </c>
      <c r="BG64" s="4"/>
      <c r="BT64" s="133" t="s">
        <v>87</v>
      </c>
      <c r="BV64" s="133" t="s">
        <v>76</v>
      </c>
      <c r="BW64" s="133" t="s">
        <v>109</v>
      </c>
      <c r="BX64" s="133" t="s">
        <v>107</v>
      </c>
      <c r="CL64" s="133" t="s">
        <v>20</v>
      </c>
    </row>
    <row r="65" s="7" customFormat="1" ht="26.4" customHeight="1">
      <c r="A65" s="124" t="s">
        <v>83</v>
      </c>
      <c r="B65" s="110"/>
      <c r="C65" s="111"/>
      <c r="D65" s="112" t="s">
        <v>110</v>
      </c>
      <c r="E65" s="112"/>
      <c r="F65" s="112"/>
      <c r="G65" s="112"/>
      <c r="H65" s="112"/>
      <c r="I65" s="113"/>
      <c r="J65" s="112" t="s">
        <v>111</v>
      </c>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5">
        <f>'PS 02-03 - PZTS, protipož...'!K32</f>
        <v>0</v>
      </c>
      <c r="AH65" s="113"/>
      <c r="AI65" s="113"/>
      <c r="AJ65" s="113"/>
      <c r="AK65" s="113"/>
      <c r="AL65" s="113"/>
      <c r="AM65" s="113"/>
      <c r="AN65" s="115">
        <f>SUM(AG65,AV65)</f>
        <v>0</v>
      </c>
      <c r="AO65" s="113"/>
      <c r="AP65" s="113"/>
      <c r="AQ65" s="116" t="s">
        <v>80</v>
      </c>
      <c r="AR65" s="117"/>
      <c r="AS65" s="134">
        <f>'PS 02-03 - PZTS, protipož...'!K30</f>
        <v>0</v>
      </c>
      <c r="AT65" s="120">
        <f>'PS 02-03 - PZTS, protipož...'!K31</f>
        <v>0</v>
      </c>
      <c r="AU65" s="120">
        <v>0</v>
      </c>
      <c r="AV65" s="120">
        <f>ROUND(SUM(AX65:AY65),2)</f>
        <v>0</v>
      </c>
      <c r="AW65" s="121">
        <f>'PS 02-03 - PZTS, protipož...'!T82</f>
        <v>0</v>
      </c>
      <c r="AX65" s="120">
        <f>'PS 02-03 - PZTS, protipož...'!K35</f>
        <v>0</v>
      </c>
      <c r="AY65" s="120">
        <f>'PS 02-03 - PZTS, protipož...'!K36</f>
        <v>0</v>
      </c>
      <c r="AZ65" s="120">
        <f>'PS 02-03 - PZTS, protipož...'!K37</f>
        <v>0</v>
      </c>
      <c r="BA65" s="120">
        <f>'PS 02-03 - PZTS, protipož...'!K38</f>
        <v>0</v>
      </c>
      <c r="BB65" s="120">
        <f>'PS 02-03 - PZTS, protipož...'!F35</f>
        <v>0</v>
      </c>
      <c r="BC65" s="120">
        <f>'PS 02-03 - PZTS, protipož...'!F36</f>
        <v>0</v>
      </c>
      <c r="BD65" s="120">
        <f>'PS 02-03 - PZTS, protipož...'!F37</f>
        <v>0</v>
      </c>
      <c r="BE65" s="120">
        <f>'PS 02-03 - PZTS, protipož...'!F38</f>
        <v>0</v>
      </c>
      <c r="BF65" s="122">
        <f>'PS 02-03 - PZTS, protipož...'!F39</f>
        <v>0</v>
      </c>
      <c r="BG65" s="7"/>
      <c r="BT65" s="123" t="s">
        <v>81</v>
      </c>
      <c r="BV65" s="123" t="s">
        <v>76</v>
      </c>
      <c r="BW65" s="123" t="s">
        <v>112</v>
      </c>
      <c r="BX65" s="123" t="s">
        <v>6</v>
      </c>
      <c r="CL65" s="123" t="s">
        <v>20</v>
      </c>
      <c r="CM65" s="123" t="s">
        <v>87</v>
      </c>
    </row>
    <row r="66" s="7" customFormat="1" ht="26.4" customHeight="1">
      <c r="A66" s="7"/>
      <c r="B66" s="110"/>
      <c r="C66" s="111"/>
      <c r="D66" s="112" t="s">
        <v>113</v>
      </c>
      <c r="E66" s="112"/>
      <c r="F66" s="112"/>
      <c r="G66" s="112"/>
      <c r="H66" s="112"/>
      <c r="I66" s="113"/>
      <c r="J66" s="112" t="s">
        <v>114</v>
      </c>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4">
        <f>ROUND(SUM(AG67:AG68),2)</f>
        <v>0</v>
      </c>
      <c r="AH66" s="113"/>
      <c r="AI66" s="113"/>
      <c r="AJ66" s="113"/>
      <c r="AK66" s="113"/>
      <c r="AL66" s="113"/>
      <c r="AM66" s="113"/>
      <c r="AN66" s="115">
        <f>SUM(AG66,AV66)</f>
        <v>0</v>
      </c>
      <c r="AO66" s="113"/>
      <c r="AP66" s="113"/>
      <c r="AQ66" s="116" t="s">
        <v>80</v>
      </c>
      <c r="AR66" s="117"/>
      <c r="AS66" s="118">
        <f>ROUND(SUM(AS67:AS68),2)</f>
        <v>0</v>
      </c>
      <c r="AT66" s="119">
        <f>ROUND(SUM(AT67:AT68),2)</f>
        <v>0</v>
      </c>
      <c r="AU66" s="120">
        <f>ROUND(SUM(AU67:AU68),2)</f>
        <v>0</v>
      </c>
      <c r="AV66" s="120">
        <f>ROUND(SUM(AX66:AY66),2)</f>
        <v>0</v>
      </c>
      <c r="AW66" s="121">
        <f>ROUND(SUM(AW67:AW68),5)</f>
        <v>0</v>
      </c>
      <c r="AX66" s="120">
        <f>ROUND(BB66*L29,2)</f>
        <v>0</v>
      </c>
      <c r="AY66" s="120">
        <f>ROUND(BC66*L30,2)</f>
        <v>0</v>
      </c>
      <c r="AZ66" s="120">
        <f>ROUND(BD66*L29,2)</f>
        <v>0</v>
      </c>
      <c r="BA66" s="120">
        <f>ROUND(BE66*L30,2)</f>
        <v>0</v>
      </c>
      <c r="BB66" s="120">
        <f>ROUND(SUM(BB67:BB68),2)</f>
        <v>0</v>
      </c>
      <c r="BC66" s="120">
        <f>ROUND(SUM(BC67:BC68),2)</f>
        <v>0</v>
      </c>
      <c r="BD66" s="120">
        <f>ROUND(SUM(BD67:BD68),2)</f>
        <v>0</v>
      </c>
      <c r="BE66" s="120">
        <f>ROUND(SUM(BE67:BE68),2)</f>
        <v>0</v>
      </c>
      <c r="BF66" s="122">
        <f>ROUND(SUM(BF67:BF68),2)</f>
        <v>0</v>
      </c>
      <c r="BG66" s="7"/>
      <c r="BS66" s="123" t="s">
        <v>73</v>
      </c>
      <c r="BT66" s="123" t="s">
        <v>81</v>
      </c>
      <c r="BU66" s="123" t="s">
        <v>75</v>
      </c>
      <c r="BV66" s="123" t="s">
        <v>76</v>
      </c>
      <c r="BW66" s="123" t="s">
        <v>115</v>
      </c>
      <c r="BX66" s="123" t="s">
        <v>6</v>
      </c>
      <c r="CL66" s="123" t="s">
        <v>20</v>
      </c>
      <c r="CM66" s="123" t="s">
        <v>74</v>
      </c>
    </row>
    <row r="67" s="4" customFormat="1" ht="14.4" customHeight="1">
      <c r="A67" s="124" t="s">
        <v>83</v>
      </c>
      <c r="B67" s="61"/>
      <c r="C67" s="125"/>
      <c r="D67" s="125"/>
      <c r="E67" s="126" t="s">
        <v>84</v>
      </c>
      <c r="F67" s="126"/>
      <c r="G67" s="126"/>
      <c r="H67" s="126"/>
      <c r="I67" s="126"/>
      <c r="J67" s="125"/>
      <c r="K67" s="126" t="s">
        <v>114</v>
      </c>
      <c r="L67" s="126"/>
      <c r="M67" s="126"/>
      <c r="N67" s="126"/>
      <c r="O67" s="126"/>
      <c r="P67" s="126"/>
      <c r="Q67" s="126"/>
      <c r="R67" s="126"/>
      <c r="S67" s="126"/>
      <c r="T67" s="126"/>
      <c r="U67" s="126"/>
      <c r="V67" s="126"/>
      <c r="W67" s="126"/>
      <c r="X67" s="126"/>
      <c r="Y67" s="126"/>
      <c r="Z67" s="126"/>
      <c r="AA67" s="126"/>
      <c r="AB67" s="126"/>
      <c r="AC67" s="126"/>
      <c r="AD67" s="126"/>
      <c r="AE67" s="126"/>
      <c r="AF67" s="126"/>
      <c r="AG67" s="127">
        <f>'01 - kamerový systém'!K34</f>
        <v>0</v>
      </c>
      <c r="AH67" s="125"/>
      <c r="AI67" s="125"/>
      <c r="AJ67" s="125"/>
      <c r="AK67" s="125"/>
      <c r="AL67" s="125"/>
      <c r="AM67" s="125"/>
      <c r="AN67" s="127">
        <f>SUM(AG67,AV67)</f>
        <v>0</v>
      </c>
      <c r="AO67" s="125"/>
      <c r="AP67" s="125"/>
      <c r="AQ67" s="128" t="s">
        <v>86</v>
      </c>
      <c r="AR67" s="63"/>
      <c r="AS67" s="129">
        <f>'01 - kamerový systém'!K32</f>
        <v>0</v>
      </c>
      <c r="AT67" s="130">
        <f>'01 - kamerový systém'!K33</f>
        <v>0</v>
      </c>
      <c r="AU67" s="130">
        <v>0</v>
      </c>
      <c r="AV67" s="130">
        <f>ROUND(SUM(AX67:AY67),2)</f>
        <v>0</v>
      </c>
      <c r="AW67" s="131">
        <f>'01 - kamerový systém'!T90</f>
        <v>0</v>
      </c>
      <c r="AX67" s="130">
        <f>'01 - kamerový systém'!K37</f>
        <v>0</v>
      </c>
      <c r="AY67" s="130">
        <f>'01 - kamerový systém'!K38</f>
        <v>0</v>
      </c>
      <c r="AZ67" s="130">
        <f>'01 - kamerový systém'!K39</f>
        <v>0</v>
      </c>
      <c r="BA67" s="130">
        <f>'01 - kamerový systém'!K40</f>
        <v>0</v>
      </c>
      <c r="BB67" s="130">
        <f>'01 - kamerový systém'!F37</f>
        <v>0</v>
      </c>
      <c r="BC67" s="130">
        <f>'01 - kamerový systém'!F38</f>
        <v>0</v>
      </c>
      <c r="BD67" s="130">
        <f>'01 - kamerový systém'!F39</f>
        <v>0</v>
      </c>
      <c r="BE67" s="130">
        <f>'01 - kamerový systém'!F40</f>
        <v>0</v>
      </c>
      <c r="BF67" s="132">
        <f>'01 - kamerový systém'!F41</f>
        <v>0</v>
      </c>
      <c r="BG67" s="4"/>
      <c r="BT67" s="133" t="s">
        <v>87</v>
      </c>
      <c r="BV67" s="133" t="s">
        <v>76</v>
      </c>
      <c r="BW67" s="133" t="s">
        <v>116</v>
      </c>
      <c r="BX67" s="133" t="s">
        <v>115</v>
      </c>
      <c r="CL67" s="133" t="s">
        <v>20</v>
      </c>
    </row>
    <row r="68" s="4" customFormat="1" ht="14.4" customHeight="1">
      <c r="A68" s="124" t="s">
        <v>83</v>
      </c>
      <c r="B68" s="61"/>
      <c r="C68" s="125"/>
      <c r="D68" s="125"/>
      <c r="E68" s="126" t="s">
        <v>89</v>
      </c>
      <c r="F68" s="126"/>
      <c r="G68" s="126"/>
      <c r="H68" s="126"/>
      <c r="I68" s="126"/>
      <c r="J68" s="125"/>
      <c r="K68" s="126" t="s">
        <v>103</v>
      </c>
      <c r="L68" s="126"/>
      <c r="M68" s="126"/>
      <c r="N68" s="126"/>
      <c r="O68" s="126"/>
      <c r="P68" s="126"/>
      <c r="Q68" s="126"/>
      <c r="R68" s="126"/>
      <c r="S68" s="126"/>
      <c r="T68" s="126"/>
      <c r="U68" s="126"/>
      <c r="V68" s="126"/>
      <c r="W68" s="126"/>
      <c r="X68" s="126"/>
      <c r="Y68" s="126"/>
      <c r="Z68" s="126"/>
      <c r="AA68" s="126"/>
      <c r="AB68" s="126"/>
      <c r="AC68" s="126"/>
      <c r="AD68" s="126"/>
      <c r="AE68" s="126"/>
      <c r="AF68" s="126"/>
      <c r="AG68" s="127">
        <f>'02 - stavební úpravy_01'!K34</f>
        <v>0</v>
      </c>
      <c r="AH68" s="125"/>
      <c r="AI68" s="125"/>
      <c r="AJ68" s="125"/>
      <c r="AK68" s="125"/>
      <c r="AL68" s="125"/>
      <c r="AM68" s="125"/>
      <c r="AN68" s="127">
        <f>SUM(AG68,AV68)</f>
        <v>0</v>
      </c>
      <c r="AO68" s="125"/>
      <c r="AP68" s="125"/>
      <c r="AQ68" s="128" t="s">
        <v>86</v>
      </c>
      <c r="AR68" s="63"/>
      <c r="AS68" s="129">
        <f>'02 - stavební úpravy_01'!K32</f>
        <v>0</v>
      </c>
      <c r="AT68" s="130">
        <f>'02 - stavební úpravy_01'!K33</f>
        <v>0</v>
      </c>
      <c r="AU68" s="130">
        <v>0</v>
      </c>
      <c r="AV68" s="130">
        <f>ROUND(SUM(AX68:AY68),2)</f>
        <v>0</v>
      </c>
      <c r="AW68" s="131">
        <f>'02 - stavební úpravy_01'!T90</f>
        <v>0</v>
      </c>
      <c r="AX68" s="130">
        <f>'02 - stavební úpravy_01'!K37</f>
        <v>0</v>
      </c>
      <c r="AY68" s="130">
        <f>'02 - stavební úpravy_01'!K38</f>
        <v>0</v>
      </c>
      <c r="AZ68" s="130">
        <f>'02 - stavební úpravy_01'!K39</f>
        <v>0</v>
      </c>
      <c r="BA68" s="130">
        <f>'02 - stavební úpravy_01'!K40</f>
        <v>0</v>
      </c>
      <c r="BB68" s="130">
        <f>'02 - stavební úpravy_01'!F37</f>
        <v>0</v>
      </c>
      <c r="BC68" s="130">
        <f>'02 - stavební úpravy_01'!F38</f>
        <v>0</v>
      </c>
      <c r="BD68" s="130">
        <f>'02 - stavební úpravy_01'!F39</f>
        <v>0</v>
      </c>
      <c r="BE68" s="130">
        <f>'02 - stavební úpravy_01'!F40</f>
        <v>0</v>
      </c>
      <c r="BF68" s="132">
        <f>'02 - stavební úpravy_01'!F41</f>
        <v>0</v>
      </c>
      <c r="BG68" s="4"/>
      <c r="BT68" s="133" t="s">
        <v>87</v>
      </c>
      <c r="BV68" s="133" t="s">
        <v>76</v>
      </c>
      <c r="BW68" s="133" t="s">
        <v>117</v>
      </c>
      <c r="BX68" s="133" t="s">
        <v>115</v>
      </c>
      <c r="CL68" s="133" t="s">
        <v>20</v>
      </c>
    </row>
    <row r="69" s="7" customFormat="1" ht="26.4" customHeight="1">
      <c r="A69" s="7"/>
      <c r="B69" s="110"/>
      <c r="C69" s="111"/>
      <c r="D69" s="112" t="s">
        <v>118</v>
      </c>
      <c r="E69" s="112"/>
      <c r="F69" s="112"/>
      <c r="G69" s="112"/>
      <c r="H69" s="112"/>
      <c r="I69" s="113"/>
      <c r="J69" s="112" t="s">
        <v>119</v>
      </c>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4">
        <f>ROUND(SUM(AG70:AG71),2)</f>
        <v>0</v>
      </c>
      <c r="AH69" s="113"/>
      <c r="AI69" s="113"/>
      <c r="AJ69" s="113"/>
      <c r="AK69" s="113"/>
      <c r="AL69" s="113"/>
      <c r="AM69" s="113"/>
      <c r="AN69" s="115">
        <f>SUM(AG69,AV69)</f>
        <v>0</v>
      </c>
      <c r="AO69" s="113"/>
      <c r="AP69" s="113"/>
      <c r="AQ69" s="116" t="s">
        <v>100</v>
      </c>
      <c r="AR69" s="117"/>
      <c r="AS69" s="118">
        <f>ROUND(SUM(AS70:AS71),2)</f>
        <v>0</v>
      </c>
      <c r="AT69" s="119">
        <f>ROUND(SUM(AT70:AT71),2)</f>
        <v>0</v>
      </c>
      <c r="AU69" s="120">
        <f>ROUND(SUM(AU70:AU71),2)</f>
        <v>0</v>
      </c>
      <c r="AV69" s="120">
        <f>ROUND(SUM(AX69:AY69),2)</f>
        <v>0</v>
      </c>
      <c r="AW69" s="121">
        <f>ROUND(SUM(AW70:AW71),5)</f>
        <v>0</v>
      </c>
      <c r="AX69" s="120">
        <f>ROUND(BB69*L29,2)</f>
        <v>0</v>
      </c>
      <c r="AY69" s="120">
        <f>ROUND(BC69*L30,2)</f>
        <v>0</v>
      </c>
      <c r="AZ69" s="120">
        <f>ROUND(BD69*L29,2)</f>
        <v>0</v>
      </c>
      <c r="BA69" s="120">
        <f>ROUND(BE69*L30,2)</f>
        <v>0</v>
      </c>
      <c r="BB69" s="120">
        <f>ROUND(SUM(BB70:BB71),2)</f>
        <v>0</v>
      </c>
      <c r="BC69" s="120">
        <f>ROUND(SUM(BC70:BC71),2)</f>
        <v>0</v>
      </c>
      <c r="BD69" s="120">
        <f>ROUND(SUM(BD70:BD71),2)</f>
        <v>0</v>
      </c>
      <c r="BE69" s="120">
        <f>ROUND(SUM(BE70:BE71),2)</f>
        <v>0</v>
      </c>
      <c r="BF69" s="122">
        <f>ROUND(SUM(BF70:BF71),2)</f>
        <v>0</v>
      </c>
      <c r="BG69" s="7"/>
      <c r="BS69" s="123" t="s">
        <v>73</v>
      </c>
      <c r="BT69" s="123" t="s">
        <v>81</v>
      </c>
      <c r="BU69" s="123" t="s">
        <v>75</v>
      </c>
      <c r="BV69" s="123" t="s">
        <v>76</v>
      </c>
      <c r="BW69" s="123" t="s">
        <v>120</v>
      </c>
      <c r="BX69" s="123" t="s">
        <v>6</v>
      </c>
      <c r="CL69" s="123" t="s">
        <v>20</v>
      </c>
      <c r="CM69" s="123" t="s">
        <v>87</v>
      </c>
    </row>
    <row r="70" s="4" customFormat="1" ht="14.4" customHeight="1">
      <c r="A70" s="124" t="s">
        <v>83</v>
      </c>
      <c r="B70" s="61"/>
      <c r="C70" s="125"/>
      <c r="D70" s="125"/>
      <c r="E70" s="126" t="s">
        <v>84</v>
      </c>
      <c r="F70" s="126"/>
      <c r="G70" s="126"/>
      <c r="H70" s="126"/>
      <c r="I70" s="126"/>
      <c r="J70" s="125"/>
      <c r="K70" s="126" t="s">
        <v>121</v>
      </c>
      <c r="L70" s="126"/>
      <c r="M70" s="126"/>
      <c r="N70" s="126"/>
      <c r="O70" s="126"/>
      <c r="P70" s="126"/>
      <c r="Q70" s="126"/>
      <c r="R70" s="126"/>
      <c r="S70" s="126"/>
      <c r="T70" s="126"/>
      <c r="U70" s="126"/>
      <c r="V70" s="126"/>
      <c r="W70" s="126"/>
      <c r="X70" s="126"/>
      <c r="Y70" s="126"/>
      <c r="Z70" s="126"/>
      <c r="AA70" s="126"/>
      <c r="AB70" s="126"/>
      <c r="AC70" s="126"/>
      <c r="AD70" s="126"/>
      <c r="AE70" s="126"/>
      <c r="AF70" s="126"/>
      <c r="AG70" s="127">
        <f>'01 - oprava rozvodů NN'!K34</f>
        <v>0</v>
      </c>
      <c r="AH70" s="125"/>
      <c r="AI70" s="125"/>
      <c r="AJ70" s="125"/>
      <c r="AK70" s="125"/>
      <c r="AL70" s="125"/>
      <c r="AM70" s="125"/>
      <c r="AN70" s="127">
        <f>SUM(AG70,AV70)</f>
        <v>0</v>
      </c>
      <c r="AO70" s="125"/>
      <c r="AP70" s="125"/>
      <c r="AQ70" s="128" t="s">
        <v>86</v>
      </c>
      <c r="AR70" s="63"/>
      <c r="AS70" s="129">
        <f>'01 - oprava rozvodů NN'!K32</f>
        <v>0</v>
      </c>
      <c r="AT70" s="130">
        <f>'01 - oprava rozvodů NN'!K33</f>
        <v>0</v>
      </c>
      <c r="AU70" s="130">
        <v>0</v>
      </c>
      <c r="AV70" s="130">
        <f>ROUND(SUM(AX70:AY70),2)</f>
        <v>0</v>
      </c>
      <c r="AW70" s="131">
        <f>'01 - oprava rozvodů NN'!T88</f>
        <v>0</v>
      </c>
      <c r="AX70" s="130">
        <f>'01 - oprava rozvodů NN'!K37</f>
        <v>0</v>
      </c>
      <c r="AY70" s="130">
        <f>'01 - oprava rozvodů NN'!K38</f>
        <v>0</v>
      </c>
      <c r="AZ70" s="130">
        <f>'01 - oprava rozvodů NN'!K39</f>
        <v>0</v>
      </c>
      <c r="BA70" s="130">
        <f>'01 - oprava rozvodů NN'!K40</f>
        <v>0</v>
      </c>
      <c r="BB70" s="130">
        <f>'01 - oprava rozvodů NN'!F37</f>
        <v>0</v>
      </c>
      <c r="BC70" s="130">
        <f>'01 - oprava rozvodů NN'!F38</f>
        <v>0</v>
      </c>
      <c r="BD70" s="130">
        <f>'01 - oprava rozvodů NN'!F39</f>
        <v>0</v>
      </c>
      <c r="BE70" s="130">
        <f>'01 - oprava rozvodů NN'!F40</f>
        <v>0</v>
      </c>
      <c r="BF70" s="132">
        <f>'01 - oprava rozvodů NN'!F41</f>
        <v>0</v>
      </c>
      <c r="BG70" s="4"/>
      <c r="BT70" s="133" t="s">
        <v>87</v>
      </c>
      <c r="BV70" s="133" t="s">
        <v>76</v>
      </c>
      <c r="BW70" s="133" t="s">
        <v>122</v>
      </c>
      <c r="BX70" s="133" t="s">
        <v>120</v>
      </c>
      <c r="CL70" s="133" t="s">
        <v>20</v>
      </c>
    </row>
    <row r="71" s="4" customFormat="1" ht="14.4" customHeight="1">
      <c r="A71" s="124" t="s">
        <v>83</v>
      </c>
      <c r="B71" s="61"/>
      <c r="C71" s="125"/>
      <c r="D71" s="125"/>
      <c r="E71" s="126" t="s">
        <v>89</v>
      </c>
      <c r="F71" s="126"/>
      <c r="G71" s="126"/>
      <c r="H71" s="126"/>
      <c r="I71" s="126"/>
      <c r="J71" s="125"/>
      <c r="K71" s="126" t="s">
        <v>103</v>
      </c>
      <c r="L71" s="126"/>
      <c r="M71" s="126"/>
      <c r="N71" s="126"/>
      <c r="O71" s="126"/>
      <c r="P71" s="126"/>
      <c r="Q71" s="126"/>
      <c r="R71" s="126"/>
      <c r="S71" s="126"/>
      <c r="T71" s="126"/>
      <c r="U71" s="126"/>
      <c r="V71" s="126"/>
      <c r="W71" s="126"/>
      <c r="X71" s="126"/>
      <c r="Y71" s="126"/>
      <c r="Z71" s="126"/>
      <c r="AA71" s="126"/>
      <c r="AB71" s="126"/>
      <c r="AC71" s="126"/>
      <c r="AD71" s="126"/>
      <c r="AE71" s="126"/>
      <c r="AF71" s="126"/>
      <c r="AG71" s="127">
        <f>'02 - stavební úpravy_02'!K34</f>
        <v>0</v>
      </c>
      <c r="AH71" s="125"/>
      <c r="AI71" s="125"/>
      <c r="AJ71" s="125"/>
      <c r="AK71" s="125"/>
      <c r="AL71" s="125"/>
      <c r="AM71" s="125"/>
      <c r="AN71" s="127">
        <f>SUM(AG71,AV71)</f>
        <v>0</v>
      </c>
      <c r="AO71" s="125"/>
      <c r="AP71" s="125"/>
      <c r="AQ71" s="128" t="s">
        <v>86</v>
      </c>
      <c r="AR71" s="63"/>
      <c r="AS71" s="129">
        <f>'02 - stavební úpravy_02'!K32</f>
        <v>0</v>
      </c>
      <c r="AT71" s="130">
        <f>'02 - stavební úpravy_02'!K33</f>
        <v>0</v>
      </c>
      <c r="AU71" s="130">
        <v>0</v>
      </c>
      <c r="AV71" s="130">
        <f>ROUND(SUM(AX71:AY71),2)</f>
        <v>0</v>
      </c>
      <c r="AW71" s="131">
        <f>'02 - stavební úpravy_02'!T89</f>
        <v>0</v>
      </c>
      <c r="AX71" s="130">
        <f>'02 - stavební úpravy_02'!K37</f>
        <v>0</v>
      </c>
      <c r="AY71" s="130">
        <f>'02 - stavební úpravy_02'!K38</f>
        <v>0</v>
      </c>
      <c r="AZ71" s="130">
        <f>'02 - stavební úpravy_02'!K39</f>
        <v>0</v>
      </c>
      <c r="BA71" s="130">
        <f>'02 - stavební úpravy_02'!K40</f>
        <v>0</v>
      </c>
      <c r="BB71" s="130">
        <f>'02 - stavební úpravy_02'!F37</f>
        <v>0</v>
      </c>
      <c r="BC71" s="130">
        <f>'02 - stavební úpravy_02'!F38</f>
        <v>0</v>
      </c>
      <c r="BD71" s="130">
        <f>'02 - stavební úpravy_02'!F39</f>
        <v>0</v>
      </c>
      <c r="BE71" s="130">
        <f>'02 - stavební úpravy_02'!F40</f>
        <v>0</v>
      </c>
      <c r="BF71" s="132">
        <f>'02 - stavební úpravy_02'!F41</f>
        <v>0</v>
      </c>
      <c r="BG71" s="4"/>
      <c r="BT71" s="133" t="s">
        <v>87</v>
      </c>
      <c r="BV71" s="133" t="s">
        <v>76</v>
      </c>
      <c r="BW71" s="133" t="s">
        <v>123</v>
      </c>
      <c r="BX71" s="133" t="s">
        <v>120</v>
      </c>
      <c r="CL71" s="133" t="s">
        <v>20</v>
      </c>
    </row>
    <row r="72" s="7" customFormat="1" ht="26.4" customHeight="1">
      <c r="A72" s="7"/>
      <c r="B72" s="110"/>
      <c r="C72" s="111"/>
      <c r="D72" s="112" t="s">
        <v>124</v>
      </c>
      <c r="E72" s="112"/>
      <c r="F72" s="112"/>
      <c r="G72" s="112"/>
      <c r="H72" s="112"/>
      <c r="I72" s="113"/>
      <c r="J72" s="112" t="s">
        <v>125</v>
      </c>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4">
        <f>ROUND(SUM(AG73:AG74),2)</f>
        <v>0</v>
      </c>
      <c r="AH72" s="113"/>
      <c r="AI72" s="113"/>
      <c r="AJ72" s="113"/>
      <c r="AK72" s="113"/>
      <c r="AL72" s="113"/>
      <c r="AM72" s="113"/>
      <c r="AN72" s="115">
        <f>SUM(AG72,AV72)</f>
        <v>0</v>
      </c>
      <c r="AO72" s="113"/>
      <c r="AP72" s="113"/>
      <c r="AQ72" s="116" t="s">
        <v>100</v>
      </c>
      <c r="AR72" s="117"/>
      <c r="AS72" s="118">
        <f>ROUND(SUM(AS73:AS74),2)</f>
        <v>0</v>
      </c>
      <c r="AT72" s="119">
        <f>ROUND(SUM(AT73:AT74),2)</f>
        <v>0</v>
      </c>
      <c r="AU72" s="120">
        <f>ROUND(SUM(AU73:AU74),2)</f>
        <v>0</v>
      </c>
      <c r="AV72" s="120">
        <f>ROUND(SUM(AX72:AY72),2)</f>
        <v>0</v>
      </c>
      <c r="AW72" s="121">
        <f>ROUND(SUM(AW73:AW74),5)</f>
        <v>0</v>
      </c>
      <c r="AX72" s="120">
        <f>ROUND(BB72*L29,2)</f>
        <v>0</v>
      </c>
      <c r="AY72" s="120">
        <f>ROUND(BC72*L30,2)</f>
        <v>0</v>
      </c>
      <c r="AZ72" s="120">
        <f>ROUND(BD72*L29,2)</f>
        <v>0</v>
      </c>
      <c r="BA72" s="120">
        <f>ROUND(BE72*L30,2)</f>
        <v>0</v>
      </c>
      <c r="BB72" s="120">
        <f>ROUND(SUM(BB73:BB74),2)</f>
        <v>0</v>
      </c>
      <c r="BC72" s="120">
        <f>ROUND(SUM(BC73:BC74),2)</f>
        <v>0</v>
      </c>
      <c r="BD72" s="120">
        <f>ROUND(SUM(BD73:BD74),2)</f>
        <v>0</v>
      </c>
      <c r="BE72" s="120">
        <f>ROUND(SUM(BE73:BE74),2)</f>
        <v>0</v>
      </c>
      <c r="BF72" s="122">
        <f>ROUND(SUM(BF73:BF74),2)</f>
        <v>0</v>
      </c>
      <c r="BG72" s="7"/>
      <c r="BS72" s="123" t="s">
        <v>73</v>
      </c>
      <c r="BT72" s="123" t="s">
        <v>81</v>
      </c>
      <c r="BU72" s="123" t="s">
        <v>75</v>
      </c>
      <c r="BV72" s="123" t="s">
        <v>76</v>
      </c>
      <c r="BW72" s="123" t="s">
        <v>126</v>
      </c>
      <c r="BX72" s="123" t="s">
        <v>6</v>
      </c>
      <c r="CL72" s="123" t="s">
        <v>20</v>
      </c>
      <c r="CM72" s="123" t="s">
        <v>74</v>
      </c>
    </row>
    <row r="73" s="4" customFormat="1" ht="14.4" customHeight="1">
      <c r="A73" s="124" t="s">
        <v>83</v>
      </c>
      <c r="B73" s="61"/>
      <c r="C73" s="125"/>
      <c r="D73" s="125"/>
      <c r="E73" s="126" t="s">
        <v>84</v>
      </c>
      <c r="F73" s="126"/>
      <c r="G73" s="126"/>
      <c r="H73" s="126"/>
      <c r="I73" s="126"/>
      <c r="J73" s="125"/>
      <c r="K73" s="126" t="s">
        <v>125</v>
      </c>
      <c r="L73" s="126"/>
      <c r="M73" s="126"/>
      <c r="N73" s="126"/>
      <c r="O73" s="126"/>
      <c r="P73" s="126"/>
      <c r="Q73" s="126"/>
      <c r="R73" s="126"/>
      <c r="S73" s="126"/>
      <c r="T73" s="126"/>
      <c r="U73" s="126"/>
      <c r="V73" s="126"/>
      <c r="W73" s="126"/>
      <c r="X73" s="126"/>
      <c r="Y73" s="126"/>
      <c r="Z73" s="126"/>
      <c r="AA73" s="126"/>
      <c r="AB73" s="126"/>
      <c r="AC73" s="126"/>
      <c r="AD73" s="126"/>
      <c r="AE73" s="126"/>
      <c r="AF73" s="126"/>
      <c r="AG73" s="127">
        <f>'01 - EOV'!K34</f>
        <v>0</v>
      </c>
      <c r="AH73" s="125"/>
      <c r="AI73" s="125"/>
      <c r="AJ73" s="125"/>
      <c r="AK73" s="125"/>
      <c r="AL73" s="125"/>
      <c r="AM73" s="125"/>
      <c r="AN73" s="127">
        <f>SUM(AG73,AV73)</f>
        <v>0</v>
      </c>
      <c r="AO73" s="125"/>
      <c r="AP73" s="125"/>
      <c r="AQ73" s="128" t="s">
        <v>86</v>
      </c>
      <c r="AR73" s="63"/>
      <c r="AS73" s="129">
        <f>'01 - EOV'!K32</f>
        <v>0</v>
      </c>
      <c r="AT73" s="130">
        <f>'01 - EOV'!K33</f>
        <v>0</v>
      </c>
      <c r="AU73" s="130">
        <v>0</v>
      </c>
      <c r="AV73" s="130">
        <f>ROUND(SUM(AX73:AY73),2)</f>
        <v>0</v>
      </c>
      <c r="AW73" s="131">
        <f>'01 - EOV'!T88</f>
        <v>0</v>
      </c>
      <c r="AX73" s="130">
        <f>'01 - EOV'!K37</f>
        <v>0</v>
      </c>
      <c r="AY73" s="130">
        <f>'01 - EOV'!K38</f>
        <v>0</v>
      </c>
      <c r="AZ73" s="130">
        <f>'01 - EOV'!K39</f>
        <v>0</v>
      </c>
      <c r="BA73" s="130">
        <f>'01 - EOV'!K40</f>
        <v>0</v>
      </c>
      <c r="BB73" s="130">
        <f>'01 - EOV'!F37</f>
        <v>0</v>
      </c>
      <c r="BC73" s="130">
        <f>'01 - EOV'!F38</f>
        <v>0</v>
      </c>
      <c r="BD73" s="130">
        <f>'01 - EOV'!F39</f>
        <v>0</v>
      </c>
      <c r="BE73" s="130">
        <f>'01 - EOV'!F40</f>
        <v>0</v>
      </c>
      <c r="BF73" s="132">
        <f>'01 - EOV'!F41</f>
        <v>0</v>
      </c>
      <c r="BG73" s="4"/>
      <c r="BT73" s="133" t="s">
        <v>87</v>
      </c>
      <c r="BV73" s="133" t="s">
        <v>76</v>
      </c>
      <c r="BW73" s="133" t="s">
        <v>127</v>
      </c>
      <c r="BX73" s="133" t="s">
        <v>126</v>
      </c>
      <c r="CL73" s="133" t="s">
        <v>20</v>
      </c>
    </row>
    <row r="74" s="4" customFormat="1" ht="14.4" customHeight="1">
      <c r="A74" s="124" t="s">
        <v>83</v>
      </c>
      <c r="B74" s="61"/>
      <c r="C74" s="125"/>
      <c r="D74" s="125"/>
      <c r="E74" s="126" t="s">
        <v>89</v>
      </c>
      <c r="F74" s="126"/>
      <c r="G74" s="126"/>
      <c r="H74" s="126"/>
      <c r="I74" s="126"/>
      <c r="J74" s="125"/>
      <c r="K74" s="126" t="s">
        <v>103</v>
      </c>
      <c r="L74" s="126"/>
      <c r="M74" s="126"/>
      <c r="N74" s="126"/>
      <c r="O74" s="126"/>
      <c r="P74" s="126"/>
      <c r="Q74" s="126"/>
      <c r="R74" s="126"/>
      <c r="S74" s="126"/>
      <c r="T74" s="126"/>
      <c r="U74" s="126"/>
      <c r="V74" s="126"/>
      <c r="W74" s="126"/>
      <c r="X74" s="126"/>
      <c r="Y74" s="126"/>
      <c r="Z74" s="126"/>
      <c r="AA74" s="126"/>
      <c r="AB74" s="126"/>
      <c r="AC74" s="126"/>
      <c r="AD74" s="126"/>
      <c r="AE74" s="126"/>
      <c r="AF74" s="126"/>
      <c r="AG74" s="127">
        <f>'02 - stavební úpravy_03'!K34</f>
        <v>0</v>
      </c>
      <c r="AH74" s="125"/>
      <c r="AI74" s="125"/>
      <c r="AJ74" s="125"/>
      <c r="AK74" s="125"/>
      <c r="AL74" s="125"/>
      <c r="AM74" s="125"/>
      <c r="AN74" s="127">
        <f>SUM(AG74,AV74)</f>
        <v>0</v>
      </c>
      <c r="AO74" s="125"/>
      <c r="AP74" s="125"/>
      <c r="AQ74" s="128" t="s">
        <v>86</v>
      </c>
      <c r="AR74" s="63"/>
      <c r="AS74" s="129">
        <f>'02 - stavební úpravy_03'!K32</f>
        <v>0</v>
      </c>
      <c r="AT74" s="130">
        <f>'02 - stavební úpravy_03'!K33</f>
        <v>0</v>
      </c>
      <c r="AU74" s="130">
        <v>0</v>
      </c>
      <c r="AV74" s="130">
        <f>ROUND(SUM(AX74:AY74),2)</f>
        <v>0</v>
      </c>
      <c r="AW74" s="131">
        <f>'02 - stavební úpravy_03'!T89</f>
        <v>0</v>
      </c>
      <c r="AX74" s="130">
        <f>'02 - stavební úpravy_03'!K37</f>
        <v>0</v>
      </c>
      <c r="AY74" s="130">
        <f>'02 - stavební úpravy_03'!K38</f>
        <v>0</v>
      </c>
      <c r="AZ74" s="130">
        <f>'02 - stavební úpravy_03'!K39</f>
        <v>0</v>
      </c>
      <c r="BA74" s="130">
        <f>'02 - stavební úpravy_03'!K40</f>
        <v>0</v>
      </c>
      <c r="BB74" s="130">
        <f>'02 - stavební úpravy_03'!F37</f>
        <v>0</v>
      </c>
      <c r="BC74" s="130">
        <f>'02 - stavební úpravy_03'!F38</f>
        <v>0</v>
      </c>
      <c r="BD74" s="130">
        <f>'02 - stavební úpravy_03'!F39</f>
        <v>0</v>
      </c>
      <c r="BE74" s="130">
        <f>'02 - stavební úpravy_03'!F40</f>
        <v>0</v>
      </c>
      <c r="BF74" s="132">
        <f>'02 - stavební úpravy_03'!F41</f>
        <v>0</v>
      </c>
      <c r="BG74" s="4"/>
      <c r="BT74" s="133" t="s">
        <v>87</v>
      </c>
      <c r="BV74" s="133" t="s">
        <v>76</v>
      </c>
      <c r="BW74" s="133" t="s">
        <v>128</v>
      </c>
      <c r="BX74" s="133" t="s">
        <v>126</v>
      </c>
      <c r="CL74" s="133" t="s">
        <v>20</v>
      </c>
    </row>
    <row r="75" s="7" customFormat="1" ht="26.4" customHeight="1">
      <c r="A75" s="124" t="s">
        <v>83</v>
      </c>
      <c r="B75" s="110"/>
      <c r="C75" s="111"/>
      <c r="D75" s="112" t="s">
        <v>95</v>
      </c>
      <c r="E75" s="112"/>
      <c r="F75" s="112"/>
      <c r="G75" s="112"/>
      <c r="H75" s="112"/>
      <c r="I75" s="113"/>
      <c r="J75" s="112" t="s">
        <v>129</v>
      </c>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5">
        <f>'04 - NEOCEŇOVAT Materiál ...'!K32</f>
        <v>0</v>
      </c>
      <c r="AH75" s="113"/>
      <c r="AI75" s="113"/>
      <c r="AJ75" s="113"/>
      <c r="AK75" s="113"/>
      <c r="AL75" s="113"/>
      <c r="AM75" s="113"/>
      <c r="AN75" s="115">
        <f>SUM(AG75,AV75)</f>
        <v>0</v>
      </c>
      <c r="AO75" s="113"/>
      <c r="AP75" s="113"/>
      <c r="AQ75" s="116" t="s">
        <v>130</v>
      </c>
      <c r="AR75" s="117"/>
      <c r="AS75" s="135">
        <f>'04 - NEOCEŇOVAT Materiál ...'!K30</f>
        <v>0</v>
      </c>
      <c r="AT75" s="136">
        <f>'04 - NEOCEŇOVAT Materiál ...'!K31</f>
        <v>0</v>
      </c>
      <c r="AU75" s="136">
        <v>0</v>
      </c>
      <c r="AV75" s="136">
        <f>ROUND(SUM(AX75:AY75),2)</f>
        <v>0</v>
      </c>
      <c r="AW75" s="137">
        <f>'04 - NEOCEŇOVAT Materiál ...'!T84</f>
        <v>0</v>
      </c>
      <c r="AX75" s="136">
        <f>'04 - NEOCEŇOVAT Materiál ...'!K35</f>
        <v>0</v>
      </c>
      <c r="AY75" s="136">
        <f>'04 - NEOCEŇOVAT Materiál ...'!K36</f>
        <v>0</v>
      </c>
      <c r="AZ75" s="136">
        <f>'04 - NEOCEŇOVAT Materiál ...'!K37</f>
        <v>0</v>
      </c>
      <c r="BA75" s="136">
        <f>'04 - NEOCEŇOVAT Materiál ...'!K38</f>
        <v>0</v>
      </c>
      <c r="BB75" s="136">
        <f>'04 - NEOCEŇOVAT Materiál ...'!F35</f>
        <v>0</v>
      </c>
      <c r="BC75" s="136">
        <f>'04 - NEOCEŇOVAT Materiál ...'!F36</f>
        <v>0</v>
      </c>
      <c r="BD75" s="136">
        <f>'04 - NEOCEŇOVAT Materiál ...'!F37</f>
        <v>0</v>
      </c>
      <c r="BE75" s="136">
        <f>'04 - NEOCEŇOVAT Materiál ...'!F38</f>
        <v>0</v>
      </c>
      <c r="BF75" s="138">
        <f>'04 - NEOCEŇOVAT Materiál ...'!F39</f>
        <v>0</v>
      </c>
      <c r="BG75" s="7"/>
      <c r="BT75" s="123" t="s">
        <v>81</v>
      </c>
      <c r="BV75" s="123" t="s">
        <v>76</v>
      </c>
      <c r="BW75" s="123" t="s">
        <v>131</v>
      </c>
      <c r="BX75" s="123" t="s">
        <v>6</v>
      </c>
      <c r="CL75" s="123" t="s">
        <v>20</v>
      </c>
      <c r="CM75" s="123" t="s">
        <v>87</v>
      </c>
    </row>
    <row r="76" s="2" customFormat="1" ht="30" customHeight="1">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2"/>
      <c r="AS76" s="36"/>
      <c r="AT76" s="36"/>
      <c r="AU76" s="36"/>
      <c r="AV76" s="36"/>
      <c r="AW76" s="36"/>
      <c r="AX76" s="36"/>
      <c r="AY76" s="36"/>
      <c r="AZ76" s="36"/>
      <c r="BA76" s="36"/>
      <c r="BB76" s="36"/>
      <c r="BC76" s="36"/>
      <c r="BD76" s="36"/>
      <c r="BE76" s="36"/>
      <c r="BF76" s="36"/>
      <c r="BG76" s="36"/>
    </row>
    <row r="77" s="2" customFormat="1" ht="6.96" customHeight="1">
      <c r="A77" s="36"/>
      <c r="B77" s="57"/>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42"/>
      <c r="AS77" s="36"/>
      <c r="AT77" s="36"/>
      <c r="AU77" s="36"/>
      <c r="AV77" s="36"/>
      <c r="AW77" s="36"/>
      <c r="AX77" s="36"/>
      <c r="AY77" s="36"/>
      <c r="AZ77" s="36"/>
      <c r="BA77" s="36"/>
      <c r="BB77" s="36"/>
      <c r="BC77" s="36"/>
      <c r="BD77" s="36"/>
      <c r="BE77" s="36"/>
      <c r="BF77" s="36"/>
      <c r="BG77" s="36"/>
    </row>
  </sheetData>
  <sheetProtection sheet="1" formatColumns="0" formatRows="0" objects="1" scenarios="1" spinCount="100000" saltValue="lTZBy3HZcYSldZDAfTJeQmI4o5oCBDMjcKNxm9Beh6ru6JWgBKA9iyLYVaSiObo5JGRhKRN1I1YNtHIlxTCIGQ==" hashValue="W9d3Y/gNJQEPjde5wyVXghoIwIZaj3+5lPlARCMG93gzSFnwIReDmh1Qk49Ug93+ws70v4BO4JlXWChQCVcGVA==" algorithmName="SHA-512" password="CC35"/>
  <mergeCells count="122">
    <mergeCell ref="W31:AE31"/>
    <mergeCell ref="BG5:BG32"/>
    <mergeCell ref="AK26:AO26"/>
    <mergeCell ref="W29:AE29"/>
    <mergeCell ref="AK29:AO29"/>
    <mergeCell ref="W30:AE30"/>
    <mergeCell ref="AK30:AO30"/>
    <mergeCell ref="AK31:AO31"/>
    <mergeCell ref="W32:AE32"/>
    <mergeCell ref="AK32:AO32"/>
    <mergeCell ref="W33:AE33"/>
    <mergeCell ref="AK33:AO33"/>
    <mergeCell ref="X35:AB35"/>
    <mergeCell ref="AK35:AO35"/>
    <mergeCell ref="AR2:BG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74:AP74"/>
    <mergeCell ref="AN73:AP73"/>
    <mergeCell ref="AN75:AP75"/>
    <mergeCell ref="E71:I71"/>
    <mergeCell ref="E70:I70"/>
    <mergeCell ref="D72:H72"/>
    <mergeCell ref="E73:I73"/>
    <mergeCell ref="E74:I74"/>
    <mergeCell ref="D75:H75"/>
    <mergeCell ref="AG64:AM64"/>
    <mergeCell ref="AG63:AM63"/>
    <mergeCell ref="AG65:AM65"/>
    <mergeCell ref="AG66:AM66"/>
    <mergeCell ref="AG67:AM67"/>
    <mergeCell ref="AG68:AM68"/>
    <mergeCell ref="AG69:AM69"/>
    <mergeCell ref="AG70:AM70"/>
    <mergeCell ref="AG71:AM71"/>
    <mergeCell ref="AG72:AM72"/>
    <mergeCell ref="AG73:AM73"/>
    <mergeCell ref="AG74:AM74"/>
    <mergeCell ref="AG75:AM75"/>
    <mergeCell ref="J69:AF69"/>
    <mergeCell ref="K68:AF68"/>
    <mergeCell ref="K70:AF70"/>
    <mergeCell ref="K71:AF71"/>
    <mergeCell ref="J72:AF72"/>
    <mergeCell ref="K73:AF73"/>
    <mergeCell ref="K74:AF74"/>
    <mergeCell ref="J75:AF75"/>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 ref="C52:G52"/>
    <mergeCell ref="I52:AF52"/>
    <mergeCell ref="J55:AF55"/>
    <mergeCell ref="K56:AF56"/>
    <mergeCell ref="K57:AF57"/>
    <mergeCell ref="K58:AF58"/>
    <mergeCell ref="K59:AF59"/>
    <mergeCell ref="J60:AF60"/>
    <mergeCell ref="K61:AF61"/>
    <mergeCell ref="K62:AF62"/>
    <mergeCell ref="J63:AF63"/>
    <mergeCell ref="K64:AF64"/>
    <mergeCell ref="J65:AF65"/>
    <mergeCell ref="J66:AF66"/>
    <mergeCell ref="K67:AF67"/>
    <mergeCell ref="D55:H55"/>
    <mergeCell ref="E62:I62"/>
    <mergeCell ref="E56:I56"/>
    <mergeCell ref="E57:I57"/>
    <mergeCell ref="E58:I58"/>
    <mergeCell ref="E59:I59"/>
    <mergeCell ref="D60:H60"/>
    <mergeCell ref="E61:I61"/>
    <mergeCell ref="D63:H63"/>
    <mergeCell ref="E64:I64"/>
    <mergeCell ref="D65:H65"/>
    <mergeCell ref="D66:H66"/>
    <mergeCell ref="E67:I67"/>
    <mergeCell ref="E68:I68"/>
    <mergeCell ref="D69:H69"/>
    <mergeCell ref="AN58:AP58"/>
    <mergeCell ref="AN61:AP61"/>
    <mergeCell ref="AN59:AP59"/>
    <mergeCell ref="AN60:AP60"/>
    <mergeCell ref="AN62:AP62"/>
    <mergeCell ref="AN63:AP63"/>
    <mergeCell ref="AN64:AP64"/>
    <mergeCell ref="AN65:AP65"/>
    <mergeCell ref="AN66:AP66"/>
    <mergeCell ref="AN67:AP67"/>
    <mergeCell ref="AN68:AP68"/>
    <mergeCell ref="AN69:AP69"/>
    <mergeCell ref="AN70:AP70"/>
    <mergeCell ref="AN71:AP71"/>
    <mergeCell ref="AN72:AP72"/>
  </mergeCells>
  <hyperlinks>
    <hyperlink ref="A56" location="'01 - Technologie zabezpeč...'!C2" display="/"/>
    <hyperlink ref="A57" location="'02 - Provizorní zab. zař'!C2" display="/"/>
    <hyperlink ref="A58" location="'03 - Zemní práce '!C2" display="/"/>
    <hyperlink ref="A59" location="'04 - VON'!C2" display="/"/>
    <hyperlink ref="A61" location="'01 - sdělovací zařízení'!C2" display="/"/>
    <hyperlink ref="A62" location="'02 - stavební úpravy'!C2" display="/"/>
    <hyperlink ref="A64" location="'01 - informační a rozhlas...'!C2" display="/"/>
    <hyperlink ref="A65" location="'PS 02-03 - PZTS, protipož...'!C2" display="/"/>
    <hyperlink ref="A67" location="'01 - kamerový systém'!C2" display="/"/>
    <hyperlink ref="A68" location="'02 - stavební úpravy_01'!C2" display="/"/>
    <hyperlink ref="A70" location="'01 - oprava rozvodů NN'!C2" display="/"/>
    <hyperlink ref="A71" location="'02 - stavební úpravy_02'!C2" display="/"/>
    <hyperlink ref="A73" location="'01 - EOV'!C2" display="/"/>
    <hyperlink ref="A74" location="'02 - stavební úpravy_03'!C2" display="/"/>
    <hyperlink ref="A75" location="'04 - NEOCEŇOVAT Materiál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116</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1557</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1558</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ROUND(K90,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ROUND((SUM(BE90:BE141)),  2)</f>
        <v>0</v>
      </c>
      <c r="G37" s="36"/>
      <c r="H37" s="36"/>
      <c r="I37" s="166">
        <v>0.20999999999999999</v>
      </c>
      <c r="J37" s="147"/>
      <c r="K37" s="160">
        <f>ROUND(((SUM(BE90:BE141))*I37),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ROUND((SUM(BF90:BF141)),  2)</f>
        <v>0</v>
      </c>
      <c r="G38" s="36"/>
      <c r="H38" s="36"/>
      <c r="I38" s="166">
        <v>0.14999999999999999</v>
      </c>
      <c r="J38" s="147"/>
      <c r="K38" s="160">
        <f>ROUND(((SUM(BF90:BF141))*I38),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ROUND((SUM(BG90:BG141)),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ROUND((SUM(BH90:BH141)),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ROUND((SUM(BI90:BI141)),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1557</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01 - kamerový systém</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Q90</f>
        <v>0</v>
      </c>
      <c r="J65" s="188">
        <f>R90</f>
        <v>0</v>
      </c>
      <c r="K65" s="100">
        <f>K90</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145</v>
      </c>
      <c r="E66" s="192"/>
      <c r="F66" s="192"/>
      <c r="G66" s="192"/>
      <c r="H66" s="192"/>
      <c r="I66" s="193">
        <f>Q106</f>
        <v>0</v>
      </c>
      <c r="J66" s="193">
        <f>R106</f>
        <v>0</v>
      </c>
      <c r="K66" s="194">
        <f>K106</f>
        <v>0</v>
      </c>
      <c r="L66" s="190"/>
      <c r="M66" s="195"/>
      <c r="S66" s="9"/>
      <c r="T66" s="9"/>
      <c r="U66" s="9"/>
      <c r="V66" s="9"/>
      <c r="W66" s="9"/>
      <c r="X66" s="9"/>
      <c r="Y66" s="9"/>
      <c r="Z66" s="9"/>
      <c r="AA66" s="9"/>
      <c r="AB66" s="9"/>
      <c r="AC66" s="9"/>
      <c r="AD66" s="9"/>
      <c r="AE66" s="9"/>
    </row>
    <row r="67" s="10" customFormat="1" ht="19.92" customHeight="1">
      <c r="A67" s="10"/>
      <c r="B67" s="196"/>
      <c r="C67" s="125"/>
      <c r="D67" s="197" t="s">
        <v>146</v>
      </c>
      <c r="E67" s="198"/>
      <c r="F67" s="198"/>
      <c r="G67" s="198"/>
      <c r="H67" s="198"/>
      <c r="I67" s="199">
        <f>Q107</f>
        <v>0</v>
      </c>
      <c r="J67" s="199">
        <f>R107</f>
        <v>0</v>
      </c>
      <c r="K67" s="200">
        <f>K107</f>
        <v>0</v>
      </c>
      <c r="L67" s="125"/>
      <c r="M67" s="201"/>
      <c r="S67" s="10"/>
      <c r="T67" s="10"/>
      <c r="U67" s="10"/>
      <c r="V67" s="10"/>
      <c r="W67" s="10"/>
      <c r="X67" s="10"/>
      <c r="Y67" s="10"/>
      <c r="Z67" s="10"/>
      <c r="AA67" s="10"/>
      <c r="AB67" s="10"/>
      <c r="AC67" s="10"/>
      <c r="AD67" s="10"/>
      <c r="AE67" s="10"/>
    </row>
    <row r="68" s="9" customFormat="1" ht="24.96" customHeight="1">
      <c r="A68" s="9"/>
      <c r="B68" s="189"/>
      <c r="C68" s="190"/>
      <c r="D68" s="191" t="s">
        <v>147</v>
      </c>
      <c r="E68" s="192"/>
      <c r="F68" s="192"/>
      <c r="G68" s="192"/>
      <c r="H68" s="192"/>
      <c r="I68" s="193">
        <f>Q109</f>
        <v>0</v>
      </c>
      <c r="J68" s="193">
        <f>R109</f>
        <v>0</v>
      </c>
      <c r="K68" s="194">
        <f>K109</f>
        <v>0</v>
      </c>
      <c r="L68" s="190"/>
      <c r="M68" s="195"/>
      <c r="S68" s="9"/>
      <c r="T68" s="9"/>
      <c r="U68" s="9"/>
      <c r="V68" s="9"/>
      <c r="W68" s="9"/>
      <c r="X68" s="9"/>
      <c r="Y68" s="9"/>
      <c r="Z68" s="9"/>
      <c r="AA68" s="9"/>
      <c r="AB68" s="9"/>
      <c r="AC68" s="9"/>
      <c r="AD68" s="9"/>
      <c r="AE68" s="9"/>
    </row>
    <row r="69" s="2" customFormat="1" ht="21.84" customHeight="1">
      <c r="A69" s="36"/>
      <c r="B69" s="37"/>
      <c r="C69" s="38"/>
      <c r="D69" s="38"/>
      <c r="E69" s="38"/>
      <c r="F69" s="38"/>
      <c r="G69" s="38"/>
      <c r="H69" s="38"/>
      <c r="I69" s="147"/>
      <c r="J69" s="147"/>
      <c r="K69" s="38"/>
      <c r="L69" s="38"/>
      <c r="M69" s="148"/>
      <c r="S69" s="36"/>
      <c r="T69" s="36"/>
      <c r="U69" s="36"/>
      <c r="V69" s="36"/>
      <c r="W69" s="36"/>
      <c r="X69" s="36"/>
      <c r="Y69" s="36"/>
      <c r="Z69" s="36"/>
      <c r="AA69" s="36"/>
      <c r="AB69" s="36"/>
      <c r="AC69" s="36"/>
      <c r="AD69" s="36"/>
      <c r="AE69" s="36"/>
    </row>
    <row r="70" s="2" customFormat="1" ht="6.96" customHeight="1">
      <c r="A70" s="36"/>
      <c r="B70" s="57"/>
      <c r="C70" s="58"/>
      <c r="D70" s="58"/>
      <c r="E70" s="58"/>
      <c r="F70" s="58"/>
      <c r="G70" s="58"/>
      <c r="H70" s="58"/>
      <c r="I70" s="177"/>
      <c r="J70" s="177"/>
      <c r="K70" s="58"/>
      <c r="L70" s="58"/>
      <c r="M70" s="148"/>
      <c r="S70" s="36"/>
      <c r="T70" s="36"/>
      <c r="U70" s="36"/>
      <c r="V70" s="36"/>
      <c r="W70" s="36"/>
      <c r="X70" s="36"/>
      <c r="Y70" s="36"/>
      <c r="Z70" s="36"/>
      <c r="AA70" s="36"/>
      <c r="AB70" s="36"/>
      <c r="AC70" s="36"/>
      <c r="AD70" s="36"/>
      <c r="AE70" s="36"/>
    </row>
    <row r="74" s="2" customFormat="1" ht="6.96" customHeight="1">
      <c r="A74" s="36"/>
      <c r="B74" s="59"/>
      <c r="C74" s="60"/>
      <c r="D74" s="60"/>
      <c r="E74" s="60"/>
      <c r="F74" s="60"/>
      <c r="G74" s="60"/>
      <c r="H74" s="60"/>
      <c r="I74" s="180"/>
      <c r="J74" s="180"/>
      <c r="K74" s="60"/>
      <c r="L74" s="60"/>
      <c r="M74" s="148"/>
      <c r="S74" s="36"/>
      <c r="T74" s="36"/>
      <c r="U74" s="36"/>
      <c r="V74" s="36"/>
      <c r="W74" s="36"/>
      <c r="X74" s="36"/>
      <c r="Y74" s="36"/>
      <c r="Z74" s="36"/>
      <c r="AA74" s="36"/>
      <c r="AB74" s="36"/>
      <c r="AC74" s="36"/>
      <c r="AD74" s="36"/>
      <c r="AE74" s="36"/>
    </row>
    <row r="75" s="2" customFormat="1" ht="24.96" customHeight="1">
      <c r="A75" s="36"/>
      <c r="B75" s="37"/>
      <c r="C75" s="21" t="s">
        <v>148</v>
      </c>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147"/>
      <c r="J76" s="147"/>
      <c r="K76" s="38"/>
      <c r="L76" s="38"/>
      <c r="M76" s="148"/>
      <c r="S76" s="36"/>
      <c r="T76" s="36"/>
      <c r="U76" s="36"/>
      <c r="V76" s="36"/>
      <c r="W76" s="36"/>
      <c r="X76" s="36"/>
      <c r="Y76" s="36"/>
      <c r="Z76" s="36"/>
      <c r="AA76" s="36"/>
      <c r="AB76" s="36"/>
      <c r="AC76" s="36"/>
      <c r="AD76" s="36"/>
      <c r="AE76" s="36"/>
    </row>
    <row r="77" s="2" customFormat="1" ht="12" customHeight="1">
      <c r="A77" s="36"/>
      <c r="B77" s="37"/>
      <c r="C77" s="30" t="s">
        <v>17</v>
      </c>
      <c r="D77" s="38"/>
      <c r="E77" s="38"/>
      <c r="F77" s="38"/>
      <c r="G77" s="38"/>
      <c r="H77" s="38"/>
      <c r="I77" s="147"/>
      <c r="J77" s="147"/>
      <c r="K77" s="38"/>
      <c r="L77" s="38"/>
      <c r="M77" s="148"/>
      <c r="S77" s="36"/>
      <c r="T77" s="36"/>
      <c r="U77" s="36"/>
      <c r="V77" s="36"/>
      <c r="W77" s="36"/>
      <c r="X77" s="36"/>
      <c r="Y77" s="36"/>
      <c r="Z77" s="36"/>
      <c r="AA77" s="36"/>
      <c r="AB77" s="36"/>
      <c r="AC77" s="36"/>
      <c r="AD77" s="36"/>
      <c r="AE77" s="36"/>
    </row>
    <row r="78" s="2" customFormat="1" ht="14.4" customHeight="1">
      <c r="A78" s="36"/>
      <c r="B78" s="37"/>
      <c r="C78" s="38"/>
      <c r="D78" s="38"/>
      <c r="E78" s="181" t="str">
        <f>E7</f>
        <v>Oprava zabezpečovacího zařízení v ŽST Dobříš</v>
      </c>
      <c r="F78" s="30"/>
      <c r="G78" s="30"/>
      <c r="H78" s="30"/>
      <c r="I78" s="147"/>
      <c r="J78" s="147"/>
      <c r="K78" s="38"/>
      <c r="L78" s="38"/>
      <c r="M78" s="148"/>
      <c r="S78" s="36"/>
      <c r="T78" s="36"/>
      <c r="U78" s="36"/>
      <c r="V78" s="36"/>
      <c r="W78" s="36"/>
      <c r="X78" s="36"/>
      <c r="Y78" s="36"/>
      <c r="Z78" s="36"/>
      <c r="AA78" s="36"/>
      <c r="AB78" s="36"/>
      <c r="AC78" s="36"/>
      <c r="AD78" s="36"/>
      <c r="AE78" s="36"/>
    </row>
    <row r="79" s="1" customFormat="1" ht="12" customHeight="1">
      <c r="B79" s="19"/>
      <c r="C79" s="30" t="s">
        <v>133</v>
      </c>
      <c r="D79" s="20"/>
      <c r="E79" s="20"/>
      <c r="F79" s="20"/>
      <c r="G79" s="20"/>
      <c r="H79" s="20"/>
      <c r="I79" s="139"/>
      <c r="J79" s="139"/>
      <c r="K79" s="20"/>
      <c r="L79" s="20"/>
      <c r="M79" s="18"/>
    </row>
    <row r="80" s="2" customFormat="1" ht="14.4" customHeight="1">
      <c r="A80" s="36"/>
      <c r="B80" s="37"/>
      <c r="C80" s="38"/>
      <c r="D80" s="38"/>
      <c r="E80" s="181" t="s">
        <v>1557</v>
      </c>
      <c r="F80" s="38"/>
      <c r="G80" s="38"/>
      <c r="H80" s="38"/>
      <c r="I80" s="147"/>
      <c r="J80" s="147"/>
      <c r="K80" s="38"/>
      <c r="L80" s="38"/>
      <c r="M80" s="148"/>
      <c r="S80" s="36"/>
      <c r="T80" s="36"/>
      <c r="U80" s="36"/>
      <c r="V80" s="36"/>
      <c r="W80" s="36"/>
      <c r="X80" s="36"/>
      <c r="Y80" s="36"/>
      <c r="Z80" s="36"/>
      <c r="AA80" s="36"/>
      <c r="AB80" s="36"/>
      <c r="AC80" s="36"/>
      <c r="AD80" s="36"/>
      <c r="AE80" s="36"/>
    </row>
    <row r="81" s="2" customFormat="1" ht="12" customHeight="1">
      <c r="A81" s="36"/>
      <c r="B81" s="37"/>
      <c r="C81" s="30" t="s">
        <v>135</v>
      </c>
      <c r="D81" s="38"/>
      <c r="E81" s="38"/>
      <c r="F81" s="38"/>
      <c r="G81" s="38"/>
      <c r="H81" s="38"/>
      <c r="I81" s="147"/>
      <c r="J81" s="147"/>
      <c r="K81" s="38"/>
      <c r="L81" s="38"/>
      <c r="M81" s="148"/>
      <c r="S81" s="36"/>
      <c r="T81" s="36"/>
      <c r="U81" s="36"/>
      <c r="V81" s="36"/>
      <c r="W81" s="36"/>
      <c r="X81" s="36"/>
      <c r="Y81" s="36"/>
      <c r="Z81" s="36"/>
      <c r="AA81" s="36"/>
      <c r="AB81" s="36"/>
      <c r="AC81" s="36"/>
      <c r="AD81" s="36"/>
      <c r="AE81" s="36"/>
    </row>
    <row r="82" s="2" customFormat="1" ht="14.4" customHeight="1">
      <c r="A82" s="36"/>
      <c r="B82" s="37"/>
      <c r="C82" s="38"/>
      <c r="D82" s="38"/>
      <c r="E82" s="67" t="str">
        <f>E11</f>
        <v>01 - kamerový systém</v>
      </c>
      <c r="F82" s="38"/>
      <c r="G82" s="38"/>
      <c r="H82" s="38"/>
      <c r="I82" s="147"/>
      <c r="J82" s="147"/>
      <c r="K82" s="38"/>
      <c r="L82" s="38"/>
      <c r="M82" s="148"/>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147"/>
      <c r="J83" s="147"/>
      <c r="K83" s="38"/>
      <c r="L83" s="38"/>
      <c r="M83" s="148"/>
      <c r="S83" s="36"/>
      <c r="T83" s="36"/>
      <c r="U83" s="36"/>
      <c r="V83" s="36"/>
      <c r="W83" s="36"/>
      <c r="X83" s="36"/>
      <c r="Y83" s="36"/>
      <c r="Z83" s="36"/>
      <c r="AA83" s="36"/>
      <c r="AB83" s="36"/>
      <c r="AC83" s="36"/>
      <c r="AD83" s="36"/>
      <c r="AE83" s="36"/>
    </row>
    <row r="84" s="2" customFormat="1" ht="12" customHeight="1">
      <c r="A84" s="36"/>
      <c r="B84" s="37"/>
      <c r="C84" s="30" t="s">
        <v>22</v>
      </c>
      <c r="D84" s="38"/>
      <c r="E84" s="38"/>
      <c r="F84" s="25" t="str">
        <f>F14</f>
        <v>Dobříš</v>
      </c>
      <c r="G84" s="38"/>
      <c r="H84" s="38"/>
      <c r="I84" s="150" t="s">
        <v>24</v>
      </c>
      <c r="J84" s="152" t="str">
        <f>IF(J14="","",J14)</f>
        <v>18. 12. 2019</v>
      </c>
      <c r="K84" s="38"/>
      <c r="L84" s="38"/>
      <c r="M84" s="148"/>
      <c r="S84" s="36"/>
      <c r="T84" s="36"/>
      <c r="U84" s="36"/>
      <c r="V84" s="36"/>
      <c r="W84" s="36"/>
      <c r="X84" s="36"/>
      <c r="Y84" s="36"/>
      <c r="Z84" s="36"/>
      <c r="AA84" s="36"/>
      <c r="AB84" s="36"/>
      <c r="AC84" s="36"/>
      <c r="AD84" s="36"/>
      <c r="AE84" s="36"/>
    </row>
    <row r="85" s="2" customFormat="1" ht="6.96" customHeight="1">
      <c r="A85" s="36"/>
      <c r="B85" s="37"/>
      <c r="C85" s="38"/>
      <c r="D85" s="38"/>
      <c r="E85" s="38"/>
      <c r="F85" s="38"/>
      <c r="G85" s="38"/>
      <c r="H85" s="38"/>
      <c r="I85" s="147"/>
      <c r="J85" s="147"/>
      <c r="K85" s="38"/>
      <c r="L85" s="38"/>
      <c r="M85" s="148"/>
      <c r="S85" s="36"/>
      <c r="T85" s="36"/>
      <c r="U85" s="36"/>
      <c r="V85" s="36"/>
      <c r="W85" s="36"/>
      <c r="X85" s="36"/>
      <c r="Y85" s="36"/>
      <c r="Z85" s="36"/>
      <c r="AA85" s="36"/>
      <c r="AB85" s="36"/>
      <c r="AC85" s="36"/>
      <c r="AD85" s="36"/>
      <c r="AE85" s="36"/>
    </row>
    <row r="86" s="2" customFormat="1" ht="26.4" customHeight="1">
      <c r="A86" s="36"/>
      <c r="B86" s="37"/>
      <c r="C86" s="30" t="s">
        <v>26</v>
      </c>
      <c r="D86" s="38"/>
      <c r="E86" s="38"/>
      <c r="F86" s="25" t="str">
        <f>E17</f>
        <v>Jiří Kejkula</v>
      </c>
      <c r="G86" s="38"/>
      <c r="H86" s="38"/>
      <c r="I86" s="150" t="s">
        <v>32</v>
      </c>
      <c r="J86" s="182" t="str">
        <f>E23</f>
        <v>Signal projekt s.r.o.</v>
      </c>
      <c r="K86" s="38"/>
      <c r="L86" s="38"/>
      <c r="M86" s="148"/>
      <c r="S86" s="36"/>
      <c r="T86" s="36"/>
      <c r="U86" s="36"/>
      <c r="V86" s="36"/>
      <c r="W86" s="36"/>
      <c r="X86" s="36"/>
      <c r="Y86" s="36"/>
      <c r="Z86" s="36"/>
      <c r="AA86" s="36"/>
      <c r="AB86" s="36"/>
      <c r="AC86" s="36"/>
      <c r="AD86" s="36"/>
      <c r="AE86" s="36"/>
    </row>
    <row r="87" s="2" customFormat="1" ht="15.6" customHeight="1">
      <c r="A87" s="36"/>
      <c r="B87" s="37"/>
      <c r="C87" s="30" t="s">
        <v>30</v>
      </c>
      <c r="D87" s="38"/>
      <c r="E87" s="38"/>
      <c r="F87" s="25" t="str">
        <f>IF(E20="","",E20)</f>
        <v>Vyplň údaj</v>
      </c>
      <c r="G87" s="38"/>
      <c r="H87" s="38"/>
      <c r="I87" s="150" t="s">
        <v>34</v>
      </c>
      <c r="J87" s="182" t="str">
        <f>E26</f>
        <v>Zdeněk Hron</v>
      </c>
      <c r="K87" s="38"/>
      <c r="L87" s="38"/>
      <c r="M87" s="148"/>
      <c r="S87" s="36"/>
      <c r="T87" s="36"/>
      <c r="U87" s="36"/>
      <c r="V87" s="36"/>
      <c r="W87" s="36"/>
      <c r="X87" s="36"/>
      <c r="Y87" s="36"/>
      <c r="Z87" s="36"/>
      <c r="AA87" s="36"/>
      <c r="AB87" s="36"/>
      <c r="AC87" s="36"/>
      <c r="AD87" s="36"/>
      <c r="AE87" s="36"/>
    </row>
    <row r="88" s="2" customFormat="1" ht="10.32" customHeight="1">
      <c r="A88" s="36"/>
      <c r="B88" s="37"/>
      <c r="C88" s="38"/>
      <c r="D88" s="38"/>
      <c r="E88" s="38"/>
      <c r="F88" s="38"/>
      <c r="G88" s="38"/>
      <c r="H88" s="38"/>
      <c r="I88" s="147"/>
      <c r="J88" s="147"/>
      <c r="K88" s="38"/>
      <c r="L88" s="38"/>
      <c r="M88" s="148"/>
      <c r="S88" s="36"/>
      <c r="T88" s="36"/>
      <c r="U88" s="36"/>
      <c r="V88" s="36"/>
      <c r="W88" s="36"/>
      <c r="X88" s="36"/>
      <c r="Y88" s="36"/>
      <c r="Z88" s="36"/>
      <c r="AA88" s="36"/>
      <c r="AB88" s="36"/>
      <c r="AC88" s="36"/>
      <c r="AD88" s="36"/>
      <c r="AE88" s="36"/>
    </row>
    <row r="89" s="11" customFormat="1" ht="29.28" customHeight="1">
      <c r="A89" s="202"/>
      <c r="B89" s="203"/>
      <c r="C89" s="204" t="s">
        <v>149</v>
      </c>
      <c r="D89" s="205" t="s">
        <v>57</v>
      </c>
      <c r="E89" s="205" t="s">
        <v>53</v>
      </c>
      <c r="F89" s="205" t="s">
        <v>54</v>
      </c>
      <c r="G89" s="205" t="s">
        <v>150</v>
      </c>
      <c r="H89" s="205" t="s">
        <v>151</v>
      </c>
      <c r="I89" s="206" t="s">
        <v>152</v>
      </c>
      <c r="J89" s="206" t="s">
        <v>153</v>
      </c>
      <c r="K89" s="207" t="s">
        <v>143</v>
      </c>
      <c r="L89" s="208" t="s">
        <v>154</v>
      </c>
      <c r="M89" s="209"/>
      <c r="N89" s="90" t="s">
        <v>20</v>
      </c>
      <c r="O89" s="91" t="s">
        <v>42</v>
      </c>
      <c r="P89" s="91" t="s">
        <v>155</v>
      </c>
      <c r="Q89" s="91" t="s">
        <v>156</v>
      </c>
      <c r="R89" s="91" t="s">
        <v>157</v>
      </c>
      <c r="S89" s="91" t="s">
        <v>158</v>
      </c>
      <c r="T89" s="91" t="s">
        <v>159</v>
      </c>
      <c r="U89" s="91" t="s">
        <v>160</v>
      </c>
      <c r="V89" s="91" t="s">
        <v>161</v>
      </c>
      <c r="W89" s="91" t="s">
        <v>162</v>
      </c>
      <c r="X89" s="92" t="s">
        <v>163</v>
      </c>
      <c r="Y89" s="202"/>
      <c r="Z89" s="202"/>
      <c r="AA89" s="202"/>
      <c r="AB89" s="202"/>
      <c r="AC89" s="202"/>
      <c r="AD89" s="202"/>
      <c r="AE89" s="202"/>
    </row>
    <row r="90" s="2" customFormat="1" ht="22.8" customHeight="1">
      <c r="A90" s="36"/>
      <c r="B90" s="37"/>
      <c r="C90" s="97" t="s">
        <v>164</v>
      </c>
      <c r="D90" s="38"/>
      <c r="E90" s="38"/>
      <c r="F90" s="38"/>
      <c r="G90" s="38"/>
      <c r="H90" s="38"/>
      <c r="I90" s="147"/>
      <c r="J90" s="147"/>
      <c r="K90" s="210">
        <f>BK90</f>
        <v>0</v>
      </c>
      <c r="L90" s="38"/>
      <c r="M90" s="42"/>
      <c r="N90" s="93"/>
      <c r="O90" s="211"/>
      <c r="P90" s="94"/>
      <c r="Q90" s="212">
        <f>Q91+SUM(Q92:Q106)+Q109</f>
        <v>0</v>
      </c>
      <c r="R90" s="212">
        <f>R91+SUM(R92:R106)+R109</f>
        <v>0</v>
      </c>
      <c r="S90" s="94"/>
      <c r="T90" s="213">
        <f>T91+SUM(T92:T106)+T109</f>
        <v>0</v>
      </c>
      <c r="U90" s="94"/>
      <c r="V90" s="213">
        <f>V91+SUM(V92:V106)+V109</f>
        <v>0</v>
      </c>
      <c r="W90" s="94"/>
      <c r="X90" s="214">
        <f>X91+SUM(X92:X106)+X109</f>
        <v>0</v>
      </c>
      <c r="Y90" s="36"/>
      <c r="Z90" s="36"/>
      <c r="AA90" s="36"/>
      <c r="AB90" s="36"/>
      <c r="AC90" s="36"/>
      <c r="AD90" s="36"/>
      <c r="AE90" s="36"/>
      <c r="AT90" s="15" t="s">
        <v>73</v>
      </c>
      <c r="AU90" s="15" t="s">
        <v>144</v>
      </c>
      <c r="BK90" s="215">
        <f>BK91+SUM(BK92:BK106)+BK109</f>
        <v>0</v>
      </c>
    </row>
    <row r="91" s="2" customFormat="1" ht="32.4" customHeight="1">
      <c r="A91" s="36"/>
      <c r="B91" s="37"/>
      <c r="C91" s="216" t="s">
        <v>81</v>
      </c>
      <c r="D91" s="216" t="s">
        <v>166</v>
      </c>
      <c r="E91" s="217" t="s">
        <v>1559</v>
      </c>
      <c r="F91" s="218" t="s">
        <v>1560</v>
      </c>
      <c r="G91" s="219" t="s">
        <v>169</v>
      </c>
      <c r="H91" s="220">
        <v>5</v>
      </c>
      <c r="I91" s="221"/>
      <c r="J91" s="222"/>
      <c r="K91" s="223">
        <f>ROUND(P91*H91,2)</f>
        <v>0</v>
      </c>
      <c r="L91" s="224"/>
      <c r="M91" s="225"/>
      <c r="N91" s="226" t="s">
        <v>20</v>
      </c>
      <c r="O91" s="227" t="s">
        <v>43</v>
      </c>
      <c r="P91" s="228">
        <f>I91+J91</f>
        <v>0</v>
      </c>
      <c r="Q91" s="228">
        <f>ROUND(I91*H91,2)</f>
        <v>0</v>
      </c>
      <c r="R91" s="228">
        <f>ROUND(J91*H91,2)</f>
        <v>0</v>
      </c>
      <c r="S91" s="82"/>
      <c r="T91" s="229">
        <f>S91*H91</f>
        <v>0</v>
      </c>
      <c r="U91" s="229">
        <v>0</v>
      </c>
      <c r="V91" s="229">
        <f>U91*H91</f>
        <v>0</v>
      </c>
      <c r="W91" s="229">
        <v>0</v>
      </c>
      <c r="X91" s="230">
        <f>W91*H91</f>
        <v>0</v>
      </c>
      <c r="Y91" s="36"/>
      <c r="Z91" s="36"/>
      <c r="AA91" s="36"/>
      <c r="AB91" s="36"/>
      <c r="AC91" s="36"/>
      <c r="AD91" s="36"/>
      <c r="AE91" s="36"/>
      <c r="AR91" s="231" t="s">
        <v>1259</v>
      </c>
      <c r="AT91" s="231" t="s">
        <v>166</v>
      </c>
      <c r="AU91" s="231" t="s">
        <v>74</v>
      </c>
      <c r="AY91" s="15" t="s">
        <v>170</v>
      </c>
      <c r="BE91" s="232">
        <f>IF(O91="základní",K91,0)</f>
        <v>0</v>
      </c>
      <c r="BF91" s="232">
        <f>IF(O91="snížená",K91,0)</f>
        <v>0</v>
      </c>
      <c r="BG91" s="232">
        <f>IF(O91="zákl. přenesená",K91,0)</f>
        <v>0</v>
      </c>
      <c r="BH91" s="232">
        <f>IF(O91="sníž. přenesená",K91,0)</f>
        <v>0</v>
      </c>
      <c r="BI91" s="232">
        <f>IF(O91="nulová",K91,0)</f>
        <v>0</v>
      </c>
      <c r="BJ91" s="15" t="s">
        <v>81</v>
      </c>
      <c r="BK91" s="232">
        <f>ROUND(P91*H91,2)</f>
        <v>0</v>
      </c>
      <c r="BL91" s="15" t="s">
        <v>172</v>
      </c>
      <c r="BM91" s="231" t="s">
        <v>1561</v>
      </c>
    </row>
    <row r="92" s="2" customFormat="1" ht="43.2" customHeight="1">
      <c r="A92" s="36"/>
      <c r="B92" s="37"/>
      <c r="C92" s="216" t="s">
        <v>329</v>
      </c>
      <c r="D92" s="216" t="s">
        <v>166</v>
      </c>
      <c r="E92" s="217" t="s">
        <v>1562</v>
      </c>
      <c r="F92" s="218" t="s">
        <v>1563</v>
      </c>
      <c r="G92" s="219" t="s">
        <v>169</v>
      </c>
      <c r="H92" s="220">
        <v>1</v>
      </c>
      <c r="I92" s="221"/>
      <c r="J92" s="222"/>
      <c r="K92" s="223">
        <f>ROUND(P92*H92,2)</f>
        <v>0</v>
      </c>
      <c r="L92" s="224"/>
      <c r="M92" s="225"/>
      <c r="N92" s="226" t="s">
        <v>20</v>
      </c>
      <c r="O92" s="227" t="s">
        <v>43</v>
      </c>
      <c r="P92" s="228">
        <f>I92+J92</f>
        <v>0</v>
      </c>
      <c r="Q92" s="228">
        <f>ROUND(I92*H92,2)</f>
        <v>0</v>
      </c>
      <c r="R92" s="228">
        <f>ROUND(J92*H92,2)</f>
        <v>0</v>
      </c>
      <c r="S92" s="82"/>
      <c r="T92" s="229">
        <f>S92*H92</f>
        <v>0</v>
      </c>
      <c r="U92" s="229">
        <v>0</v>
      </c>
      <c r="V92" s="229">
        <f>U92*H92</f>
        <v>0</v>
      </c>
      <c r="W92" s="229">
        <v>0</v>
      </c>
      <c r="X92" s="230">
        <f>W92*H92</f>
        <v>0</v>
      </c>
      <c r="Y92" s="36"/>
      <c r="Z92" s="36"/>
      <c r="AA92" s="36"/>
      <c r="AB92" s="36"/>
      <c r="AC92" s="36"/>
      <c r="AD92" s="36"/>
      <c r="AE92" s="36"/>
      <c r="AR92" s="231" t="s">
        <v>1259</v>
      </c>
      <c r="AT92" s="231" t="s">
        <v>166</v>
      </c>
      <c r="AU92" s="231" t="s">
        <v>74</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172</v>
      </c>
      <c r="BM92" s="231" t="s">
        <v>1564</v>
      </c>
    </row>
    <row r="93" s="2" customFormat="1" ht="32.4" customHeight="1">
      <c r="A93" s="36"/>
      <c r="B93" s="37"/>
      <c r="C93" s="216" t="s">
        <v>317</v>
      </c>
      <c r="D93" s="216" t="s">
        <v>166</v>
      </c>
      <c r="E93" s="217" t="s">
        <v>1490</v>
      </c>
      <c r="F93" s="218" t="s">
        <v>1491</v>
      </c>
      <c r="G93" s="219" t="s">
        <v>169</v>
      </c>
      <c r="H93" s="220">
        <v>7</v>
      </c>
      <c r="I93" s="221"/>
      <c r="J93" s="222"/>
      <c r="K93" s="223">
        <f>ROUND(P93*H93,2)</f>
        <v>0</v>
      </c>
      <c r="L93" s="224"/>
      <c r="M93" s="225"/>
      <c r="N93" s="226" t="s">
        <v>20</v>
      </c>
      <c r="O93" s="227" t="s">
        <v>43</v>
      </c>
      <c r="P93" s="228">
        <f>I93+J93</f>
        <v>0</v>
      </c>
      <c r="Q93" s="228">
        <f>ROUND(I93*H93,2)</f>
        <v>0</v>
      </c>
      <c r="R93" s="228">
        <f>ROUND(J93*H93,2)</f>
        <v>0</v>
      </c>
      <c r="S93" s="82"/>
      <c r="T93" s="229">
        <f>S93*H93</f>
        <v>0</v>
      </c>
      <c r="U93" s="229">
        <v>0</v>
      </c>
      <c r="V93" s="229">
        <f>U93*H93</f>
        <v>0</v>
      </c>
      <c r="W93" s="229">
        <v>0</v>
      </c>
      <c r="X93" s="230">
        <f>W93*H93</f>
        <v>0</v>
      </c>
      <c r="Y93" s="36"/>
      <c r="Z93" s="36"/>
      <c r="AA93" s="36"/>
      <c r="AB93" s="36"/>
      <c r="AC93" s="36"/>
      <c r="AD93" s="36"/>
      <c r="AE93" s="36"/>
      <c r="AR93" s="231" t="s">
        <v>373</v>
      </c>
      <c r="AT93" s="231" t="s">
        <v>166</v>
      </c>
      <c r="AU93" s="231" t="s">
        <v>74</v>
      </c>
      <c r="AY93" s="15" t="s">
        <v>170</v>
      </c>
      <c r="BE93" s="232">
        <f>IF(O93="základní",K93,0)</f>
        <v>0</v>
      </c>
      <c r="BF93" s="232">
        <f>IF(O93="snížená",K93,0)</f>
        <v>0</v>
      </c>
      <c r="BG93" s="232">
        <f>IF(O93="zákl. přenesená",K93,0)</f>
        <v>0</v>
      </c>
      <c r="BH93" s="232">
        <f>IF(O93="sníž. přenesená",K93,0)</f>
        <v>0</v>
      </c>
      <c r="BI93" s="232">
        <f>IF(O93="nulová",K93,0)</f>
        <v>0</v>
      </c>
      <c r="BJ93" s="15" t="s">
        <v>81</v>
      </c>
      <c r="BK93" s="232">
        <f>ROUND(P93*H93,2)</f>
        <v>0</v>
      </c>
      <c r="BL93" s="15" t="s">
        <v>373</v>
      </c>
      <c r="BM93" s="231" t="s">
        <v>1565</v>
      </c>
    </row>
    <row r="94" s="2" customFormat="1" ht="32.4" customHeight="1">
      <c r="A94" s="36"/>
      <c r="B94" s="37"/>
      <c r="C94" s="216" t="s">
        <v>1566</v>
      </c>
      <c r="D94" s="216" t="s">
        <v>166</v>
      </c>
      <c r="E94" s="217" t="s">
        <v>1493</v>
      </c>
      <c r="F94" s="218" t="s">
        <v>1494</v>
      </c>
      <c r="G94" s="219" t="s">
        <v>169</v>
      </c>
      <c r="H94" s="220">
        <v>7</v>
      </c>
      <c r="I94" s="221"/>
      <c r="J94" s="222"/>
      <c r="K94" s="223">
        <f>ROUND(P94*H94,2)</f>
        <v>0</v>
      </c>
      <c r="L94" s="224"/>
      <c r="M94" s="225"/>
      <c r="N94" s="226"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373</v>
      </c>
      <c r="AT94" s="231" t="s">
        <v>166</v>
      </c>
      <c r="AU94" s="231" t="s">
        <v>74</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373</v>
      </c>
      <c r="BM94" s="231" t="s">
        <v>1567</v>
      </c>
    </row>
    <row r="95" s="2" customFormat="1" ht="43.2" customHeight="1">
      <c r="A95" s="36"/>
      <c r="B95" s="37"/>
      <c r="C95" s="216" t="s">
        <v>1336</v>
      </c>
      <c r="D95" s="216" t="s">
        <v>166</v>
      </c>
      <c r="E95" s="217" t="s">
        <v>1568</v>
      </c>
      <c r="F95" s="218" t="s">
        <v>1569</v>
      </c>
      <c r="G95" s="219" t="s">
        <v>169</v>
      </c>
      <c r="H95" s="220">
        <v>1</v>
      </c>
      <c r="I95" s="221"/>
      <c r="J95" s="222"/>
      <c r="K95" s="223">
        <f>ROUND(P95*H95,2)</f>
        <v>0</v>
      </c>
      <c r="L95" s="224"/>
      <c r="M95" s="225"/>
      <c r="N95" s="226" t="s">
        <v>20</v>
      </c>
      <c r="O95" s="227" t="s">
        <v>43</v>
      </c>
      <c r="P95" s="228">
        <f>I95+J95</f>
        <v>0</v>
      </c>
      <c r="Q95" s="228">
        <f>ROUND(I95*H95,2)</f>
        <v>0</v>
      </c>
      <c r="R95" s="228">
        <f>ROUND(J95*H95,2)</f>
        <v>0</v>
      </c>
      <c r="S95" s="82"/>
      <c r="T95" s="229">
        <f>S95*H95</f>
        <v>0</v>
      </c>
      <c r="U95" s="229">
        <v>0</v>
      </c>
      <c r="V95" s="229">
        <f>U95*H95</f>
        <v>0</v>
      </c>
      <c r="W95" s="229">
        <v>0</v>
      </c>
      <c r="X95" s="230">
        <f>W95*H95</f>
        <v>0</v>
      </c>
      <c r="Y95" s="36"/>
      <c r="Z95" s="36"/>
      <c r="AA95" s="36"/>
      <c r="AB95" s="36"/>
      <c r="AC95" s="36"/>
      <c r="AD95" s="36"/>
      <c r="AE95" s="36"/>
      <c r="AR95" s="231" t="s">
        <v>373</v>
      </c>
      <c r="AT95" s="231" t="s">
        <v>166</v>
      </c>
      <c r="AU95" s="231" t="s">
        <v>74</v>
      </c>
      <c r="AY95" s="15" t="s">
        <v>170</v>
      </c>
      <c r="BE95" s="232">
        <f>IF(O95="základní",K95,0)</f>
        <v>0</v>
      </c>
      <c r="BF95" s="232">
        <f>IF(O95="snížená",K95,0)</f>
        <v>0</v>
      </c>
      <c r="BG95" s="232">
        <f>IF(O95="zákl. přenesená",K95,0)</f>
        <v>0</v>
      </c>
      <c r="BH95" s="232">
        <f>IF(O95="sníž. přenesená",K95,0)</f>
        <v>0</v>
      </c>
      <c r="BI95" s="232">
        <f>IF(O95="nulová",K95,0)</f>
        <v>0</v>
      </c>
      <c r="BJ95" s="15" t="s">
        <v>81</v>
      </c>
      <c r="BK95" s="232">
        <f>ROUND(P95*H95,2)</f>
        <v>0</v>
      </c>
      <c r="BL95" s="15" t="s">
        <v>373</v>
      </c>
      <c r="BM95" s="231" t="s">
        <v>1570</v>
      </c>
    </row>
    <row r="96" s="2" customFormat="1" ht="32.4" customHeight="1">
      <c r="A96" s="36"/>
      <c r="B96" s="37"/>
      <c r="C96" s="216" t="s">
        <v>8</v>
      </c>
      <c r="D96" s="216" t="s">
        <v>166</v>
      </c>
      <c r="E96" s="217" t="s">
        <v>1571</v>
      </c>
      <c r="F96" s="218" t="s">
        <v>1572</v>
      </c>
      <c r="G96" s="219" t="s">
        <v>169</v>
      </c>
      <c r="H96" s="220">
        <v>1</v>
      </c>
      <c r="I96" s="221"/>
      <c r="J96" s="222"/>
      <c r="K96" s="223">
        <f>ROUND(P96*H96,2)</f>
        <v>0</v>
      </c>
      <c r="L96" s="224"/>
      <c r="M96" s="225"/>
      <c r="N96" s="226" t="s">
        <v>20</v>
      </c>
      <c r="O96" s="227" t="s">
        <v>43</v>
      </c>
      <c r="P96" s="228">
        <f>I96+J96</f>
        <v>0</v>
      </c>
      <c r="Q96" s="228">
        <f>ROUND(I96*H96,2)</f>
        <v>0</v>
      </c>
      <c r="R96" s="228">
        <f>ROUND(J96*H96,2)</f>
        <v>0</v>
      </c>
      <c r="S96" s="82"/>
      <c r="T96" s="229">
        <f>S96*H96</f>
        <v>0</v>
      </c>
      <c r="U96" s="229">
        <v>0</v>
      </c>
      <c r="V96" s="229">
        <f>U96*H96</f>
        <v>0</v>
      </c>
      <c r="W96" s="229">
        <v>0</v>
      </c>
      <c r="X96" s="230">
        <f>W96*H96</f>
        <v>0</v>
      </c>
      <c r="Y96" s="36"/>
      <c r="Z96" s="36"/>
      <c r="AA96" s="36"/>
      <c r="AB96" s="36"/>
      <c r="AC96" s="36"/>
      <c r="AD96" s="36"/>
      <c r="AE96" s="36"/>
      <c r="AR96" s="231" t="s">
        <v>373</v>
      </c>
      <c r="AT96" s="231" t="s">
        <v>166</v>
      </c>
      <c r="AU96" s="231" t="s">
        <v>74</v>
      </c>
      <c r="AY96" s="15" t="s">
        <v>170</v>
      </c>
      <c r="BE96" s="232">
        <f>IF(O96="základní",K96,0)</f>
        <v>0</v>
      </c>
      <c r="BF96" s="232">
        <f>IF(O96="snížená",K96,0)</f>
        <v>0</v>
      </c>
      <c r="BG96" s="232">
        <f>IF(O96="zákl. přenesená",K96,0)</f>
        <v>0</v>
      </c>
      <c r="BH96" s="232">
        <f>IF(O96="sníž. přenesená",K96,0)</f>
        <v>0</v>
      </c>
      <c r="BI96" s="232">
        <f>IF(O96="nulová",K96,0)</f>
        <v>0</v>
      </c>
      <c r="BJ96" s="15" t="s">
        <v>81</v>
      </c>
      <c r="BK96" s="232">
        <f>ROUND(P96*H96,2)</f>
        <v>0</v>
      </c>
      <c r="BL96" s="15" t="s">
        <v>373</v>
      </c>
      <c r="BM96" s="231" t="s">
        <v>1573</v>
      </c>
    </row>
    <row r="97" s="2" customFormat="1" ht="21.6" customHeight="1">
      <c r="A97" s="36"/>
      <c r="B97" s="37"/>
      <c r="C97" s="216" t="s">
        <v>172</v>
      </c>
      <c r="D97" s="216" t="s">
        <v>166</v>
      </c>
      <c r="E97" s="217" t="s">
        <v>1574</v>
      </c>
      <c r="F97" s="218" t="s">
        <v>1575</v>
      </c>
      <c r="G97" s="219" t="s">
        <v>169</v>
      </c>
      <c r="H97" s="220">
        <v>1</v>
      </c>
      <c r="I97" s="221"/>
      <c r="J97" s="222"/>
      <c r="K97" s="223">
        <f>ROUND(P97*H97,2)</f>
        <v>0</v>
      </c>
      <c r="L97" s="224"/>
      <c r="M97" s="225"/>
      <c r="N97" s="226" t="s">
        <v>20</v>
      </c>
      <c r="O97" s="227" t="s">
        <v>43</v>
      </c>
      <c r="P97" s="228">
        <f>I97+J97</f>
        <v>0</v>
      </c>
      <c r="Q97" s="228">
        <f>ROUND(I97*H97,2)</f>
        <v>0</v>
      </c>
      <c r="R97" s="228">
        <f>ROUND(J97*H97,2)</f>
        <v>0</v>
      </c>
      <c r="S97" s="82"/>
      <c r="T97" s="229">
        <f>S97*H97</f>
        <v>0</v>
      </c>
      <c r="U97" s="229">
        <v>0</v>
      </c>
      <c r="V97" s="229">
        <f>U97*H97</f>
        <v>0</v>
      </c>
      <c r="W97" s="229">
        <v>0</v>
      </c>
      <c r="X97" s="230">
        <f>W97*H97</f>
        <v>0</v>
      </c>
      <c r="Y97" s="36"/>
      <c r="Z97" s="36"/>
      <c r="AA97" s="36"/>
      <c r="AB97" s="36"/>
      <c r="AC97" s="36"/>
      <c r="AD97" s="36"/>
      <c r="AE97" s="36"/>
      <c r="AR97" s="231" t="s">
        <v>373</v>
      </c>
      <c r="AT97" s="231" t="s">
        <v>166</v>
      </c>
      <c r="AU97" s="231" t="s">
        <v>74</v>
      </c>
      <c r="AY97" s="15" t="s">
        <v>170</v>
      </c>
      <c r="BE97" s="232">
        <f>IF(O97="základní",K97,0)</f>
        <v>0</v>
      </c>
      <c r="BF97" s="232">
        <f>IF(O97="snížená",K97,0)</f>
        <v>0</v>
      </c>
      <c r="BG97" s="232">
        <f>IF(O97="zákl. přenesená",K97,0)</f>
        <v>0</v>
      </c>
      <c r="BH97" s="232">
        <f>IF(O97="sníž. přenesená",K97,0)</f>
        <v>0</v>
      </c>
      <c r="BI97" s="232">
        <f>IF(O97="nulová",K97,0)</f>
        <v>0</v>
      </c>
      <c r="BJ97" s="15" t="s">
        <v>81</v>
      </c>
      <c r="BK97" s="232">
        <f>ROUND(P97*H97,2)</f>
        <v>0</v>
      </c>
      <c r="BL97" s="15" t="s">
        <v>373</v>
      </c>
      <c r="BM97" s="231" t="s">
        <v>1576</v>
      </c>
    </row>
    <row r="98" s="2" customFormat="1" ht="32.4" customHeight="1">
      <c r="A98" s="36"/>
      <c r="B98" s="37"/>
      <c r="C98" s="216" t="s">
        <v>176</v>
      </c>
      <c r="D98" s="216" t="s">
        <v>166</v>
      </c>
      <c r="E98" s="217" t="s">
        <v>1577</v>
      </c>
      <c r="F98" s="218" t="s">
        <v>1578</v>
      </c>
      <c r="G98" s="219" t="s">
        <v>169</v>
      </c>
      <c r="H98" s="220">
        <v>5</v>
      </c>
      <c r="I98" s="221"/>
      <c r="J98" s="222"/>
      <c r="K98" s="223">
        <f>ROUND(P98*H98,2)</f>
        <v>0</v>
      </c>
      <c r="L98" s="224"/>
      <c r="M98" s="225"/>
      <c r="N98" s="226" t="s">
        <v>20</v>
      </c>
      <c r="O98" s="227" t="s">
        <v>43</v>
      </c>
      <c r="P98" s="228">
        <f>I98+J98</f>
        <v>0</v>
      </c>
      <c r="Q98" s="228">
        <f>ROUND(I98*H98,2)</f>
        <v>0</v>
      </c>
      <c r="R98" s="228">
        <f>ROUND(J98*H98,2)</f>
        <v>0</v>
      </c>
      <c r="S98" s="82"/>
      <c r="T98" s="229">
        <f>S98*H98</f>
        <v>0</v>
      </c>
      <c r="U98" s="229">
        <v>0</v>
      </c>
      <c r="V98" s="229">
        <f>U98*H98</f>
        <v>0</v>
      </c>
      <c r="W98" s="229">
        <v>0</v>
      </c>
      <c r="X98" s="230">
        <f>W98*H98</f>
        <v>0</v>
      </c>
      <c r="Y98" s="36"/>
      <c r="Z98" s="36"/>
      <c r="AA98" s="36"/>
      <c r="AB98" s="36"/>
      <c r="AC98" s="36"/>
      <c r="AD98" s="36"/>
      <c r="AE98" s="36"/>
      <c r="AR98" s="231" t="s">
        <v>373</v>
      </c>
      <c r="AT98" s="231" t="s">
        <v>166</v>
      </c>
      <c r="AU98" s="231" t="s">
        <v>74</v>
      </c>
      <c r="AY98" s="15" t="s">
        <v>170</v>
      </c>
      <c r="BE98" s="232">
        <f>IF(O98="základní",K98,0)</f>
        <v>0</v>
      </c>
      <c r="BF98" s="232">
        <f>IF(O98="snížená",K98,0)</f>
        <v>0</v>
      </c>
      <c r="BG98" s="232">
        <f>IF(O98="zákl. přenesená",K98,0)</f>
        <v>0</v>
      </c>
      <c r="BH98" s="232">
        <f>IF(O98="sníž. přenesená",K98,0)</f>
        <v>0</v>
      </c>
      <c r="BI98" s="232">
        <f>IF(O98="nulová",K98,0)</f>
        <v>0</v>
      </c>
      <c r="BJ98" s="15" t="s">
        <v>81</v>
      </c>
      <c r="BK98" s="232">
        <f>ROUND(P98*H98,2)</f>
        <v>0</v>
      </c>
      <c r="BL98" s="15" t="s">
        <v>373</v>
      </c>
      <c r="BM98" s="231" t="s">
        <v>1579</v>
      </c>
    </row>
    <row r="99" s="2" customFormat="1" ht="32.4" customHeight="1">
      <c r="A99" s="36"/>
      <c r="B99" s="37"/>
      <c r="C99" s="216" t="s">
        <v>180</v>
      </c>
      <c r="D99" s="216" t="s">
        <v>166</v>
      </c>
      <c r="E99" s="217" t="s">
        <v>1580</v>
      </c>
      <c r="F99" s="218" t="s">
        <v>1581</v>
      </c>
      <c r="G99" s="219" t="s">
        <v>169</v>
      </c>
      <c r="H99" s="220">
        <v>1</v>
      </c>
      <c r="I99" s="221"/>
      <c r="J99" s="222"/>
      <c r="K99" s="223">
        <f>ROUND(P99*H99,2)</f>
        <v>0</v>
      </c>
      <c r="L99" s="224"/>
      <c r="M99" s="225"/>
      <c r="N99" s="226" t="s">
        <v>20</v>
      </c>
      <c r="O99" s="227" t="s">
        <v>43</v>
      </c>
      <c r="P99" s="228">
        <f>I99+J99</f>
        <v>0</v>
      </c>
      <c r="Q99" s="228">
        <f>ROUND(I99*H99,2)</f>
        <v>0</v>
      </c>
      <c r="R99" s="228">
        <f>ROUND(J99*H99,2)</f>
        <v>0</v>
      </c>
      <c r="S99" s="82"/>
      <c r="T99" s="229">
        <f>S99*H99</f>
        <v>0</v>
      </c>
      <c r="U99" s="229">
        <v>0</v>
      </c>
      <c r="V99" s="229">
        <f>U99*H99</f>
        <v>0</v>
      </c>
      <c r="W99" s="229">
        <v>0</v>
      </c>
      <c r="X99" s="230">
        <f>W99*H99</f>
        <v>0</v>
      </c>
      <c r="Y99" s="36"/>
      <c r="Z99" s="36"/>
      <c r="AA99" s="36"/>
      <c r="AB99" s="36"/>
      <c r="AC99" s="36"/>
      <c r="AD99" s="36"/>
      <c r="AE99" s="36"/>
      <c r="AR99" s="231" t="s">
        <v>373</v>
      </c>
      <c r="AT99" s="231" t="s">
        <v>166</v>
      </c>
      <c r="AU99" s="231" t="s">
        <v>74</v>
      </c>
      <c r="AY99" s="15" t="s">
        <v>170</v>
      </c>
      <c r="BE99" s="232">
        <f>IF(O99="základní",K99,0)</f>
        <v>0</v>
      </c>
      <c r="BF99" s="232">
        <f>IF(O99="snížená",K99,0)</f>
        <v>0</v>
      </c>
      <c r="BG99" s="232">
        <f>IF(O99="zákl. přenesená",K99,0)</f>
        <v>0</v>
      </c>
      <c r="BH99" s="232">
        <f>IF(O99="sníž. přenesená",K99,0)</f>
        <v>0</v>
      </c>
      <c r="BI99" s="232">
        <f>IF(O99="nulová",K99,0)</f>
        <v>0</v>
      </c>
      <c r="BJ99" s="15" t="s">
        <v>81</v>
      </c>
      <c r="BK99" s="232">
        <f>ROUND(P99*H99,2)</f>
        <v>0</v>
      </c>
      <c r="BL99" s="15" t="s">
        <v>373</v>
      </c>
      <c r="BM99" s="231" t="s">
        <v>1582</v>
      </c>
    </row>
    <row r="100" s="2" customFormat="1" ht="32.4" customHeight="1">
      <c r="A100" s="36"/>
      <c r="B100" s="37"/>
      <c r="C100" s="216" t="s">
        <v>1255</v>
      </c>
      <c r="D100" s="216" t="s">
        <v>166</v>
      </c>
      <c r="E100" s="217" t="s">
        <v>1583</v>
      </c>
      <c r="F100" s="218" t="s">
        <v>1584</v>
      </c>
      <c r="G100" s="219" t="s">
        <v>169</v>
      </c>
      <c r="H100" s="220">
        <v>1</v>
      </c>
      <c r="I100" s="221"/>
      <c r="J100" s="222"/>
      <c r="K100" s="223">
        <f>ROUND(P100*H100,2)</f>
        <v>0</v>
      </c>
      <c r="L100" s="224"/>
      <c r="M100" s="225"/>
      <c r="N100" s="226" t="s">
        <v>20</v>
      </c>
      <c r="O100" s="227" t="s">
        <v>43</v>
      </c>
      <c r="P100" s="228">
        <f>I100+J100</f>
        <v>0</v>
      </c>
      <c r="Q100" s="228">
        <f>ROUND(I100*H100,2)</f>
        <v>0</v>
      </c>
      <c r="R100" s="228">
        <f>ROUND(J100*H100,2)</f>
        <v>0</v>
      </c>
      <c r="S100" s="82"/>
      <c r="T100" s="229">
        <f>S100*H100</f>
        <v>0</v>
      </c>
      <c r="U100" s="229">
        <v>0</v>
      </c>
      <c r="V100" s="229">
        <f>U100*H100</f>
        <v>0</v>
      </c>
      <c r="W100" s="229">
        <v>0</v>
      </c>
      <c r="X100" s="230">
        <f>W100*H100</f>
        <v>0</v>
      </c>
      <c r="Y100" s="36"/>
      <c r="Z100" s="36"/>
      <c r="AA100" s="36"/>
      <c r="AB100" s="36"/>
      <c r="AC100" s="36"/>
      <c r="AD100" s="36"/>
      <c r="AE100" s="36"/>
      <c r="AR100" s="231" t="s">
        <v>373</v>
      </c>
      <c r="AT100" s="231" t="s">
        <v>166</v>
      </c>
      <c r="AU100" s="231" t="s">
        <v>74</v>
      </c>
      <c r="AY100" s="15" t="s">
        <v>170</v>
      </c>
      <c r="BE100" s="232">
        <f>IF(O100="základní",K100,0)</f>
        <v>0</v>
      </c>
      <c r="BF100" s="232">
        <f>IF(O100="snížená",K100,0)</f>
        <v>0</v>
      </c>
      <c r="BG100" s="232">
        <f>IF(O100="zákl. přenesená",K100,0)</f>
        <v>0</v>
      </c>
      <c r="BH100" s="232">
        <f>IF(O100="sníž. přenesená",K100,0)</f>
        <v>0</v>
      </c>
      <c r="BI100" s="232">
        <f>IF(O100="nulová",K100,0)</f>
        <v>0</v>
      </c>
      <c r="BJ100" s="15" t="s">
        <v>81</v>
      </c>
      <c r="BK100" s="232">
        <f>ROUND(P100*H100,2)</f>
        <v>0</v>
      </c>
      <c r="BL100" s="15" t="s">
        <v>373</v>
      </c>
      <c r="BM100" s="231" t="s">
        <v>1585</v>
      </c>
    </row>
    <row r="101" s="2" customFormat="1" ht="32.4" customHeight="1">
      <c r="A101" s="36"/>
      <c r="B101" s="37"/>
      <c r="C101" s="216" t="s">
        <v>1259</v>
      </c>
      <c r="D101" s="216" t="s">
        <v>166</v>
      </c>
      <c r="E101" s="217" t="s">
        <v>1586</v>
      </c>
      <c r="F101" s="218" t="s">
        <v>1587</v>
      </c>
      <c r="G101" s="219" t="s">
        <v>169</v>
      </c>
      <c r="H101" s="220">
        <v>1</v>
      </c>
      <c r="I101" s="221"/>
      <c r="J101" s="222"/>
      <c r="K101" s="223">
        <f>ROUND(P101*H101,2)</f>
        <v>0</v>
      </c>
      <c r="L101" s="224"/>
      <c r="M101" s="225"/>
      <c r="N101" s="226" t="s">
        <v>20</v>
      </c>
      <c r="O101" s="227" t="s">
        <v>43</v>
      </c>
      <c r="P101" s="228">
        <f>I101+J101</f>
        <v>0</v>
      </c>
      <c r="Q101" s="228">
        <f>ROUND(I101*H101,2)</f>
        <v>0</v>
      </c>
      <c r="R101" s="228">
        <f>ROUND(J101*H101,2)</f>
        <v>0</v>
      </c>
      <c r="S101" s="82"/>
      <c r="T101" s="229">
        <f>S101*H101</f>
        <v>0</v>
      </c>
      <c r="U101" s="229">
        <v>0</v>
      </c>
      <c r="V101" s="229">
        <f>U101*H101</f>
        <v>0</v>
      </c>
      <c r="W101" s="229">
        <v>0</v>
      </c>
      <c r="X101" s="230">
        <f>W101*H101</f>
        <v>0</v>
      </c>
      <c r="Y101" s="36"/>
      <c r="Z101" s="36"/>
      <c r="AA101" s="36"/>
      <c r="AB101" s="36"/>
      <c r="AC101" s="36"/>
      <c r="AD101" s="36"/>
      <c r="AE101" s="36"/>
      <c r="AR101" s="231" t="s">
        <v>373</v>
      </c>
      <c r="AT101" s="231" t="s">
        <v>166</v>
      </c>
      <c r="AU101" s="231" t="s">
        <v>74</v>
      </c>
      <c r="AY101" s="15" t="s">
        <v>170</v>
      </c>
      <c r="BE101" s="232">
        <f>IF(O101="základní",K101,0)</f>
        <v>0</v>
      </c>
      <c r="BF101" s="232">
        <f>IF(O101="snížená",K101,0)</f>
        <v>0</v>
      </c>
      <c r="BG101" s="232">
        <f>IF(O101="zákl. přenesená",K101,0)</f>
        <v>0</v>
      </c>
      <c r="BH101" s="232">
        <f>IF(O101="sníž. přenesená",K101,0)</f>
        <v>0</v>
      </c>
      <c r="BI101" s="232">
        <f>IF(O101="nulová",K101,0)</f>
        <v>0</v>
      </c>
      <c r="BJ101" s="15" t="s">
        <v>81</v>
      </c>
      <c r="BK101" s="232">
        <f>ROUND(P101*H101,2)</f>
        <v>0</v>
      </c>
      <c r="BL101" s="15" t="s">
        <v>373</v>
      </c>
      <c r="BM101" s="231" t="s">
        <v>1588</v>
      </c>
    </row>
    <row r="102" s="2" customFormat="1" ht="32.4" customHeight="1">
      <c r="A102" s="36"/>
      <c r="B102" s="37"/>
      <c r="C102" s="216" t="s">
        <v>1263</v>
      </c>
      <c r="D102" s="216" t="s">
        <v>166</v>
      </c>
      <c r="E102" s="217" t="s">
        <v>1589</v>
      </c>
      <c r="F102" s="218" t="s">
        <v>1590</v>
      </c>
      <c r="G102" s="219" t="s">
        <v>169</v>
      </c>
      <c r="H102" s="220">
        <v>5</v>
      </c>
      <c r="I102" s="221"/>
      <c r="J102" s="222"/>
      <c r="K102" s="223">
        <f>ROUND(P102*H102,2)</f>
        <v>0</v>
      </c>
      <c r="L102" s="224"/>
      <c r="M102" s="225"/>
      <c r="N102" s="226" t="s">
        <v>20</v>
      </c>
      <c r="O102" s="227" t="s">
        <v>43</v>
      </c>
      <c r="P102" s="228">
        <f>I102+J102</f>
        <v>0</v>
      </c>
      <c r="Q102" s="228">
        <f>ROUND(I102*H102,2)</f>
        <v>0</v>
      </c>
      <c r="R102" s="228">
        <f>ROUND(J102*H102,2)</f>
        <v>0</v>
      </c>
      <c r="S102" s="82"/>
      <c r="T102" s="229">
        <f>S102*H102</f>
        <v>0</v>
      </c>
      <c r="U102" s="229">
        <v>0</v>
      </c>
      <c r="V102" s="229">
        <f>U102*H102</f>
        <v>0</v>
      </c>
      <c r="W102" s="229">
        <v>0</v>
      </c>
      <c r="X102" s="230">
        <f>W102*H102</f>
        <v>0</v>
      </c>
      <c r="Y102" s="36"/>
      <c r="Z102" s="36"/>
      <c r="AA102" s="36"/>
      <c r="AB102" s="36"/>
      <c r="AC102" s="36"/>
      <c r="AD102" s="36"/>
      <c r="AE102" s="36"/>
      <c r="AR102" s="231" t="s">
        <v>373</v>
      </c>
      <c r="AT102" s="231" t="s">
        <v>166</v>
      </c>
      <c r="AU102" s="231" t="s">
        <v>74</v>
      </c>
      <c r="AY102" s="15" t="s">
        <v>170</v>
      </c>
      <c r="BE102" s="232">
        <f>IF(O102="základní",K102,0)</f>
        <v>0</v>
      </c>
      <c r="BF102" s="232">
        <f>IF(O102="snížená",K102,0)</f>
        <v>0</v>
      </c>
      <c r="BG102" s="232">
        <f>IF(O102="zákl. přenesená",K102,0)</f>
        <v>0</v>
      </c>
      <c r="BH102" s="232">
        <f>IF(O102="sníž. přenesená",K102,0)</f>
        <v>0</v>
      </c>
      <c r="BI102" s="232">
        <f>IF(O102="nulová",K102,0)</f>
        <v>0</v>
      </c>
      <c r="BJ102" s="15" t="s">
        <v>81</v>
      </c>
      <c r="BK102" s="232">
        <f>ROUND(P102*H102,2)</f>
        <v>0</v>
      </c>
      <c r="BL102" s="15" t="s">
        <v>373</v>
      </c>
      <c r="BM102" s="231" t="s">
        <v>1591</v>
      </c>
    </row>
    <row r="103" s="2" customFormat="1" ht="21.6" customHeight="1">
      <c r="A103" s="36"/>
      <c r="B103" s="37"/>
      <c r="C103" s="216" t="s">
        <v>1245</v>
      </c>
      <c r="D103" s="216" t="s">
        <v>166</v>
      </c>
      <c r="E103" s="217" t="s">
        <v>1592</v>
      </c>
      <c r="F103" s="218" t="s">
        <v>1593</v>
      </c>
      <c r="G103" s="219" t="s">
        <v>169</v>
      </c>
      <c r="H103" s="220">
        <v>5</v>
      </c>
      <c r="I103" s="221"/>
      <c r="J103" s="222"/>
      <c r="K103" s="223">
        <f>ROUND(P103*H103,2)</f>
        <v>0</v>
      </c>
      <c r="L103" s="224"/>
      <c r="M103" s="225"/>
      <c r="N103" s="226" t="s">
        <v>20</v>
      </c>
      <c r="O103" s="227" t="s">
        <v>43</v>
      </c>
      <c r="P103" s="228">
        <f>I103+J103</f>
        <v>0</v>
      </c>
      <c r="Q103" s="228">
        <f>ROUND(I103*H103,2)</f>
        <v>0</v>
      </c>
      <c r="R103" s="228">
        <f>ROUND(J103*H103,2)</f>
        <v>0</v>
      </c>
      <c r="S103" s="82"/>
      <c r="T103" s="229">
        <f>S103*H103</f>
        <v>0</v>
      </c>
      <c r="U103" s="229">
        <v>0</v>
      </c>
      <c r="V103" s="229">
        <f>U103*H103</f>
        <v>0</v>
      </c>
      <c r="W103" s="229">
        <v>0</v>
      </c>
      <c r="X103" s="230">
        <f>W103*H103</f>
        <v>0</v>
      </c>
      <c r="Y103" s="36"/>
      <c r="Z103" s="36"/>
      <c r="AA103" s="36"/>
      <c r="AB103" s="36"/>
      <c r="AC103" s="36"/>
      <c r="AD103" s="36"/>
      <c r="AE103" s="36"/>
      <c r="AR103" s="231" t="s">
        <v>373</v>
      </c>
      <c r="AT103" s="231" t="s">
        <v>166</v>
      </c>
      <c r="AU103" s="231" t="s">
        <v>74</v>
      </c>
      <c r="AY103" s="15" t="s">
        <v>170</v>
      </c>
      <c r="BE103" s="232">
        <f>IF(O103="základní",K103,0)</f>
        <v>0</v>
      </c>
      <c r="BF103" s="232">
        <f>IF(O103="snížená",K103,0)</f>
        <v>0</v>
      </c>
      <c r="BG103" s="232">
        <f>IF(O103="zákl. přenesená",K103,0)</f>
        <v>0</v>
      </c>
      <c r="BH103" s="232">
        <f>IF(O103="sníž. přenesená",K103,0)</f>
        <v>0</v>
      </c>
      <c r="BI103" s="232">
        <f>IF(O103="nulová",K103,0)</f>
        <v>0</v>
      </c>
      <c r="BJ103" s="15" t="s">
        <v>81</v>
      </c>
      <c r="BK103" s="232">
        <f>ROUND(P103*H103,2)</f>
        <v>0</v>
      </c>
      <c r="BL103" s="15" t="s">
        <v>373</v>
      </c>
      <c r="BM103" s="231" t="s">
        <v>1594</v>
      </c>
    </row>
    <row r="104" s="2" customFormat="1" ht="32.4" customHeight="1">
      <c r="A104" s="36"/>
      <c r="B104" s="37"/>
      <c r="C104" s="216" t="s">
        <v>1223</v>
      </c>
      <c r="D104" s="216" t="s">
        <v>166</v>
      </c>
      <c r="E104" s="217" t="s">
        <v>1595</v>
      </c>
      <c r="F104" s="218" t="s">
        <v>1596</v>
      </c>
      <c r="G104" s="219" t="s">
        <v>169</v>
      </c>
      <c r="H104" s="220">
        <v>10</v>
      </c>
      <c r="I104" s="221"/>
      <c r="J104" s="222"/>
      <c r="K104" s="223">
        <f>ROUND(P104*H104,2)</f>
        <v>0</v>
      </c>
      <c r="L104" s="224"/>
      <c r="M104" s="225"/>
      <c r="N104" s="226" t="s">
        <v>20</v>
      </c>
      <c r="O104" s="227" t="s">
        <v>43</v>
      </c>
      <c r="P104" s="228">
        <f>I104+J104</f>
        <v>0</v>
      </c>
      <c r="Q104" s="228">
        <f>ROUND(I104*H104,2)</f>
        <v>0</v>
      </c>
      <c r="R104" s="228">
        <f>ROUND(J104*H104,2)</f>
        <v>0</v>
      </c>
      <c r="S104" s="82"/>
      <c r="T104" s="229">
        <f>S104*H104</f>
        <v>0</v>
      </c>
      <c r="U104" s="229">
        <v>0</v>
      </c>
      <c r="V104" s="229">
        <f>U104*H104</f>
        <v>0</v>
      </c>
      <c r="W104" s="229">
        <v>0</v>
      </c>
      <c r="X104" s="230">
        <f>W104*H104</f>
        <v>0</v>
      </c>
      <c r="Y104" s="36"/>
      <c r="Z104" s="36"/>
      <c r="AA104" s="36"/>
      <c r="AB104" s="36"/>
      <c r="AC104" s="36"/>
      <c r="AD104" s="36"/>
      <c r="AE104" s="36"/>
      <c r="AR104" s="231" t="s">
        <v>373</v>
      </c>
      <c r="AT104" s="231" t="s">
        <v>166</v>
      </c>
      <c r="AU104" s="231" t="s">
        <v>74</v>
      </c>
      <c r="AY104" s="15" t="s">
        <v>170</v>
      </c>
      <c r="BE104" s="232">
        <f>IF(O104="základní",K104,0)</f>
        <v>0</v>
      </c>
      <c r="BF104" s="232">
        <f>IF(O104="snížená",K104,0)</f>
        <v>0</v>
      </c>
      <c r="BG104" s="232">
        <f>IF(O104="zákl. přenesená",K104,0)</f>
        <v>0</v>
      </c>
      <c r="BH104" s="232">
        <f>IF(O104="sníž. přenesená",K104,0)</f>
        <v>0</v>
      </c>
      <c r="BI104" s="232">
        <f>IF(O104="nulová",K104,0)</f>
        <v>0</v>
      </c>
      <c r="BJ104" s="15" t="s">
        <v>81</v>
      </c>
      <c r="BK104" s="232">
        <f>ROUND(P104*H104,2)</f>
        <v>0</v>
      </c>
      <c r="BL104" s="15" t="s">
        <v>373</v>
      </c>
      <c r="BM104" s="231" t="s">
        <v>1597</v>
      </c>
    </row>
    <row r="105" s="2" customFormat="1" ht="21.6" customHeight="1">
      <c r="A105" s="36"/>
      <c r="B105" s="37"/>
      <c r="C105" s="216" t="s">
        <v>165</v>
      </c>
      <c r="D105" s="216" t="s">
        <v>166</v>
      </c>
      <c r="E105" s="217" t="s">
        <v>1598</v>
      </c>
      <c r="F105" s="218" t="s">
        <v>1599</v>
      </c>
      <c r="G105" s="219" t="s">
        <v>169</v>
      </c>
      <c r="H105" s="220">
        <v>5</v>
      </c>
      <c r="I105" s="221"/>
      <c r="J105" s="222"/>
      <c r="K105" s="223">
        <f>ROUND(P105*H105,2)</f>
        <v>0</v>
      </c>
      <c r="L105" s="224"/>
      <c r="M105" s="225"/>
      <c r="N105" s="226" t="s">
        <v>20</v>
      </c>
      <c r="O105" s="227" t="s">
        <v>43</v>
      </c>
      <c r="P105" s="228">
        <f>I105+J105</f>
        <v>0</v>
      </c>
      <c r="Q105" s="228">
        <f>ROUND(I105*H105,2)</f>
        <v>0</v>
      </c>
      <c r="R105" s="228">
        <f>ROUND(J105*H105,2)</f>
        <v>0</v>
      </c>
      <c r="S105" s="82"/>
      <c r="T105" s="229">
        <f>S105*H105</f>
        <v>0</v>
      </c>
      <c r="U105" s="229">
        <v>0</v>
      </c>
      <c r="V105" s="229">
        <f>U105*H105</f>
        <v>0</v>
      </c>
      <c r="W105" s="229">
        <v>0</v>
      </c>
      <c r="X105" s="230">
        <f>W105*H105</f>
        <v>0</v>
      </c>
      <c r="Y105" s="36"/>
      <c r="Z105" s="36"/>
      <c r="AA105" s="36"/>
      <c r="AB105" s="36"/>
      <c r="AC105" s="36"/>
      <c r="AD105" s="36"/>
      <c r="AE105" s="36"/>
      <c r="AR105" s="231" t="s">
        <v>373</v>
      </c>
      <c r="AT105" s="231" t="s">
        <v>166</v>
      </c>
      <c r="AU105" s="231" t="s">
        <v>74</v>
      </c>
      <c r="AY105" s="15" t="s">
        <v>170</v>
      </c>
      <c r="BE105" s="232">
        <f>IF(O105="základní",K105,0)</f>
        <v>0</v>
      </c>
      <c r="BF105" s="232">
        <f>IF(O105="snížená",K105,0)</f>
        <v>0</v>
      </c>
      <c r="BG105" s="232">
        <f>IF(O105="zákl. přenesená",K105,0)</f>
        <v>0</v>
      </c>
      <c r="BH105" s="232">
        <f>IF(O105="sníž. přenesená",K105,0)</f>
        <v>0</v>
      </c>
      <c r="BI105" s="232">
        <f>IF(O105="nulová",K105,0)</f>
        <v>0</v>
      </c>
      <c r="BJ105" s="15" t="s">
        <v>81</v>
      </c>
      <c r="BK105" s="232">
        <f>ROUND(P105*H105,2)</f>
        <v>0</v>
      </c>
      <c r="BL105" s="15" t="s">
        <v>373</v>
      </c>
      <c r="BM105" s="231" t="s">
        <v>1600</v>
      </c>
    </row>
    <row r="106" s="12" customFormat="1" ht="25.92" customHeight="1">
      <c r="A106" s="12"/>
      <c r="B106" s="233"/>
      <c r="C106" s="234"/>
      <c r="D106" s="235" t="s">
        <v>73</v>
      </c>
      <c r="E106" s="236" t="s">
        <v>166</v>
      </c>
      <c r="F106" s="236" t="s">
        <v>219</v>
      </c>
      <c r="G106" s="234"/>
      <c r="H106" s="234"/>
      <c r="I106" s="237"/>
      <c r="J106" s="237"/>
      <c r="K106" s="238">
        <f>BK106</f>
        <v>0</v>
      </c>
      <c r="L106" s="234"/>
      <c r="M106" s="239"/>
      <c r="N106" s="240"/>
      <c r="O106" s="241"/>
      <c r="P106" s="241"/>
      <c r="Q106" s="242">
        <f>Q107</f>
        <v>0</v>
      </c>
      <c r="R106" s="242">
        <f>R107</f>
        <v>0</v>
      </c>
      <c r="S106" s="241"/>
      <c r="T106" s="243">
        <f>T107</f>
        <v>0</v>
      </c>
      <c r="U106" s="241"/>
      <c r="V106" s="243">
        <f>V107</f>
        <v>0</v>
      </c>
      <c r="W106" s="241"/>
      <c r="X106" s="244">
        <f>X107</f>
        <v>0</v>
      </c>
      <c r="Y106" s="12"/>
      <c r="Z106" s="12"/>
      <c r="AA106" s="12"/>
      <c r="AB106" s="12"/>
      <c r="AC106" s="12"/>
      <c r="AD106" s="12"/>
      <c r="AE106" s="12"/>
      <c r="AR106" s="245" t="s">
        <v>165</v>
      </c>
      <c r="AT106" s="246" t="s">
        <v>73</v>
      </c>
      <c r="AU106" s="246" t="s">
        <v>74</v>
      </c>
      <c r="AY106" s="245" t="s">
        <v>170</v>
      </c>
      <c r="BK106" s="247">
        <f>BK107</f>
        <v>0</v>
      </c>
    </row>
    <row r="107" s="12" customFormat="1" ht="22.8" customHeight="1">
      <c r="A107" s="12"/>
      <c r="B107" s="233"/>
      <c r="C107" s="234"/>
      <c r="D107" s="235" t="s">
        <v>73</v>
      </c>
      <c r="E107" s="248" t="s">
        <v>220</v>
      </c>
      <c r="F107" s="248" t="s">
        <v>221</v>
      </c>
      <c r="G107" s="234"/>
      <c r="H107" s="234"/>
      <c r="I107" s="237"/>
      <c r="J107" s="237"/>
      <c r="K107" s="249">
        <f>BK107</f>
        <v>0</v>
      </c>
      <c r="L107" s="234"/>
      <c r="M107" s="239"/>
      <c r="N107" s="240"/>
      <c r="O107" s="241"/>
      <c r="P107" s="241"/>
      <c r="Q107" s="242">
        <f>Q108</f>
        <v>0</v>
      </c>
      <c r="R107" s="242">
        <f>R108</f>
        <v>0</v>
      </c>
      <c r="S107" s="241"/>
      <c r="T107" s="243">
        <f>T108</f>
        <v>0</v>
      </c>
      <c r="U107" s="241"/>
      <c r="V107" s="243">
        <f>V108</f>
        <v>0</v>
      </c>
      <c r="W107" s="241"/>
      <c r="X107" s="244">
        <f>X108</f>
        <v>0</v>
      </c>
      <c r="Y107" s="12"/>
      <c r="Z107" s="12"/>
      <c r="AA107" s="12"/>
      <c r="AB107" s="12"/>
      <c r="AC107" s="12"/>
      <c r="AD107" s="12"/>
      <c r="AE107" s="12"/>
      <c r="AR107" s="245" t="s">
        <v>165</v>
      </c>
      <c r="AT107" s="246" t="s">
        <v>73</v>
      </c>
      <c r="AU107" s="246" t="s">
        <v>81</v>
      </c>
      <c r="AY107" s="245" t="s">
        <v>170</v>
      </c>
      <c r="BK107" s="247">
        <f>BK108</f>
        <v>0</v>
      </c>
    </row>
    <row r="108" s="2" customFormat="1" ht="21.6" customHeight="1">
      <c r="A108" s="36"/>
      <c r="B108" s="37"/>
      <c r="C108" s="216" t="s">
        <v>321</v>
      </c>
      <c r="D108" s="216" t="s">
        <v>166</v>
      </c>
      <c r="E108" s="217" t="s">
        <v>1601</v>
      </c>
      <c r="F108" s="218" t="s">
        <v>1602</v>
      </c>
      <c r="G108" s="219" t="s">
        <v>169</v>
      </c>
      <c r="H108" s="220">
        <v>4</v>
      </c>
      <c r="I108" s="221"/>
      <c r="J108" s="222"/>
      <c r="K108" s="223">
        <f>ROUND(P108*H108,2)</f>
        <v>0</v>
      </c>
      <c r="L108" s="224"/>
      <c r="M108" s="225"/>
      <c r="N108" s="226" t="s">
        <v>20</v>
      </c>
      <c r="O108" s="227" t="s">
        <v>43</v>
      </c>
      <c r="P108" s="228">
        <f>I108+J108</f>
        <v>0</v>
      </c>
      <c r="Q108" s="228">
        <f>ROUND(I108*H108,2)</f>
        <v>0</v>
      </c>
      <c r="R108" s="228">
        <f>ROUND(J108*H108,2)</f>
        <v>0</v>
      </c>
      <c r="S108" s="82"/>
      <c r="T108" s="229">
        <f>S108*H108</f>
        <v>0</v>
      </c>
      <c r="U108" s="229">
        <v>0</v>
      </c>
      <c r="V108" s="229">
        <f>U108*H108</f>
        <v>0</v>
      </c>
      <c r="W108" s="229">
        <v>0</v>
      </c>
      <c r="X108" s="230">
        <f>W108*H108</f>
        <v>0</v>
      </c>
      <c r="Y108" s="36"/>
      <c r="Z108" s="36"/>
      <c r="AA108" s="36"/>
      <c r="AB108" s="36"/>
      <c r="AC108" s="36"/>
      <c r="AD108" s="36"/>
      <c r="AE108" s="36"/>
      <c r="AR108" s="231" t="s">
        <v>1189</v>
      </c>
      <c r="AT108" s="231" t="s">
        <v>166</v>
      </c>
      <c r="AU108" s="231" t="s">
        <v>87</v>
      </c>
      <c r="AY108" s="15" t="s">
        <v>170</v>
      </c>
      <c r="BE108" s="232">
        <f>IF(O108="základní",K108,0)</f>
        <v>0</v>
      </c>
      <c r="BF108" s="232">
        <f>IF(O108="snížená",K108,0)</f>
        <v>0</v>
      </c>
      <c r="BG108" s="232">
        <f>IF(O108="zákl. přenesená",K108,0)</f>
        <v>0</v>
      </c>
      <c r="BH108" s="232">
        <f>IF(O108="sníž. přenesená",K108,0)</f>
        <v>0</v>
      </c>
      <c r="BI108" s="232">
        <f>IF(O108="nulová",K108,0)</f>
        <v>0</v>
      </c>
      <c r="BJ108" s="15" t="s">
        <v>81</v>
      </c>
      <c r="BK108" s="232">
        <f>ROUND(P108*H108,2)</f>
        <v>0</v>
      </c>
      <c r="BL108" s="15" t="s">
        <v>399</v>
      </c>
      <c r="BM108" s="231" t="s">
        <v>1603</v>
      </c>
    </row>
    <row r="109" s="12" customFormat="1" ht="25.92" customHeight="1">
      <c r="A109" s="12"/>
      <c r="B109" s="233"/>
      <c r="C109" s="234"/>
      <c r="D109" s="235" t="s">
        <v>73</v>
      </c>
      <c r="E109" s="236" t="s">
        <v>130</v>
      </c>
      <c r="F109" s="236" t="s">
        <v>222</v>
      </c>
      <c r="G109" s="234"/>
      <c r="H109" s="234"/>
      <c r="I109" s="237"/>
      <c r="J109" s="237"/>
      <c r="K109" s="238">
        <f>BK109</f>
        <v>0</v>
      </c>
      <c r="L109" s="234"/>
      <c r="M109" s="239"/>
      <c r="N109" s="240"/>
      <c r="O109" s="241"/>
      <c r="P109" s="241"/>
      <c r="Q109" s="242">
        <f>SUM(Q110:Q141)</f>
        <v>0</v>
      </c>
      <c r="R109" s="242">
        <f>SUM(R110:R141)</f>
        <v>0</v>
      </c>
      <c r="S109" s="241"/>
      <c r="T109" s="243">
        <f>SUM(T110:T141)</f>
        <v>0</v>
      </c>
      <c r="U109" s="241"/>
      <c r="V109" s="243">
        <f>SUM(V110:V141)</f>
        <v>0</v>
      </c>
      <c r="W109" s="241"/>
      <c r="X109" s="244">
        <f>SUM(X110:X141)</f>
        <v>0</v>
      </c>
      <c r="Y109" s="12"/>
      <c r="Z109" s="12"/>
      <c r="AA109" s="12"/>
      <c r="AB109" s="12"/>
      <c r="AC109" s="12"/>
      <c r="AD109" s="12"/>
      <c r="AE109" s="12"/>
      <c r="AR109" s="245" t="s">
        <v>172</v>
      </c>
      <c r="AT109" s="246" t="s">
        <v>73</v>
      </c>
      <c r="AU109" s="246" t="s">
        <v>74</v>
      </c>
      <c r="AY109" s="245" t="s">
        <v>170</v>
      </c>
      <c r="BK109" s="247">
        <f>SUM(BK110:BK141)</f>
        <v>0</v>
      </c>
    </row>
    <row r="110" s="2" customFormat="1" ht="54" customHeight="1">
      <c r="A110" s="36"/>
      <c r="B110" s="37"/>
      <c r="C110" s="250" t="s">
        <v>1604</v>
      </c>
      <c r="D110" s="250" t="s">
        <v>229</v>
      </c>
      <c r="E110" s="251" t="s">
        <v>1487</v>
      </c>
      <c r="F110" s="252" t="s">
        <v>1488</v>
      </c>
      <c r="G110" s="253" t="s">
        <v>187</v>
      </c>
      <c r="H110" s="254">
        <v>20</v>
      </c>
      <c r="I110" s="255"/>
      <c r="J110" s="255"/>
      <c r="K110" s="256">
        <f>ROUND(P110*H110,2)</f>
        <v>0</v>
      </c>
      <c r="L110" s="257"/>
      <c r="M110" s="42"/>
      <c r="N110" s="258" t="s">
        <v>20</v>
      </c>
      <c r="O110" s="227" t="s">
        <v>43</v>
      </c>
      <c r="P110" s="228">
        <f>I110+J110</f>
        <v>0</v>
      </c>
      <c r="Q110" s="228">
        <f>ROUND(I110*H110,2)</f>
        <v>0</v>
      </c>
      <c r="R110" s="228">
        <f>ROUND(J110*H110,2)</f>
        <v>0</v>
      </c>
      <c r="S110" s="82"/>
      <c r="T110" s="229">
        <f>S110*H110</f>
        <v>0</v>
      </c>
      <c r="U110" s="229">
        <v>0</v>
      </c>
      <c r="V110" s="229">
        <f>U110*H110</f>
        <v>0</v>
      </c>
      <c r="W110" s="229">
        <v>0</v>
      </c>
      <c r="X110" s="230">
        <f>W110*H110</f>
        <v>0</v>
      </c>
      <c r="Y110" s="36"/>
      <c r="Z110" s="36"/>
      <c r="AA110" s="36"/>
      <c r="AB110" s="36"/>
      <c r="AC110" s="36"/>
      <c r="AD110" s="36"/>
      <c r="AE110" s="36"/>
      <c r="AR110" s="231" t="s">
        <v>226</v>
      </c>
      <c r="AT110" s="231" t="s">
        <v>229</v>
      </c>
      <c r="AU110" s="231" t="s">
        <v>81</v>
      </c>
      <c r="AY110" s="15" t="s">
        <v>170</v>
      </c>
      <c r="BE110" s="232">
        <f>IF(O110="základní",K110,0)</f>
        <v>0</v>
      </c>
      <c r="BF110" s="232">
        <f>IF(O110="snížená",K110,0)</f>
        <v>0</v>
      </c>
      <c r="BG110" s="232">
        <f>IF(O110="zákl. přenesená",K110,0)</f>
        <v>0</v>
      </c>
      <c r="BH110" s="232">
        <f>IF(O110="sníž. přenesená",K110,0)</f>
        <v>0</v>
      </c>
      <c r="BI110" s="232">
        <f>IF(O110="nulová",K110,0)</f>
        <v>0</v>
      </c>
      <c r="BJ110" s="15" t="s">
        <v>81</v>
      </c>
      <c r="BK110" s="232">
        <f>ROUND(P110*H110,2)</f>
        <v>0</v>
      </c>
      <c r="BL110" s="15" t="s">
        <v>226</v>
      </c>
      <c r="BM110" s="231" t="s">
        <v>1605</v>
      </c>
    </row>
    <row r="111" s="2" customFormat="1" ht="64.8" customHeight="1">
      <c r="A111" s="36"/>
      <c r="B111" s="37"/>
      <c r="C111" s="250" t="s">
        <v>309</v>
      </c>
      <c r="D111" s="250" t="s">
        <v>229</v>
      </c>
      <c r="E111" s="251" t="s">
        <v>238</v>
      </c>
      <c r="F111" s="252" t="s">
        <v>239</v>
      </c>
      <c r="G111" s="253" t="s">
        <v>169</v>
      </c>
      <c r="H111" s="254">
        <v>4</v>
      </c>
      <c r="I111" s="255"/>
      <c r="J111" s="255"/>
      <c r="K111" s="256">
        <f>ROUND(P111*H111,2)</f>
        <v>0</v>
      </c>
      <c r="L111" s="257"/>
      <c r="M111" s="42"/>
      <c r="N111" s="258" t="s">
        <v>20</v>
      </c>
      <c r="O111" s="227" t="s">
        <v>43</v>
      </c>
      <c r="P111" s="228">
        <f>I111+J111</f>
        <v>0</v>
      </c>
      <c r="Q111" s="228">
        <f>ROUND(I111*H111,2)</f>
        <v>0</v>
      </c>
      <c r="R111" s="228">
        <f>ROUND(J111*H111,2)</f>
        <v>0</v>
      </c>
      <c r="S111" s="82"/>
      <c r="T111" s="229">
        <f>S111*H111</f>
        <v>0</v>
      </c>
      <c r="U111" s="229">
        <v>0</v>
      </c>
      <c r="V111" s="229">
        <f>U111*H111</f>
        <v>0</v>
      </c>
      <c r="W111" s="229">
        <v>0</v>
      </c>
      <c r="X111" s="230">
        <f>W111*H111</f>
        <v>0</v>
      </c>
      <c r="Y111" s="36"/>
      <c r="Z111" s="36"/>
      <c r="AA111" s="36"/>
      <c r="AB111" s="36"/>
      <c r="AC111" s="36"/>
      <c r="AD111" s="36"/>
      <c r="AE111" s="36"/>
      <c r="AR111" s="231" t="s">
        <v>226</v>
      </c>
      <c r="AT111" s="231" t="s">
        <v>229</v>
      </c>
      <c r="AU111" s="231" t="s">
        <v>81</v>
      </c>
      <c r="AY111" s="15" t="s">
        <v>170</v>
      </c>
      <c r="BE111" s="232">
        <f>IF(O111="základní",K111,0)</f>
        <v>0</v>
      </c>
      <c r="BF111" s="232">
        <f>IF(O111="snížená",K111,0)</f>
        <v>0</v>
      </c>
      <c r="BG111" s="232">
        <f>IF(O111="zákl. přenesená",K111,0)</f>
        <v>0</v>
      </c>
      <c r="BH111" s="232">
        <f>IF(O111="sníž. přenesená",K111,0)</f>
        <v>0</v>
      </c>
      <c r="BI111" s="232">
        <f>IF(O111="nulová",K111,0)</f>
        <v>0</v>
      </c>
      <c r="BJ111" s="15" t="s">
        <v>81</v>
      </c>
      <c r="BK111" s="232">
        <f>ROUND(P111*H111,2)</f>
        <v>0</v>
      </c>
      <c r="BL111" s="15" t="s">
        <v>226</v>
      </c>
      <c r="BM111" s="231" t="s">
        <v>1606</v>
      </c>
    </row>
    <row r="112" s="2" customFormat="1" ht="21.6" customHeight="1">
      <c r="A112" s="36"/>
      <c r="B112" s="37"/>
      <c r="C112" s="250" t="s">
        <v>257</v>
      </c>
      <c r="D112" s="250" t="s">
        <v>229</v>
      </c>
      <c r="E112" s="251" t="s">
        <v>1607</v>
      </c>
      <c r="F112" s="252" t="s">
        <v>1608</v>
      </c>
      <c r="G112" s="253" t="s">
        <v>169</v>
      </c>
      <c r="H112" s="254">
        <v>7</v>
      </c>
      <c r="I112" s="255"/>
      <c r="J112" s="255"/>
      <c r="K112" s="256">
        <f>ROUND(P112*H112,2)</f>
        <v>0</v>
      </c>
      <c r="L112" s="257"/>
      <c r="M112" s="42"/>
      <c r="N112" s="258" t="s">
        <v>20</v>
      </c>
      <c r="O112" s="227" t="s">
        <v>43</v>
      </c>
      <c r="P112" s="228">
        <f>I112+J112</f>
        <v>0</v>
      </c>
      <c r="Q112" s="228">
        <f>ROUND(I112*H112,2)</f>
        <v>0</v>
      </c>
      <c r="R112" s="228">
        <f>ROUND(J112*H112,2)</f>
        <v>0</v>
      </c>
      <c r="S112" s="82"/>
      <c r="T112" s="229">
        <f>S112*H112</f>
        <v>0</v>
      </c>
      <c r="U112" s="229">
        <v>0</v>
      </c>
      <c r="V112" s="229">
        <f>U112*H112</f>
        <v>0</v>
      </c>
      <c r="W112" s="229">
        <v>0</v>
      </c>
      <c r="X112" s="230">
        <f>W112*H112</f>
        <v>0</v>
      </c>
      <c r="Y112" s="36"/>
      <c r="Z112" s="36"/>
      <c r="AA112" s="36"/>
      <c r="AB112" s="36"/>
      <c r="AC112" s="36"/>
      <c r="AD112" s="36"/>
      <c r="AE112" s="36"/>
      <c r="AR112" s="231" t="s">
        <v>226</v>
      </c>
      <c r="AT112" s="231" t="s">
        <v>229</v>
      </c>
      <c r="AU112" s="231" t="s">
        <v>81</v>
      </c>
      <c r="AY112" s="15" t="s">
        <v>170</v>
      </c>
      <c r="BE112" s="232">
        <f>IF(O112="základní",K112,0)</f>
        <v>0</v>
      </c>
      <c r="BF112" s="232">
        <f>IF(O112="snížená",K112,0)</f>
        <v>0</v>
      </c>
      <c r="BG112" s="232">
        <f>IF(O112="zákl. přenesená",K112,0)</f>
        <v>0</v>
      </c>
      <c r="BH112" s="232">
        <f>IF(O112="sníž. přenesená",K112,0)</f>
        <v>0</v>
      </c>
      <c r="BI112" s="232">
        <f>IF(O112="nulová",K112,0)</f>
        <v>0</v>
      </c>
      <c r="BJ112" s="15" t="s">
        <v>81</v>
      </c>
      <c r="BK112" s="232">
        <f>ROUND(P112*H112,2)</f>
        <v>0</v>
      </c>
      <c r="BL112" s="15" t="s">
        <v>226</v>
      </c>
      <c r="BM112" s="231" t="s">
        <v>1609</v>
      </c>
    </row>
    <row r="113" s="2" customFormat="1" ht="21.6" customHeight="1">
      <c r="A113" s="36"/>
      <c r="B113" s="37"/>
      <c r="C113" s="250" t="s">
        <v>1610</v>
      </c>
      <c r="D113" s="250" t="s">
        <v>229</v>
      </c>
      <c r="E113" s="251" t="s">
        <v>1611</v>
      </c>
      <c r="F113" s="252" t="s">
        <v>1612</v>
      </c>
      <c r="G113" s="253" t="s">
        <v>169</v>
      </c>
      <c r="H113" s="254">
        <v>7</v>
      </c>
      <c r="I113" s="255"/>
      <c r="J113" s="255"/>
      <c r="K113" s="256">
        <f>ROUND(P113*H113,2)</f>
        <v>0</v>
      </c>
      <c r="L113" s="257"/>
      <c r="M113" s="42"/>
      <c r="N113" s="258" t="s">
        <v>20</v>
      </c>
      <c r="O113" s="227" t="s">
        <v>43</v>
      </c>
      <c r="P113" s="228">
        <f>I113+J113</f>
        <v>0</v>
      </c>
      <c r="Q113" s="228">
        <f>ROUND(I113*H113,2)</f>
        <v>0</v>
      </c>
      <c r="R113" s="228">
        <f>ROUND(J113*H113,2)</f>
        <v>0</v>
      </c>
      <c r="S113" s="82"/>
      <c r="T113" s="229">
        <f>S113*H113</f>
        <v>0</v>
      </c>
      <c r="U113" s="229">
        <v>0</v>
      </c>
      <c r="V113" s="229">
        <f>U113*H113</f>
        <v>0</v>
      </c>
      <c r="W113" s="229">
        <v>0</v>
      </c>
      <c r="X113" s="230">
        <f>W113*H113</f>
        <v>0</v>
      </c>
      <c r="Y113" s="36"/>
      <c r="Z113" s="36"/>
      <c r="AA113" s="36"/>
      <c r="AB113" s="36"/>
      <c r="AC113" s="36"/>
      <c r="AD113" s="36"/>
      <c r="AE113" s="36"/>
      <c r="AR113" s="231" t="s">
        <v>226</v>
      </c>
      <c r="AT113" s="231" t="s">
        <v>229</v>
      </c>
      <c r="AU113" s="231" t="s">
        <v>81</v>
      </c>
      <c r="AY113" s="15" t="s">
        <v>170</v>
      </c>
      <c r="BE113" s="232">
        <f>IF(O113="základní",K113,0)</f>
        <v>0</v>
      </c>
      <c r="BF113" s="232">
        <f>IF(O113="snížená",K113,0)</f>
        <v>0</v>
      </c>
      <c r="BG113" s="232">
        <f>IF(O113="zákl. přenesená",K113,0)</f>
        <v>0</v>
      </c>
      <c r="BH113" s="232">
        <f>IF(O113="sníž. přenesená",K113,0)</f>
        <v>0</v>
      </c>
      <c r="BI113" s="232">
        <f>IF(O113="nulová",K113,0)</f>
        <v>0</v>
      </c>
      <c r="BJ113" s="15" t="s">
        <v>81</v>
      </c>
      <c r="BK113" s="232">
        <f>ROUND(P113*H113,2)</f>
        <v>0</v>
      </c>
      <c r="BL113" s="15" t="s">
        <v>226</v>
      </c>
      <c r="BM113" s="231" t="s">
        <v>1613</v>
      </c>
    </row>
    <row r="114" s="2" customFormat="1" ht="14.4" customHeight="1">
      <c r="A114" s="36"/>
      <c r="B114" s="37"/>
      <c r="C114" s="250" t="s">
        <v>245</v>
      </c>
      <c r="D114" s="250" t="s">
        <v>229</v>
      </c>
      <c r="E114" s="251" t="s">
        <v>1614</v>
      </c>
      <c r="F114" s="252" t="s">
        <v>1615</v>
      </c>
      <c r="G114" s="253" t="s">
        <v>169</v>
      </c>
      <c r="H114" s="254">
        <v>1</v>
      </c>
      <c r="I114" s="255"/>
      <c r="J114" s="255"/>
      <c r="K114" s="256">
        <f>ROUND(P114*H114,2)</f>
        <v>0</v>
      </c>
      <c r="L114" s="257"/>
      <c r="M114" s="42"/>
      <c r="N114" s="258" t="s">
        <v>20</v>
      </c>
      <c r="O114" s="227" t="s">
        <v>43</v>
      </c>
      <c r="P114" s="228">
        <f>I114+J114</f>
        <v>0</v>
      </c>
      <c r="Q114" s="228">
        <f>ROUND(I114*H114,2)</f>
        <v>0</v>
      </c>
      <c r="R114" s="228">
        <f>ROUND(J114*H114,2)</f>
        <v>0</v>
      </c>
      <c r="S114" s="82"/>
      <c r="T114" s="229">
        <f>S114*H114</f>
        <v>0</v>
      </c>
      <c r="U114" s="229">
        <v>0</v>
      </c>
      <c r="V114" s="229">
        <f>U114*H114</f>
        <v>0</v>
      </c>
      <c r="W114" s="229">
        <v>0</v>
      </c>
      <c r="X114" s="230">
        <f>W114*H114</f>
        <v>0</v>
      </c>
      <c r="Y114" s="36"/>
      <c r="Z114" s="36"/>
      <c r="AA114" s="36"/>
      <c r="AB114" s="36"/>
      <c r="AC114" s="36"/>
      <c r="AD114" s="36"/>
      <c r="AE114" s="36"/>
      <c r="AR114" s="231" t="s">
        <v>226</v>
      </c>
      <c r="AT114" s="231" t="s">
        <v>229</v>
      </c>
      <c r="AU114" s="231" t="s">
        <v>81</v>
      </c>
      <c r="AY114" s="15" t="s">
        <v>170</v>
      </c>
      <c r="BE114" s="232">
        <f>IF(O114="základní",K114,0)</f>
        <v>0</v>
      </c>
      <c r="BF114" s="232">
        <f>IF(O114="snížená",K114,0)</f>
        <v>0</v>
      </c>
      <c r="BG114" s="232">
        <f>IF(O114="zákl. přenesená",K114,0)</f>
        <v>0</v>
      </c>
      <c r="BH114" s="232">
        <f>IF(O114="sníž. přenesená",K114,0)</f>
        <v>0</v>
      </c>
      <c r="BI114" s="232">
        <f>IF(O114="nulová",K114,0)</f>
        <v>0</v>
      </c>
      <c r="BJ114" s="15" t="s">
        <v>81</v>
      </c>
      <c r="BK114" s="232">
        <f>ROUND(P114*H114,2)</f>
        <v>0</v>
      </c>
      <c r="BL114" s="15" t="s">
        <v>226</v>
      </c>
      <c r="BM114" s="231" t="s">
        <v>1616</v>
      </c>
    </row>
    <row r="115" s="2" customFormat="1" ht="54" customHeight="1">
      <c r="A115" s="36"/>
      <c r="B115" s="37"/>
      <c r="C115" s="216" t="s">
        <v>249</v>
      </c>
      <c r="D115" s="216" t="s">
        <v>166</v>
      </c>
      <c r="E115" s="217" t="s">
        <v>1617</v>
      </c>
      <c r="F115" s="218" t="s">
        <v>1618</v>
      </c>
      <c r="G115" s="219" t="s">
        <v>169</v>
      </c>
      <c r="H115" s="220">
        <v>5</v>
      </c>
      <c r="I115" s="221"/>
      <c r="J115" s="222"/>
      <c r="K115" s="223">
        <f>ROUND(P115*H115,2)</f>
        <v>0</v>
      </c>
      <c r="L115" s="224"/>
      <c r="M115" s="225"/>
      <c r="N115" s="226" t="s">
        <v>20</v>
      </c>
      <c r="O115" s="227" t="s">
        <v>43</v>
      </c>
      <c r="P115" s="228">
        <f>I115+J115</f>
        <v>0</v>
      </c>
      <c r="Q115" s="228">
        <f>ROUND(I115*H115,2)</f>
        <v>0</v>
      </c>
      <c r="R115" s="228">
        <f>ROUND(J115*H115,2)</f>
        <v>0</v>
      </c>
      <c r="S115" s="82"/>
      <c r="T115" s="229">
        <f>S115*H115</f>
        <v>0</v>
      </c>
      <c r="U115" s="229">
        <v>0</v>
      </c>
      <c r="V115" s="229">
        <f>U115*H115</f>
        <v>0</v>
      </c>
      <c r="W115" s="229">
        <v>0</v>
      </c>
      <c r="X115" s="230">
        <f>W115*H115</f>
        <v>0</v>
      </c>
      <c r="Y115" s="36"/>
      <c r="Z115" s="36"/>
      <c r="AA115" s="36"/>
      <c r="AB115" s="36"/>
      <c r="AC115" s="36"/>
      <c r="AD115" s="36"/>
      <c r="AE115" s="36"/>
      <c r="AR115" s="231" t="s">
        <v>373</v>
      </c>
      <c r="AT115" s="231" t="s">
        <v>166</v>
      </c>
      <c r="AU115" s="231" t="s">
        <v>81</v>
      </c>
      <c r="AY115" s="15" t="s">
        <v>170</v>
      </c>
      <c r="BE115" s="232">
        <f>IF(O115="základní",K115,0)</f>
        <v>0</v>
      </c>
      <c r="BF115" s="232">
        <f>IF(O115="snížená",K115,0)</f>
        <v>0</v>
      </c>
      <c r="BG115" s="232">
        <f>IF(O115="zákl. přenesená",K115,0)</f>
        <v>0</v>
      </c>
      <c r="BH115" s="232">
        <f>IF(O115="sníž. přenesená",K115,0)</f>
        <v>0</v>
      </c>
      <c r="BI115" s="232">
        <f>IF(O115="nulová",K115,0)</f>
        <v>0</v>
      </c>
      <c r="BJ115" s="15" t="s">
        <v>81</v>
      </c>
      <c r="BK115" s="232">
        <f>ROUND(P115*H115,2)</f>
        <v>0</v>
      </c>
      <c r="BL115" s="15" t="s">
        <v>373</v>
      </c>
      <c r="BM115" s="231" t="s">
        <v>1619</v>
      </c>
    </row>
    <row r="116" s="2" customFormat="1" ht="21.6" customHeight="1">
      <c r="A116" s="36"/>
      <c r="B116" s="37"/>
      <c r="C116" s="216" t="s">
        <v>1415</v>
      </c>
      <c r="D116" s="216" t="s">
        <v>166</v>
      </c>
      <c r="E116" s="217" t="s">
        <v>1620</v>
      </c>
      <c r="F116" s="218" t="s">
        <v>1621</v>
      </c>
      <c r="G116" s="219" t="s">
        <v>169</v>
      </c>
      <c r="H116" s="220">
        <v>1</v>
      </c>
      <c r="I116" s="221"/>
      <c r="J116" s="222"/>
      <c r="K116" s="223">
        <f>ROUND(P116*H116,2)</f>
        <v>0</v>
      </c>
      <c r="L116" s="224"/>
      <c r="M116" s="225"/>
      <c r="N116" s="226" t="s">
        <v>20</v>
      </c>
      <c r="O116" s="227" t="s">
        <v>43</v>
      </c>
      <c r="P116" s="228">
        <f>I116+J116</f>
        <v>0</v>
      </c>
      <c r="Q116" s="228">
        <f>ROUND(I116*H116,2)</f>
        <v>0</v>
      </c>
      <c r="R116" s="228">
        <f>ROUND(J116*H116,2)</f>
        <v>0</v>
      </c>
      <c r="S116" s="82"/>
      <c r="T116" s="229">
        <f>S116*H116</f>
        <v>0</v>
      </c>
      <c r="U116" s="229">
        <v>0</v>
      </c>
      <c r="V116" s="229">
        <f>U116*H116</f>
        <v>0</v>
      </c>
      <c r="W116" s="229">
        <v>0</v>
      </c>
      <c r="X116" s="230">
        <f>W116*H116</f>
        <v>0</v>
      </c>
      <c r="Y116" s="36"/>
      <c r="Z116" s="36"/>
      <c r="AA116" s="36"/>
      <c r="AB116" s="36"/>
      <c r="AC116" s="36"/>
      <c r="AD116" s="36"/>
      <c r="AE116" s="36"/>
      <c r="AR116" s="231" t="s">
        <v>373</v>
      </c>
      <c r="AT116" s="231" t="s">
        <v>166</v>
      </c>
      <c r="AU116" s="231" t="s">
        <v>81</v>
      </c>
      <c r="AY116" s="15" t="s">
        <v>170</v>
      </c>
      <c r="BE116" s="232">
        <f>IF(O116="základní",K116,0)</f>
        <v>0</v>
      </c>
      <c r="BF116" s="232">
        <f>IF(O116="snížená",K116,0)</f>
        <v>0</v>
      </c>
      <c r="BG116" s="232">
        <f>IF(O116="zákl. přenesená",K116,0)</f>
        <v>0</v>
      </c>
      <c r="BH116" s="232">
        <f>IF(O116="sníž. přenesená",K116,0)</f>
        <v>0</v>
      </c>
      <c r="BI116" s="232">
        <f>IF(O116="nulová",K116,0)</f>
        <v>0</v>
      </c>
      <c r="BJ116" s="15" t="s">
        <v>81</v>
      </c>
      <c r="BK116" s="232">
        <f>ROUND(P116*H116,2)</f>
        <v>0</v>
      </c>
      <c r="BL116" s="15" t="s">
        <v>373</v>
      </c>
      <c r="BM116" s="231" t="s">
        <v>1622</v>
      </c>
    </row>
    <row r="117" s="2" customFormat="1" ht="21.6" customHeight="1">
      <c r="A117" s="36"/>
      <c r="B117" s="37"/>
      <c r="C117" s="250" t="s">
        <v>289</v>
      </c>
      <c r="D117" s="250" t="s">
        <v>229</v>
      </c>
      <c r="E117" s="251" t="s">
        <v>1623</v>
      </c>
      <c r="F117" s="252" t="s">
        <v>1624</v>
      </c>
      <c r="G117" s="253" t="s">
        <v>169</v>
      </c>
      <c r="H117" s="254">
        <v>10</v>
      </c>
      <c r="I117" s="255"/>
      <c r="J117" s="255"/>
      <c r="K117" s="256">
        <f>ROUND(P117*H117,2)</f>
        <v>0</v>
      </c>
      <c r="L117" s="257"/>
      <c r="M117" s="42"/>
      <c r="N117" s="258" t="s">
        <v>20</v>
      </c>
      <c r="O117" s="227" t="s">
        <v>43</v>
      </c>
      <c r="P117" s="228">
        <f>I117+J117</f>
        <v>0</v>
      </c>
      <c r="Q117" s="228">
        <f>ROUND(I117*H117,2)</f>
        <v>0</v>
      </c>
      <c r="R117" s="228">
        <f>ROUND(J117*H117,2)</f>
        <v>0</v>
      </c>
      <c r="S117" s="82"/>
      <c r="T117" s="229">
        <f>S117*H117</f>
        <v>0</v>
      </c>
      <c r="U117" s="229">
        <v>0</v>
      </c>
      <c r="V117" s="229">
        <f>U117*H117</f>
        <v>0</v>
      </c>
      <c r="W117" s="229">
        <v>0</v>
      </c>
      <c r="X117" s="230">
        <f>W117*H117</f>
        <v>0</v>
      </c>
      <c r="Y117" s="36"/>
      <c r="Z117" s="36"/>
      <c r="AA117" s="36"/>
      <c r="AB117" s="36"/>
      <c r="AC117" s="36"/>
      <c r="AD117" s="36"/>
      <c r="AE117" s="36"/>
      <c r="AR117" s="231" t="s">
        <v>226</v>
      </c>
      <c r="AT117" s="231" t="s">
        <v>229</v>
      </c>
      <c r="AU117" s="231" t="s">
        <v>81</v>
      </c>
      <c r="AY117" s="15" t="s">
        <v>170</v>
      </c>
      <c r="BE117" s="232">
        <f>IF(O117="základní",K117,0)</f>
        <v>0</v>
      </c>
      <c r="BF117" s="232">
        <f>IF(O117="snížená",K117,0)</f>
        <v>0</v>
      </c>
      <c r="BG117" s="232">
        <f>IF(O117="zákl. přenesená",K117,0)</f>
        <v>0</v>
      </c>
      <c r="BH117" s="232">
        <f>IF(O117="sníž. přenesená",K117,0)</f>
        <v>0</v>
      </c>
      <c r="BI117" s="232">
        <f>IF(O117="nulová",K117,0)</f>
        <v>0</v>
      </c>
      <c r="BJ117" s="15" t="s">
        <v>81</v>
      </c>
      <c r="BK117" s="232">
        <f>ROUND(P117*H117,2)</f>
        <v>0</v>
      </c>
      <c r="BL117" s="15" t="s">
        <v>226</v>
      </c>
      <c r="BM117" s="231" t="s">
        <v>1625</v>
      </c>
    </row>
    <row r="118" s="2" customFormat="1" ht="21.6" customHeight="1">
      <c r="A118" s="36"/>
      <c r="B118" s="37"/>
      <c r="C118" s="216" t="s">
        <v>293</v>
      </c>
      <c r="D118" s="216" t="s">
        <v>166</v>
      </c>
      <c r="E118" s="217" t="s">
        <v>1471</v>
      </c>
      <c r="F118" s="218" t="s">
        <v>1472</v>
      </c>
      <c r="G118" s="219" t="s">
        <v>187</v>
      </c>
      <c r="H118" s="220">
        <v>250</v>
      </c>
      <c r="I118" s="221"/>
      <c r="J118" s="222"/>
      <c r="K118" s="223">
        <f>ROUND(P118*H118,2)</f>
        <v>0</v>
      </c>
      <c r="L118" s="224"/>
      <c r="M118" s="225"/>
      <c r="N118" s="226" t="s">
        <v>20</v>
      </c>
      <c r="O118" s="227" t="s">
        <v>43</v>
      </c>
      <c r="P118" s="228">
        <f>I118+J118</f>
        <v>0</v>
      </c>
      <c r="Q118" s="228">
        <f>ROUND(I118*H118,2)</f>
        <v>0</v>
      </c>
      <c r="R118" s="228">
        <f>ROUND(J118*H118,2)</f>
        <v>0</v>
      </c>
      <c r="S118" s="82"/>
      <c r="T118" s="229">
        <f>S118*H118</f>
        <v>0</v>
      </c>
      <c r="U118" s="229">
        <v>0</v>
      </c>
      <c r="V118" s="229">
        <f>U118*H118</f>
        <v>0</v>
      </c>
      <c r="W118" s="229">
        <v>0</v>
      </c>
      <c r="X118" s="230">
        <f>W118*H118</f>
        <v>0</v>
      </c>
      <c r="Y118" s="36"/>
      <c r="Z118" s="36"/>
      <c r="AA118" s="36"/>
      <c r="AB118" s="36"/>
      <c r="AC118" s="36"/>
      <c r="AD118" s="36"/>
      <c r="AE118" s="36"/>
      <c r="AR118" s="231" t="s">
        <v>373</v>
      </c>
      <c r="AT118" s="231" t="s">
        <v>166</v>
      </c>
      <c r="AU118" s="231" t="s">
        <v>81</v>
      </c>
      <c r="AY118" s="15" t="s">
        <v>170</v>
      </c>
      <c r="BE118" s="232">
        <f>IF(O118="základní",K118,0)</f>
        <v>0</v>
      </c>
      <c r="BF118" s="232">
        <f>IF(O118="snížená",K118,0)</f>
        <v>0</v>
      </c>
      <c r="BG118" s="232">
        <f>IF(O118="zákl. přenesená",K118,0)</f>
        <v>0</v>
      </c>
      <c r="BH118" s="232">
        <f>IF(O118="sníž. přenesená",K118,0)</f>
        <v>0</v>
      </c>
      <c r="BI118" s="232">
        <f>IF(O118="nulová",K118,0)</f>
        <v>0</v>
      </c>
      <c r="BJ118" s="15" t="s">
        <v>81</v>
      </c>
      <c r="BK118" s="232">
        <f>ROUND(P118*H118,2)</f>
        <v>0</v>
      </c>
      <c r="BL118" s="15" t="s">
        <v>373</v>
      </c>
      <c r="BM118" s="231" t="s">
        <v>1626</v>
      </c>
    </row>
    <row r="119" s="2" customFormat="1" ht="32.4" customHeight="1">
      <c r="A119" s="36"/>
      <c r="B119" s="37"/>
      <c r="C119" s="216" t="s">
        <v>297</v>
      </c>
      <c r="D119" s="216" t="s">
        <v>166</v>
      </c>
      <c r="E119" s="217" t="s">
        <v>1496</v>
      </c>
      <c r="F119" s="218" t="s">
        <v>1497</v>
      </c>
      <c r="G119" s="219" t="s">
        <v>169</v>
      </c>
      <c r="H119" s="220">
        <v>20</v>
      </c>
      <c r="I119" s="221"/>
      <c r="J119" s="222"/>
      <c r="K119" s="223">
        <f>ROUND(P119*H119,2)</f>
        <v>0</v>
      </c>
      <c r="L119" s="224"/>
      <c r="M119" s="225"/>
      <c r="N119" s="226" t="s">
        <v>20</v>
      </c>
      <c r="O119" s="227" t="s">
        <v>43</v>
      </c>
      <c r="P119" s="228">
        <f>I119+J119</f>
        <v>0</v>
      </c>
      <c r="Q119" s="228">
        <f>ROUND(I119*H119,2)</f>
        <v>0</v>
      </c>
      <c r="R119" s="228">
        <f>ROUND(J119*H119,2)</f>
        <v>0</v>
      </c>
      <c r="S119" s="82"/>
      <c r="T119" s="229">
        <f>S119*H119</f>
        <v>0</v>
      </c>
      <c r="U119" s="229">
        <v>0</v>
      </c>
      <c r="V119" s="229">
        <f>U119*H119</f>
        <v>0</v>
      </c>
      <c r="W119" s="229">
        <v>0</v>
      </c>
      <c r="X119" s="230">
        <f>W119*H119</f>
        <v>0</v>
      </c>
      <c r="Y119" s="36"/>
      <c r="Z119" s="36"/>
      <c r="AA119" s="36"/>
      <c r="AB119" s="36"/>
      <c r="AC119" s="36"/>
      <c r="AD119" s="36"/>
      <c r="AE119" s="36"/>
      <c r="AR119" s="231" t="s">
        <v>373</v>
      </c>
      <c r="AT119" s="231" t="s">
        <v>166</v>
      </c>
      <c r="AU119" s="231" t="s">
        <v>81</v>
      </c>
      <c r="AY119" s="15" t="s">
        <v>170</v>
      </c>
      <c r="BE119" s="232">
        <f>IF(O119="základní",K119,0)</f>
        <v>0</v>
      </c>
      <c r="BF119" s="232">
        <f>IF(O119="snížená",K119,0)</f>
        <v>0</v>
      </c>
      <c r="BG119" s="232">
        <f>IF(O119="zákl. přenesená",K119,0)</f>
        <v>0</v>
      </c>
      <c r="BH119" s="232">
        <f>IF(O119="sníž. přenesená",K119,0)</f>
        <v>0</v>
      </c>
      <c r="BI119" s="232">
        <f>IF(O119="nulová",K119,0)</f>
        <v>0</v>
      </c>
      <c r="BJ119" s="15" t="s">
        <v>81</v>
      </c>
      <c r="BK119" s="232">
        <f>ROUND(P119*H119,2)</f>
        <v>0</v>
      </c>
      <c r="BL119" s="15" t="s">
        <v>373</v>
      </c>
      <c r="BM119" s="231" t="s">
        <v>1627</v>
      </c>
    </row>
    <row r="120" s="2" customFormat="1" ht="21.6" customHeight="1">
      <c r="A120" s="36"/>
      <c r="B120" s="37"/>
      <c r="C120" s="250" t="s">
        <v>1328</v>
      </c>
      <c r="D120" s="250" t="s">
        <v>229</v>
      </c>
      <c r="E120" s="251" t="s">
        <v>1628</v>
      </c>
      <c r="F120" s="252" t="s">
        <v>1629</v>
      </c>
      <c r="G120" s="253" t="s">
        <v>169</v>
      </c>
      <c r="H120" s="254">
        <v>1</v>
      </c>
      <c r="I120" s="255"/>
      <c r="J120" s="255"/>
      <c r="K120" s="256">
        <f>ROUND(P120*H120,2)</f>
        <v>0</v>
      </c>
      <c r="L120" s="257"/>
      <c r="M120" s="42"/>
      <c r="N120" s="258" t="s">
        <v>20</v>
      </c>
      <c r="O120" s="227" t="s">
        <v>43</v>
      </c>
      <c r="P120" s="228">
        <f>I120+J120</f>
        <v>0</v>
      </c>
      <c r="Q120" s="228">
        <f>ROUND(I120*H120,2)</f>
        <v>0</v>
      </c>
      <c r="R120" s="228">
        <f>ROUND(J120*H120,2)</f>
        <v>0</v>
      </c>
      <c r="S120" s="82"/>
      <c r="T120" s="229">
        <f>S120*H120</f>
        <v>0</v>
      </c>
      <c r="U120" s="229">
        <v>0</v>
      </c>
      <c r="V120" s="229">
        <f>U120*H120</f>
        <v>0</v>
      </c>
      <c r="W120" s="229">
        <v>0</v>
      </c>
      <c r="X120" s="230">
        <f>W120*H120</f>
        <v>0</v>
      </c>
      <c r="Y120" s="36"/>
      <c r="Z120" s="36"/>
      <c r="AA120" s="36"/>
      <c r="AB120" s="36"/>
      <c r="AC120" s="36"/>
      <c r="AD120" s="36"/>
      <c r="AE120" s="36"/>
      <c r="AR120" s="231" t="s">
        <v>226</v>
      </c>
      <c r="AT120" s="231" t="s">
        <v>229</v>
      </c>
      <c r="AU120" s="231" t="s">
        <v>81</v>
      </c>
      <c r="AY120" s="15" t="s">
        <v>170</v>
      </c>
      <c r="BE120" s="232">
        <f>IF(O120="základní",K120,0)</f>
        <v>0</v>
      </c>
      <c r="BF120" s="232">
        <f>IF(O120="snížená",K120,0)</f>
        <v>0</v>
      </c>
      <c r="BG120" s="232">
        <f>IF(O120="zákl. přenesená",K120,0)</f>
        <v>0</v>
      </c>
      <c r="BH120" s="232">
        <f>IF(O120="sníž. přenesená",K120,0)</f>
        <v>0</v>
      </c>
      <c r="BI120" s="232">
        <f>IF(O120="nulová",K120,0)</f>
        <v>0</v>
      </c>
      <c r="BJ120" s="15" t="s">
        <v>81</v>
      </c>
      <c r="BK120" s="232">
        <f>ROUND(P120*H120,2)</f>
        <v>0</v>
      </c>
      <c r="BL120" s="15" t="s">
        <v>226</v>
      </c>
      <c r="BM120" s="231" t="s">
        <v>1630</v>
      </c>
    </row>
    <row r="121" s="2" customFormat="1" ht="32.4" customHeight="1">
      <c r="A121" s="36"/>
      <c r="B121" s="37"/>
      <c r="C121" s="216" t="s">
        <v>1396</v>
      </c>
      <c r="D121" s="216" t="s">
        <v>166</v>
      </c>
      <c r="E121" s="217" t="s">
        <v>1631</v>
      </c>
      <c r="F121" s="218" t="s">
        <v>1632</v>
      </c>
      <c r="G121" s="219" t="s">
        <v>169</v>
      </c>
      <c r="H121" s="220">
        <v>5</v>
      </c>
      <c r="I121" s="221"/>
      <c r="J121" s="222"/>
      <c r="K121" s="223">
        <f>ROUND(P121*H121,2)</f>
        <v>0</v>
      </c>
      <c r="L121" s="224"/>
      <c r="M121" s="225"/>
      <c r="N121" s="226" t="s">
        <v>20</v>
      </c>
      <c r="O121" s="227" t="s">
        <v>43</v>
      </c>
      <c r="P121" s="228">
        <f>I121+J121</f>
        <v>0</v>
      </c>
      <c r="Q121" s="228">
        <f>ROUND(I121*H121,2)</f>
        <v>0</v>
      </c>
      <c r="R121" s="228">
        <f>ROUND(J121*H121,2)</f>
        <v>0</v>
      </c>
      <c r="S121" s="82"/>
      <c r="T121" s="229">
        <f>S121*H121</f>
        <v>0</v>
      </c>
      <c r="U121" s="229">
        <v>0</v>
      </c>
      <c r="V121" s="229">
        <f>U121*H121</f>
        <v>0</v>
      </c>
      <c r="W121" s="229">
        <v>0</v>
      </c>
      <c r="X121" s="230">
        <f>W121*H121</f>
        <v>0</v>
      </c>
      <c r="Y121" s="36"/>
      <c r="Z121" s="36"/>
      <c r="AA121" s="36"/>
      <c r="AB121" s="36"/>
      <c r="AC121" s="36"/>
      <c r="AD121" s="36"/>
      <c r="AE121" s="36"/>
      <c r="AR121" s="231" t="s">
        <v>373</v>
      </c>
      <c r="AT121" s="231" t="s">
        <v>166</v>
      </c>
      <c r="AU121" s="231" t="s">
        <v>81</v>
      </c>
      <c r="AY121" s="15" t="s">
        <v>170</v>
      </c>
      <c r="BE121" s="232">
        <f>IF(O121="základní",K121,0)</f>
        <v>0</v>
      </c>
      <c r="BF121" s="232">
        <f>IF(O121="snížená",K121,0)</f>
        <v>0</v>
      </c>
      <c r="BG121" s="232">
        <f>IF(O121="zákl. přenesená",K121,0)</f>
        <v>0</v>
      </c>
      <c r="BH121" s="232">
        <f>IF(O121="sníž. přenesená",K121,0)</f>
        <v>0</v>
      </c>
      <c r="BI121" s="232">
        <f>IF(O121="nulová",K121,0)</f>
        <v>0</v>
      </c>
      <c r="BJ121" s="15" t="s">
        <v>81</v>
      </c>
      <c r="BK121" s="232">
        <f>ROUND(P121*H121,2)</f>
        <v>0</v>
      </c>
      <c r="BL121" s="15" t="s">
        <v>373</v>
      </c>
      <c r="BM121" s="231" t="s">
        <v>1633</v>
      </c>
    </row>
    <row r="122" s="2" customFormat="1" ht="14.4" customHeight="1">
      <c r="A122" s="36"/>
      <c r="B122" s="37"/>
      <c r="C122" s="250" t="s">
        <v>338</v>
      </c>
      <c r="D122" s="250" t="s">
        <v>229</v>
      </c>
      <c r="E122" s="251" t="s">
        <v>795</v>
      </c>
      <c r="F122" s="252" t="s">
        <v>796</v>
      </c>
      <c r="G122" s="253" t="s">
        <v>169</v>
      </c>
      <c r="H122" s="254">
        <v>1</v>
      </c>
      <c r="I122" s="255"/>
      <c r="J122" s="255"/>
      <c r="K122" s="256">
        <f>ROUND(P122*H122,2)</f>
        <v>0</v>
      </c>
      <c r="L122" s="257"/>
      <c r="M122" s="42"/>
      <c r="N122" s="258" t="s">
        <v>20</v>
      </c>
      <c r="O122" s="227" t="s">
        <v>43</v>
      </c>
      <c r="P122" s="228">
        <f>I122+J122</f>
        <v>0</v>
      </c>
      <c r="Q122" s="228">
        <f>ROUND(I122*H122,2)</f>
        <v>0</v>
      </c>
      <c r="R122" s="228">
        <f>ROUND(J122*H122,2)</f>
        <v>0</v>
      </c>
      <c r="S122" s="82"/>
      <c r="T122" s="229">
        <f>S122*H122</f>
        <v>0</v>
      </c>
      <c r="U122" s="229">
        <v>0</v>
      </c>
      <c r="V122" s="229">
        <f>U122*H122</f>
        <v>0</v>
      </c>
      <c r="W122" s="229">
        <v>0</v>
      </c>
      <c r="X122" s="230">
        <f>W122*H122</f>
        <v>0</v>
      </c>
      <c r="Y122" s="36"/>
      <c r="Z122" s="36"/>
      <c r="AA122" s="36"/>
      <c r="AB122" s="36"/>
      <c r="AC122" s="36"/>
      <c r="AD122" s="36"/>
      <c r="AE122" s="36"/>
      <c r="AR122" s="231" t="s">
        <v>226</v>
      </c>
      <c r="AT122" s="231" t="s">
        <v>229</v>
      </c>
      <c r="AU122" s="231" t="s">
        <v>81</v>
      </c>
      <c r="AY122" s="15" t="s">
        <v>170</v>
      </c>
      <c r="BE122" s="232">
        <f>IF(O122="základní",K122,0)</f>
        <v>0</v>
      </c>
      <c r="BF122" s="232">
        <f>IF(O122="snížená",K122,0)</f>
        <v>0</v>
      </c>
      <c r="BG122" s="232">
        <f>IF(O122="zákl. přenesená",K122,0)</f>
        <v>0</v>
      </c>
      <c r="BH122" s="232">
        <f>IF(O122="sníž. přenesená",K122,0)</f>
        <v>0</v>
      </c>
      <c r="BI122" s="232">
        <f>IF(O122="nulová",K122,0)</f>
        <v>0</v>
      </c>
      <c r="BJ122" s="15" t="s">
        <v>81</v>
      </c>
      <c r="BK122" s="232">
        <f>ROUND(P122*H122,2)</f>
        <v>0</v>
      </c>
      <c r="BL122" s="15" t="s">
        <v>226</v>
      </c>
      <c r="BM122" s="231" t="s">
        <v>1634</v>
      </c>
    </row>
    <row r="123" s="2" customFormat="1" ht="21.6" customHeight="1">
      <c r="A123" s="36"/>
      <c r="B123" s="37"/>
      <c r="C123" s="250" t="s">
        <v>342</v>
      </c>
      <c r="D123" s="250" t="s">
        <v>229</v>
      </c>
      <c r="E123" s="251" t="s">
        <v>803</v>
      </c>
      <c r="F123" s="252" t="s">
        <v>804</v>
      </c>
      <c r="G123" s="253" t="s">
        <v>169</v>
      </c>
      <c r="H123" s="254">
        <v>10</v>
      </c>
      <c r="I123" s="255"/>
      <c r="J123" s="255"/>
      <c r="K123" s="256">
        <f>ROUND(P123*H123,2)</f>
        <v>0</v>
      </c>
      <c r="L123" s="257"/>
      <c r="M123" s="42"/>
      <c r="N123" s="258" t="s">
        <v>20</v>
      </c>
      <c r="O123" s="227" t="s">
        <v>43</v>
      </c>
      <c r="P123" s="228">
        <f>I123+J123</f>
        <v>0</v>
      </c>
      <c r="Q123" s="228">
        <f>ROUND(I123*H123,2)</f>
        <v>0</v>
      </c>
      <c r="R123" s="228">
        <f>ROUND(J123*H123,2)</f>
        <v>0</v>
      </c>
      <c r="S123" s="82"/>
      <c r="T123" s="229">
        <f>S123*H123</f>
        <v>0</v>
      </c>
      <c r="U123" s="229">
        <v>0</v>
      </c>
      <c r="V123" s="229">
        <f>U123*H123</f>
        <v>0</v>
      </c>
      <c r="W123" s="229">
        <v>0</v>
      </c>
      <c r="X123" s="230">
        <f>W123*H123</f>
        <v>0</v>
      </c>
      <c r="Y123" s="36"/>
      <c r="Z123" s="36"/>
      <c r="AA123" s="36"/>
      <c r="AB123" s="36"/>
      <c r="AC123" s="36"/>
      <c r="AD123" s="36"/>
      <c r="AE123" s="36"/>
      <c r="AR123" s="231" t="s">
        <v>226</v>
      </c>
      <c r="AT123" s="231" t="s">
        <v>229</v>
      </c>
      <c r="AU123" s="231" t="s">
        <v>81</v>
      </c>
      <c r="AY123" s="15" t="s">
        <v>170</v>
      </c>
      <c r="BE123" s="232">
        <f>IF(O123="základní",K123,0)</f>
        <v>0</v>
      </c>
      <c r="BF123" s="232">
        <f>IF(O123="snížená",K123,0)</f>
        <v>0</v>
      </c>
      <c r="BG123" s="232">
        <f>IF(O123="zákl. přenesená",K123,0)</f>
        <v>0</v>
      </c>
      <c r="BH123" s="232">
        <f>IF(O123="sníž. přenesená",K123,0)</f>
        <v>0</v>
      </c>
      <c r="BI123" s="232">
        <f>IF(O123="nulová",K123,0)</f>
        <v>0</v>
      </c>
      <c r="BJ123" s="15" t="s">
        <v>81</v>
      </c>
      <c r="BK123" s="232">
        <f>ROUND(P123*H123,2)</f>
        <v>0</v>
      </c>
      <c r="BL123" s="15" t="s">
        <v>226</v>
      </c>
      <c r="BM123" s="231" t="s">
        <v>1635</v>
      </c>
    </row>
    <row r="124" s="2" customFormat="1" ht="21.6" customHeight="1">
      <c r="A124" s="36"/>
      <c r="B124" s="37"/>
      <c r="C124" s="250" t="s">
        <v>313</v>
      </c>
      <c r="D124" s="250" t="s">
        <v>229</v>
      </c>
      <c r="E124" s="251" t="s">
        <v>1636</v>
      </c>
      <c r="F124" s="252" t="s">
        <v>1637</v>
      </c>
      <c r="G124" s="253" t="s">
        <v>169</v>
      </c>
      <c r="H124" s="254">
        <v>5</v>
      </c>
      <c r="I124" s="255"/>
      <c r="J124" s="255"/>
      <c r="K124" s="256">
        <f>ROUND(P124*H124,2)</f>
        <v>0</v>
      </c>
      <c r="L124" s="257"/>
      <c r="M124" s="42"/>
      <c r="N124" s="258" t="s">
        <v>20</v>
      </c>
      <c r="O124" s="227" t="s">
        <v>43</v>
      </c>
      <c r="P124" s="228">
        <f>I124+J124</f>
        <v>0</v>
      </c>
      <c r="Q124" s="228">
        <f>ROUND(I124*H124,2)</f>
        <v>0</v>
      </c>
      <c r="R124" s="228">
        <f>ROUND(J124*H124,2)</f>
        <v>0</v>
      </c>
      <c r="S124" s="82"/>
      <c r="T124" s="229">
        <f>S124*H124</f>
        <v>0</v>
      </c>
      <c r="U124" s="229">
        <v>0</v>
      </c>
      <c r="V124" s="229">
        <f>U124*H124</f>
        <v>0</v>
      </c>
      <c r="W124" s="229">
        <v>0</v>
      </c>
      <c r="X124" s="230">
        <f>W124*H124</f>
        <v>0</v>
      </c>
      <c r="Y124" s="36"/>
      <c r="Z124" s="36"/>
      <c r="AA124" s="36"/>
      <c r="AB124" s="36"/>
      <c r="AC124" s="36"/>
      <c r="AD124" s="36"/>
      <c r="AE124" s="36"/>
      <c r="AR124" s="231" t="s">
        <v>226</v>
      </c>
      <c r="AT124" s="231" t="s">
        <v>229</v>
      </c>
      <c r="AU124" s="231" t="s">
        <v>81</v>
      </c>
      <c r="AY124" s="15" t="s">
        <v>170</v>
      </c>
      <c r="BE124" s="232">
        <f>IF(O124="základní",K124,0)</f>
        <v>0</v>
      </c>
      <c r="BF124" s="232">
        <f>IF(O124="snížená",K124,0)</f>
        <v>0</v>
      </c>
      <c r="BG124" s="232">
        <f>IF(O124="zákl. přenesená",K124,0)</f>
        <v>0</v>
      </c>
      <c r="BH124" s="232">
        <f>IF(O124="sníž. přenesená",K124,0)</f>
        <v>0</v>
      </c>
      <c r="BI124" s="232">
        <f>IF(O124="nulová",K124,0)</f>
        <v>0</v>
      </c>
      <c r="BJ124" s="15" t="s">
        <v>81</v>
      </c>
      <c r="BK124" s="232">
        <f>ROUND(P124*H124,2)</f>
        <v>0</v>
      </c>
      <c r="BL124" s="15" t="s">
        <v>226</v>
      </c>
      <c r="BM124" s="231" t="s">
        <v>1638</v>
      </c>
    </row>
    <row r="125" s="2" customFormat="1" ht="21.6" customHeight="1">
      <c r="A125" s="36"/>
      <c r="B125" s="37"/>
      <c r="C125" s="250" t="s">
        <v>233</v>
      </c>
      <c r="D125" s="250" t="s">
        <v>229</v>
      </c>
      <c r="E125" s="251" t="s">
        <v>831</v>
      </c>
      <c r="F125" s="252" t="s">
        <v>832</v>
      </c>
      <c r="G125" s="253" t="s">
        <v>187</v>
      </c>
      <c r="H125" s="254">
        <v>250</v>
      </c>
      <c r="I125" s="255"/>
      <c r="J125" s="255"/>
      <c r="K125" s="256">
        <f>ROUND(P125*H125,2)</f>
        <v>0</v>
      </c>
      <c r="L125" s="257"/>
      <c r="M125" s="42"/>
      <c r="N125" s="258" t="s">
        <v>20</v>
      </c>
      <c r="O125" s="227" t="s">
        <v>43</v>
      </c>
      <c r="P125" s="228">
        <f>I125+J125</f>
        <v>0</v>
      </c>
      <c r="Q125" s="228">
        <f>ROUND(I125*H125,2)</f>
        <v>0</v>
      </c>
      <c r="R125" s="228">
        <f>ROUND(J125*H125,2)</f>
        <v>0</v>
      </c>
      <c r="S125" s="82"/>
      <c r="T125" s="229">
        <f>S125*H125</f>
        <v>0</v>
      </c>
      <c r="U125" s="229">
        <v>0</v>
      </c>
      <c r="V125" s="229">
        <f>U125*H125</f>
        <v>0</v>
      </c>
      <c r="W125" s="229">
        <v>0</v>
      </c>
      <c r="X125" s="230">
        <f>W125*H125</f>
        <v>0</v>
      </c>
      <c r="Y125" s="36"/>
      <c r="Z125" s="36"/>
      <c r="AA125" s="36"/>
      <c r="AB125" s="36"/>
      <c r="AC125" s="36"/>
      <c r="AD125" s="36"/>
      <c r="AE125" s="36"/>
      <c r="AR125" s="231" t="s">
        <v>226</v>
      </c>
      <c r="AT125" s="231" t="s">
        <v>229</v>
      </c>
      <c r="AU125" s="231" t="s">
        <v>81</v>
      </c>
      <c r="AY125" s="15" t="s">
        <v>170</v>
      </c>
      <c r="BE125" s="232">
        <f>IF(O125="základní",K125,0)</f>
        <v>0</v>
      </c>
      <c r="BF125" s="232">
        <f>IF(O125="snížená",K125,0)</f>
        <v>0</v>
      </c>
      <c r="BG125" s="232">
        <f>IF(O125="zákl. přenesená",K125,0)</f>
        <v>0</v>
      </c>
      <c r="BH125" s="232">
        <f>IF(O125="sníž. přenesená",K125,0)</f>
        <v>0</v>
      </c>
      <c r="BI125" s="232">
        <f>IF(O125="nulová",K125,0)</f>
        <v>0</v>
      </c>
      <c r="BJ125" s="15" t="s">
        <v>81</v>
      </c>
      <c r="BK125" s="232">
        <f>ROUND(P125*H125,2)</f>
        <v>0</v>
      </c>
      <c r="BL125" s="15" t="s">
        <v>226</v>
      </c>
      <c r="BM125" s="231" t="s">
        <v>1639</v>
      </c>
    </row>
    <row r="126" s="2" customFormat="1" ht="14.4" customHeight="1">
      <c r="A126" s="36"/>
      <c r="B126" s="37"/>
      <c r="C126" s="250" t="s">
        <v>1295</v>
      </c>
      <c r="D126" s="250" t="s">
        <v>229</v>
      </c>
      <c r="E126" s="251" t="s">
        <v>1640</v>
      </c>
      <c r="F126" s="252" t="s">
        <v>1641</v>
      </c>
      <c r="G126" s="253" t="s">
        <v>187</v>
      </c>
      <c r="H126" s="254">
        <v>500</v>
      </c>
      <c r="I126" s="255"/>
      <c r="J126" s="255"/>
      <c r="K126" s="256">
        <f>ROUND(P126*H126,2)</f>
        <v>0</v>
      </c>
      <c r="L126" s="257"/>
      <c r="M126" s="42"/>
      <c r="N126" s="258" t="s">
        <v>20</v>
      </c>
      <c r="O126" s="227" t="s">
        <v>43</v>
      </c>
      <c r="P126" s="228">
        <f>I126+J126</f>
        <v>0</v>
      </c>
      <c r="Q126" s="228">
        <f>ROUND(I126*H126,2)</f>
        <v>0</v>
      </c>
      <c r="R126" s="228">
        <f>ROUND(J126*H126,2)</f>
        <v>0</v>
      </c>
      <c r="S126" s="82"/>
      <c r="T126" s="229">
        <f>S126*H126</f>
        <v>0</v>
      </c>
      <c r="U126" s="229">
        <v>0</v>
      </c>
      <c r="V126" s="229">
        <f>U126*H126</f>
        <v>0</v>
      </c>
      <c r="W126" s="229">
        <v>0</v>
      </c>
      <c r="X126" s="230">
        <f>W126*H126</f>
        <v>0</v>
      </c>
      <c r="Y126" s="36"/>
      <c r="Z126" s="36"/>
      <c r="AA126" s="36"/>
      <c r="AB126" s="36"/>
      <c r="AC126" s="36"/>
      <c r="AD126" s="36"/>
      <c r="AE126" s="36"/>
      <c r="AR126" s="231" t="s">
        <v>226</v>
      </c>
      <c r="AT126" s="231" t="s">
        <v>229</v>
      </c>
      <c r="AU126" s="231" t="s">
        <v>81</v>
      </c>
      <c r="AY126" s="15" t="s">
        <v>170</v>
      </c>
      <c r="BE126" s="232">
        <f>IF(O126="základní",K126,0)</f>
        <v>0</v>
      </c>
      <c r="BF126" s="232">
        <f>IF(O126="snížená",K126,0)</f>
        <v>0</v>
      </c>
      <c r="BG126" s="232">
        <f>IF(O126="zákl. přenesená",K126,0)</f>
        <v>0</v>
      </c>
      <c r="BH126" s="232">
        <f>IF(O126="sníž. přenesená",K126,0)</f>
        <v>0</v>
      </c>
      <c r="BI126" s="232">
        <f>IF(O126="nulová",K126,0)</f>
        <v>0</v>
      </c>
      <c r="BJ126" s="15" t="s">
        <v>81</v>
      </c>
      <c r="BK126" s="232">
        <f>ROUND(P126*H126,2)</f>
        <v>0</v>
      </c>
      <c r="BL126" s="15" t="s">
        <v>226</v>
      </c>
      <c r="BM126" s="231" t="s">
        <v>1642</v>
      </c>
    </row>
    <row r="127" s="2" customFormat="1" ht="21.6" customHeight="1">
      <c r="A127" s="36"/>
      <c r="B127" s="37"/>
      <c r="C127" s="216" t="s">
        <v>228</v>
      </c>
      <c r="D127" s="216" t="s">
        <v>166</v>
      </c>
      <c r="E127" s="217" t="s">
        <v>1643</v>
      </c>
      <c r="F127" s="218" t="s">
        <v>1644</v>
      </c>
      <c r="G127" s="219" t="s">
        <v>187</v>
      </c>
      <c r="H127" s="220">
        <v>250</v>
      </c>
      <c r="I127" s="221"/>
      <c r="J127" s="222"/>
      <c r="K127" s="223">
        <f>ROUND(P127*H127,2)</f>
        <v>0</v>
      </c>
      <c r="L127" s="224"/>
      <c r="M127" s="225"/>
      <c r="N127" s="226" t="s">
        <v>20</v>
      </c>
      <c r="O127" s="227" t="s">
        <v>43</v>
      </c>
      <c r="P127" s="228">
        <f>I127+J127</f>
        <v>0</v>
      </c>
      <c r="Q127" s="228">
        <f>ROUND(I127*H127,2)</f>
        <v>0</v>
      </c>
      <c r="R127" s="228">
        <f>ROUND(J127*H127,2)</f>
        <v>0</v>
      </c>
      <c r="S127" s="82"/>
      <c r="T127" s="229">
        <f>S127*H127</f>
        <v>0</v>
      </c>
      <c r="U127" s="229">
        <v>0</v>
      </c>
      <c r="V127" s="229">
        <f>U127*H127</f>
        <v>0</v>
      </c>
      <c r="W127" s="229">
        <v>0</v>
      </c>
      <c r="X127" s="230">
        <f>W127*H127</f>
        <v>0</v>
      </c>
      <c r="Y127" s="36"/>
      <c r="Z127" s="36"/>
      <c r="AA127" s="36"/>
      <c r="AB127" s="36"/>
      <c r="AC127" s="36"/>
      <c r="AD127" s="36"/>
      <c r="AE127" s="36"/>
      <c r="AR127" s="231" t="s">
        <v>373</v>
      </c>
      <c r="AT127" s="231" t="s">
        <v>166</v>
      </c>
      <c r="AU127" s="231" t="s">
        <v>81</v>
      </c>
      <c r="AY127" s="15" t="s">
        <v>170</v>
      </c>
      <c r="BE127" s="232">
        <f>IF(O127="základní",K127,0)</f>
        <v>0</v>
      </c>
      <c r="BF127" s="232">
        <f>IF(O127="snížená",K127,0)</f>
        <v>0</v>
      </c>
      <c r="BG127" s="232">
        <f>IF(O127="zákl. přenesená",K127,0)</f>
        <v>0</v>
      </c>
      <c r="BH127" s="232">
        <f>IF(O127="sníž. přenesená",K127,0)</f>
        <v>0</v>
      </c>
      <c r="BI127" s="232">
        <f>IF(O127="nulová",K127,0)</f>
        <v>0</v>
      </c>
      <c r="BJ127" s="15" t="s">
        <v>81</v>
      </c>
      <c r="BK127" s="232">
        <f>ROUND(P127*H127,2)</f>
        <v>0</v>
      </c>
      <c r="BL127" s="15" t="s">
        <v>373</v>
      </c>
      <c r="BM127" s="231" t="s">
        <v>1645</v>
      </c>
    </row>
    <row r="128" s="2" customFormat="1" ht="21.6" customHeight="1">
      <c r="A128" s="36"/>
      <c r="B128" s="37"/>
      <c r="C128" s="250" t="s">
        <v>1332</v>
      </c>
      <c r="D128" s="250" t="s">
        <v>229</v>
      </c>
      <c r="E128" s="251" t="s">
        <v>1646</v>
      </c>
      <c r="F128" s="252" t="s">
        <v>1647</v>
      </c>
      <c r="G128" s="253" t="s">
        <v>169</v>
      </c>
      <c r="H128" s="254">
        <v>1</v>
      </c>
      <c r="I128" s="255"/>
      <c r="J128" s="255"/>
      <c r="K128" s="256">
        <f>ROUND(P128*H128,2)</f>
        <v>0</v>
      </c>
      <c r="L128" s="257"/>
      <c r="M128" s="42"/>
      <c r="N128" s="258" t="s">
        <v>20</v>
      </c>
      <c r="O128" s="227" t="s">
        <v>43</v>
      </c>
      <c r="P128" s="228">
        <f>I128+J128</f>
        <v>0</v>
      </c>
      <c r="Q128" s="228">
        <f>ROUND(I128*H128,2)</f>
        <v>0</v>
      </c>
      <c r="R128" s="228">
        <f>ROUND(J128*H128,2)</f>
        <v>0</v>
      </c>
      <c r="S128" s="82"/>
      <c r="T128" s="229">
        <f>S128*H128</f>
        <v>0</v>
      </c>
      <c r="U128" s="229">
        <v>0</v>
      </c>
      <c r="V128" s="229">
        <f>U128*H128</f>
        <v>0</v>
      </c>
      <c r="W128" s="229">
        <v>0</v>
      </c>
      <c r="X128" s="230">
        <f>W128*H128</f>
        <v>0</v>
      </c>
      <c r="Y128" s="36"/>
      <c r="Z128" s="36"/>
      <c r="AA128" s="36"/>
      <c r="AB128" s="36"/>
      <c r="AC128" s="36"/>
      <c r="AD128" s="36"/>
      <c r="AE128" s="36"/>
      <c r="AR128" s="231" t="s">
        <v>226</v>
      </c>
      <c r="AT128" s="231" t="s">
        <v>229</v>
      </c>
      <c r="AU128" s="231" t="s">
        <v>81</v>
      </c>
      <c r="AY128" s="15" t="s">
        <v>170</v>
      </c>
      <c r="BE128" s="232">
        <f>IF(O128="základní",K128,0)</f>
        <v>0</v>
      </c>
      <c r="BF128" s="232">
        <f>IF(O128="snížená",K128,0)</f>
        <v>0</v>
      </c>
      <c r="BG128" s="232">
        <f>IF(O128="zákl. přenesená",K128,0)</f>
        <v>0</v>
      </c>
      <c r="BH128" s="232">
        <f>IF(O128="sníž. přenesená",K128,0)</f>
        <v>0</v>
      </c>
      <c r="BI128" s="232">
        <f>IF(O128="nulová",K128,0)</f>
        <v>0</v>
      </c>
      <c r="BJ128" s="15" t="s">
        <v>81</v>
      </c>
      <c r="BK128" s="232">
        <f>ROUND(P128*H128,2)</f>
        <v>0</v>
      </c>
      <c r="BL128" s="15" t="s">
        <v>226</v>
      </c>
      <c r="BM128" s="231" t="s">
        <v>1648</v>
      </c>
    </row>
    <row r="129" s="2" customFormat="1" ht="54" customHeight="1">
      <c r="A129" s="36"/>
      <c r="B129" s="37"/>
      <c r="C129" s="250" t="s">
        <v>87</v>
      </c>
      <c r="D129" s="250" t="s">
        <v>229</v>
      </c>
      <c r="E129" s="251" t="s">
        <v>1649</v>
      </c>
      <c r="F129" s="252" t="s">
        <v>1650</v>
      </c>
      <c r="G129" s="253" t="s">
        <v>169</v>
      </c>
      <c r="H129" s="254">
        <v>5</v>
      </c>
      <c r="I129" s="255"/>
      <c r="J129" s="255"/>
      <c r="K129" s="256">
        <f>ROUND(P129*H129,2)</f>
        <v>0</v>
      </c>
      <c r="L129" s="257"/>
      <c r="M129" s="42"/>
      <c r="N129" s="258" t="s">
        <v>20</v>
      </c>
      <c r="O129" s="227" t="s">
        <v>43</v>
      </c>
      <c r="P129" s="228">
        <f>I129+J129</f>
        <v>0</v>
      </c>
      <c r="Q129" s="228">
        <f>ROUND(I129*H129,2)</f>
        <v>0</v>
      </c>
      <c r="R129" s="228">
        <f>ROUND(J129*H129,2)</f>
        <v>0</v>
      </c>
      <c r="S129" s="82"/>
      <c r="T129" s="229">
        <f>S129*H129</f>
        <v>0</v>
      </c>
      <c r="U129" s="229">
        <v>0</v>
      </c>
      <c r="V129" s="229">
        <f>U129*H129</f>
        <v>0</v>
      </c>
      <c r="W129" s="229">
        <v>0</v>
      </c>
      <c r="X129" s="230">
        <f>W129*H129</f>
        <v>0</v>
      </c>
      <c r="Y129" s="36"/>
      <c r="Z129" s="36"/>
      <c r="AA129" s="36"/>
      <c r="AB129" s="36"/>
      <c r="AC129" s="36"/>
      <c r="AD129" s="36"/>
      <c r="AE129" s="36"/>
      <c r="AR129" s="231" t="s">
        <v>226</v>
      </c>
      <c r="AT129" s="231" t="s">
        <v>229</v>
      </c>
      <c r="AU129" s="231" t="s">
        <v>81</v>
      </c>
      <c r="AY129" s="15" t="s">
        <v>170</v>
      </c>
      <c r="BE129" s="232">
        <f>IF(O129="základní",K129,0)</f>
        <v>0</v>
      </c>
      <c r="BF129" s="232">
        <f>IF(O129="snížená",K129,0)</f>
        <v>0</v>
      </c>
      <c r="BG129" s="232">
        <f>IF(O129="zákl. přenesená",K129,0)</f>
        <v>0</v>
      </c>
      <c r="BH129" s="232">
        <f>IF(O129="sníž. přenesená",K129,0)</f>
        <v>0</v>
      </c>
      <c r="BI129" s="232">
        <f>IF(O129="nulová",K129,0)</f>
        <v>0</v>
      </c>
      <c r="BJ129" s="15" t="s">
        <v>81</v>
      </c>
      <c r="BK129" s="232">
        <f>ROUND(P129*H129,2)</f>
        <v>0</v>
      </c>
      <c r="BL129" s="15" t="s">
        <v>226</v>
      </c>
      <c r="BM129" s="231" t="s">
        <v>1651</v>
      </c>
    </row>
    <row r="130" s="2" customFormat="1" ht="14.4" customHeight="1">
      <c r="A130" s="36"/>
      <c r="B130" s="37"/>
      <c r="C130" s="250" t="s">
        <v>1354</v>
      </c>
      <c r="D130" s="250" t="s">
        <v>229</v>
      </c>
      <c r="E130" s="251" t="s">
        <v>1652</v>
      </c>
      <c r="F130" s="252" t="s">
        <v>1653</v>
      </c>
      <c r="G130" s="253" t="s">
        <v>169</v>
      </c>
      <c r="H130" s="254">
        <v>5</v>
      </c>
      <c r="I130" s="255"/>
      <c r="J130" s="255"/>
      <c r="K130" s="256">
        <f>ROUND(P130*H130,2)</f>
        <v>0</v>
      </c>
      <c r="L130" s="257"/>
      <c r="M130" s="42"/>
      <c r="N130" s="258" t="s">
        <v>20</v>
      </c>
      <c r="O130" s="227" t="s">
        <v>43</v>
      </c>
      <c r="P130" s="228">
        <f>I130+J130</f>
        <v>0</v>
      </c>
      <c r="Q130" s="228">
        <f>ROUND(I130*H130,2)</f>
        <v>0</v>
      </c>
      <c r="R130" s="228">
        <f>ROUND(J130*H130,2)</f>
        <v>0</v>
      </c>
      <c r="S130" s="82"/>
      <c r="T130" s="229">
        <f>S130*H130</f>
        <v>0</v>
      </c>
      <c r="U130" s="229">
        <v>0</v>
      </c>
      <c r="V130" s="229">
        <f>U130*H130</f>
        <v>0</v>
      </c>
      <c r="W130" s="229">
        <v>0</v>
      </c>
      <c r="X130" s="230">
        <f>W130*H130</f>
        <v>0</v>
      </c>
      <c r="Y130" s="36"/>
      <c r="Z130" s="36"/>
      <c r="AA130" s="36"/>
      <c r="AB130" s="36"/>
      <c r="AC130" s="36"/>
      <c r="AD130" s="36"/>
      <c r="AE130" s="36"/>
      <c r="AR130" s="231" t="s">
        <v>226</v>
      </c>
      <c r="AT130" s="231" t="s">
        <v>229</v>
      </c>
      <c r="AU130" s="231" t="s">
        <v>81</v>
      </c>
      <c r="AY130" s="15" t="s">
        <v>170</v>
      </c>
      <c r="BE130" s="232">
        <f>IF(O130="základní",K130,0)</f>
        <v>0</v>
      </c>
      <c r="BF130" s="232">
        <f>IF(O130="snížená",K130,0)</f>
        <v>0</v>
      </c>
      <c r="BG130" s="232">
        <f>IF(O130="zákl. přenesená",K130,0)</f>
        <v>0</v>
      </c>
      <c r="BH130" s="232">
        <f>IF(O130="sníž. přenesená",K130,0)</f>
        <v>0</v>
      </c>
      <c r="BI130" s="232">
        <f>IF(O130="nulová",K130,0)</f>
        <v>0</v>
      </c>
      <c r="BJ130" s="15" t="s">
        <v>81</v>
      </c>
      <c r="BK130" s="232">
        <f>ROUND(P130*H130,2)</f>
        <v>0</v>
      </c>
      <c r="BL130" s="15" t="s">
        <v>226</v>
      </c>
      <c r="BM130" s="231" t="s">
        <v>1654</v>
      </c>
    </row>
    <row r="131" s="2" customFormat="1" ht="14.4" customHeight="1">
      <c r="A131" s="36"/>
      <c r="B131" s="37"/>
      <c r="C131" s="250" t="s">
        <v>9</v>
      </c>
      <c r="D131" s="250" t="s">
        <v>229</v>
      </c>
      <c r="E131" s="251" t="s">
        <v>1655</v>
      </c>
      <c r="F131" s="252" t="s">
        <v>1656</v>
      </c>
      <c r="G131" s="253" t="s">
        <v>169</v>
      </c>
      <c r="H131" s="254">
        <v>5</v>
      </c>
      <c r="I131" s="255"/>
      <c r="J131" s="255"/>
      <c r="K131" s="256">
        <f>ROUND(P131*H131,2)</f>
        <v>0</v>
      </c>
      <c r="L131" s="257"/>
      <c r="M131" s="42"/>
      <c r="N131" s="258" t="s">
        <v>20</v>
      </c>
      <c r="O131" s="227" t="s">
        <v>43</v>
      </c>
      <c r="P131" s="228">
        <f>I131+J131</f>
        <v>0</v>
      </c>
      <c r="Q131" s="228">
        <f>ROUND(I131*H131,2)</f>
        <v>0</v>
      </c>
      <c r="R131" s="228">
        <f>ROUND(J131*H131,2)</f>
        <v>0</v>
      </c>
      <c r="S131" s="82"/>
      <c r="T131" s="229">
        <f>S131*H131</f>
        <v>0</v>
      </c>
      <c r="U131" s="229">
        <v>0</v>
      </c>
      <c r="V131" s="229">
        <f>U131*H131</f>
        <v>0</v>
      </c>
      <c r="W131" s="229">
        <v>0</v>
      </c>
      <c r="X131" s="230">
        <f>W131*H131</f>
        <v>0</v>
      </c>
      <c r="Y131" s="36"/>
      <c r="Z131" s="36"/>
      <c r="AA131" s="36"/>
      <c r="AB131" s="36"/>
      <c r="AC131" s="36"/>
      <c r="AD131" s="36"/>
      <c r="AE131" s="36"/>
      <c r="AR131" s="231" t="s">
        <v>226</v>
      </c>
      <c r="AT131" s="231" t="s">
        <v>229</v>
      </c>
      <c r="AU131" s="231" t="s">
        <v>81</v>
      </c>
      <c r="AY131" s="15" t="s">
        <v>170</v>
      </c>
      <c r="BE131" s="232">
        <f>IF(O131="základní",K131,0)</f>
        <v>0</v>
      </c>
      <c r="BF131" s="232">
        <f>IF(O131="snížená",K131,0)</f>
        <v>0</v>
      </c>
      <c r="BG131" s="232">
        <f>IF(O131="zákl. přenesená",K131,0)</f>
        <v>0</v>
      </c>
      <c r="BH131" s="232">
        <f>IF(O131="sníž. přenesená",K131,0)</f>
        <v>0</v>
      </c>
      <c r="BI131" s="232">
        <f>IF(O131="nulová",K131,0)</f>
        <v>0</v>
      </c>
      <c r="BJ131" s="15" t="s">
        <v>81</v>
      </c>
      <c r="BK131" s="232">
        <f>ROUND(P131*H131,2)</f>
        <v>0</v>
      </c>
      <c r="BL131" s="15" t="s">
        <v>226</v>
      </c>
      <c r="BM131" s="231" t="s">
        <v>1657</v>
      </c>
    </row>
    <row r="132" s="2" customFormat="1" ht="43.2" customHeight="1">
      <c r="A132" s="36"/>
      <c r="B132" s="37"/>
      <c r="C132" s="216" t="s">
        <v>1226</v>
      </c>
      <c r="D132" s="216" t="s">
        <v>166</v>
      </c>
      <c r="E132" s="217" t="s">
        <v>1658</v>
      </c>
      <c r="F132" s="218" t="s">
        <v>1659</v>
      </c>
      <c r="G132" s="219" t="s">
        <v>187</v>
      </c>
      <c r="H132" s="220">
        <v>500</v>
      </c>
      <c r="I132" s="221"/>
      <c r="J132" s="222"/>
      <c r="K132" s="223">
        <f>ROUND(P132*H132,2)</f>
        <v>0</v>
      </c>
      <c r="L132" s="224"/>
      <c r="M132" s="225"/>
      <c r="N132" s="226" t="s">
        <v>20</v>
      </c>
      <c r="O132" s="227" t="s">
        <v>43</v>
      </c>
      <c r="P132" s="228">
        <f>I132+J132</f>
        <v>0</v>
      </c>
      <c r="Q132" s="228">
        <f>ROUND(I132*H132,2)</f>
        <v>0</v>
      </c>
      <c r="R132" s="228">
        <f>ROUND(J132*H132,2)</f>
        <v>0</v>
      </c>
      <c r="S132" s="82"/>
      <c r="T132" s="229">
        <f>S132*H132</f>
        <v>0</v>
      </c>
      <c r="U132" s="229">
        <v>0</v>
      </c>
      <c r="V132" s="229">
        <f>U132*H132</f>
        <v>0</v>
      </c>
      <c r="W132" s="229">
        <v>0</v>
      </c>
      <c r="X132" s="230">
        <f>W132*H132</f>
        <v>0</v>
      </c>
      <c r="Y132" s="36"/>
      <c r="Z132" s="36"/>
      <c r="AA132" s="36"/>
      <c r="AB132" s="36"/>
      <c r="AC132" s="36"/>
      <c r="AD132" s="36"/>
      <c r="AE132" s="36"/>
      <c r="AR132" s="231" t="s">
        <v>373</v>
      </c>
      <c r="AT132" s="231" t="s">
        <v>166</v>
      </c>
      <c r="AU132" s="231" t="s">
        <v>81</v>
      </c>
      <c r="AY132" s="15" t="s">
        <v>170</v>
      </c>
      <c r="BE132" s="232">
        <f>IF(O132="základní",K132,0)</f>
        <v>0</v>
      </c>
      <c r="BF132" s="232">
        <f>IF(O132="snížená",K132,0)</f>
        <v>0</v>
      </c>
      <c r="BG132" s="232">
        <f>IF(O132="zákl. přenesená",K132,0)</f>
        <v>0</v>
      </c>
      <c r="BH132" s="232">
        <f>IF(O132="sníž. přenesená",K132,0)</f>
        <v>0</v>
      </c>
      <c r="BI132" s="232">
        <f>IF(O132="nulová",K132,0)</f>
        <v>0</v>
      </c>
      <c r="BJ132" s="15" t="s">
        <v>81</v>
      </c>
      <c r="BK132" s="232">
        <f>ROUND(P132*H132,2)</f>
        <v>0</v>
      </c>
      <c r="BL132" s="15" t="s">
        <v>373</v>
      </c>
      <c r="BM132" s="231" t="s">
        <v>1660</v>
      </c>
    </row>
    <row r="133" s="2" customFormat="1" ht="21.6" customHeight="1">
      <c r="A133" s="36"/>
      <c r="B133" s="37"/>
      <c r="C133" s="250" t="s">
        <v>1358</v>
      </c>
      <c r="D133" s="250" t="s">
        <v>229</v>
      </c>
      <c r="E133" s="251" t="s">
        <v>1661</v>
      </c>
      <c r="F133" s="252" t="s">
        <v>1662</v>
      </c>
      <c r="G133" s="253" t="s">
        <v>169</v>
      </c>
      <c r="H133" s="254">
        <v>5</v>
      </c>
      <c r="I133" s="255"/>
      <c r="J133" s="255"/>
      <c r="K133" s="256">
        <f>ROUND(P133*H133,2)</f>
        <v>0</v>
      </c>
      <c r="L133" s="257"/>
      <c r="M133" s="42"/>
      <c r="N133" s="258" t="s">
        <v>20</v>
      </c>
      <c r="O133" s="227" t="s">
        <v>43</v>
      </c>
      <c r="P133" s="228">
        <f>I133+J133</f>
        <v>0</v>
      </c>
      <c r="Q133" s="228">
        <f>ROUND(I133*H133,2)</f>
        <v>0</v>
      </c>
      <c r="R133" s="228">
        <f>ROUND(J133*H133,2)</f>
        <v>0</v>
      </c>
      <c r="S133" s="82"/>
      <c r="T133" s="229">
        <f>S133*H133</f>
        <v>0</v>
      </c>
      <c r="U133" s="229">
        <v>0</v>
      </c>
      <c r="V133" s="229">
        <f>U133*H133</f>
        <v>0</v>
      </c>
      <c r="W133" s="229">
        <v>0</v>
      </c>
      <c r="X133" s="230">
        <f>W133*H133</f>
        <v>0</v>
      </c>
      <c r="Y133" s="36"/>
      <c r="Z133" s="36"/>
      <c r="AA133" s="36"/>
      <c r="AB133" s="36"/>
      <c r="AC133" s="36"/>
      <c r="AD133" s="36"/>
      <c r="AE133" s="36"/>
      <c r="AR133" s="231" t="s">
        <v>226</v>
      </c>
      <c r="AT133" s="231" t="s">
        <v>229</v>
      </c>
      <c r="AU133" s="231" t="s">
        <v>81</v>
      </c>
      <c r="AY133" s="15" t="s">
        <v>170</v>
      </c>
      <c r="BE133" s="232">
        <f>IF(O133="základní",K133,0)</f>
        <v>0</v>
      </c>
      <c r="BF133" s="232">
        <f>IF(O133="snížená",K133,0)</f>
        <v>0</v>
      </c>
      <c r="BG133" s="232">
        <f>IF(O133="zákl. přenesená",K133,0)</f>
        <v>0</v>
      </c>
      <c r="BH133" s="232">
        <f>IF(O133="sníž. přenesená",K133,0)</f>
        <v>0</v>
      </c>
      <c r="BI133" s="232">
        <f>IF(O133="nulová",K133,0)</f>
        <v>0</v>
      </c>
      <c r="BJ133" s="15" t="s">
        <v>81</v>
      </c>
      <c r="BK133" s="232">
        <f>ROUND(P133*H133,2)</f>
        <v>0</v>
      </c>
      <c r="BL133" s="15" t="s">
        <v>226</v>
      </c>
      <c r="BM133" s="231" t="s">
        <v>1663</v>
      </c>
    </row>
    <row r="134" s="2" customFormat="1" ht="21.6" customHeight="1">
      <c r="A134" s="36"/>
      <c r="B134" s="37"/>
      <c r="C134" s="250" t="s">
        <v>1362</v>
      </c>
      <c r="D134" s="250" t="s">
        <v>229</v>
      </c>
      <c r="E134" s="251" t="s">
        <v>1664</v>
      </c>
      <c r="F134" s="252" t="s">
        <v>1665</v>
      </c>
      <c r="G134" s="253" t="s">
        <v>169</v>
      </c>
      <c r="H134" s="254">
        <v>5</v>
      </c>
      <c r="I134" s="255"/>
      <c r="J134" s="255"/>
      <c r="K134" s="256">
        <f>ROUND(P134*H134,2)</f>
        <v>0</v>
      </c>
      <c r="L134" s="257"/>
      <c r="M134" s="42"/>
      <c r="N134" s="258" t="s">
        <v>20</v>
      </c>
      <c r="O134" s="227" t="s">
        <v>43</v>
      </c>
      <c r="P134" s="228">
        <f>I134+J134</f>
        <v>0</v>
      </c>
      <c r="Q134" s="228">
        <f>ROUND(I134*H134,2)</f>
        <v>0</v>
      </c>
      <c r="R134" s="228">
        <f>ROUND(J134*H134,2)</f>
        <v>0</v>
      </c>
      <c r="S134" s="82"/>
      <c r="T134" s="229">
        <f>S134*H134</f>
        <v>0</v>
      </c>
      <c r="U134" s="229">
        <v>0</v>
      </c>
      <c r="V134" s="229">
        <f>U134*H134</f>
        <v>0</v>
      </c>
      <c r="W134" s="229">
        <v>0</v>
      </c>
      <c r="X134" s="230">
        <f>W134*H134</f>
        <v>0</v>
      </c>
      <c r="Y134" s="36"/>
      <c r="Z134" s="36"/>
      <c r="AA134" s="36"/>
      <c r="AB134" s="36"/>
      <c r="AC134" s="36"/>
      <c r="AD134" s="36"/>
      <c r="AE134" s="36"/>
      <c r="AR134" s="231" t="s">
        <v>226</v>
      </c>
      <c r="AT134" s="231" t="s">
        <v>229</v>
      </c>
      <c r="AU134" s="231" t="s">
        <v>81</v>
      </c>
      <c r="AY134" s="15" t="s">
        <v>170</v>
      </c>
      <c r="BE134" s="232">
        <f>IF(O134="základní",K134,0)</f>
        <v>0</v>
      </c>
      <c r="BF134" s="232">
        <f>IF(O134="snížená",K134,0)</f>
        <v>0</v>
      </c>
      <c r="BG134" s="232">
        <f>IF(O134="zákl. přenesená",K134,0)</f>
        <v>0</v>
      </c>
      <c r="BH134" s="232">
        <f>IF(O134="sníž. přenesená",K134,0)</f>
        <v>0</v>
      </c>
      <c r="BI134" s="232">
        <f>IF(O134="nulová",K134,0)</f>
        <v>0</v>
      </c>
      <c r="BJ134" s="15" t="s">
        <v>81</v>
      </c>
      <c r="BK134" s="232">
        <f>ROUND(P134*H134,2)</f>
        <v>0</v>
      </c>
      <c r="BL134" s="15" t="s">
        <v>226</v>
      </c>
      <c r="BM134" s="231" t="s">
        <v>1666</v>
      </c>
    </row>
    <row r="135" s="2" customFormat="1" ht="21.6" customHeight="1">
      <c r="A135" s="36"/>
      <c r="B135" s="37"/>
      <c r="C135" s="250" t="s">
        <v>1667</v>
      </c>
      <c r="D135" s="250" t="s">
        <v>229</v>
      </c>
      <c r="E135" s="251" t="s">
        <v>1668</v>
      </c>
      <c r="F135" s="252" t="s">
        <v>1669</v>
      </c>
      <c r="G135" s="253" t="s">
        <v>169</v>
      </c>
      <c r="H135" s="254">
        <v>5</v>
      </c>
      <c r="I135" s="255"/>
      <c r="J135" s="255"/>
      <c r="K135" s="256">
        <f>ROUND(P135*H135,2)</f>
        <v>0</v>
      </c>
      <c r="L135" s="257"/>
      <c r="M135" s="42"/>
      <c r="N135" s="258" t="s">
        <v>20</v>
      </c>
      <c r="O135" s="227" t="s">
        <v>43</v>
      </c>
      <c r="P135" s="228">
        <f>I135+J135</f>
        <v>0</v>
      </c>
      <c r="Q135" s="228">
        <f>ROUND(I135*H135,2)</f>
        <v>0</v>
      </c>
      <c r="R135" s="228">
        <f>ROUND(J135*H135,2)</f>
        <v>0</v>
      </c>
      <c r="S135" s="82"/>
      <c r="T135" s="229">
        <f>S135*H135</f>
        <v>0</v>
      </c>
      <c r="U135" s="229">
        <v>0</v>
      </c>
      <c r="V135" s="229">
        <f>U135*H135</f>
        <v>0</v>
      </c>
      <c r="W135" s="229">
        <v>0</v>
      </c>
      <c r="X135" s="230">
        <f>W135*H135</f>
        <v>0</v>
      </c>
      <c r="Y135" s="36"/>
      <c r="Z135" s="36"/>
      <c r="AA135" s="36"/>
      <c r="AB135" s="36"/>
      <c r="AC135" s="36"/>
      <c r="AD135" s="36"/>
      <c r="AE135" s="36"/>
      <c r="AR135" s="231" t="s">
        <v>226</v>
      </c>
      <c r="AT135" s="231" t="s">
        <v>229</v>
      </c>
      <c r="AU135" s="231" t="s">
        <v>81</v>
      </c>
      <c r="AY135" s="15" t="s">
        <v>170</v>
      </c>
      <c r="BE135" s="232">
        <f>IF(O135="základní",K135,0)</f>
        <v>0</v>
      </c>
      <c r="BF135" s="232">
        <f>IF(O135="snížená",K135,0)</f>
        <v>0</v>
      </c>
      <c r="BG135" s="232">
        <f>IF(O135="zákl. přenesená",K135,0)</f>
        <v>0</v>
      </c>
      <c r="BH135" s="232">
        <f>IF(O135="sníž. přenesená",K135,0)</f>
        <v>0</v>
      </c>
      <c r="BI135" s="232">
        <f>IF(O135="nulová",K135,0)</f>
        <v>0</v>
      </c>
      <c r="BJ135" s="15" t="s">
        <v>81</v>
      </c>
      <c r="BK135" s="232">
        <f>ROUND(P135*H135,2)</f>
        <v>0</v>
      </c>
      <c r="BL135" s="15" t="s">
        <v>226</v>
      </c>
      <c r="BM135" s="231" t="s">
        <v>1670</v>
      </c>
    </row>
    <row r="136" s="2" customFormat="1" ht="21.6" customHeight="1">
      <c r="A136" s="36"/>
      <c r="B136" s="37"/>
      <c r="C136" s="250" t="s">
        <v>1671</v>
      </c>
      <c r="D136" s="250" t="s">
        <v>229</v>
      </c>
      <c r="E136" s="251" t="s">
        <v>1672</v>
      </c>
      <c r="F136" s="252" t="s">
        <v>1673</v>
      </c>
      <c r="G136" s="253" t="s">
        <v>169</v>
      </c>
      <c r="H136" s="254">
        <v>5</v>
      </c>
      <c r="I136" s="255"/>
      <c r="J136" s="255"/>
      <c r="K136" s="256">
        <f>ROUND(P136*H136,2)</f>
        <v>0</v>
      </c>
      <c r="L136" s="257"/>
      <c r="M136" s="42"/>
      <c r="N136" s="258" t="s">
        <v>20</v>
      </c>
      <c r="O136" s="227" t="s">
        <v>43</v>
      </c>
      <c r="P136" s="228">
        <f>I136+J136</f>
        <v>0</v>
      </c>
      <c r="Q136" s="228">
        <f>ROUND(I136*H136,2)</f>
        <v>0</v>
      </c>
      <c r="R136" s="228">
        <f>ROUND(J136*H136,2)</f>
        <v>0</v>
      </c>
      <c r="S136" s="82"/>
      <c r="T136" s="229">
        <f>S136*H136</f>
        <v>0</v>
      </c>
      <c r="U136" s="229">
        <v>0</v>
      </c>
      <c r="V136" s="229">
        <f>U136*H136</f>
        <v>0</v>
      </c>
      <c r="W136" s="229">
        <v>0</v>
      </c>
      <c r="X136" s="230">
        <f>W136*H136</f>
        <v>0</v>
      </c>
      <c r="Y136" s="36"/>
      <c r="Z136" s="36"/>
      <c r="AA136" s="36"/>
      <c r="AB136" s="36"/>
      <c r="AC136" s="36"/>
      <c r="AD136" s="36"/>
      <c r="AE136" s="36"/>
      <c r="AR136" s="231" t="s">
        <v>226</v>
      </c>
      <c r="AT136" s="231" t="s">
        <v>229</v>
      </c>
      <c r="AU136" s="231" t="s">
        <v>81</v>
      </c>
      <c r="AY136" s="15" t="s">
        <v>170</v>
      </c>
      <c r="BE136" s="232">
        <f>IF(O136="základní",K136,0)</f>
        <v>0</v>
      </c>
      <c r="BF136" s="232">
        <f>IF(O136="snížená",K136,0)</f>
        <v>0</v>
      </c>
      <c r="BG136" s="232">
        <f>IF(O136="zákl. přenesená",K136,0)</f>
        <v>0</v>
      </c>
      <c r="BH136" s="232">
        <f>IF(O136="sníž. přenesená",K136,0)</f>
        <v>0</v>
      </c>
      <c r="BI136" s="232">
        <f>IF(O136="nulová",K136,0)</f>
        <v>0</v>
      </c>
      <c r="BJ136" s="15" t="s">
        <v>81</v>
      </c>
      <c r="BK136" s="232">
        <f>ROUND(P136*H136,2)</f>
        <v>0</v>
      </c>
      <c r="BL136" s="15" t="s">
        <v>226</v>
      </c>
      <c r="BM136" s="231" t="s">
        <v>1674</v>
      </c>
    </row>
    <row r="137" s="2" customFormat="1" ht="21.6" customHeight="1">
      <c r="A137" s="36"/>
      <c r="B137" s="37"/>
      <c r="C137" s="216" t="s">
        <v>273</v>
      </c>
      <c r="D137" s="216" t="s">
        <v>166</v>
      </c>
      <c r="E137" s="217" t="s">
        <v>1675</v>
      </c>
      <c r="F137" s="218" t="s">
        <v>1676</v>
      </c>
      <c r="G137" s="219" t="s">
        <v>169</v>
      </c>
      <c r="H137" s="220">
        <v>5</v>
      </c>
      <c r="I137" s="221"/>
      <c r="J137" s="222"/>
      <c r="K137" s="223">
        <f>ROUND(P137*H137,2)</f>
        <v>0</v>
      </c>
      <c r="L137" s="224"/>
      <c r="M137" s="225"/>
      <c r="N137" s="226" t="s">
        <v>20</v>
      </c>
      <c r="O137" s="227" t="s">
        <v>43</v>
      </c>
      <c r="P137" s="228">
        <f>I137+J137</f>
        <v>0</v>
      </c>
      <c r="Q137" s="228">
        <f>ROUND(I137*H137,2)</f>
        <v>0</v>
      </c>
      <c r="R137" s="228">
        <f>ROUND(J137*H137,2)</f>
        <v>0</v>
      </c>
      <c r="S137" s="82"/>
      <c r="T137" s="229">
        <f>S137*H137</f>
        <v>0</v>
      </c>
      <c r="U137" s="229">
        <v>0</v>
      </c>
      <c r="V137" s="229">
        <f>U137*H137</f>
        <v>0</v>
      </c>
      <c r="W137" s="229">
        <v>0</v>
      </c>
      <c r="X137" s="230">
        <f>W137*H137</f>
        <v>0</v>
      </c>
      <c r="Y137" s="36"/>
      <c r="Z137" s="36"/>
      <c r="AA137" s="36"/>
      <c r="AB137" s="36"/>
      <c r="AC137" s="36"/>
      <c r="AD137" s="36"/>
      <c r="AE137" s="36"/>
      <c r="AR137" s="231" t="s">
        <v>373</v>
      </c>
      <c r="AT137" s="231" t="s">
        <v>166</v>
      </c>
      <c r="AU137" s="231" t="s">
        <v>81</v>
      </c>
      <c r="AY137" s="15" t="s">
        <v>170</v>
      </c>
      <c r="BE137" s="232">
        <f>IF(O137="základní",K137,0)</f>
        <v>0</v>
      </c>
      <c r="BF137" s="232">
        <f>IF(O137="snížená",K137,0)</f>
        <v>0</v>
      </c>
      <c r="BG137" s="232">
        <f>IF(O137="zákl. přenesená",K137,0)</f>
        <v>0</v>
      </c>
      <c r="BH137" s="232">
        <f>IF(O137="sníž. přenesená",K137,0)</f>
        <v>0</v>
      </c>
      <c r="BI137" s="232">
        <f>IF(O137="nulová",K137,0)</f>
        <v>0</v>
      </c>
      <c r="BJ137" s="15" t="s">
        <v>81</v>
      </c>
      <c r="BK137" s="232">
        <f>ROUND(P137*H137,2)</f>
        <v>0</v>
      </c>
      <c r="BL137" s="15" t="s">
        <v>373</v>
      </c>
      <c r="BM137" s="231" t="s">
        <v>1677</v>
      </c>
    </row>
    <row r="138" s="2" customFormat="1" ht="43.2" customHeight="1">
      <c r="A138" s="36"/>
      <c r="B138" s="37"/>
      <c r="C138" s="216" t="s">
        <v>277</v>
      </c>
      <c r="D138" s="216" t="s">
        <v>166</v>
      </c>
      <c r="E138" s="217" t="s">
        <v>1533</v>
      </c>
      <c r="F138" s="218" t="s">
        <v>1534</v>
      </c>
      <c r="G138" s="219" t="s">
        <v>187</v>
      </c>
      <c r="H138" s="220">
        <v>250</v>
      </c>
      <c r="I138" s="221"/>
      <c r="J138" s="222"/>
      <c r="K138" s="223">
        <f>ROUND(P138*H138,2)</f>
        <v>0</v>
      </c>
      <c r="L138" s="224"/>
      <c r="M138" s="225"/>
      <c r="N138" s="226" t="s">
        <v>20</v>
      </c>
      <c r="O138" s="227" t="s">
        <v>43</v>
      </c>
      <c r="P138" s="228">
        <f>I138+J138</f>
        <v>0</v>
      </c>
      <c r="Q138" s="228">
        <f>ROUND(I138*H138,2)</f>
        <v>0</v>
      </c>
      <c r="R138" s="228">
        <f>ROUND(J138*H138,2)</f>
        <v>0</v>
      </c>
      <c r="S138" s="82"/>
      <c r="T138" s="229">
        <f>S138*H138</f>
        <v>0</v>
      </c>
      <c r="U138" s="229">
        <v>0</v>
      </c>
      <c r="V138" s="229">
        <f>U138*H138</f>
        <v>0</v>
      </c>
      <c r="W138" s="229">
        <v>0</v>
      </c>
      <c r="X138" s="230">
        <f>W138*H138</f>
        <v>0</v>
      </c>
      <c r="Y138" s="36"/>
      <c r="Z138" s="36"/>
      <c r="AA138" s="36"/>
      <c r="AB138" s="36"/>
      <c r="AC138" s="36"/>
      <c r="AD138" s="36"/>
      <c r="AE138" s="36"/>
      <c r="AR138" s="231" t="s">
        <v>373</v>
      </c>
      <c r="AT138" s="231" t="s">
        <v>166</v>
      </c>
      <c r="AU138" s="231" t="s">
        <v>81</v>
      </c>
      <c r="AY138" s="15" t="s">
        <v>170</v>
      </c>
      <c r="BE138" s="232">
        <f>IF(O138="základní",K138,0)</f>
        <v>0</v>
      </c>
      <c r="BF138" s="232">
        <f>IF(O138="snížená",K138,0)</f>
        <v>0</v>
      </c>
      <c r="BG138" s="232">
        <f>IF(O138="zákl. přenesená",K138,0)</f>
        <v>0</v>
      </c>
      <c r="BH138" s="232">
        <f>IF(O138="sníž. přenesená",K138,0)</f>
        <v>0</v>
      </c>
      <c r="BI138" s="232">
        <f>IF(O138="nulová",K138,0)</f>
        <v>0</v>
      </c>
      <c r="BJ138" s="15" t="s">
        <v>81</v>
      </c>
      <c r="BK138" s="232">
        <f>ROUND(P138*H138,2)</f>
        <v>0</v>
      </c>
      <c r="BL138" s="15" t="s">
        <v>373</v>
      </c>
      <c r="BM138" s="231" t="s">
        <v>1678</v>
      </c>
    </row>
    <row r="139" s="2" customFormat="1" ht="21.6" customHeight="1">
      <c r="A139" s="36"/>
      <c r="B139" s="37"/>
      <c r="C139" s="216" t="s">
        <v>281</v>
      </c>
      <c r="D139" s="216" t="s">
        <v>166</v>
      </c>
      <c r="E139" s="217" t="s">
        <v>1679</v>
      </c>
      <c r="F139" s="218" t="s">
        <v>1680</v>
      </c>
      <c r="G139" s="219" t="s">
        <v>169</v>
      </c>
      <c r="H139" s="220">
        <v>12</v>
      </c>
      <c r="I139" s="221"/>
      <c r="J139" s="222"/>
      <c r="K139" s="223">
        <f>ROUND(P139*H139,2)</f>
        <v>0</v>
      </c>
      <c r="L139" s="224"/>
      <c r="M139" s="225"/>
      <c r="N139" s="226" t="s">
        <v>20</v>
      </c>
      <c r="O139" s="227" t="s">
        <v>43</v>
      </c>
      <c r="P139" s="228">
        <f>I139+J139</f>
        <v>0</v>
      </c>
      <c r="Q139" s="228">
        <f>ROUND(I139*H139,2)</f>
        <v>0</v>
      </c>
      <c r="R139" s="228">
        <f>ROUND(J139*H139,2)</f>
        <v>0</v>
      </c>
      <c r="S139" s="82"/>
      <c r="T139" s="229">
        <f>S139*H139</f>
        <v>0</v>
      </c>
      <c r="U139" s="229">
        <v>0</v>
      </c>
      <c r="V139" s="229">
        <f>U139*H139</f>
        <v>0</v>
      </c>
      <c r="W139" s="229">
        <v>0</v>
      </c>
      <c r="X139" s="230">
        <f>W139*H139</f>
        <v>0</v>
      </c>
      <c r="Y139" s="36"/>
      <c r="Z139" s="36"/>
      <c r="AA139" s="36"/>
      <c r="AB139" s="36"/>
      <c r="AC139" s="36"/>
      <c r="AD139" s="36"/>
      <c r="AE139" s="36"/>
      <c r="AR139" s="231" t="s">
        <v>373</v>
      </c>
      <c r="AT139" s="231" t="s">
        <v>166</v>
      </c>
      <c r="AU139" s="231" t="s">
        <v>81</v>
      </c>
      <c r="AY139" s="15" t="s">
        <v>170</v>
      </c>
      <c r="BE139" s="232">
        <f>IF(O139="základní",K139,0)</f>
        <v>0</v>
      </c>
      <c r="BF139" s="232">
        <f>IF(O139="snížená",K139,0)</f>
        <v>0</v>
      </c>
      <c r="BG139" s="232">
        <f>IF(O139="zákl. přenesená",K139,0)</f>
        <v>0</v>
      </c>
      <c r="BH139" s="232">
        <f>IF(O139="sníž. přenesená",K139,0)</f>
        <v>0</v>
      </c>
      <c r="BI139" s="232">
        <f>IF(O139="nulová",K139,0)</f>
        <v>0</v>
      </c>
      <c r="BJ139" s="15" t="s">
        <v>81</v>
      </c>
      <c r="BK139" s="232">
        <f>ROUND(P139*H139,2)</f>
        <v>0</v>
      </c>
      <c r="BL139" s="15" t="s">
        <v>373</v>
      </c>
      <c r="BM139" s="231" t="s">
        <v>1681</v>
      </c>
    </row>
    <row r="140" s="2" customFormat="1" ht="21.6" customHeight="1">
      <c r="A140" s="36"/>
      <c r="B140" s="37"/>
      <c r="C140" s="216" t="s">
        <v>285</v>
      </c>
      <c r="D140" s="216" t="s">
        <v>166</v>
      </c>
      <c r="E140" s="217" t="s">
        <v>1682</v>
      </c>
      <c r="F140" s="218" t="s">
        <v>1683</v>
      </c>
      <c r="G140" s="219" t="s">
        <v>169</v>
      </c>
      <c r="H140" s="220">
        <v>10</v>
      </c>
      <c r="I140" s="221"/>
      <c r="J140" s="222"/>
      <c r="K140" s="223">
        <f>ROUND(P140*H140,2)</f>
        <v>0</v>
      </c>
      <c r="L140" s="224"/>
      <c r="M140" s="225"/>
      <c r="N140" s="226" t="s">
        <v>20</v>
      </c>
      <c r="O140" s="227" t="s">
        <v>43</v>
      </c>
      <c r="P140" s="228">
        <f>I140+J140</f>
        <v>0</v>
      </c>
      <c r="Q140" s="228">
        <f>ROUND(I140*H140,2)</f>
        <v>0</v>
      </c>
      <c r="R140" s="228">
        <f>ROUND(J140*H140,2)</f>
        <v>0</v>
      </c>
      <c r="S140" s="82"/>
      <c r="T140" s="229">
        <f>S140*H140</f>
        <v>0</v>
      </c>
      <c r="U140" s="229">
        <v>0</v>
      </c>
      <c r="V140" s="229">
        <f>U140*H140</f>
        <v>0</v>
      </c>
      <c r="W140" s="229">
        <v>0</v>
      </c>
      <c r="X140" s="230">
        <f>W140*H140</f>
        <v>0</v>
      </c>
      <c r="Y140" s="36"/>
      <c r="Z140" s="36"/>
      <c r="AA140" s="36"/>
      <c r="AB140" s="36"/>
      <c r="AC140" s="36"/>
      <c r="AD140" s="36"/>
      <c r="AE140" s="36"/>
      <c r="AR140" s="231" t="s">
        <v>373</v>
      </c>
      <c r="AT140" s="231" t="s">
        <v>166</v>
      </c>
      <c r="AU140" s="231" t="s">
        <v>81</v>
      </c>
      <c r="AY140" s="15" t="s">
        <v>170</v>
      </c>
      <c r="BE140" s="232">
        <f>IF(O140="základní",K140,0)</f>
        <v>0</v>
      </c>
      <c r="BF140" s="232">
        <f>IF(O140="snížená",K140,0)</f>
        <v>0</v>
      </c>
      <c r="BG140" s="232">
        <f>IF(O140="zákl. přenesená",K140,0)</f>
        <v>0</v>
      </c>
      <c r="BH140" s="232">
        <f>IF(O140="sníž. přenesená",K140,0)</f>
        <v>0</v>
      </c>
      <c r="BI140" s="232">
        <f>IF(O140="nulová",K140,0)</f>
        <v>0</v>
      </c>
      <c r="BJ140" s="15" t="s">
        <v>81</v>
      </c>
      <c r="BK140" s="232">
        <f>ROUND(P140*H140,2)</f>
        <v>0</v>
      </c>
      <c r="BL140" s="15" t="s">
        <v>373</v>
      </c>
      <c r="BM140" s="231" t="s">
        <v>1684</v>
      </c>
    </row>
    <row r="141" s="2" customFormat="1" ht="21.6" customHeight="1">
      <c r="A141" s="36"/>
      <c r="B141" s="37"/>
      <c r="C141" s="250" t="s">
        <v>237</v>
      </c>
      <c r="D141" s="250" t="s">
        <v>229</v>
      </c>
      <c r="E141" s="251" t="s">
        <v>1063</v>
      </c>
      <c r="F141" s="252" t="s">
        <v>1064</v>
      </c>
      <c r="G141" s="253" t="s">
        <v>169</v>
      </c>
      <c r="H141" s="254">
        <v>1</v>
      </c>
      <c r="I141" s="255"/>
      <c r="J141" s="255"/>
      <c r="K141" s="256">
        <f>ROUND(P141*H141,2)</f>
        <v>0</v>
      </c>
      <c r="L141" s="257"/>
      <c r="M141" s="42"/>
      <c r="N141" s="263" t="s">
        <v>20</v>
      </c>
      <c r="O141" s="264" t="s">
        <v>43</v>
      </c>
      <c r="P141" s="265">
        <f>I141+J141</f>
        <v>0</v>
      </c>
      <c r="Q141" s="265">
        <f>ROUND(I141*H141,2)</f>
        <v>0</v>
      </c>
      <c r="R141" s="265">
        <f>ROUND(J141*H141,2)</f>
        <v>0</v>
      </c>
      <c r="S141" s="266"/>
      <c r="T141" s="267">
        <f>S141*H141</f>
        <v>0</v>
      </c>
      <c r="U141" s="267">
        <v>0</v>
      </c>
      <c r="V141" s="267">
        <f>U141*H141</f>
        <v>0</v>
      </c>
      <c r="W141" s="267">
        <v>0</v>
      </c>
      <c r="X141" s="268">
        <f>W141*H141</f>
        <v>0</v>
      </c>
      <c r="Y141" s="36"/>
      <c r="Z141" s="36"/>
      <c r="AA141" s="36"/>
      <c r="AB141" s="36"/>
      <c r="AC141" s="36"/>
      <c r="AD141" s="36"/>
      <c r="AE141" s="36"/>
      <c r="AR141" s="231" t="s">
        <v>226</v>
      </c>
      <c r="AT141" s="231" t="s">
        <v>229</v>
      </c>
      <c r="AU141" s="231" t="s">
        <v>81</v>
      </c>
      <c r="AY141" s="15" t="s">
        <v>170</v>
      </c>
      <c r="BE141" s="232">
        <f>IF(O141="základní",K141,0)</f>
        <v>0</v>
      </c>
      <c r="BF141" s="232">
        <f>IF(O141="snížená",K141,0)</f>
        <v>0</v>
      </c>
      <c r="BG141" s="232">
        <f>IF(O141="zákl. přenesená",K141,0)</f>
        <v>0</v>
      </c>
      <c r="BH141" s="232">
        <f>IF(O141="sníž. přenesená",K141,0)</f>
        <v>0</v>
      </c>
      <c r="BI141" s="232">
        <f>IF(O141="nulová",K141,0)</f>
        <v>0</v>
      </c>
      <c r="BJ141" s="15" t="s">
        <v>81</v>
      </c>
      <c r="BK141" s="232">
        <f>ROUND(P141*H141,2)</f>
        <v>0</v>
      </c>
      <c r="BL141" s="15" t="s">
        <v>226</v>
      </c>
      <c r="BM141" s="231" t="s">
        <v>1685</v>
      </c>
    </row>
    <row r="142" s="2" customFormat="1" ht="6.96" customHeight="1">
      <c r="A142" s="36"/>
      <c r="B142" s="57"/>
      <c r="C142" s="58"/>
      <c r="D142" s="58"/>
      <c r="E142" s="58"/>
      <c r="F142" s="58"/>
      <c r="G142" s="58"/>
      <c r="H142" s="58"/>
      <c r="I142" s="177"/>
      <c r="J142" s="177"/>
      <c r="K142" s="58"/>
      <c r="L142" s="58"/>
      <c r="M142" s="42"/>
      <c r="N142" s="36"/>
      <c r="P142" s="36"/>
      <c r="Q142" s="36"/>
      <c r="R142" s="36"/>
      <c r="S142" s="36"/>
      <c r="T142" s="36"/>
      <c r="U142" s="36"/>
      <c r="V142" s="36"/>
      <c r="W142" s="36"/>
      <c r="X142" s="36"/>
      <c r="Y142" s="36"/>
      <c r="Z142" s="36"/>
      <c r="AA142" s="36"/>
      <c r="AB142" s="36"/>
      <c r="AC142" s="36"/>
      <c r="AD142" s="36"/>
      <c r="AE142" s="36"/>
    </row>
  </sheetData>
  <sheetProtection sheet="1" autoFilter="0" formatColumns="0" formatRows="0" objects="1" scenarios="1" spinCount="100000" saltValue="/P++oMNtFUXmU3cazG4PM068KnuvH6fYZaZABR/zqeoTMykVyJpboCpwoHh+r/iWk/rIASHRN2ErgMuf4FTuhA==" hashValue="EWvEY3oQNOHigR7LnRon63rbXi8NT6F/Xld6yYVpK+Edi4v+06q6jT31jOCcj7r4nMH7HEtVdcgUgdoTYWF5WQ==" algorithmName="SHA-512" password="CC35"/>
  <autoFilter ref="C89:L141"/>
  <mergeCells count="12">
    <mergeCell ref="E7:H7"/>
    <mergeCell ref="E9:H9"/>
    <mergeCell ref="E11:H11"/>
    <mergeCell ref="E20:H20"/>
    <mergeCell ref="E29:H29"/>
    <mergeCell ref="E52:H52"/>
    <mergeCell ref="E54:H54"/>
    <mergeCell ref="E56:H56"/>
    <mergeCell ref="E78:H78"/>
    <mergeCell ref="E80:H80"/>
    <mergeCell ref="E82:H82"/>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117</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1557</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1419</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ROUND(K90,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ROUND((SUM(BE90:BE111)),  2)</f>
        <v>0</v>
      </c>
      <c r="G37" s="36"/>
      <c r="H37" s="36"/>
      <c r="I37" s="166">
        <v>0.20999999999999999</v>
      </c>
      <c r="J37" s="147"/>
      <c r="K37" s="160">
        <f>ROUND(((SUM(BE90:BE111))*I37),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ROUND((SUM(BF90:BF111)),  2)</f>
        <v>0</v>
      </c>
      <c r="G38" s="36"/>
      <c r="H38" s="36"/>
      <c r="I38" s="166">
        <v>0.14999999999999999</v>
      </c>
      <c r="J38" s="147"/>
      <c r="K38" s="160">
        <f>ROUND(((SUM(BF90:BF111))*I38),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ROUND((SUM(BG90:BG111)),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ROUND((SUM(BH90:BH111)),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ROUND((SUM(BI90:BI111)),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1557</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02 - stavební úpravy</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Q90</f>
        <v>0</v>
      </c>
      <c r="J65" s="188">
        <f>R90</f>
        <v>0</v>
      </c>
      <c r="K65" s="100">
        <f>K90</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145</v>
      </c>
      <c r="E66" s="192"/>
      <c r="F66" s="192"/>
      <c r="G66" s="192"/>
      <c r="H66" s="192"/>
      <c r="I66" s="193">
        <f>Q91</f>
        <v>0</v>
      </c>
      <c r="J66" s="193">
        <f>R91</f>
        <v>0</v>
      </c>
      <c r="K66" s="194">
        <f>K91</f>
        <v>0</v>
      </c>
      <c r="L66" s="190"/>
      <c r="M66" s="195"/>
      <c r="S66" s="9"/>
      <c r="T66" s="9"/>
      <c r="U66" s="9"/>
      <c r="V66" s="9"/>
      <c r="W66" s="9"/>
      <c r="X66" s="9"/>
      <c r="Y66" s="9"/>
      <c r="Z66" s="9"/>
      <c r="AA66" s="9"/>
      <c r="AB66" s="9"/>
      <c r="AC66" s="9"/>
      <c r="AD66" s="9"/>
      <c r="AE66" s="9"/>
    </row>
    <row r="67" s="10" customFormat="1" ht="19.92" customHeight="1">
      <c r="A67" s="10"/>
      <c r="B67" s="196"/>
      <c r="C67" s="125"/>
      <c r="D67" s="197" t="s">
        <v>146</v>
      </c>
      <c r="E67" s="198"/>
      <c r="F67" s="198"/>
      <c r="G67" s="198"/>
      <c r="H67" s="198"/>
      <c r="I67" s="199">
        <f>Q92</f>
        <v>0</v>
      </c>
      <c r="J67" s="199">
        <f>R92</f>
        <v>0</v>
      </c>
      <c r="K67" s="200">
        <f>K92</f>
        <v>0</v>
      </c>
      <c r="L67" s="125"/>
      <c r="M67" s="201"/>
      <c r="S67" s="10"/>
      <c r="T67" s="10"/>
      <c r="U67" s="10"/>
      <c r="V67" s="10"/>
      <c r="W67" s="10"/>
      <c r="X67" s="10"/>
      <c r="Y67" s="10"/>
      <c r="Z67" s="10"/>
      <c r="AA67" s="10"/>
      <c r="AB67" s="10"/>
      <c r="AC67" s="10"/>
      <c r="AD67" s="10"/>
      <c r="AE67" s="10"/>
    </row>
    <row r="68" s="10" customFormat="1" ht="19.92" customHeight="1">
      <c r="A68" s="10"/>
      <c r="B68" s="196"/>
      <c r="C68" s="125"/>
      <c r="D68" s="197" t="s">
        <v>1218</v>
      </c>
      <c r="E68" s="198"/>
      <c r="F68" s="198"/>
      <c r="G68" s="198"/>
      <c r="H68" s="198"/>
      <c r="I68" s="199">
        <f>Q93</f>
        <v>0</v>
      </c>
      <c r="J68" s="199">
        <f>R93</f>
        <v>0</v>
      </c>
      <c r="K68" s="200">
        <f>K93</f>
        <v>0</v>
      </c>
      <c r="L68" s="125"/>
      <c r="M68" s="201"/>
      <c r="S68" s="10"/>
      <c r="T68" s="10"/>
      <c r="U68" s="10"/>
      <c r="V68" s="10"/>
      <c r="W68" s="10"/>
      <c r="X68" s="10"/>
      <c r="Y68" s="10"/>
      <c r="Z68" s="10"/>
      <c r="AA68" s="10"/>
      <c r="AB68" s="10"/>
      <c r="AC68" s="10"/>
      <c r="AD68" s="10"/>
      <c r="AE68" s="10"/>
    </row>
    <row r="69" s="2" customFormat="1" ht="21.84" customHeight="1">
      <c r="A69" s="36"/>
      <c r="B69" s="37"/>
      <c r="C69" s="38"/>
      <c r="D69" s="38"/>
      <c r="E69" s="38"/>
      <c r="F69" s="38"/>
      <c r="G69" s="38"/>
      <c r="H69" s="38"/>
      <c r="I69" s="147"/>
      <c r="J69" s="147"/>
      <c r="K69" s="38"/>
      <c r="L69" s="38"/>
      <c r="M69" s="148"/>
      <c r="S69" s="36"/>
      <c r="T69" s="36"/>
      <c r="U69" s="36"/>
      <c r="V69" s="36"/>
      <c r="W69" s="36"/>
      <c r="X69" s="36"/>
      <c r="Y69" s="36"/>
      <c r="Z69" s="36"/>
      <c r="AA69" s="36"/>
      <c r="AB69" s="36"/>
      <c r="AC69" s="36"/>
      <c r="AD69" s="36"/>
      <c r="AE69" s="36"/>
    </row>
    <row r="70" s="2" customFormat="1" ht="6.96" customHeight="1">
      <c r="A70" s="36"/>
      <c r="B70" s="57"/>
      <c r="C70" s="58"/>
      <c r="D70" s="58"/>
      <c r="E70" s="58"/>
      <c r="F70" s="58"/>
      <c r="G70" s="58"/>
      <c r="H70" s="58"/>
      <c r="I70" s="177"/>
      <c r="J70" s="177"/>
      <c r="K70" s="58"/>
      <c r="L70" s="58"/>
      <c r="M70" s="148"/>
      <c r="S70" s="36"/>
      <c r="T70" s="36"/>
      <c r="U70" s="36"/>
      <c r="V70" s="36"/>
      <c r="W70" s="36"/>
      <c r="X70" s="36"/>
      <c r="Y70" s="36"/>
      <c r="Z70" s="36"/>
      <c r="AA70" s="36"/>
      <c r="AB70" s="36"/>
      <c r="AC70" s="36"/>
      <c r="AD70" s="36"/>
      <c r="AE70" s="36"/>
    </row>
    <row r="74" s="2" customFormat="1" ht="6.96" customHeight="1">
      <c r="A74" s="36"/>
      <c r="B74" s="59"/>
      <c r="C74" s="60"/>
      <c r="D74" s="60"/>
      <c r="E74" s="60"/>
      <c r="F74" s="60"/>
      <c r="G74" s="60"/>
      <c r="H74" s="60"/>
      <c r="I74" s="180"/>
      <c r="J74" s="180"/>
      <c r="K74" s="60"/>
      <c r="L74" s="60"/>
      <c r="M74" s="148"/>
      <c r="S74" s="36"/>
      <c r="T74" s="36"/>
      <c r="U74" s="36"/>
      <c r="V74" s="36"/>
      <c r="W74" s="36"/>
      <c r="X74" s="36"/>
      <c r="Y74" s="36"/>
      <c r="Z74" s="36"/>
      <c r="AA74" s="36"/>
      <c r="AB74" s="36"/>
      <c r="AC74" s="36"/>
      <c r="AD74" s="36"/>
      <c r="AE74" s="36"/>
    </row>
    <row r="75" s="2" customFormat="1" ht="24.96" customHeight="1">
      <c r="A75" s="36"/>
      <c r="B75" s="37"/>
      <c r="C75" s="21" t="s">
        <v>148</v>
      </c>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147"/>
      <c r="J76" s="147"/>
      <c r="K76" s="38"/>
      <c r="L76" s="38"/>
      <c r="M76" s="148"/>
      <c r="S76" s="36"/>
      <c r="T76" s="36"/>
      <c r="U76" s="36"/>
      <c r="V76" s="36"/>
      <c r="W76" s="36"/>
      <c r="X76" s="36"/>
      <c r="Y76" s="36"/>
      <c r="Z76" s="36"/>
      <c r="AA76" s="36"/>
      <c r="AB76" s="36"/>
      <c r="AC76" s="36"/>
      <c r="AD76" s="36"/>
      <c r="AE76" s="36"/>
    </row>
    <row r="77" s="2" customFormat="1" ht="12" customHeight="1">
      <c r="A77" s="36"/>
      <c r="B77" s="37"/>
      <c r="C77" s="30" t="s">
        <v>17</v>
      </c>
      <c r="D77" s="38"/>
      <c r="E77" s="38"/>
      <c r="F77" s="38"/>
      <c r="G77" s="38"/>
      <c r="H77" s="38"/>
      <c r="I77" s="147"/>
      <c r="J77" s="147"/>
      <c r="K77" s="38"/>
      <c r="L77" s="38"/>
      <c r="M77" s="148"/>
      <c r="S77" s="36"/>
      <c r="T77" s="36"/>
      <c r="U77" s="36"/>
      <c r="V77" s="36"/>
      <c r="W77" s="36"/>
      <c r="X77" s="36"/>
      <c r="Y77" s="36"/>
      <c r="Z77" s="36"/>
      <c r="AA77" s="36"/>
      <c r="AB77" s="36"/>
      <c r="AC77" s="36"/>
      <c r="AD77" s="36"/>
      <c r="AE77" s="36"/>
    </row>
    <row r="78" s="2" customFormat="1" ht="14.4" customHeight="1">
      <c r="A78" s="36"/>
      <c r="B78" s="37"/>
      <c r="C78" s="38"/>
      <c r="D78" s="38"/>
      <c r="E78" s="181" t="str">
        <f>E7</f>
        <v>Oprava zabezpečovacího zařízení v ŽST Dobříš</v>
      </c>
      <c r="F78" s="30"/>
      <c r="G78" s="30"/>
      <c r="H78" s="30"/>
      <c r="I78" s="147"/>
      <c r="J78" s="147"/>
      <c r="K78" s="38"/>
      <c r="L78" s="38"/>
      <c r="M78" s="148"/>
      <c r="S78" s="36"/>
      <c r="T78" s="36"/>
      <c r="U78" s="36"/>
      <c r="V78" s="36"/>
      <c r="W78" s="36"/>
      <c r="X78" s="36"/>
      <c r="Y78" s="36"/>
      <c r="Z78" s="36"/>
      <c r="AA78" s="36"/>
      <c r="AB78" s="36"/>
      <c r="AC78" s="36"/>
      <c r="AD78" s="36"/>
      <c r="AE78" s="36"/>
    </row>
    <row r="79" s="1" customFormat="1" ht="12" customHeight="1">
      <c r="B79" s="19"/>
      <c r="C79" s="30" t="s">
        <v>133</v>
      </c>
      <c r="D79" s="20"/>
      <c r="E79" s="20"/>
      <c r="F79" s="20"/>
      <c r="G79" s="20"/>
      <c r="H79" s="20"/>
      <c r="I79" s="139"/>
      <c r="J79" s="139"/>
      <c r="K79" s="20"/>
      <c r="L79" s="20"/>
      <c r="M79" s="18"/>
    </row>
    <row r="80" s="2" customFormat="1" ht="14.4" customHeight="1">
      <c r="A80" s="36"/>
      <c r="B80" s="37"/>
      <c r="C80" s="38"/>
      <c r="D80" s="38"/>
      <c r="E80" s="181" t="s">
        <v>1557</v>
      </c>
      <c r="F80" s="38"/>
      <c r="G80" s="38"/>
      <c r="H80" s="38"/>
      <c r="I80" s="147"/>
      <c r="J80" s="147"/>
      <c r="K80" s="38"/>
      <c r="L80" s="38"/>
      <c r="M80" s="148"/>
      <c r="S80" s="36"/>
      <c r="T80" s="36"/>
      <c r="U80" s="36"/>
      <c r="V80" s="36"/>
      <c r="W80" s="36"/>
      <c r="X80" s="36"/>
      <c r="Y80" s="36"/>
      <c r="Z80" s="36"/>
      <c r="AA80" s="36"/>
      <c r="AB80" s="36"/>
      <c r="AC80" s="36"/>
      <c r="AD80" s="36"/>
      <c r="AE80" s="36"/>
    </row>
    <row r="81" s="2" customFormat="1" ht="12" customHeight="1">
      <c r="A81" s="36"/>
      <c r="B81" s="37"/>
      <c r="C81" s="30" t="s">
        <v>135</v>
      </c>
      <c r="D81" s="38"/>
      <c r="E81" s="38"/>
      <c r="F81" s="38"/>
      <c r="G81" s="38"/>
      <c r="H81" s="38"/>
      <c r="I81" s="147"/>
      <c r="J81" s="147"/>
      <c r="K81" s="38"/>
      <c r="L81" s="38"/>
      <c r="M81" s="148"/>
      <c r="S81" s="36"/>
      <c r="T81" s="36"/>
      <c r="U81" s="36"/>
      <c r="V81" s="36"/>
      <c r="W81" s="36"/>
      <c r="X81" s="36"/>
      <c r="Y81" s="36"/>
      <c r="Z81" s="36"/>
      <c r="AA81" s="36"/>
      <c r="AB81" s="36"/>
      <c r="AC81" s="36"/>
      <c r="AD81" s="36"/>
      <c r="AE81" s="36"/>
    </row>
    <row r="82" s="2" customFormat="1" ht="14.4" customHeight="1">
      <c r="A82" s="36"/>
      <c r="B82" s="37"/>
      <c r="C82" s="38"/>
      <c r="D82" s="38"/>
      <c r="E82" s="67" t="str">
        <f>E11</f>
        <v>02 - stavební úpravy</v>
      </c>
      <c r="F82" s="38"/>
      <c r="G82" s="38"/>
      <c r="H82" s="38"/>
      <c r="I82" s="147"/>
      <c r="J82" s="147"/>
      <c r="K82" s="38"/>
      <c r="L82" s="38"/>
      <c r="M82" s="148"/>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147"/>
      <c r="J83" s="147"/>
      <c r="K83" s="38"/>
      <c r="L83" s="38"/>
      <c r="M83" s="148"/>
      <c r="S83" s="36"/>
      <c r="T83" s="36"/>
      <c r="U83" s="36"/>
      <c r="V83" s="36"/>
      <c r="W83" s="36"/>
      <c r="X83" s="36"/>
      <c r="Y83" s="36"/>
      <c r="Z83" s="36"/>
      <c r="AA83" s="36"/>
      <c r="AB83" s="36"/>
      <c r="AC83" s="36"/>
      <c r="AD83" s="36"/>
      <c r="AE83" s="36"/>
    </row>
    <row r="84" s="2" customFormat="1" ht="12" customHeight="1">
      <c r="A84" s="36"/>
      <c r="B84" s="37"/>
      <c r="C84" s="30" t="s">
        <v>22</v>
      </c>
      <c r="D84" s="38"/>
      <c r="E84" s="38"/>
      <c r="F84" s="25" t="str">
        <f>F14</f>
        <v>Dobříš</v>
      </c>
      <c r="G84" s="38"/>
      <c r="H84" s="38"/>
      <c r="I84" s="150" t="s">
        <v>24</v>
      </c>
      <c r="J84" s="152" t="str">
        <f>IF(J14="","",J14)</f>
        <v>18. 12. 2019</v>
      </c>
      <c r="K84" s="38"/>
      <c r="L84" s="38"/>
      <c r="M84" s="148"/>
      <c r="S84" s="36"/>
      <c r="T84" s="36"/>
      <c r="U84" s="36"/>
      <c r="V84" s="36"/>
      <c r="W84" s="36"/>
      <c r="X84" s="36"/>
      <c r="Y84" s="36"/>
      <c r="Z84" s="36"/>
      <c r="AA84" s="36"/>
      <c r="AB84" s="36"/>
      <c r="AC84" s="36"/>
      <c r="AD84" s="36"/>
      <c r="AE84" s="36"/>
    </row>
    <row r="85" s="2" customFormat="1" ht="6.96" customHeight="1">
      <c r="A85" s="36"/>
      <c r="B85" s="37"/>
      <c r="C85" s="38"/>
      <c r="D85" s="38"/>
      <c r="E85" s="38"/>
      <c r="F85" s="38"/>
      <c r="G85" s="38"/>
      <c r="H85" s="38"/>
      <c r="I85" s="147"/>
      <c r="J85" s="147"/>
      <c r="K85" s="38"/>
      <c r="L85" s="38"/>
      <c r="M85" s="148"/>
      <c r="S85" s="36"/>
      <c r="T85" s="36"/>
      <c r="U85" s="36"/>
      <c r="V85" s="36"/>
      <c r="W85" s="36"/>
      <c r="X85" s="36"/>
      <c r="Y85" s="36"/>
      <c r="Z85" s="36"/>
      <c r="AA85" s="36"/>
      <c r="AB85" s="36"/>
      <c r="AC85" s="36"/>
      <c r="AD85" s="36"/>
      <c r="AE85" s="36"/>
    </row>
    <row r="86" s="2" customFormat="1" ht="26.4" customHeight="1">
      <c r="A86" s="36"/>
      <c r="B86" s="37"/>
      <c r="C86" s="30" t="s">
        <v>26</v>
      </c>
      <c r="D86" s="38"/>
      <c r="E86" s="38"/>
      <c r="F86" s="25" t="str">
        <f>E17</f>
        <v>Jiří Kejkula</v>
      </c>
      <c r="G86" s="38"/>
      <c r="H86" s="38"/>
      <c r="I86" s="150" t="s">
        <v>32</v>
      </c>
      <c r="J86" s="182" t="str">
        <f>E23</f>
        <v>Signal projekt s.r.o.</v>
      </c>
      <c r="K86" s="38"/>
      <c r="L86" s="38"/>
      <c r="M86" s="148"/>
      <c r="S86" s="36"/>
      <c r="T86" s="36"/>
      <c r="U86" s="36"/>
      <c r="V86" s="36"/>
      <c r="W86" s="36"/>
      <c r="X86" s="36"/>
      <c r="Y86" s="36"/>
      <c r="Z86" s="36"/>
      <c r="AA86" s="36"/>
      <c r="AB86" s="36"/>
      <c r="AC86" s="36"/>
      <c r="AD86" s="36"/>
      <c r="AE86" s="36"/>
    </row>
    <row r="87" s="2" customFormat="1" ht="15.6" customHeight="1">
      <c r="A87" s="36"/>
      <c r="B87" s="37"/>
      <c r="C87" s="30" t="s">
        <v>30</v>
      </c>
      <c r="D87" s="38"/>
      <c r="E87" s="38"/>
      <c r="F87" s="25" t="str">
        <f>IF(E20="","",E20)</f>
        <v>Vyplň údaj</v>
      </c>
      <c r="G87" s="38"/>
      <c r="H87" s="38"/>
      <c r="I87" s="150" t="s">
        <v>34</v>
      </c>
      <c r="J87" s="182" t="str">
        <f>E26</f>
        <v>Zdeněk Hron</v>
      </c>
      <c r="K87" s="38"/>
      <c r="L87" s="38"/>
      <c r="M87" s="148"/>
      <c r="S87" s="36"/>
      <c r="T87" s="36"/>
      <c r="U87" s="36"/>
      <c r="V87" s="36"/>
      <c r="W87" s="36"/>
      <c r="X87" s="36"/>
      <c r="Y87" s="36"/>
      <c r="Z87" s="36"/>
      <c r="AA87" s="36"/>
      <c r="AB87" s="36"/>
      <c r="AC87" s="36"/>
      <c r="AD87" s="36"/>
      <c r="AE87" s="36"/>
    </row>
    <row r="88" s="2" customFormat="1" ht="10.32" customHeight="1">
      <c r="A88" s="36"/>
      <c r="B88" s="37"/>
      <c r="C88" s="38"/>
      <c r="D88" s="38"/>
      <c r="E88" s="38"/>
      <c r="F88" s="38"/>
      <c r="G88" s="38"/>
      <c r="H88" s="38"/>
      <c r="I88" s="147"/>
      <c r="J88" s="147"/>
      <c r="K88" s="38"/>
      <c r="L88" s="38"/>
      <c r="M88" s="148"/>
      <c r="S88" s="36"/>
      <c r="T88" s="36"/>
      <c r="U88" s="36"/>
      <c r="V88" s="36"/>
      <c r="W88" s="36"/>
      <c r="X88" s="36"/>
      <c r="Y88" s="36"/>
      <c r="Z88" s="36"/>
      <c r="AA88" s="36"/>
      <c r="AB88" s="36"/>
      <c r="AC88" s="36"/>
      <c r="AD88" s="36"/>
      <c r="AE88" s="36"/>
    </row>
    <row r="89" s="11" customFormat="1" ht="29.28" customHeight="1">
      <c r="A89" s="202"/>
      <c r="B89" s="203"/>
      <c r="C89" s="204" t="s">
        <v>149</v>
      </c>
      <c r="D89" s="205" t="s">
        <v>57</v>
      </c>
      <c r="E89" s="205" t="s">
        <v>53</v>
      </c>
      <c r="F89" s="205" t="s">
        <v>54</v>
      </c>
      <c r="G89" s="205" t="s">
        <v>150</v>
      </c>
      <c r="H89" s="205" t="s">
        <v>151</v>
      </c>
      <c r="I89" s="206" t="s">
        <v>152</v>
      </c>
      <c r="J89" s="206" t="s">
        <v>153</v>
      </c>
      <c r="K89" s="207" t="s">
        <v>143</v>
      </c>
      <c r="L89" s="208" t="s">
        <v>154</v>
      </c>
      <c r="M89" s="209"/>
      <c r="N89" s="90" t="s">
        <v>20</v>
      </c>
      <c r="O89" s="91" t="s">
        <v>42</v>
      </c>
      <c r="P89" s="91" t="s">
        <v>155</v>
      </c>
      <c r="Q89" s="91" t="s">
        <v>156</v>
      </c>
      <c r="R89" s="91" t="s">
        <v>157</v>
      </c>
      <c r="S89" s="91" t="s">
        <v>158</v>
      </c>
      <c r="T89" s="91" t="s">
        <v>159</v>
      </c>
      <c r="U89" s="91" t="s">
        <v>160</v>
      </c>
      <c r="V89" s="91" t="s">
        <v>161</v>
      </c>
      <c r="W89" s="91" t="s">
        <v>162</v>
      </c>
      <c r="X89" s="92" t="s">
        <v>163</v>
      </c>
      <c r="Y89" s="202"/>
      <c r="Z89" s="202"/>
      <c r="AA89" s="202"/>
      <c r="AB89" s="202"/>
      <c r="AC89" s="202"/>
      <c r="AD89" s="202"/>
      <c r="AE89" s="202"/>
    </row>
    <row r="90" s="2" customFormat="1" ht="22.8" customHeight="1">
      <c r="A90" s="36"/>
      <c r="B90" s="37"/>
      <c r="C90" s="97" t="s">
        <v>164</v>
      </c>
      <c r="D90" s="38"/>
      <c r="E90" s="38"/>
      <c r="F90" s="38"/>
      <c r="G90" s="38"/>
      <c r="H90" s="38"/>
      <c r="I90" s="147"/>
      <c r="J90" s="147"/>
      <c r="K90" s="210">
        <f>BK90</f>
        <v>0</v>
      </c>
      <c r="L90" s="38"/>
      <c r="M90" s="42"/>
      <c r="N90" s="93"/>
      <c r="O90" s="211"/>
      <c r="P90" s="94"/>
      <c r="Q90" s="212">
        <f>Q91</f>
        <v>0</v>
      </c>
      <c r="R90" s="212">
        <f>R91</f>
        <v>0</v>
      </c>
      <c r="S90" s="94"/>
      <c r="T90" s="213">
        <f>T91</f>
        <v>0</v>
      </c>
      <c r="U90" s="94"/>
      <c r="V90" s="213">
        <f>V91</f>
        <v>27.840182815999995</v>
      </c>
      <c r="W90" s="94"/>
      <c r="X90" s="214">
        <f>X91</f>
        <v>0</v>
      </c>
      <c r="Y90" s="36"/>
      <c r="Z90" s="36"/>
      <c r="AA90" s="36"/>
      <c r="AB90" s="36"/>
      <c r="AC90" s="36"/>
      <c r="AD90" s="36"/>
      <c r="AE90" s="36"/>
      <c r="AT90" s="15" t="s">
        <v>73</v>
      </c>
      <c r="AU90" s="15" t="s">
        <v>144</v>
      </c>
      <c r="BK90" s="215">
        <f>BK91</f>
        <v>0</v>
      </c>
    </row>
    <row r="91" s="12" customFormat="1" ht="25.92" customHeight="1">
      <c r="A91" s="12"/>
      <c r="B91" s="233"/>
      <c r="C91" s="234"/>
      <c r="D91" s="235" t="s">
        <v>73</v>
      </c>
      <c r="E91" s="236" t="s">
        <v>166</v>
      </c>
      <c r="F91" s="236" t="s">
        <v>219</v>
      </c>
      <c r="G91" s="234"/>
      <c r="H91" s="234"/>
      <c r="I91" s="237"/>
      <c r="J91" s="237"/>
      <c r="K91" s="238">
        <f>BK91</f>
        <v>0</v>
      </c>
      <c r="L91" s="234"/>
      <c r="M91" s="239"/>
      <c r="N91" s="240"/>
      <c r="O91" s="241"/>
      <c r="P91" s="241"/>
      <c r="Q91" s="242">
        <f>Q92+Q93</f>
        <v>0</v>
      </c>
      <c r="R91" s="242">
        <f>R92+R93</f>
        <v>0</v>
      </c>
      <c r="S91" s="241"/>
      <c r="T91" s="243">
        <f>T92+T93</f>
        <v>0</v>
      </c>
      <c r="U91" s="241"/>
      <c r="V91" s="243">
        <f>V92+V93</f>
        <v>27.840182815999995</v>
      </c>
      <c r="W91" s="241"/>
      <c r="X91" s="244">
        <f>X92+X93</f>
        <v>0</v>
      </c>
      <c r="Y91" s="12"/>
      <c r="Z91" s="12"/>
      <c r="AA91" s="12"/>
      <c r="AB91" s="12"/>
      <c r="AC91" s="12"/>
      <c r="AD91" s="12"/>
      <c r="AE91" s="12"/>
      <c r="AR91" s="245" t="s">
        <v>165</v>
      </c>
      <c r="AT91" s="246" t="s">
        <v>73</v>
      </c>
      <c r="AU91" s="246" t="s">
        <v>74</v>
      </c>
      <c r="AY91" s="245" t="s">
        <v>170</v>
      </c>
      <c r="BK91" s="247">
        <f>BK92+BK93</f>
        <v>0</v>
      </c>
    </row>
    <row r="92" s="12" customFormat="1" ht="22.8" customHeight="1">
      <c r="A92" s="12"/>
      <c r="B92" s="233"/>
      <c r="C92" s="234"/>
      <c r="D92" s="235" t="s">
        <v>73</v>
      </c>
      <c r="E92" s="248" t="s">
        <v>220</v>
      </c>
      <c r="F92" s="248" t="s">
        <v>221</v>
      </c>
      <c r="G92" s="234"/>
      <c r="H92" s="234"/>
      <c r="I92" s="237"/>
      <c r="J92" s="237"/>
      <c r="K92" s="249">
        <f>BK92</f>
        <v>0</v>
      </c>
      <c r="L92" s="234"/>
      <c r="M92" s="239"/>
      <c r="N92" s="240"/>
      <c r="O92" s="241"/>
      <c r="P92" s="241"/>
      <c r="Q92" s="242">
        <v>0</v>
      </c>
      <c r="R92" s="242">
        <v>0</v>
      </c>
      <c r="S92" s="241"/>
      <c r="T92" s="243">
        <v>0</v>
      </c>
      <c r="U92" s="241"/>
      <c r="V92" s="243">
        <v>0</v>
      </c>
      <c r="W92" s="241"/>
      <c r="X92" s="244">
        <v>0</v>
      </c>
      <c r="Y92" s="12"/>
      <c r="Z92" s="12"/>
      <c r="AA92" s="12"/>
      <c r="AB92" s="12"/>
      <c r="AC92" s="12"/>
      <c r="AD92" s="12"/>
      <c r="AE92" s="12"/>
      <c r="AR92" s="245" t="s">
        <v>165</v>
      </c>
      <c r="AT92" s="246" t="s">
        <v>73</v>
      </c>
      <c r="AU92" s="246" t="s">
        <v>81</v>
      </c>
      <c r="AY92" s="245" t="s">
        <v>170</v>
      </c>
      <c r="BK92" s="247">
        <v>0</v>
      </c>
    </row>
    <row r="93" s="12" customFormat="1" ht="22.8" customHeight="1">
      <c r="A93" s="12"/>
      <c r="B93" s="233"/>
      <c r="C93" s="234"/>
      <c r="D93" s="235" t="s">
        <v>73</v>
      </c>
      <c r="E93" s="248" t="s">
        <v>1228</v>
      </c>
      <c r="F93" s="248" t="s">
        <v>1229</v>
      </c>
      <c r="G93" s="234"/>
      <c r="H93" s="234"/>
      <c r="I93" s="237"/>
      <c r="J93" s="237"/>
      <c r="K93" s="249">
        <f>BK93</f>
        <v>0</v>
      </c>
      <c r="L93" s="234"/>
      <c r="M93" s="239"/>
      <c r="N93" s="240"/>
      <c r="O93" s="241"/>
      <c r="P93" s="241"/>
      <c r="Q93" s="242">
        <f>SUM(Q94:Q111)</f>
        <v>0</v>
      </c>
      <c r="R93" s="242">
        <f>SUM(R94:R111)</f>
        <v>0</v>
      </c>
      <c r="S93" s="241"/>
      <c r="T93" s="243">
        <f>SUM(T94:T111)</f>
        <v>0</v>
      </c>
      <c r="U93" s="241"/>
      <c r="V93" s="243">
        <f>SUM(V94:V111)</f>
        <v>27.840182815999995</v>
      </c>
      <c r="W93" s="241"/>
      <c r="X93" s="244">
        <f>SUM(X94:X111)</f>
        <v>0</v>
      </c>
      <c r="Y93" s="12"/>
      <c r="Z93" s="12"/>
      <c r="AA93" s="12"/>
      <c r="AB93" s="12"/>
      <c r="AC93" s="12"/>
      <c r="AD93" s="12"/>
      <c r="AE93" s="12"/>
      <c r="AR93" s="245" t="s">
        <v>165</v>
      </c>
      <c r="AT93" s="246" t="s">
        <v>73</v>
      </c>
      <c r="AU93" s="246" t="s">
        <v>81</v>
      </c>
      <c r="AY93" s="245" t="s">
        <v>170</v>
      </c>
      <c r="BK93" s="247">
        <f>SUM(BK94:BK111)</f>
        <v>0</v>
      </c>
    </row>
    <row r="94" s="2" customFormat="1" ht="21.6" customHeight="1">
      <c r="A94" s="36"/>
      <c r="B94" s="37"/>
      <c r="C94" s="250" t="s">
        <v>87</v>
      </c>
      <c r="D94" s="250" t="s">
        <v>229</v>
      </c>
      <c r="E94" s="251" t="s">
        <v>1230</v>
      </c>
      <c r="F94" s="252" t="s">
        <v>1231</v>
      </c>
      <c r="G94" s="253" t="s">
        <v>1232</v>
      </c>
      <c r="H94" s="254">
        <v>0.029999999999999999</v>
      </c>
      <c r="I94" s="255"/>
      <c r="J94" s="255"/>
      <c r="K94" s="256">
        <f>ROUND(P94*H94,2)</f>
        <v>0</v>
      </c>
      <c r="L94" s="257"/>
      <c r="M94" s="42"/>
      <c r="N94" s="258" t="s">
        <v>20</v>
      </c>
      <c r="O94" s="227" t="s">
        <v>43</v>
      </c>
      <c r="P94" s="228">
        <f>I94+J94</f>
        <v>0</v>
      </c>
      <c r="Q94" s="228">
        <f>ROUND(I94*H94,2)</f>
        <v>0</v>
      </c>
      <c r="R94" s="228">
        <f>ROUND(J94*H94,2)</f>
        <v>0</v>
      </c>
      <c r="S94" s="82"/>
      <c r="T94" s="229">
        <f>S94*H94</f>
        <v>0</v>
      </c>
      <c r="U94" s="229">
        <v>0.0088000000000000005</v>
      </c>
      <c r="V94" s="229">
        <f>U94*H94</f>
        <v>0.00026400000000000002</v>
      </c>
      <c r="W94" s="229">
        <v>0</v>
      </c>
      <c r="X94" s="230">
        <f>W94*H94</f>
        <v>0</v>
      </c>
      <c r="Y94" s="36"/>
      <c r="Z94" s="36"/>
      <c r="AA94" s="36"/>
      <c r="AB94" s="36"/>
      <c r="AC94" s="36"/>
      <c r="AD94" s="36"/>
      <c r="AE94" s="36"/>
      <c r="AR94" s="231" t="s">
        <v>399</v>
      </c>
      <c r="AT94" s="231" t="s">
        <v>229</v>
      </c>
      <c r="AU94" s="231" t="s">
        <v>87</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399</v>
      </c>
      <c r="BM94" s="231" t="s">
        <v>1686</v>
      </c>
    </row>
    <row r="95" s="2" customFormat="1">
      <c r="A95" s="36"/>
      <c r="B95" s="37"/>
      <c r="C95" s="38"/>
      <c r="D95" s="259" t="s">
        <v>1234</v>
      </c>
      <c r="E95" s="38"/>
      <c r="F95" s="260" t="s">
        <v>1235</v>
      </c>
      <c r="G95" s="38"/>
      <c r="H95" s="38"/>
      <c r="I95" s="147"/>
      <c r="J95" s="147"/>
      <c r="K95" s="38"/>
      <c r="L95" s="38"/>
      <c r="M95" s="42"/>
      <c r="N95" s="261"/>
      <c r="O95" s="262"/>
      <c r="P95" s="82"/>
      <c r="Q95" s="82"/>
      <c r="R95" s="82"/>
      <c r="S95" s="82"/>
      <c r="T95" s="82"/>
      <c r="U95" s="82"/>
      <c r="V95" s="82"/>
      <c r="W95" s="82"/>
      <c r="X95" s="83"/>
      <c r="Y95" s="36"/>
      <c r="Z95" s="36"/>
      <c r="AA95" s="36"/>
      <c r="AB95" s="36"/>
      <c r="AC95" s="36"/>
      <c r="AD95" s="36"/>
      <c r="AE95" s="36"/>
      <c r="AT95" s="15" t="s">
        <v>1234</v>
      </c>
      <c r="AU95" s="15" t="s">
        <v>87</v>
      </c>
    </row>
    <row r="96" s="2" customFormat="1" ht="64.8" customHeight="1">
      <c r="A96" s="36"/>
      <c r="B96" s="37"/>
      <c r="C96" s="250" t="s">
        <v>165</v>
      </c>
      <c r="D96" s="250" t="s">
        <v>229</v>
      </c>
      <c r="E96" s="251" t="s">
        <v>1687</v>
      </c>
      <c r="F96" s="252" t="s">
        <v>1688</v>
      </c>
      <c r="G96" s="253" t="s">
        <v>1238</v>
      </c>
      <c r="H96" s="254">
        <v>4</v>
      </c>
      <c r="I96" s="255"/>
      <c r="J96" s="255"/>
      <c r="K96" s="256">
        <f>ROUND(P96*H96,2)</f>
        <v>0</v>
      </c>
      <c r="L96" s="257"/>
      <c r="M96" s="42"/>
      <c r="N96" s="258" t="s">
        <v>20</v>
      </c>
      <c r="O96" s="227" t="s">
        <v>43</v>
      </c>
      <c r="P96" s="228">
        <f>I96+J96</f>
        <v>0</v>
      </c>
      <c r="Q96" s="228">
        <f>ROUND(I96*H96,2)</f>
        <v>0</v>
      </c>
      <c r="R96" s="228">
        <f>ROUND(J96*H96,2)</f>
        <v>0</v>
      </c>
      <c r="S96" s="82"/>
      <c r="T96" s="229">
        <f>S96*H96</f>
        <v>0</v>
      </c>
      <c r="U96" s="229">
        <v>0</v>
      </c>
      <c r="V96" s="229">
        <f>U96*H96</f>
        <v>0</v>
      </c>
      <c r="W96" s="229">
        <v>0</v>
      </c>
      <c r="X96" s="230">
        <f>W96*H96</f>
        <v>0</v>
      </c>
      <c r="Y96" s="36"/>
      <c r="Z96" s="36"/>
      <c r="AA96" s="36"/>
      <c r="AB96" s="36"/>
      <c r="AC96" s="36"/>
      <c r="AD96" s="36"/>
      <c r="AE96" s="36"/>
      <c r="AR96" s="231" t="s">
        <v>399</v>
      </c>
      <c r="AT96" s="231" t="s">
        <v>229</v>
      </c>
      <c r="AU96" s="231" t="s">
        <v>87</v>
      </c>
      <c r="AY96" s="15" t="s">
        <v>170</v>
      </c>
      <c r="BE96" s="232">
        <f>IF(O96="základní",K96,0)</f>
        <v>0</v>
      </c>
      <c r="BF96" s="232">
        <f>IF(O96="snížená",K96,0)</f>
        <v>0</v>
      </c>
      <c r="BG96" s="232">
        <f>IF(O96="zákl. přenesená",K96,0)</f>
        <v>0</v>
      </c>
      <c r="BH96" s="232">
        <f>IF(O96="sníž. přenesená",K96,0)</f>
        <v>0</v>
      </c>
      <c r="BI96" s="232">
        <f>IF(O96="nulová",K96,0)</f>
        <v>0</v>
      </c>
      <c r="BJ96" s="15" t="s">
        <v>81</v>
      </c>
      <c r="BK96" s="232">
        <f>ROUND(P96*H96,2)</f>
        <v>0</v>
      </c>
      <c r="BL96" s="15" t="s">
        <v>399</v>
      </c>
      <c r="BM96" s="231" t="s">
        <v>1689</v>
      </c>
    </row>
    <row r="97" s="2" customFormat="1">
      <c r="A97" s="36"/>
      <c r="B97" s="37"/>
      <c r="C97" s="38"/>
      <c r="D97" s="259" t="s">
        <v>1234</v>
      </c>
      <c r="E97" s="38"/>
      <c r="F97" s="260" t="s">
        <v>1690</v>
      </c>
      <c r="G97" s="38"/>
      <c r="H97" s="38"/>
      <c r="I97" s="147"/>
      <c r="J97" s="147"/>
      <c r="K97" s="38"/>
      <c r="L97" s="38"/>
      <c r="M97" s="42"/>
      <c r="N97" s="261"/>
      <c r="O97" s="262"/>
      <c r="P97" s="82"/>
      <c r="Q97" s="82"/>
      <c r="R97" s="82"/>
      <c r="S97" s="82"/>
      <c r="T97" s="82"/>
      <c r="U97" s="82"/>
      <c r="V97" s="82"/>
      <c r="W97" s="82"/>
      <c r="X97" s="83"/>
      <c r="Y97" s="36"/>
      <c r="Z97" s="36"/>
      <c r="AA97" s="36"/>
      <c r="AB97" s="36"/>
      <c r="AC97" s="36"/>
      <c r="AD97" s="36"/>
      <c r="AE97" s="36"/>
      <c r="AT97" s="15" t="s">
        <v>1234</v>
      </c>
      <c r="AU97" s="15" t="s">
        <v>87</v>
      </c>
    </row>
    <row r="98" s="2" customFormat="1" ht="32.4" customHeight="1">
      <c r="A98" s="36"/>
      <c r="B98" s="37"/>
      <c r="C98" s="250" t="s">
        <v>172</v>
      </c>
      <c r="D98" s="250" t="s">
        <v>229</v>
      </c>
      <c r="E98" s="251" t="s">
        <v>1691</v>
      </c>
      <c r="F98" s="252" t="s">
        <v>1692</v>
      </c>
      <c r="G98" s="253" t="s">
        <v>1238</v>
      </c>
      <c r="H98" s="254">
        <v>4</v>
      </c>
      <c r="I98" s="255"/>
      <c r="J98" s="255"/>
      <c r="K98" s="256">
        <f>ROUND(P98*H98,2)</f>
        <v>0</v>
      </c>
      <c r="L98" s="257"/>
      <c r="M98" s="42"/>
      <c r="N98" s="258" t="s">
        <v>20</v>
      </c>
      <c r="O98" s="227" t="s">
        <v>43</v>
      </c>
      <c r="P98" s="228">
        <f>I98+J98</f>
        <v>0</v>
      </c>
      <c r="Q98" s="228">
        <f>ROUND(I98*H98,2)</f>
        <v>0</v>
      </c>
      <c r="R98" s="228">
        <f>ROUND(J98*H98,2)</f>
        <v>0</v>
      </c>
      <c r="S98" s="82"/>
      <c r="T98" s="229">
        <f>S98*H98</f>
        <v>0</v>
      </c>
      <c r="U98" s="229">
        <v>2.4532922039999998</v>
      </c>
      <c r="V98" s="229">
        <f>U98*H98</f>
        <v>9.8131688159999992</v>
      </c>
      <c r="W98" s="229">
        <v>0</v>
      </c>
      <c r="X98" s="230">
        <f>W98*H98</f>
        <v>0</v>
      </c>
      <c r="Y98" s="36"/>
      <c r="Z98" s="36"/>
      <c r="AA98" s="36"/>
      <c r="AB98" s="36"/>
      <c r="AC98" s="36"/>
      <c r="AD98" s="36"/>
      <c r="AE98" s="36"/>
      <c r="AR98" s="231" t="s">
        <v>399</v>
      </c>
      <c r="AT98" s="231" t="s">
        <v>229</v>
      </c>
      <c r="AU98" s="231" t="s">
        <v>87</v>
      </c>
      <c r="AY98" s="15" t="s">
        <v>170</v>
      </c>
      <c r="BE98" s="232">
        <f>IF(O98="základní",K98,0)</f>
        <v>0</v>
      </c>
      <c r="BF98" s="232">
        <f>IF(O98="snížená",K98,0)</f>
        <v>0</v>
      </c>
      <c r="BG98" s="232">
        <f>IF(O98="zákl. přenesená",K98,0)</f>
        <v>0</v>
      </c>
      <c r="BH98" s="232">
        <f>IF(O98="sníž. přenesená",K98,0)</f>
        <v>0</v>
      </c>
      <c r="BI98" s="232">
        <f>IF(O98="nulová",K98,0)</f>
        <v>0</v>
      </c>
      <c r="BJ98" s="15" t="s">
        <v>81</v>
      </c>
      <c r="BK98" s="232">
        <f>ROUND(P98*H98,2)</f>
        <v>0</v>
      </c>
      <c r="BL98" s="15" t="s">
        <v>399</v>
      </c>
      <c r="BM98" s="231" t="s">
        <v>1693</v>
      </c>
    </row>
    <row r="99" s="2" customFormat="1" ht="14.4" customHeight="1">
      <c r="A99" s="36"/>
      <c r="B99" s="37"/>
      <c r="C99" s="216" t="s">
        <v>176</v>
      </c>
      <c r="D99" s="216" t="s">
        <v>166</v>
      </c>
      <c r="E99" s="217" t="s">
        <v>1694</v>
      </c>
      <c r="F99" s="218" t="s">
        <v>1695</v>
      </c>
      <c r="G99" s="219" t="s">
        <v>1238</v>
      </c>
      <c r="H99" s="220">
        <v>4</v>
      </c>
      <c r="I99" s="221"/>
      <c r="J99" s="222"/>
      <c r="K99" s="223">
        <f>ROUND(P99*H99,2)</f>
        <v>0</v>
      </c>
      <c r="L99" s="224"/>
      <c r="M99" s="225"/>
      <c r="N99" s="226" t="s">
        <v>20</v>
      </c>
      <c r="O99" s="227" t="s">
        <v>43</v>
      </c>
      <c r="P99" s="228">
        <f>I99+J99</f>
        <v>0</v>
      </c>
      <c r="Q99" s="228">
        <f>ROUND(I99*H99,2)</f>
        <v>0</v>
      </c>
      <c r="R99" s="228">
        <f>ROUND(J99*H99,2)</f>
        <v>0</v>
      </c>
      <c r="S99" s="82"/>
      <c r="T99" s="229">
        <f>S99*H99</f>
        <v>0</v>
      </c>
      <c r="U99" s="229">
        <v>2.4289999999999998</v>
      </c>
      <c r="V99" s="229">
        <f>U99*H99</f>
        <v>9.7159999999999993</v>
      </c>
      <c r="W99" s="229">
        <v>0</v>
      </c>
      <c r="X99" s="230">
        <f>W99*H99</f>
        <v>0</v>
      </c>
      <c r="Y99" s="36"/>
      <c r="Z99" s="36"/>
      <c r="AA99" s="36"/>
      <c r="AB99" s="36"/>
      <c r="AC99" s="36"/>
      <c r="AD99" s="36"/>
      <c r="AE99" s="36"/>
      <c r="AR99" s="231" t="s">
        <v>373</v>
      </c>
      <c r="AT99" s="231" t="s">
        <v>166</v>
      </c>
      <c r="AU99" s="231" t="s">
        <v>87</v>
      </c>
      <c r="AY99" s="15" t="s">
        <v>170</v>
      </c>
      <c r="BE99" s="232">
        <f>IF(O99="základní",K99,0)</f>
        <v>0</v>
      </c>
      <c r="BF99" s="232">
        <f>IF(O99="snížená",K99,0)</f>
        <v>0</v>
      </c>
      <c r="BG99" s="232">
        <f>IF(O99="zákl. přenesená",K99,0)</f>
        <v>0</v>
      </c>
      <c r="BH99" s="232">
        <f>IF(O99="sníž. přenesená",K99,0)</f>
        <v>0</v>
      </c>
      <c r="BI99" s="232">
        <f>IF(O99="nulová",K99,0)</f>
        <v>0</v>
      </c>
      <c r="BJ99" s="15" t="s">
        <v>81</v>
      </c>
      <c r="BK99" s="232">
        <f>ROUND(P99*H99,2)</f>
        <v>0</v>
      </c>
      <c r="BL99" s="15" t="s">
        <v>373</v>
      </c>
      <c r="BM99" s="231" t="s">
        <v>1696</v>
      </c>
    </row>
    <row r="100" s="2" customFormat="1" ht="64.8" customHeight="1">
      <c r="A100" s="36"/>
      <c r="B100" s="37"/>
      <c r="C100" s="250" t="s">
        <v>1263</v>
      </c>
      <c r="D100" s="250" t="s">
        <v>229</v>
      </c>
      <c r="E100" s="251" t="s">
        <v>1241</v>
      </c>
      <c r="F100" s="252" t="s">
        <v>1242</v>
      </c>
      <c r="G100" s="253" t="s">
        <v>187</v>
      </c>
      <c r="H100" s="254">
        <v>30</v>
      </c>
      <c r="I100" s="255"/>
      <c r="J100" s="255"/>
      <c r="K100" s="256">
        <f>ROUND(P100*H100,2)</f>
        <v>0</v>
      </c>
      <c r="L100" s="257"/>
      <c r="M100" s="42"/>
      <c r="N100" s="258" t="s">
        <v>20</v>
      </c>
      <c r="O100" s="227" t="s">
        <v>43</v>
      </c>
      <c r="P100" s="228">
        <f>I100+J100</f>
        <v>0</v>
      </c>
      <c r="Q100" s="228">
        <f>ROUND(I100*H100,2)</f>
        <v>0</v>
      </c>
      <c r="R100" s="228">
        <f>ROUND(J100*H100,2)</f>
        <v>0</v>
      </c>
      <c r="S100" s="82"/>
      <c r="T100" s="229">
        <f>S100*H100</f>
        <v>0</v>
      </c>
      <c r="U100" s="229">
        <v>0</v>
      </c>
      <c r="V100" s="229">
        <f>U100*H100</f>
        <v>0</v>
      </c>
      <c r="W100" s="229">
        <v>0</v>
      </c>
      <c r="X100" s="230">
        <f>W100*H100</f>
        <v>0</v>
      </c>
      <c r="Y100" s="36"/>
      <c r="Z100" s="36"/>
      <c r="AA100" s="36"/>
      <c r="AB100" s="36"/>
      <c r="AC100" s="36"/>
      <c r="AD100" s="36"/>
      <c r="AE100" s="36"/>
      <c r="AR100" s="231" t="s">
        <v>399</v>
      </c>
      <c r="AT100" s="231" t="s">
        <v>229</v>
      </c>
      <c r="AU100" s="231" t="s">
        <v>87</v>
      </c>
      <c r="AY100" s="15" t="s">
        <v>170</v>
      </c>
      <c r="BE100" s="232">
        <f>IF(O100="základní",K100,0)</f>
        <v>0</v>
      </c>
      <c r="BF100" s="232">
        <f>IF(O100="snížená",K100,0)</f>
        <v>0</v>
      </c>
      <c r="BG100" s="232">
        <f>IF(O100="zákl. přenesená",K100,0)</f>
        <v>0</v>
      </c>
      <c r="BH100" s="232">
        <f>IF(O100="sníž. přenesená",K100,0)</f>
        <v>0</v>
      </c>
      <c r="BI100" s="232">
        <f>IF(O100="nulová",K100,0)</f>
        <v>0</v>
      </c>
      <c r="BJ100" s="15" t="s">
        <v>81</v>
      </c>
      <c r="BK100" s="232">
        <f>ROUND(P100*H100,2)</f>
        <v>0</v>
      </c>
      <c r="BL100" s="15" t="s">
        <v>399</v>
      </c>
      <c r="BM100" s="231" t="s">
        <v>1697</v>
      </c>
    </row>
    <row r="101" s="2" customFormat="1">
      <c r="A101" s="36"/>
      <c r="B101" s="37"/>
      <c r="C101" s="38"/>
      <c r="D101" s="259" t="s">
        <v>1234</v>
      </c>
      <c r="E101" s="38"/>
      <c r="F101" s="260" t="s">
        <v>1244</v>
      </c>
      <c r="G101" s="38"/>
      <c r="H101" s="38"/>
      <c r="I101" s="147"/>
      <c r="J101" s="147"/>
      <c r="K101" s="38"/>
      <c r="L101" s="38"/>
      <c r="M101" s="42"/>
      <c r="N101" s="261"/>
      <c r="O101" s="262"/>
      <c r="P101" s="82"/>
      <c r="Q101" s="82"/>
      <c r="R101" s="82"/>
      <c r="S101" s="82"/>
      <c r="T101" s="82"/>
      <c r="U101" s="82"/>
      <c r="V101" s="82"/>
      <c r="W101" s="82"/>
      <c r="X101" s="83"/>
      <c r="Y101" s="36"/>
      <c r="Z101" s="36"/>
      <c r="AA101" s="36"/>
      <c r="AB101" s="36"/>
      <c r="AC101" s="36"/>
      <c r="AD101" s="36"/>
      <c r="AE101" s="36"/>
      <c r="AT101" s="15" t="s">
        <v>1234</v>
      </c>
      <c r="AU101" s="15" t="s">
        <v>87</v>
      </c>
    </row>
    <row r="102" s="2" customFormat="1" ht="43.2" customHeight="1">
      <c r="A102" s="36"/>
      <c r="B102" s="37"/>
      <c r="C102" s="250" t="s">
        <v>180</v>
      </c>
      <c r="D102" s="250" t="s">
        <v>229</v>
      </c>
      <c r="E102" s="251" t="s">
        <v>1698</v>
      </c>
      <c r="F102" s="252" t="s">
        <v>1699</v>
      </c>
      <c r="G102" s="253" t="s">
        <v>187</v>
      </c>
      <c r="H102" s="254">
        <v>30</v>
      </c>
      <c r="I102" s="255"/>
      <c r="J102" s="255"/>
      <c r="K102" s="256">
        <f>ROUND(P102*H102,2)</f>
        <v>0</v>
      </c>
      <c r="L102" s="257"/>
      <c r="M102" s="42"/>
      <c r="N102" s="258" t="s">
        <v>20</v>
      </c>
      <c r="O102" s="227" t="s">
        <v>43</v>
      </c>
      <c r="P102" s="228">
        <f>I102+J102</f>
        <v>0</v>
      </c>
      <c r="Q102" s="228">
        <f>ROUND(I102*H102,2)</f>
        <v>0</v>
      </c>
      <c r="R102" s="228">
        <f>ROUND(J102*H102,2)</f>
        <v>0</v>
      </c>
      <c r="S102" s="82"/>
      <c r="T102" s="229">
        <f>S102*H102</f>
        <v>0</v>
      </c>
      <c r="U102" s="229">
        <v>0.20300000000000001</v>
      </c>
      <c r="V102" s="229">
        <f>U102*H102</f>
        <v>6.0900000000000007</v>
      </c>
      <c r="W102" s="229">
        <v>0</v>
      </c>
      <c r="X102" s="230">
        <f>W102*H102</f>
        <v>0</v>
      </c>
      <c r="Y102" s="36"/>
      <c r="Z102" s="36"/>
      <c r="AA102" s="36"/>
      <c r="AB102" s="36"/>
      <c r="AC102" s="36"/>
      <c r="AD102" s="36"/>
      <c r="AE102" s="36"/>
      <c r="AR102" s="231" t="s">
        <v>399</v>
      </c>
      <c r="AT102" s="231" t="s">
        <v>229</v>
      </c>
      <c r="AU102" s="231" t="s">
        <v>87</v>
      </c>
      <c r="AY102" s="15" t="s">
        <v>170</v>
      </c>
      <c r="BE102" s="232">
        <f>IF(O102="základní",K102,0)</f>
        <v>0</v>
      </c>
      <c r="BF102" s="232">
        <f>IF(O102="snížená",K102,0)</f>
        <v>0</v>
      </c>
      <c r="BG102" s="232">
        <f>IF(O102="zákl. přenesená",K102,0)</f>
        <v>0</v>
      </c>
      <c r="BH102" s="232">
        <f>IF(O102="sníž. přenesená",K102,0)</f>
        <v>0</v>
      </c>
      <c r="BI102" s="232">
        <f>IF(O102="nulová",K102,0)</f>
        <v>0</v>
      </c>
      <c r="BJ102" s="15" t="s">
        <v>81</v>
      </c>
      <c r="BK102" s="232">
        <f>ROUND(P102*H102,2)</f>
        <v>0</v>
      </c>
      <c r="BL102" s="15" t="s">
        <v>399</v>
      </c>
      <c r="BM102" s="231" t="s">
        <v>1700</v>
      </c>
    </row>
    <row r="103" s="2" customFormat="1">
      <c r="A103" s="36"/>
      <c r="B103" s="37"/>
      <c r="C103" s="38"/>
      <c r="D103" s="259" t="s">
        <v>1234</v>
      </c>
      <c r="E103" s="38"/>
      <c r="F103" s="260" t="s">
        <v>1701</v>
      </c>
      <c r="G103" s="38"/>
      <c r="H103" s="38"/>
      <c r="I103" s="147"/>
      <c r="J103" s="147"/>
      <c r="K103" s="38"/>
      <c r="L103" s="38"/>
      <c r="M103" s="42"/>
      <c r="N103" s="261"/>
      <c r="O103" s="262"/>
      <c r="P103" s="82"/>
      <c r="Q103" s="82"/>
      <c r="R103" s="82"/>
      <c r="S103" s="82"/>
      <c r="T103" s="82"/>
      <c r="U103" s="82"/>
      <c r="V103" s="82"/>
      <c r="W103" s="82"/>
      <c r="X103" s="83"/>
      <c r="Y103" s="36"/>
      <c r="Z103" s="36"/>
      <c r="AA103" s="36"/>
      <c r="AB103" s="36"/>
      <c r="AC103" s="36"/>
      <c r="AD103" s="36"/>
      <c r="AE103" s="36"/>
      <c r="AT103" s="15" t="s">
        <v>1234</v>
      </c>
      <c r="AU103" s="15" t="s">
        <v>87</v>
      </c>
    </row>
    <row r="104" s="2" customFormat="1" ht="54" customHeight="1">
      <c r="A104" s="36"/>
      <c r="B104" s="37"/>
      <c r="C104" s="250" t="s">
        <v>1223</v>
      </c>
      <c r="D104" s="250" t="s">
        <v>229</v>
      </c>
      <c r="E104" s="251" t="s">
        <v>1702</v>
      </c>
      <c r="F104" s="252" t="s">
        <v>1703</v>
      </c>
      <c r="G104" s="253" t="s">
        <v>187</v>
      </c>
      <c r="H104" s="254">
        <v>30</v>
      </c>
      <c r="I104" s="255"/>
      <c r="J104" s="255"/>
      <c r="K104" s="256">
        <f>ROUND(P104*H104,2)</f>
        <v>0</v>
      </c>
      <c r="L104" s="257"/>
      <c r="M104" s="42"/>
      <c r="N104" s="258" t="s">
        <v>20</v>
      </c>
      <c r="O104" s="227" t="s">
        <v>43</v>
      </c>
      <c r="P104" s="228">
        <f>I104+J104</f>
        <v>0</v>
      </c>
      <c r="Q104" s="228">
        <f>ROUND(I104*H104,2)</f>
        <v>0</v>
      </c>
      <c r="R104" s="228">
        <f>ROUND(J104*H104,2)</f>
        <v>0</v>
      </c>
      <c r="S104" s="82"/>
      <c r="T104" s="229">
        <f>S104*H104</f>
        <v>0</v>
      </c>
      <c r="U104" s="229">
        <v>0.042999999999999997</v>
      </c>
      <c r="V104" s="229">
        <f>U104*H104</f>
        <v>1.2899999999999998</v>
      </c>
      <c r="W104" s="229">
        <v>0</v>
      </c>
      <c r="X104" s="230">
        <f>W104*H104</f>
        <v>0</v>
      </c>
      <c r="Y104" s="36"/>
      <c r="Z104" s="36"/>
      <c r="AA104" s="36"/>
      <c r="AB104" s="36"/>
      <c r="AC104" s="36"/>
      <c r="AD104" s="36"/>
      <c r="AE104" s="36"/>
      <c r="AR104" s="231" t="s">
        <v>399</v>
      </c>
      <c r="AT104" s="231" t="s">
        <v>229</v>
      </c>
      <c r="AU104" s="231" t="s">
        <v>87</v>
      </c>
      <c r="AY104" s="15" t="s">
        <v>170</v>
      </c>
      <c r="BE104" s="232">
        <f>IF(O104="základní",K104,0)</f>
        <v>0</v>
      </c>
      <c r="BF104" s="232">
        <f>IF(O104="snížená",K104,0)</f>
        <v>0</v>
      </c>
      <c r="BG104" s="232">
        <f>IF(O104="zákl. přenesená",K104,0)</f>
        <v>0</v>
      </c>
      <c r="BH104" s="232">
        <f>IF(O104="sníž. přenesená",K104,0)</f>
        <v>0</v>
      </c>
      <c r="BI104" s="232">
        <f>IF(O104="nulová",K104,0)</f>
        <v>0</v>
      </c>
      <c r="BJ104" s="15" t="s">
        <v>81</v>
      </c>
      <c r="BK104" s="232">
        <f>ROUND(P104*H104,2)</f>
        <v>0</v>
      </c>
      <c r="BL104" s="15" t="s">
        <v>399</v>
      </c>
      <c r="BM104" s="231" t="s">
        <v>1704</v>
      </c>
    </row>
    <row r="105" s="2" customFormat="1">
      <c r="A105" s="36"/>
      <c r="B105" s="37"/>
      <c r="C105" s="38"/>
      <c r="D105" s="259" t="s">
        <v>1234</v>
      </c>
      <c r="E105" s="38"/>
      <c r="F105" s="260" t="s">
        <v>1705</v>
      </c>
      <c r="G105" s="38"/>
      <c r="H105" s="38"/>
      <c r="I105" s="147"/>
      <c r="J105" s="147"/>
      <c r="K105" s="38"/>
      <c r="L105" s="38"/>
      <c r="M105" s="42"/>
      <c r="N105" s="261"/>
      <c r="O105" s="262"/>
      <c r="P105" s="82"/>
      <c r="Q105" s="82"/>
      <c r="R105" s="82"/>
      <c r="S105" s="82"/>
      <c r="T105" s="82"/>
      <c r="U105" s="82"/>
      <c r="V105" s="82"/>
      <c r="W105" s="82"/>
      <c r="X105" s="83"/>
      <c r="Y105" s="36"/>
      <c r="Z105" s="36"/>
      <c r="AA105" s="36"/>
      <c r="AB105" s="36"/>
      <c r="AC105" s="36"/>
      <c r="AD105" s="36"/>
      <c r="AE105" s="36"/>
      <c r="AT105" s="15" t="s">
        <v>1234</v>
      </c>
      <c r="AU105" s="15" t="s">
        <v>87</v>
      </c>
    </row>
    <row r="106" s="2" customFormat="1" ht="21.6" customHeight="1">
      <c r="A106" s="36"/>
      <c r="B106" s="37"/>
      <c r="C106" s="216" t="s">
        <v>1354</v>
      </c>
      <c r="D106" s="216" t="s">
        <v>166</v>
      </c>
      <c r="E106" s="217" t="s">
        <v>1706</v>
      </c>
      <c r="F106" s="218" t="s">
        <v>1707</v>
      </c>
      <c r="G106" s="219" t="s">
        <v>187</v>
      </c>
      <c r="H106" s="220">
        <v>30</v>
      </c>
      <c r="I106" s="221"/>
      <c r="J106" s="222"/>
      <c r="K106" s="223">
        <f>ROUND(P106*H106,2)</f>
        <v>0</v>
      </c>
      <c r="L106" s="224"/>
      <c r="M106" s="225"/>
      <c r="N106" s="226" t="s">
        <v>20</v>
      </c>
      <c r="O106" s="227" t="s">
        <v>43</v>
      </c>
      <c r="P106" s="228">
        <f>I106+J106</f>
        <v>0</v>
      </c>
      <c r="Q106" s="228">
        <f>ROUND(I106*H106,2)</f>
        <v>0</v>
      </c>
      <c r="R106" s="228">
        <f>ROUND(J106*H106,2)</f>
        <v>0</v>
      </c>
      <c r="S106" s="82"/>
      <c r="T106" s="229">
        <f>S106*H106</f>
        <v>0</v>
      </c>
      <c r="U106" s="229">
        <v>0.031</v>
      </c>
      <c r="V106" s="229">
        <f>U106*H106</f>
        <v>0.92999999999999994</v>
      </c>
      <c r="W106" s="229">
        <v>0</v>
      </c>
      <c r="X106" s="230">
        <f>W106*H106</f>
        <v>0</v>
      </c>
      <c r="Y106" s="36"/>
      <c r="Z106" s="36"/>
      <c r="AA106" s="36"/>
      <c r="AB106" s="36"/>
      <c r="AC106" s="36"/>
      <c r="AD106" s="36"/>
      <c r="AE106" s="36"/>
      <c r="AR106" s="231" t="s">
        <v>373</v>
      </c>
      <c r="AT106" s="231" t="s">
        <v>166</v>
      </c>
      <c r="AU106" s="231" t="s">
        <v>87</v>
      </c>
      <c r="AY106" s="15" t="s">
        <v>170</v>
      </c>
      <c r="BE106" s="232">
        <f>IF(O106="základní",K106,0)</f>
        <v>0</v>
      </c>
      <c r="BF106" s="232">
        <f>IF(O106="snížená",K106,0)</f>
        <v>0</v>
      </c>
      <c r="BG106" s="232">
        <f>IF(O106="zákl. přenesená",K106,0)</f>
        <v>0</v>
      </c>
      <c r="BH106" s="232">
        <f>IF(O106="sníž. přenesená",K106,0)</f>
        <v>0</v>
      </c>
      <c r="BI106" s="232">
        <f>IF(O106="nulová",K106,0)</f>
        <v>0</v>
      </c>
      <c r="BJ106" s="15" t="s">
        <v>81</v>
      </c>
      <c r="BK106" s="232">
        <f>ROUND(P106*H106,2)</f>
        <v>0</v>
      </c>
      <c r="BL106" s="15" t="s">
        <v>373</v>
      </c>
      <c r="BM106" s="231" t="s">
        <v>1708</v>
      </c>
    </row>
    <row r="107" s="2" customFormat="1" ht="43.2" customHeight="1">
      <c r="A107" s="36"/>
      <c r="B107" s="37"/>
      <c r="C107" s="250" t="s">
        <v>1245</v>
      </c>
      <c r="D107" s="250" t="s">
        <v>229</v>
      </c>
      <c r="E107" s="251" t="s">
        <v>1249</v>
      </c>
      <c r="F107" s="252" t="s">
        <v>1250</v>
      </c>
      <c r="G107" s="253" t="s">
        <v>187</v>
      </c>
      <c r="H107" s="254">
        <v>30</v>
      </c>
      <c r="I107" s="255"/>
      <c r="J107" s="255"/>
      <c r="K107" s="256">
        <f>ROUND(P107*H107,2)</f>
        <v>0</v>
      </c>
      <c r="L107" s="257"/>
      <c r="M107" s="42"/>
      <c r="N107" s="258" t="s">
        <v>20</v>
      </c>
      <c r="O107" s="227" t="s">
        <v>43</v>
      </c>
      <c r="P107" s="228">
        <f>I107+J107</f>
        <v>0</v>
      </c>
      <c r="Q107" s="228">
        <f>ROUND(I107*H107,2)</f>
        <v>0</v>
      </c>
      <c r="R107" s="228">
        <f>ROUND(J107*H107,2)</f>
        <v>0</v>
      </c>
      <c r="S107" s="82"/>
      <c r="T107" s="229">
        <f>S107*H107</f>
        <v>0</v>
      </c>
      <c r="U107" s="229">
        <v>0</v>
      </c>
      <c r="V107" s="229">
        <f>U107*H107</f>
        <v>0</v>
      </c>
      <c r="W107" s="229">
        <v>0</v>
      </c>
      <c r="X107" s="230">
        <f>W107*H107</f>
        <v>0</v>
      </c>
      <c r="Y107" s="36"/>
      <c r="Z107" s="36"/>
      <c r="AA107" s="36"/>
      <c r="AB107" s="36"/>
      <c r="AC107" s="36"/>
      <c r="AD107" s="36"/>
      <c r="AE107" s="36"/>
      <c r="AR107" s="231" t="s">
        <v>399</v>
      </c>
      <c r="AT107" s="231" t="s">
        <v>229</v>
      </c>
      <c r="AU107" s="231" t="s">
        <v>87</v>
      </c>
      <c r="AY107" s="15" t="s">
        <v>170</v>
      </c>
      <c r="BE107" s="232">
        <f>IF(O107="základní",K107,0)</f>
        <v>0</v>
      </c>
      <c r="BF107" s="232">
        <f>IF(O107="snížená",K107,0)</f>
        <v>0</v>
      </c>
      <c r="BG107" s="232">
        <f>IF(O107="zákl. přenesená",K107,0)</f>
        <v>0</v>
      </c>
      <c r="BH107" s="232">
        <f>IF(O107="sníž. přenesená",K107,0)</f>
        <v>0</v>
      </c>
      <c r="BI107" s="232">
        <f>IF(O107="nulová",K107,0)</f>
        <v>0</v>
      </c>
      <c r="BJ107" s="15" t="s">
        <v>81</v>
      </c>
      <c r="BK107" s="232">
        <f>ROUND(P107*H107,2)</f>
        <v>0</v>
      </c>
      <c r="BL107" s="15" t="s">
        <v>399</v>
      </c>
      <c r="BM107" s="231" t="s">
        <v>1709</v>
      </c>
    </row>
    <row r="108" s="2" customFormat="1" ht="21.6" customHeight="1">
      <c r="A108" s="36"/>
      <c r="B108" s="37"/>
      <c r="C108" s="250" t="s">
        <v>1255</v>
      </c>
      <c r="D108" s="250" t="s">
        <v>229</v>
      </c>
      <c r="E108" s="251" t="s">
        <v>1710</v>
      </c>
      <c r="F108" s="252" t="s">
        <v>1711</v>
      </c>
      <c r="G108" s="253" t="s">
        <v>1712</v>
      </c>
      <c r="H108" s="254">
        <v>30</v>
      </c>
      <c r="I108" s="255"/>
      <c r="J108" s="255"/>
      <c r="K108" s="256">
        <f>ROUND(P108*H108,2)</f>
        <v>0</v>
      </c>
      <c r="L108" s="257"/>
      <c r="M108" s="42"/>
      <c r="N108" s="258" t="s">
        <v>20</v>
      </c>
      <c r="O108" s="227" t="s">
        <v>43</v>
      </c>
      <c r="P108" s="228">
        <f>I108+J108</f>
        <v>0</v>
      </c>
      <c r="Q108" s="228">
        <f>ROUND(I108*H108,2)</f>
        <v>0</v>
      </c>
      <c r="R108" s="228">
        <f>ROUND(J108*H108,2)</f>
        <v>0</v>
      </c>
      <c r="S108" s="82"/>
      <c r="T108" s="229">
        <f>S108*H108</f>
        <v>0</v>
      </c>
      <c r="U108" s="229">
        <v>2.5000000000000001E-05</v>
      </c>
      <c r="V108" s="229">
        <f>U108*H108</f>
        <v>0.00075000000000000002</v>
      </c>
      <c r="W108" s="229">
        <v>0</v>
      </c>
      <c r="X108" s="230">
        <f>W108*H108</f>
        <v>0</v>
      </c>
      <c r="Y108" s="36"/>
      <c r="Z108" s="36"/>
      <c r="AA108" s="36"/>
      <c r="AB108" s="36"/>
      <c r="AC108" s="36"/>
      <c r="AD108" s="36"/>
      <c r="AE108" s="36"/>
      <c r="AR108" s="231" t="s">
        <v>399</v>
      </c>
      <c r="AT108" s="231" t="s">
        <v>229</v>
      </c>
      <c r="AU108" s="231" t="s">
        <v>87</v>
      </c>
      <c r="AY108" s="15" t="s">
        <v>170</v>
      </c>
      <c r="BE108" s="232">
        <f>IF(O108="základní",K108,0)</f>
        <v>0</v>
      </c>
      <c r="BF108" s="232">
        <f>IF(O108="snížená",K108,0)</f>
        <v>0</v>
      </c>
      <c r="BG108" s="232">
        <f>IF(O108="zákl. přenesená",K108,0)</f>
        <v>0</v>
      </c>
      <c r="BH108" s="232">
        <f>IF(O108="sníž. přenesená",K108,0)</f>
        <v>0</v>
      </c>
      <c r="BI108" s="232">
        <f>IF(O108="nulová",K108,0)</f>
        <v>0</v>
      </c>
      <c r="BJ108" s="15" t="s">
        <v>81</v>
      </c>
      <c r="BK108" s="232">
        <f>ROUND(P108*H108,2)</f>
        <v>0</v>
      </c>
      <c r="BL108" s="15" t="s">
        <v>399</v>
      </c>
      <c r="BM108" s="231" t="s">
        <v>1713</v>
      </c>
    </row>
    <row r="109" s="2" customFormat="1">
      <c r="A109" s="36"/>
      <c r="B109" s="37"/>
      <c r="C109" s="38"/>
      <c r="D109" s="259" t="s">
        <v>1234</v>
      </c>
      <c r="E109" s="38"/>
      <c r="F109" s="260" t="s">
        <v>1714</v>
      </c>
      <c r="G109" s="38"/>
      <c r="H109" s="38"/>
      <c r="I109" s="147"/>
      <c r="J109" s="147"/>
      <c r="K109" s="38"/>
      <c r="L109" s="38"/>
      <c r="M109" s="42"/>
      <c r="N109" s="261"/>
      <c r="O109" s="262"/>
      <c r="P109" s="82"/>
      <c r="Q109" s="82"/>
      <c r="R109" s="82"/>
      <c r="S109" s="82"/>
      <c r="T109" s="82"/>
      <c r="U109" s="82"/>
      <c r="V109" s="82"/>
      <c r="W109" s="82"/>
      <c r="X109" s="83"/>
      <c r="Y109" s="36"/>
      <c r="Z109" s="36"/>
      <c r="AA109" s="36"/>
      <c r="AB109" s="36"/>
      <c r="AC109" s="36"/>
      <c r="AD109" s="36"/>
      <c r="AE109" s="36"/>
      <c r="AT109" s="15" t="s">
        <v>1234</v>
      </c>
      <c r="AU109" s="15" t="s">
        <v>87</v>
      </c>
    </row>
    <row r="110" s="2" customFormat="1" ht="32.4" customHeight="1">
      <c r="A110" s="36"/>
      <c r="B110" s="37"/>
      <c r="C110" s="250" t="s">
        <v>1259</v>
      </c>
      <c r="D110" s="250" t="s">
        <v>229</v>
      </c>
      <c r="E110" s="251" t="s">
        <v>1715</v>
      </c>
      <c r="F110" s="252" t="s">
        <v>1716</v>
      </c>
      <c r="G110" s="253" t="s">
        <v>1712</v>
      </c>
      <c r="H110" s="254">
        <v>30</v>
      </c>
      <c r="I110" s="255"/>
      <c r="J110" s="255"/>
      <c r="K110" s="256">
        <f>ROUND(P110*H110,2)</f>
        <v>0</v>
      </c>
      <c r="L110" s="257"/>
      <c r="M110" s="42"/>
      <c r="N110" s="258" t="s">
        <v>20</v>
      </c>
      <c r="O110" s="227" t="s">
        <v>43</v>
      </c>
      <c r="P110" s="228">
        <f>I110+J110</f>
        <v>0</v>
      </c>
      <c r="Q110" s="228">
        <f>ROUND(I110*H110,2)</f>
        <v>0</v>
      </c>
      <c r="R110" s="228">
        <f>ROUND(J110*H110,2)</f>
        <v>0</v>
      </c>
      <c r="S110" s="82"/>
      <c r="T110" s="229">
        <f>S110*H110</f>
        <v>0</v>
      </c>
      <c r="U110" s="229">
        <v>0</v>
      </c>
      <c r="V110" s="229">
        <f>U110*H110</f>
        <v>0</v>
      </c>
      <c r="W110" s="229">
        <v>0</v>
      </c>
      <c r="X110" s="230">
        <f>W110*H110</f>
        <v>0</v>
      </c>
      <c r="Y110" s="36"/>
      <c r="Z110" s="36"/>
      <c r="AA110" s="36"/>
      <c r="AB110" s="36"/>
      <c r="AC110" s="36"/>
      <c r="AD110" s="36"/>
      <c r="AE110" s="36"/>
      <c r="AR110" s="231" t="s">
        <v>399</v>
      </c>
      <c r="AT110" s="231" t="s">
        <v>229</v>
      </c>
      <c r="AU110" s="231" t="s">
        <v>87</v>
      </c>
      <c r="AY110" s="15" t="s">
        <v>170</v>
      </c>
      <c r="BE110" s="232">
        <f>IF(O110="základní",K110,0)</f>
        <v>0</v>
      </c>
      <c r="BF110" s="232">
        <f>IF(O110="snížená",K110,0)</f>
        <v>0</v>
      </c>
      <c r="BG110" s="232">
        <f>IF(O110="zákl. přenesená",K110,0)</f>
        <v>0</v>
      </c>
      <c r="BH110" s="232">
        <f>IF(O110="sníž. přenesená",K110,0)</f>
        <v>0</v>
      </c>
      <c r="BI110" s="232">
        <f>IF(O110="nulová",K110,0)</f>
        <v>0</v>
      </c>
      <c r="BJ110" s="15" t="s">
        <v>81</v>
      </c>
      <c r="BK110" s="232">
        <f>ROUND(P110*H110,2)</f>
        <v>0</v>
      </c>
      <c r="BL110" s="15" t="s">
        <v>399</v>
      </c>
      <c r="BM110" s="231" t="s">
        <v>1717</v>
      </c>
    </row>
    <row r="111" s="2" customFormat="1">
      <c r="A111" s="36"/>
      <c r="B111" s="37"/>
      <c r="C111" s="38"/>
      <c r="D111" s="259" t="s">
        <v>1234</v>
      </c>
      <c r="E111" s="38"/>
      <c r="F111" s="260" t="s">
        <v>1714</v>
      </c>
      <c r="G111" s="38"/>
      <c r="H111" s="38"/>
      <c r="I111" s="147"/>
      <c r="J111" s="147"/>
      <c r="K111" s="38"/>
      <c r="L111" s="38"/>
      <c r="M111" s="42"/>
      <c r="N111" s="271"/>
      <c r="O111" s="272"/>
      <c r="P111" s="266"/>
      <c r="Q111" s="266"/>
      <c r="R111" s="266"/>
      <c r="S111" s="266"/>
      <c r="T111" s="266"/>
      <c r="U111" s="266"/>
      <c r="V111" s="266"/>
      <c r="W111" s="266"/>
      <c r="X111" s="273"/>
      <c r="Y111" s="36"/>
      <c r="Z111" s="36"/>
      <c r="AA111" s="36"/>
      <c r="AB111" s="36"/>
      <c r="AC111" s="36"/>
      <c r="AD111" s="36"/>
      <c r="AE111" s="36"/>
      <c r="AT111" s="15" t="s">
        <v>1234</v>
      </c>
      <c r="AU111" s="15" t="s">
        <v>87</v>
      </c>
    </row>
    <row r="112" s="2" customFormat="1" ht="6.96" customHeight="1">
      <c r="A112" s="36"/>
      <c r="B112" s="57"/>
      <c r="C112" s="58"/>
      <c r="D112" s="58"/>
      <c r="E112" s="58"/>
      <c r="F112" s="58"/>
      <c r="G112" s="58"/>
      <c r="H112" s="58"/>
      <c r="I112" s="177"/>
      <c r="J112" s="177"/>
      <c r="K112" s="58"/>
      <c r="L112" s="58"/>
      <c r="M112" s="42"/>
      <c r="N112" s="36"/>
      <c r="P112" s="36"/>
      <c r="Q112" s="36"/>
      <c r="R112" s="36"/>
      <c r="S112" s="36"/>
      <c r="T112" s="36"/>
      <c r="U112" s="36"/>
      <c r="V112" s="36"/>
      <c r="W112" s="36"/>
      <c r="X112" s="36"/>
      <c r="Y112" s="36"/>
      <c r="Z112" s="36"/>
      <c r="AA112" s="36"/>
      <c r="AB112" s="36"/>
      <c r="AC112" s="36"/>
      <c r="AD112" s="36"/>
      <c r="AE112" s="36"/>
    </row>
  </sheetData>
  <sheetProtection sheet="1" autoFilter="0" formatColumns="0" formatRows="0" objects="1" scenarios="1" spinCount="100000" saltValue="IfyViX0czGgPe7gEfGP1P9NrOX83RSuHPso8rWXCt5Je34rc6V1UrVSh9nuOg/QQ6Bbd9Qmc1ycObKFFjLMgJQ==" hashValue="f1mF5FHL6gAqAhEoNJdfgj+6VevnL06wnH1uCNMO9StROwmhERNc2BTnJdCEt8zJ+B/0nkL2i4GoDyCEKy5peA==" algorithmName="SHA-512" password="CC35"/>
  <autoFilter ref="C89:L111"/>
  <mergeCells count="12">
    <mergeCell ref="E7:H7"/>
    <mergeCell ref="E9:H9"/>
    <mergeCell ref="E11:H11"/>
    <mergeCell ref="E20:H20"/>
    <mergeCell ref="E29:H29"/>
    <mergeCell ref="E52:H52"/>
    <mergeCell ref="E54:H54"/>
    <mergeCell ref="E56:H56"/>
    <mergeCell ref="E78:H78"/>
    <mergeCell ref="E80:H80"/>
    <mergeCell ref="E82:H82"/>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122</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1718</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1719</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ROUND(K88,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ROUND((SUM(BE88:BE161)),  2)</f>
        <v>0</v>
      </c>
      <c r="G37" s="36"/>
      <c r="H37" s="36"/>
      <c r="I37" s="166">
        <v>0.20999999999999999</v>
      </c>
      <c r="J37" s="147"/>
      <c r="K37" s="160">
        <f>ROUND(((SUM(BE88:BE161))*I37),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ROUND((SUM(BF88:BF161)),  2)</f>
        <v>0</v>
      </c>
      <c r="G38" s="36"/>
      <c r="H38" s="36"/>
      <c r="I38" s="166">
        <v>0.14999999999999999</v>
      </c>
      <c r="J38" s="147"/>
      <c r="K38" s="160">
        <f>ROUND(((SUM(BF88:BF161))*I38),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ROUND((SUM(BG88:BG161)),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ROUND((SUM(BH88:BH161)),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ROUND((SUM(BI88:BI161)),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1718</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01 - oprava rozvodů NN</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Q88</f>
        <v>0</v>
      </c>
      <c r="J65" s="188">
        <f>R88</f>
        <v>0</v>
      </c>
      <c r="K65" s="100">
        <f>K88</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147</v>
      </c>
      <c r="E66" s="192"/>
      <c r="F66" s="192"/>
      <c r="G66" s="192"/>
      <c r="H66" s="192"/>
      <c r="I66" s="193">
        <f>Q89</f>
        <v>0</v>
      </c>
      <c r="J66" s="193">
        <f>R89</f>
        <v>0</v>
      </c>
      <c r="K66" s="194">
        <f>K89</f>
        <v>0</v>
      </c>
      <c r="L66" s="190"/>
      <c r="M66" s="195"/>
      <c r="S66" s="9"/>
      <c r="T66" s="9"/>
      <c r="U66" s="9"/>
      <c r="V66" s="9"/>
      <c r="W66" s="9"/>
      <c r="X66" s="9"/>
      <c r="Y66" s="9"/>
      <c r="Z66" s="9"/>
      <c r="AA66" s="9"/>
      <c r="AB66" s="9"/>
      <c r="AC66" s="9"/>
      <c r="AD66" s="9"/>
      <c r="AE66" s="9"/>
    </row>
    <row r="67" s="2" customFormat="1" ht="21.84" customHeight="1">
      <c r="A67" s="36"/>
      <c r="B67" s="37"/>
      <c r="C67" s="38"/>
      <c r="D67" s="38"/>
      <c r="E67" s="38"/>
      <c r="F67" s="38"/>
      <c r="G67" s="38"/>
      <c r="H67" s="38"/>
      <c r="I67" s="147"/>
      <c r="J67" s="147"/>
      <c r="K67" s="38"/>
      <c r="L67" s="38"/>
      <c r="M67" s="148"/>
      <c r="S67" s="36"/>
      <c r="T67" s="36"/>
      <c r="U67" s="36"/>
      <c r="V67" s="36"/>
      <c r="W67" s="36"/>
      <c r="X67" s="36"/>
      <c r="Y67" s="36"/>
      <c r="Z67" s="36"/>
      <c r="AA67" s="36"/>
      <c r="AB67" s="36"/>
      <c r="AC67" s="36"/>
      <c r="AD67" s="36"/>
      <c r="AE67" s="36"/>
    </row>
    <row r="68" s="2" customFormat="1" ht="6.96" customHeight="1">
      <c r="A68" s="36"/>
      <c r="B68" s="57"/>
      <c r="C68" s="58"/>
      <c r="D68" s="58"/>
      <c r="E68" s="58"/>
      <c r="F68" s="58"/>
      <c r="G68" s="58"/>
      <c r="H68" s="58"/>
      <c r="I68" s="177"/>
      <c r="J68" s="177"/>
      <c r="K68" s="58"/>
      <c r="L68" s="58"/>
      <c r="M68" s="148"/>
      <c r="S68" s="36"/>
      <c r="T68" s="36"/>
      <c r="U68" s="36"/>
      <c r="V68" s="36"/>
      <c r="W68" s="36"/>
      <c r="X68" s="36"/>
      <c r="Y68" s="36"/>
      <c r="Z68" s="36"/>
      <c r="AA68" s="36"/>
      <c r="AB68" s="36"/>
      <c r="AC68" s="36"/>
      <c r="AD68" s="36"/>
      <c r="AE68" s="36"/>
    </row>
    <row r="72" s="2" customFormat="1" ht="6.96" customHeight="1">
      <c r="A72" s="36"/>
      <c r="B72" s="59"/>
      <c r="C72" s="60"/>
      <c r="D72" s="60"/>
      <c r="E72" s="60"/>
      <c r="F72" s="60"/>
      <c r="G72" s="60"/>
      <c r="H72" s="60"/>
      <c r="I72" s="180"/>
      <c r="J72" s="180"/>
      <c r="K72" s="60"/>
      <c r="L72" s="60"/>
      <c r="M72" s="148"/>
      <c r="S72" s="36"/>
      <c r="T72" s="36"/>
      <c r="U72" s="36"/>
      <c r="V72" s="36"/>
      <c r="W72" s="36"/>
      <c r="X72" s="36"/>
      <c r="Y72" s="36"/>
      <c r="Z72" s="36"/>
      <c r="AA72" s="36"/>
      <c r="AB72" s="36"/>
      <c r="AC72" s="36"/>
      <c r="AD72" s="36"/>
      <c r="AE72" s="36"/>
    </row>
    <row r="73" s="2" customFormat="1" ht="24.96" customHeight="1">
      <c r="A73" s="36"/>
      <c r="B73" s="37"/>
      <c r="C73" s="21" t="s">
        <v>148</v>
      </c>
      <c r="D73" s="38"/>
      <c r="E73" s="38"/>
      <c r="F73" s="38"/>
      <c r="G73" s="38"/>
      <c r="H73" s="38"/>
      <c r="I73" s="147"/>
      <c r="J73" s="147"/>
      <c r="K73" s="38"/>
      <c r="L73" s="38"/>
      <c r="M73" s="148"/>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147"/>
      <c r="J74" s="147"/>
      <c r="K74" s="38"/>
      <c r="L74" s="38"/>
      <c r="M74" s="148"/>
      <c r="S74" s="36"/>
      <c r="T74" s="36"/>
      <c r="U74" s="36"/>
      <c r="V74" s="36"/>
      <c r="W74" s="36"/>
      <c r="X74" s="36"/>
      <c r="Y74" s="36"/>
      <c r="Z74" s="36"/>
      <c r="AA74" s="36"/>
      <c r="AB74" s="36"/>
      <c r="AC74" s="36"/>
      <c r="AD74" s="36"/>
      <c r="AE74" s="36"/>
    </row>
    <row r="75" s="2" customFormat="1" ht="12" customHeight="1">
      <c r="A75" s="36"/>
      <c r="B75" s="37"/>
      <c r="C75" s="30" t="s">
        <v>17</v>
      </c>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4.4" customHeight="1">
      <c r="A76" s="36"/>
      <c r="B76" s="37"/>
      <c r="C76" s="38"/>
      <c r="D76" s="38"/>
      <c r="E76" s="181" t="str">
        <f>E7</f>
        <v>Oprava zabezpečovacího zařízení v ŽST Dobříš</v>
      </c>
      <c r="F76" s="30"/>
      <c r="G76" s="30"/>
      <c r="H76" s="30"/>
      <c r="I76" s="147"/>
      <c r="J76" s="147"/>
      <c r="K76" s="38"/>
      <c r="L76" s="38"/>
      <c r="M76" s="148"/>
      <c r="S76" s="36"/>
      <c r="T76" s="36"/>
      <c r="U76" s="36"/>
      <c r="V76" s="36"/>
      <c r="W76" s="36"/>
      <c r="X76" s="36"/>
      <c r="Y76" s="36"/>
      <c r="Z76" s="36"/>
      <c r="AA76" s="36"/>
      <c r="AB76" s="36"/>
      <c r="AC76" s="36"/>
      <c r="AD76" s="36"/>
      <c r="AE76" s="36"/>
    </row>
    <row r="77" s="1" customFormat="1" ht="12" customHeight="1">
      <c r="B77" s="19"/>
      <c r="C77" s="30" t="s">
        <v>133</v>
      </c>
      <c r="D77" s="20"/>
      <c r="E77" s="20"/>
      <c r="F77" s="20"/>
      <c r="G77" s="20"/>
      <c r="H77" s="20"/>
      <c r="I77" s="139"/>
      <c r="J77" s="139"/>
      <c r="K77" s="20"/>
      <c r="L77" s="20"/>
      <c r="M77" s="18"/>
    </row>
    <row r="78" s="2" customFormat="1" ht="14.4" customHeight="1">
      <c r="A78" s="36"/>
      <c r="B78" s="37"/>
      <c r="C78" s="38"/>
      <c r="D78" s="38"/>
      <c r="E78" s="181" t="s">
        <v>1718</v>
      </c>
      <c r="F78" s="38"/>
      <c r="G78" s="38"/>
      <c r="H78" s="38"/>
      <c r="I78" s="147"/>
      <c r="J78" s="147"/>
      <c r="K78" s="38"/>
      <c r="L78" s="38"/>
      <c r="M78" s="148"/>
      <c r="S78" s="36"/>
      <c r="T78" s="36"/>
      <c r="U78" s="36"/>
      <c r="V78" s="36"/>
      <c r="W78" s="36"/>
      <c r="X78" s="36"/>
      <c r="Y78" s="36"/>
      <c r="Z78" s="36"/>
      <c r="AA78" s="36"/>
      <c r="AB78" s="36"/>
      <c r="AC78" s="36"/>
      <c r="AD78" s="36"/>
      <c r="AE78" s="36"/>
    </row>
    <row r="79" s="2" customFormat="1" ht="12" customHeight="1">
      <c r="A79" s="36"/>
      <c r="B79" s="37"/>
      <c r="C79" s="30" t="s">
        <v>135</v>
      </c>
      <c r="D79" s="38"/>
      <c r="E79" s="38"/>
      <c r="F79" s="38"/>
      <c r="G79" s="38"/>
      <c r="H79" s="38"/>
      <c r="I79" s="147"/>
      <c r="J79" s="147"/>
      <c r="K79" s="38"/>
      <c r="L79" s="38"/>
      <c r="M79" s="148"/>
      <c r="S79" s="36"/>
      <c r="T79" s="36"/>
      <c r="U79" s="36"/>
      <c r="V79" s="36"/>
      <c r="W79" s="36"/>
      <c r="X79" s="36"/>
      <c r="Y79" s="36"/>
      <c r="Z79" s="36"/>
      <c r="AA79" s="36"/>
      <c r="AB79" s="36"/>
      <c r="AC79" s="36"/>
      <c r="AD79" s="36"/>
      <c r="AE79" s="36"/>
    </row>
    <row r="80" s="2" customFormat="1" ht="14.4" customHeight="1">
      <c r="A80" s="36"/>
      <c r="B80" s="37"/>
      <c r="C80" s="38"/>
      <c r="D80" s="38"/>
      <c r="E80" s="67" t="str">
        <f>E11</f>
        <v>01 - oprava rozvodů NN</v>
      </c>
      <c r="F80" s="38"/>
      <c r="G80" s="38"/>
      <c r="H80" s="38"/>
      <c r="I80" s="147"/>
      <c r="J80" s="147"/>
      <c r="K80" s="38"/>
      <c r="L80" s="38"/>
      <c r="M80" s="148"/>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147"/>
      <c r="J81" s="147"/>
      <c r="K81" s="38"/>
      <c r="L81" s="38"/>
      <c r="M81" s="148"/>
      <c r="S81" s="36"/>
      <c r="T81" s="36"/>
      <c r="U81" s="36"/>
      <c r="V81" s="36"/>
      <c r="W81" s="36"/>
      <c r="X81" s="36"/>
      <c r="Y81" s="36"/>
      <c r="Z81" s="36"/>
      <c r="AA81" s="36"/>
      <c r="AB81" s="36"/>
      <c r="AC81" s="36"/>
      <c r="AD81" s="36"/>
      <c r="AE81" s="36"/>
    </row>
    <row r="82" s="2" customFormat="1" ht="12" customHeight="1">
      <c r="A82" s="36"/>
      <c r="B82" s="37"/>
      <c r="C82" s="30" t="s">
        <v>22</v>
      </c>
      <c r="D82" s="38"/>
      <c r="E82" s="38"/>
      <c r="F82" s="25" t="str">
        <f>F14</f>
        <v>Dobříš</v>
      </c>
      <c r="G82" s="38"/>
      <c r="H82" s="38"/>
      <c r="I82" s="150" t="s">
        <v>24</v>
      </c>
      <c r="J82" s="152" t="str">
        <f>IF(J14="","",J14)</f>
        <v>18. 12. 2019</v>
      </c>
      <c r="K82" s="38"/>
      <c r="L82" s="38"/>
      <c r="M82" s="148"/>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147"/>
      <c r="J83" s="147"/>
      <c r="K83" s="38"/>
      <c r="L83" s="38"/>
      <c r="M83" s="148"/>
      <c r="S83" s="36"/>
      <c r="T83" s="36"/>
      <c r="U83" s="36"/>
      <c r="V83" s="36"/>
      <c r="W83" s="36"/>
      <c r="X83" s="36"/>
      <c r="Y83" s="36"/>
      <c r="Z83" s="36"/>
      <c r="AA83" s="36"/>
      <c r="AB83" s="36"/>
      <c r="AC83" s="36"/>
      <c r="AD83" s="36"/>
      <c r="AE83" s="36"/>
    </row>
    <row r="84" s="2" customFormat="1" ht="26.4" customHeight="1">
      <c r="A84" s="36"/>
      <c r="B84" s="37"/>
      <c r="C84" s="30" t="s">
        <v>26</v>
      </c>
      <c r="D84" s="38"/>
      <c r="E84" s="38"/>
      <c r="F84" s="25" t="str">
        <f>E17</f>
        <v>Jiří Kejkula</v>
      </c>
      <c r="G84" s="38"/>
      <c r="H84" s="38"/>
      <c r="I84" s="150" t="s">
        <v>32</v>
      </c>
      <c r="J84" s="182" t="str">
        <f>E23</f>
        <v>Signal projekt s.r.o.</v>
      </c>
      <c r="K84" s="38"/>
      <c r="L84" s="38"/>
      <c r="M84" s="148"/>
      <c r="S84" s="36"/>
      <c r="T84" s="36"/>
      <c r="U84" s="36"/>
      <c r="V84" s="36"/>
      <c r="W84" s="36"/>
      <c r="X84" s="36"/>
      <c r="Y84" s="36"/>
      <c r="Z84" s="36"/>
      <c r="AA84" s="36"/>
      <c r="AB84" s="36"/>
      <c r="AC84" s="36"/>
      <c r="AD84" s="36"/>
      <c r="AE84" s="36"/>
    </row>
    <row r="85" s="2" customFormat="1" ht="15.6" customHeight="1">
      <c r="A85" s="36"/>
      <c r="B85" s="37"/>
      <c r="C85" s="30" t="s">
        <v>30</v>
      </c>
      <c r="D85" s="38"/>
      <c r="E85" s="38"/>
      <c r="F85" s="25" t="str">
        <f>IF(E20="","",E20)</f>
        <v>Vyplň údaj</v>
      </c>
      <c r="G85" s="38"/>
      <c r="H85" s="38"/>
      <c r="I85" s="150" t="s">
        <v>34</v>
      </c>
      <c r="J85" s="182" t="str">
        <f>E26</f>
        <v>Zdeněk Hron</v>
      </c>
      <c r="K85" s="38"/>
      <c r="L85" s="38"/>
      <c r="M85" s="148"/>
      <c r="S85" s="36"/>
      <c r="T85" s="36"/>
      <c r="U85" s="36"/>
      <c r="V85" s="36"/>
      <c r="W85" s="36"/>
      <c r="X85" s="36"/>
      <c r="Y85" s="36"/>
      <c r="Z85" s="36"/>
      <c r="AA85" s="36"/>
      <c r="AB85" s="36"/>
      <c r="AC85" s="36"/>
      <c r="AD85" s="36"/>
      <c r="AE85" s="36"/>
    </row>
    <row r="86" s="2" customFormat="1" ht="10.32" customHeight="1">
      <c r="A86" s="36"/>
      <c r="B86" s="37"/>
      <c r="C86" s="38"/>
      <c r="D86" s="38"/>
      <c r="E86" s="38"/>
      <c r="F86" s="38"/>
      <c r="G86" s="38"/>
      <c r="H86" s="38"/>
      <c r="I86" s="147"/>
      <c r="J86" s="147"/>
      <c r="K86" s="38"/>
      <c r="L86" s="38"/>
      <c r="M86" s="148"/>
      <c r="S86" s="36"/>
      <c r="T86" s="36"/>
      <c r="U86" s="36"/>
      <c r="V86" s="36"/>
      <c r="W86" s="36"/>
      <c r="X86" s="36"/>
      <c r="Y86" s="36"/>
      <c r="Z86" s="36"/>
      <c r="AA86" s="36"/>
      <c r="AB86" s="36"/>
      <c r="AC86" s="36"/>
      <c r="AD86" s="36"/>
      <c r="AE86" s="36"/>
    </row>
    <row r="87" s="11" customFormat="1" ht="29.28" customHeight="1">
      <c r="A87" s="202"/>
      <c r="B87" s="203"/>
      <c r="C87" s="204" t="s">
        <v>149</v>
      </c>
      <c r="D87" s="205" t="s">
        <v>57</v>
      </c>
      <c r="E87" s="205" t="s">
        <v>53</v>
      </c>
      <c r="F87" s="205" t="s">
        <v>54</v>
      </c>
      <c r="G87" s="205" t="s">
        <v>150</v>
      </c>
      <c r="H87" s="205" t="s">
        <v>151</v>
      </c>
      <c r="I87" s="206" t="s">
        <v>152</v>
      </c>
      <c r="J87" s="206" t="s">
        <v>153</v>
      </c>
      <c r="K87" s="207" t="s">
        <v>143</v>
      </c>
      <c r="L87" s="208" t="s">
        <v>154</v>
      </c>
      <c r="M87" s="209"/>
      <c r="N87" s="90" t="s">
        <v>20</v>
      </c>
      <c r="O87" s="91" t="s">
        <v>42</v>
      </c>
      <c r="P87" s="91" t="s">
        <v>155</v>
      </c>
      <c r="Q87" s="91" t="s">
        <v>156</v>
      </c>
      <c r="R87" s="91" t="s">
        <v>157</v>
      </c>
      <c r="S87" s="91" t="s">
        <v>158</v>
      </c>
      <c r="T87" s="91" t="s">
        <v>159</v>
      </c>
      <c r="U87" s="91" t="s">
        <v>160</v>
      </c>
      <c r="V87" s="91" t="s">
        <v>161</v>
      </c>
      <c r="W87" s="91" t="s">
        <v>162</v>
      </c>
      <c r="X87" s="92" t="s">
        <v>163</v>
      </c>
      <c r="Y87" s="202"/>
      <c r="Z87" s="202"/>
      <c r="AA87" s="202"/>
      <c r="AB87" s="202"/>
      <c r="AC87" s="202"/>
      <c r="AD87" s="202"/>
      <c r="AE87" s="202"/>
    </row>
    <row r="88" s="2" customFormat="1" ht="22.8" customHeight="1">
      <c r="A88" s="36"/>
      <c r="B88" s="37"/>
      <c r="C88" s="97" t="s">
        <v>164</v>
      </c>
      <c r="D88" s="38"/>
      <c r="E88" s="38"/>
      <c r="F88" s="38"/>
      <c r="G88" s="38"/>
      <c r="H88" s="38"/>
      <c r="I88" s="147"/>
      <c r="J88" s="147"/>
      <c r="K88" s="210">
        <f>BK88</f>
        <v>0</v>
      </c>
      <c r="L88" s="38"/>
      <c r="M88" s="42"/>
      <c r="N88" s="93"/>
      <c r="O88" s="211"/>
      <c r="P88" s="94"/>
      <c r="Q88" s="212">
        <f>Q89</f>
        <v>0</v>
      </c>
      <c r="R88" s="212">
        <f>R89</f>
        <v>0</v>
      </c>
      <c r="S88" s="94"/>
      <c r="T88" s="213">
        <f>T89</f>
        <v>0</v>
      </c>
      <c r="U88" s="94"/>
      <c r="V88" s="213">
        <f>V89</f>
        <v>0</v>
      </c>
      <c r="W88" s="94"/>
      <c r="X88" s="214">
        <f>X89</f>
        <v>0</v>
      </c>
      <c r="Y88" s="36"/>
      <c r="Z88" s="36"/>
      <c r="AA88" s="36"/>
      <c r="AB88" s="36"/>
      <c r="AC88" s="36"/>
      <c r="AD88" s="36"/>
      <c r="AE88" s="36"/>
      <c r="AT88" s="15" t="s">
        <v>73</v>
      </c>
      <c r="AU88" s="15" t="s">
        <v>144</v>
      </c>
      <c r="BK88" s="215">
        <f>BK89</f>
        <v>0</v>
      </c>
    </row>
    <row r="89" s="12" customFormat="1" ht="25.92" customHeight="1">
      <c r="A89" s="12"/>
      <c r="B89" s="233"/>
      <c r="C89" s="234"/>
      <c r="D89" s="235" t="s">
        <v>73</v>
      </c>
      <c r="E89" s="236" t="s">
        <v>130</v>
      </c>
      <c r="F89" s="236" t="s">
        <v>222</v>
      </c>
      <c r="G89" s="234"/>
      <c r="H89" s="234"/>
      <c r="I89" s="237"/>
      <c r="J89" s="237"/>
      <c r="K89" s="238">
        <f>BK89</f>
        <v>0</v>
      </c>
      <c r="L89" s="234"/>
      <c r="M89" s="239"/>
      <c r="N89" s="240"/>
      <c r="O89" s="241"/>
      <c r="P89" s="241"/>
      <c r="Q89" s="242">
        <f>SUM(Q90:Q161)</f>
        <v>0</v>
      </c>
      <c r="R89" s="242">
        <f>SUM(R90:R161)</f>
        <v>0</v>
      </c>
      <c r="S89" s="241"/>
      <c r="T89" s="243">
        <f>SUM(T90:T161)</f>
        <v>0</v>
      </c>
      <c r="U89" s="241"/>
      <c r="V89" s="243">
        <f>SUM(V90:V161)</f>
        <v>0</v>
      </c>
      <c r="W89" s="241"/>
      <c r="X89" s="244">
        <f>SUM(X90:X161)</f>
        <v>0</v>
      </c>
      <c r="Y89" s="12"/>
      <c r="Z89" s="12"/>
      <c r="AA89" s="12"/>
      <c r="AB89" s="12"/>
      <c r="AC89" s="12"/>
      <c r="AD89" s="12"/>
      <c r="AE89" s="12"/>
      <c r="AR89" s="245" t="s">
        <v>172</v>
      </c>
      <c r="AT89" s="246" t="s">
        <v>73</v>
      </c>
      <c r="AU89" s="246" t="s">
        <v>74</v>
      </c>
      <c r="AY89" s="245" t="s">
        <v>170</v>
      </c>
      <c r="BK89" s="247">
        <f>SUM(BK90:BK161)</f>
        <v>0</v>
      </c>
    </row>
    <row r="90" s="2" customFormat="1" ht="32.4" customHeight="1">
      <c r="A90" s="36"/>
      <c r="B90" s="37"/>
      <c r="C90" s="216" t="s">
        <v>81</v>
      </c>
      <c r="D90" s="216" t="s">
        <v>166</v>
      </c>
      <c r="E90" s="217" t="s">
        <v>1720</v>
      </c>
      <c r="F90" s="218" t="s">
        <v>1721</v>
      </c>
      <c r="G90" s="219" t="s">
        <v>169</v>
      </c>
      <c r="H90" s="220">
        <v>1</v>
      </c>
      <c r="I90" s="221"/>
      <c r="J90" s="222"/>
      <c r="K90" s="223">
        <f>ROUND(P90*H90,2)</f>
        <v>0</v>
      </c>
      <c r="L90" s="224"/>
      <c r="M90" s="225"/>
      <c r="N90" s="226" t="s">
        <v>20</v>
      </c>
      <c r="O90" s="227" t="s">
        <v>43</v>
      </c>
      <c r="P90" s="228">
        <f>I90+J90</f>
        <v>0</v>
      </c>
      <c r="Q90" s="228">
        <f>ROUND(I90*H90,2)</f>
        <v>0</v>
      </c>
      <c r="R90" s="228">
        <f>ROUND(J90*H90,2)</f>
        <v>0</v>
      </c>
      <c r="S90" s="82"/>
      <c r="T90" s="229">
        <f>S90*H90</f>
        <v>0</v>
      </c>
      <c r="U90" s="229">
        <v>0</v>
      </c>
      <c r="V90" s="229">
        <f>U90*H90</f>
        <v>0</v>
      </c>
      <c r="W90" s="229">
        <v>0</v>
      </c>
      <c r="X90" s="230">
        <f>W90*H90</f>
        <v>0</v>
      </c>
      <c r="Y90" s="36"/>
      <c r="Z90" s="36"/>
      <c r="AA90" s="36"/>
      <c r="AB90" s="36"/>
      <c r="AC90" s="36"/>
      <c r="AD90" s="36"/>
      <c r="AE90" s="36"/>
      <c r="AR90" s="231" t="s">
        <v>1722</v>
      </c>
      <c r="AT90" s="231" t="s">
        <v>166</v>
      </c>
      <c r="AU90" s="231" t="s">
        <v>81</v>
      </c>
      <c r="AY90" s="15" t="s">
        <v>170</v>
      </c>
      <c r="BE90" s="232">
        <f>IF(O90="základní",K90,0)</f>
        <v>0</v>
      </c>
      <c r="BF90" s="232">
        <f>IF(O90="snížená",K90,0)</f>
        <v>0</v>
      </c>
      <c r="BG90" s="232">
        <f>IF(O90="zákl. přenesená",K90,0)</f>
        <v>0</v>
      </c>
      <c r="BH90" s="232">
        <f>IF(O90="sníž. přenesená",K90,0)</f>
        <v>0</v>
      </c>
      <c r="BI90" s="232">
        <f>IF(O90="nulová",K90,0)</f>
        <v>0</v>
      </c>
      <c r="BJ90" s="15" t="s">
        <v>81</v>
      </c>
      <c r="BK90" s="232">
        <f>ROUND(P90*H90,2)</f>
        <v>0</v>
      </c>
      <c r="BL90" s="15" t="s">
        <v>1722</v>
      </c>
      <c r="BM90" s="231" t="s">
        <v>87</v>
      </c>
    </row>
    <row r="91" s="2" customFormat="1" ht="54" customHeight="1">
      <c r="A91" s="36"/>
      <c r="B91" s="37"/>
      <c r="C91" s="250" t="s">
        <v>87</v>
      </c>
      <c r="D91" s="250" t="s">
        <v>229</v>
      </c>
      <c r="E91" s="251" t="s">
        <v>1723</v>
      </c>
      <c r="F91" s="252" t="s">
        <v>1724</v>
      </c>
      <c r="G91" s="253" t="s">
        <v>169</v>
      </c>
      <c r="H91" s="254">
        <v>3</v>
      </c>
      <c r="I91" s="255"/>
      <c r="J91" s="255"/>
      <c r="K91" s="256">
        <f>ROUND(P91*H91,2)</f>
        <v>0</v>
      </c>
      <c r="L91" s="257"/>
      <c r="M91" s="42"/>
      <c r="N91" s="258" t="s">
        <v>20</v>
      </c>
      <c r="O91" s="227" t="s">
        <v>43</v>
      </c>
      <c r="P91" s="228">
        <f>I91+J91</f>
        <v>0</v>
      </c>
      <c r="Q91" s="228">
        <f>ROUND(I91*H91,2)</f>
        <v>0</v>
      </c>
      <c r="R91" s="228">
        <f>ROUND(J91*H91,2)</f>
        <v>0</v>
      </c>
      <c r="S91" s="82"/>
      <c r="T91" s="229">
        <f>S91*H91</f>
        <v>0</v>
      </c>
      <c r="U91" s="229">
        <v>0</v>
      </c>
      <c r="V91" s="229">
        <f>U91*H91</f>
        <v>0</v>
      </c>
      <c r="W91" s="229">
        <v>0</v>
      </c>
      <c r="X91" s="230">
        <f>W91*H91</f>
        <v>0</v>
      </c>
      <c r="Y91" s="36"/>
      <c r="Z91" s="36"/>
      <c r="AA91" s="36"/>
      <c r="AB91" s="36"/>
      <c r="AC91" s="36"/>
      <c r="AD91" s="36"/>
      <c r="AE91" s="36"/>
      <c r="AR91" s="231" t="s">
        <v>1722</v>
      </c>
      <c r="AT91" s="231" t="s">
        <v>229</v>
      </c>
      <c r="AU91" s="231" t="s">
        <v>81</v>
      </c>
      <c r="AY91" s="15" t="s">
        <v>170</v>
      </c>
      <c r="BE91" s="232">
        <f>IF(O91="základní",K91,0)</f>
        <v>0</v>
      </c>
      <c r="BF91" s="232">
        <f>IF(O91="snížená",K91,0)</f>
        <v>0</v>
      </c>
      <c r="BG91" s="232">
        <f>IF(O91="zákl. přenesená",K91,0)</f>
        <v>0</v>
      </c>
      <c r="BH91" s="232">
        <f>IF(O91="sníž. přenesená",K91,0)</f>
        <v>0</v>
      </c>
      <c r="BI91" s="232">
        <f>IF(O91="nulová",K91,0)</f>
        <v>0</v>
      </c>
      <c r="BJ91" s="15" t="s">
        <v>81</v>
      </c>
      <c r="BK91" s="232">
        <f>ROUND(P91*H91,2)</f>
        <v>0</v>
      </c>
      <c r="BL91" s="15" t="s">
        <v>1722</v>
      </c>
      <c r="BM91" s="231" t="s">
        <v>172</v>
      </c>
    </row>
    <row r="92" s="2" customFormat="1" ht="75.6" customHeight="1">
      <c r="A92" s="36"/>
      <c r="B92" s="37"/>
      <c r="C92" s="250" t="s">
        <v>165</v>
      </c>
      <c r="D92" s="250" t="s">
        <v>229</v>
      </c>
      <c r="E92" s="251" t="s">
        <v>1725</v>
      </c>
      <c r="F92" s="252" t="s">
        <v>1726</v>
      </c>
      <c r="G92" s="253" t="s">
        <v>187</v>
      </c>
      <c r="H92" s="254">
        <v>200</v>
      </c>
      <c r="I92" s="255"/>
      <c r="J92" s="255"/>
      <c r="K92" s="256">
        <f>ROUND(P92*H92,2)</f>
        <v>0</v>
      </c>
      <c r="L92" s="257"/>
      <c r="M92" s="42"/>
      <c r="N92" s="258" t="s">
        <v>20</v>
      </c>
      <c r="O92" s="227" t="s">
        <v>43</v>
      </c>
      <c r="P92" s="228">
        <f>I92+J92</f>
        <v>0</v>
      </c>
      <c r="Q92" s="228">
        <f>ROUND(I92*H92,2)</f>
        <v>0</v>
      </c>
      <c r="R92" s="228">
        <f>ROUND(J92*H92,2)</f>
        <v>0</v>
      </c>
      <c r="S92" s="82"/>
      <c r="T92" s="229">
        <f>S92*H92</f>
        <v>0</v>
      </c>
      <c r="U92" s="229">
        <v>0</v>
      </c>
      <c r="V92" s="229">
        <f>U92*H92</f>
        <v>0</v>
      </c>
      <c r="W92" s="229">
        <v>0</v>
      </c>
      <c r="X92" s="230">
        <f>W92*H92</f>
        <v>0</v>
      </c>
      <c r="Y92" s="36"/>
      <c r="Z92" s="36"/>
      <c r="AA92" s="36"/>
      <c r="AB92" s="36"/>
      <c r="AC92" s="36"/>
      <c r="AD92" s="36"/>
      <c r="AE92" s="36"/>
      <c r="AR92" s="231" t="s">
        <v>1722</v>
      </c>
      <c r="AT92" s="231" t="s">
        <v>229</v>
      </c>
      <c r="AU92" s="231" t="s">
        <v>81</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1722</v>
      </c>
      <c r="BM92" s="231" t="s">
        <v>180</v>
      </c>
    </row>
    <row r="93" s="2" customFormat="1" ht="14.4" customHeight="1">
      <c r="A93" s="36"/>
      <c r="B93" s="37"/>
      <c r="C93" s="216" t="s">
        <v>172</v>
      </c>
      <c r="D93" s="216" t="s">
        <v>166</v>
      </c>
      <c r="E93" s="217" t="s">
        <v>1727</v>
      </c>
      <c r="F93" s="218" t="s">
        <v>1728</v>
      </c>
      <c r="G93" s="219" t="s">
        <v>1729</v>
      </c>
      <c r="H93" s="220">
        <v>200</v>
      </c>
      <c r="I93" s="221"/>
      <c r="J93" s="222"/>
      <c r="K93" s="223">
        <f>ROUND(P93*H93,2)</f>
        <v>0</v>
      </c>
      <c r="L93" s="224"/>
      <c r="M93" s="225"/>
      <c r="N93" s="226" t="s">
        <v>20</v>
      </c>
      <c r="O93" s="227" t="s">
        <v>43</v>
      </c>
      <c r="P93" s="228">
        <f>I93+J93</f>
        <v>0</v>
      </c>
      <c r="Q93" s="228">
        <f>ROUND(I93*H93,2)</f>
        <v>0</v>
      </c>
      <c r="R93" s="228">
        <f>ROUND(J93*H93,2)</f>
        <v>0</v>
      </c>
      <c r="S93" s="82"/>
      <c r="T93" s="229">
        <f>S93*H93</f>
        <v>0</v>
      </c>
      <c r="U93" s="229">
        <v>0</v>
      </c>
      <c r="V93" s="229">
        <f>U93*H93</f>
        <v>0</v>
      </c>
      <c r="W93" s="229">
        <v>0</v>
      </c>
      <c r="X93" s="230">
        <f>W93*H93</f>
        <v>0</v>
      </c>
      <c r="Y93" s="36"/>
      <c r="Z93" s="36"/>
      <c r="AA93" s="36"/>
      <c r="AB93" s="36"/>
      <c r="AC93" s="36"/>
      <c r="AD93" s="36"/>
      <c r="AE93" s="36"/>
      <c r="AR93" s="231" t="s">
        <v>1722</v>
      </c>
      <c r="AT93" s="231" t="s">
        <v>166</v>
      </c>
      <c r="AU93" s="231" t="s">
        <v>81</v>
      </c>
      <c r="AY93" s="15" t="s">
        <v>170</v>
      </c>
      <c r="BE93" s="232">
        <f>IF(O93="základní",K93,0)</f>
        <v>0</v>
      </c>
      <c r="BF93" s="232">
        <f>IF(O93="snížená",K93,0)</f>
        <v>0</v>
      </c>
      <c r="BG93" s="232">
        <f>IF(O93="zákl. přenesená",K93,0)</f>
        <v>0</v>
      </c>
      <c r="BH93" s="232">
        <f>IF(O93="sníž. přenesená",K93,0)</f>
        <v>0</v>
      </c>
      <c r="BI93" s="232">
        <f>IF(O93="nulová",K93,0)</f>
        <v>0</v>
      </c>
      <c r="BJ93" s="15" t="s">
        <v>81</v>
      </c>
      <c r="BK93" s="232">
        <f>ROUND(P93*H93,2)</f>
        <v>0</v>
      </c>
      <c r="BL93" s="15" t="s">
        <v>1722</v>
      </c>
      <c r="BM93" s="231" t="s">
        <v>1259</v>
      </c>
    </row>
    <row r="94" s="2" customFormat="1" ht="32.4" customHeight="1">
      <c r="A94" s="36"/>
      <c r="B94" s="37"/>
      <c r="C94" s="216" t="s">
        <v>176</v>
      </c>
      <c r="D94" s="216" t="s">
        <v>166</v>
      </c>
      <c r="E94" s="217" t="s">
        <v>1730</v>
      </c>
      <c r="F94" s="218" t="s">
        <v>1731</v>
      </c>
      <c r="G94" s="219" t="s">
        <v>187</v>
      </c>
      <c r="H94" s="220">
        <v>170</v>
      </c>
      <c r="I94" s="221"/>
      <c r="J94" s="222"/>
      <c r="K94" s="223">
        <f>ROUND(P94*H94,2)</f>
        <v>0</v>
      </c>
      <c r="L94" s="224"/>
      <c r="M94" s="225"/>
      <c r="N94" s="226"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1722</v>
      </c>
      <c r="AT94" s="231" t="s">
        <v>166</v>
      </c>
      <c r="AU94" s="231" t="s">
        <v>81</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1722</v>
      </c>
      <c r="BM94" s="231" t="s">
        <v>1245</v>
      </c>
    </row>
    <row r="95" s="2" customFormat="1" ht="32.4" customHeight="1">
      <c r="A95" s="36"/>
      <c r="B95" s="37"/>
      <c r="C95" s="216" t="s">
        <v>411</v>
      </c>
      <c r="D95" s="216" t="s">
        <v>166</v>
      </c>
      <c r="E95" s="217" t="s">
        <v>1732</v>
      </c>
      <c r="F95" s="218" t="s">
        <v>1733</v>
      </c>
      <c r="G95" s="219" t="s">
        <v>187</v>
      </c>
      <c r="H95" s="220">
        <v>40</v>
      </c>
      <c r="I95" s="221"/>
      <c r="J95" s="222"/>
      <c r="K95" s="223">
        <f>ROUND(P95*H95,2)</f>
        <v>0</v>
      </c>
      <c r="L95" s="224"/>
      <c r="M95" s="225"/>
      <c r="N95" s="226" t="s">
        <v>20</v>
      </c>
      <c r="O95" s="227" t="s">
        <v>43</v>
      </c>
      <c r="P95" s="228">
        <f>I95+J95</f>
        <v>0</v>
      </c>
      <c r="Q95" s="228">
        <f>ROUND(I95*H95,2)</f>
        <v>0</v>
      </c>
      <c r="R95" s="228">
        <f>ROUND(J95*H95,2)</f>
        <v>0</v>
      </c>
      <c r="S95" s="82"/>
      <c r="T95" s="229">
        <f>S95*H95</f>
        <v>0</v>
      </c>
      <c r="U95" s="229">
        <v>0</v>
      </c>
      <c r="V95" s="229">
        <f>U95*H95</f>
        <v>0</v>
      </c>
      <c r="W95" s="229">
        <v>0</v>
      </c>
      <c r="X95" s="230">
        <f>W95*H95</f>
        <v>0</v>
      </c>
      <c r="Y95" s="36"/>
      <c r="Z95" s="36"/>
      <c r="AA95" s="36"/>
      <c r="AB95" s="36"/>
      <c r="AC95" s="36"/>
      <c r="AD95" s="36"/>
      <c r="AE95" s="36"/>
      <c r="AR95" s="231" t="s">
        <v>1722</v>
      </c>
      <c r="AT95" s="231" t="s">
        <v>166</v>
      </c>
      <c r="AU95" s="231" t="s">
        <v>81</v>
      </c>
      <c r="AY95" s="15" t="s">
        <v>170</v>
      </c>
      <c r="BE95" s="232">
        <f>IF(O95="základní",K95,0)</f>
        <v>0</v>
      </c>
      <c r="BF95" s="232">
        <f>IF(O95="snížená",K95,0)</f>
        <v>0</v>
      </c>
      <c r="BG95" s="232">
        <f>IF(O95="zákl. přenesená",K95,0)</f>
        <v>0</v>
      </c>
      <c r="BH95" s="232">
        <f>IF(O95="sníž. přenesená",K95,0)</f>
        <v>0</v>
      </c>
      <c r="BI95" s="232">
        <f>IF(O95="nulová",K95,0)</f>
        <v>0</v>
      </c>
      <c r="BJ95" s="15" t="s">
        <v>81</v>
      </c>
      <c r="BK95" s="232">
        <f>ROUND(P95*H95,2)</f>
        <v>0</v>
      </c>
      <c r="BL95" s="15" t="s">
        <v>1722</v>
      </c>
      <c r="BM95" s="231" t="s">
        <v>1354</v>
      </c>
    </row>
    <row r="96" s="2" customFormat="1" ht="32.4" customHeight="1">
      <c r="A96" s="36"/>
      <c r="B96" s="37"/>
      <c r="C96" s="216" t="s">
        <v>415</v>
      </c>
      <c r="D96" s="216" t="s">
        <v>166</v>
      </c>
      <c r="E96" s="217" t="s">
        <v>1734</v>
      </c>
      <c r="F96" s="218" t="s">
        <v>1735</v>
      </c>
      <c r="G96" s="219" t="s">
        <v>187</v>
      </c>
      <c r="H96" s="220">
        <v>20</v>
      </c>
      <c r="I96" s="221"/>
      <c r="J96" s="222"/>
      <c r="K96" s="223">
        <f>ROUND(P96*H96,2)</f>
        <v>0</v>
      </c>
      <c r="L96" s="224"/>
      <c r="M96" s="225"/>
      <c r="N96" s="226" t="s">
        <v>20</v>
      </c>
      <c r="O96" s="227" t="s">
        <v>43</v>
      </c>
      <c r="P96" s="228">
        <f>I96+J96</f>
        <v>0</v>
      </c>
      <c r="Q96" s="228">
        <f>ROUND(I96*H96,2)</f>
        <v>0</v>
      </c>
      <c r="R96" s="228">
        <f>ROUND(J96*H96,2)</f>
        <v>0</v>
      </c>
      <c r="S96" s="82"/>
      <c r="T96" s="229">
        <f>S96*H96</f>
        <v>0</v>
      </c>
      <c r="U96" s="229">
        <v>0</v>
      </c>
      <c r="V96" s="229">
        <f>U96*H96</f>
        <v>0</v>
      </c>
      <c r="W96" s="229">
        <v>0</v>
      </c>
      <c r="X96" s="230">
        <f>W96*H96</f>
        <v>0</v>
      </c>
      <c r="Y96" s="36"/>
      <c r="Z96" s="36"/>
      <c r="AA96" s="36"/>
      <c r="AB96" s="36"/>
      <c r="AC96" s="36"/>
      <c r="AD96" s="36"/>
      <c r="AE96" s="36"/>
      <c r="AR96" s="231" t="s">
        <v>1722</v>
      </c>
      <c r="AT96" s="231" t="s">
        <v>166</v>
      </c>
      <c r="AU96" s="231" t="s">
        <v>81</v>
      </c>
      <c r="AY96" s="15" t="s">
        <v>170</v>
      </c>
      <c r="BE96" s="232">
        <f>IF(O96="základní",K96,0)</f>
        <v>0</v>
      </c>
      <c r="BF96" s="232">
        <f>IF(O96="snížená",K96,0)</f>
        <v>0</v>
      </c>
      <c r="BG96" s="232">
        <f>IF(O96="zákl. přenesená",K96,0)</f>
        <v>0</v>
      </c>
      <c r="BH96" s="232">
        <f>IF(O96="sníž. přenesená",K96,0)</f>
        <v>0</v>
      </c>
      <c r="BI96" s="232">
        <f>IF(O96="nulová",K96,0)</f>
        <v>0</v>
      </c>
      <c r="BJ96" s="15" t="s">
        <v>81</v>
      </c>
      <c r="BK96" s="232">
        <f>ROUND(P96*H96,2)</f>
        <v>0</v>
      </c>
      <c r="BL96" s="15" t="s">
        <v>1722</v>
      </c>
      <c r="BM96" s="231" t="s">
        <v>1362</v>
      </c>
    </row>
    <row r="97" s="2" customFormat="1" ht="32.4" customHeight="1">
      <c r="A97" s="36"/>
      <c r="B97" s="37"/>
      <c r="C97" s="250" t="s">
        <v>180</v>
      </c>
      <c r="D97" s="250" t="s">
        <v>229</v>
      </c>
      <c r="E97" s="251" t="s">
        <v>1432</v>
      </c>
      <c r="F97" s="252" t="s">
        <v>1433</v>
      </c>
      <c r="G97" s="253" t="s">
        <v>187</v>
      </c>
      <c r="H97" s="254">
        <v>170</v>
      </c>
      <c r="I97" s="255"/>
      <c r="J97" s="255"/>
      <c r="K97" s="256">
        <f>ROUND(P97*H97,2)</f>
        <v>0</v>
      </c>
      <c r="L97" s="257"/>
      <c r="M97" s="42"/>
      <c r="N97" s="258" t="s">
        <v>20</v>
      </c>
      <c r="O97" s="227" t="s">
        <v>43</v>
      </c>
      <c r="P97" s="228">
        <f>I97+J97</f>
        <v>0</v>
      </c>
      <c r="Q97" s="228">
        <f>ROUND(I97*H97,2)</f>
        <v>0</v>
      </c>
      <c r="R97" s="228">
        <f>ROUND(J97*H97,2)</f>
        <v>0</v>
      </c>
      <c r="S97" s="82"/>
      <c r="T97" s="229">
        <f>S97*H97</f>
        <v>0</v>
      </c>
      <c r="U97" s="229">
        <v>0</v>
      </c>
      <c r="V97" s="229">
        <f>U97*H97</f>
        <v>0</v>
      </c>
      <c r="W97" s="229">
        <v>0</v>
      </c>
      <c r="X97" s="230">
        <f>W97*H97</f>
        <v>0</v>
      </c>
      <c r="Y97" s="36"/>
      <c r="Z97" s="36"/>
      <c r="AA97" s="36"/>
      <c r="AB97" s="36"/>
      <c r="AC97" s="36"/>
      <c r="AD97" s="36"/>
      <c r="AE97" s="36"/>
      <c r="AR97" s="231" t="s">
        <v>1722</v>
      </c>
      <c r="AT97" s="231" t="s">
        <v>229</v>
      </c>
      <c r="AU97" s="231" t="s">
        <v>81</v>
      </c>
      <c r="AY97" s="15" t="s">
        <v>170</v>
      </c>
      <c r="BE97" s="232">
        <f>IF(O97="základní",K97,0)</f>
        <v>0</v>
      </c>
      <c r="BF97" s="232">
        <f>IF(O97="snížená",K97,0)</f>
        <v>0</v>
      </c>
      <c r="BG97" s="232">
        <f>IF(O97="zákl. přenesená",K97,0)</f>
        <v>0</v>
      </c>
      <c r="BH97" s="232">
        <f>IF(O97="sníž. přenesená",K97,0)</f>
        <v>0</v>
      </c>
      <c r="BI97" s="232">
        <f>IF(O97="nulová",K97,0)</f>
        <v>0</v>
      </c>
      <c r="BJ97" s="15" t="s">
        <v>81</v>
      </c>
      <c r="BK97" s="232">
        <f>ROUND(P97*H97,2)</f>
        <v>0</v>
      </c>
      <c r="BL97" s="15" t="s">
        <v>1722</v>
      </c>
      <c r="BM97" s="231" t="s">
        <v>1226</v>
      </c>
    </row>
    <row r="98" s="2" customFormat="1" ht="32.4" customHeight="1">
      <c r="A98" s="36"/>
      <c r="B98" s="37"/>
      <c r="C98" s="250" t="s">
        <v>1255</v>
      </c>
      <c r="D98" s="250" t="s">
        <v>229</v>
      </c>
      <c r="E98" s="251" t="s">
        <v>1736</v>
      </c>
      <c r="F98" s="252" t="s">
        <v>1737</v>
      </c>
      <c r="G98" s="253" t="s">
        <v>187</v>
      </c>
      <c r="H98" s="254">
        <v>60</v>
      </c>
      <c r="I98" s="255"/>
      <c r="J98" s="255"/>
      <c r="K98" s="256">
        <f>ROUND(P98*H98,2)</f>
        <v>0</v>
      </c>
      <c r="L98" s="257"/>
      <c r="M98" s="42"/>
      <c r="N98" s="258" t="s">
        <v>20</v>
      </c>
      <c r="O98" s="227" t="s">
        <v>43</v>
      </c>
      <c r="P98" s="228">
        <f>I98+J98</f>
        <v>0</v>
      </c>
      <c r="Q98" s="228">
        <f>ROUND(I98*H98,2)</f>
        <v>0</v>
      </c>
      <c r="R98" s="228">
        <f>ROUND(J98*H98,2)</f>
        <v>0</v>
      </c>
      <c r="S98" s="82"/>
      <c r="T98" s="229">
        <f>S98*H98</f>
        <v>0</v>
      </c>
      <c r="U98" s="229">
        <v>0</v>
      </c>
      <c r="V98" s="229">
        <f>U98*H98</f>
        <v>0</v>
      </c>
      <c r="W98" s="229">
        <v>0</v>
      </c>
      <c r="X98" s="230">
        <f>W98*H98</f>
        <v>0</v>
      </c>
      <c r="Y98" s="36"/>
      <c r="Z98" s="36"/>
      <c r="AA98" s="36"/>
      <c r="AB98" s="36"/>
      <c r="AC98" s="36"/>
      <c r="AD98" s="36"/>
      <c r="AE98" s="36"/>
      <c r="AR98" s="231" t="s">
        <v>1722</v>
      </c>
      <c r="AT98" s="231" t="s">
        <v>229</v>
      </c>
      <c r="AU98" s="231" t="s">
        <v>81</v>
      </c>
      <c r="AY98" s="15" t="s">
        <v>170</v>
      </c>
      <c r="BE98" s="232">
        <f>IF(O98="základní",K98,0)</f>
        <v>0</v>
      </c>
      <c r="BF98" s="232">
        <f>IF(O98="snížená",K98,0)</f>
        <v>0</v>
      </c>
      <c r="BG98" s="232">
        <f>IF(O98="zákl. přenesená",K98,0)</f>
        <v>0</v>
      </c>
      <c r="BH98" s="232">
        <f>IF(O98="sníž. přenesená",K98,0)</f>
        <v>0</v>
      </c>
      <c r="BI98" s="232">
        <f>IF(O98="nulová",K98,0)</f>
        <v>0</v>
      </c>
      <c r="BJ98" s="15" t="s">
        <v>81</v>
      </c>
      <c r="BK98" s="232">
        <f>ROUND(P98*H98,2)</f>
        <v>0</v>
      </c>
      <c r="BL98" s="15" t="s">
        <v>1722</v>
      </c>
      <c r="BM98" s="231" t="s">
        <v>228</v>
      </c>
    </row>
    <row r="99" s="2" customFormat="1" ht="32.4" customHeight="1">
      <c r="A99" s="36"/>
      <c r="B99" s="37"/>
      <c r="C99" s="250" t="s">
        <v>419</v>
      </c>
      <c r="D99" s="250" t="s">
        <v>229</v>
      </c>
      <c r="E99" s="251" t="s">
        <v>1738</v>
      </c>
      <c r="F99" s="252" t="s">
        <v>1739</v>
      </c>
      <c r="G99" s="253" t="s">
        <v>187</v>
      </c>
      <c r="H99" s="254">
        <v>50</v>
      </c>
      <c r="I99" s="255"/>
      <c r="J99" s="255"/>
      <c r="K99" s="256">
        <f>ROUND(P99*H99,2)</f>
        <v>0</v>
      </c>
      <c r="L99" s="257"/>
      <c r="M99" s="42"/>
      <c r="N99" s="258" t="s">
        <v>20</v>
      </c>
      <c r="O99" s="227" t="s">
        <v>43</v>
      </c>
      <c r="P99" s="228">
        <f>I99+J99</f>
        <v>0</v>
      </c>
      <c r="Q99" s="228">
        <f>ROUND(I99*H99,2)</f>
        <v>0</v>
      </c>
      <c r="R99" s="228">
        <f>ROUND(J99*H99,2)</f>
        <v>0</v>
      </c>
      <c r="S99" s="82"/>
      <c r="T99" s="229">
        <f>S99*H99</f>
        <v>0</v>
      </c>
      <c r="U99" s="229">
        <v>0</v>
      </c>
      <c r="V99" s="229">
        <f>U99*H99</f>
        <v>0</v>
      </c>
      <c r="W99" s="229">
        <v>0</v>
      </c>
      <c r="X99" s="230">
        <f>W99*H99</f>
        <v>0</v>
      </c>
      <c r="Y99" s="36"/>
      <c r="Z99" s="36"/>
      <c r="AA99" s="36"/>
      <c r="AB99" s="36"/>
      <c r="AC99" s="36"/>
      <c r="AD99" s="36"/>
      <c r="AE99" s="36"/>
      <c r="AR99" s="231" t="s">
        <v>1722</v>
      </c>
      <c r="AT99" s="231" t="s">
        <v>229</v>
      </c>
      <c r="AU99" s="231" t="s">
        <v>81</v>
      </c>
      <c r="AY99" s="15" t="s">
        <v>170</v>
      </c>
      <c r="BE99" s="232">
        <f>IF(O99="základní",K99,0)</f>
        <v>0</v>
      </c>
      <c r="BF99" s="232">
        <f>IF(O99="snížená",K99,0)</f>
        <v>0</v>
      </c>
      <c r="BG99" s="232">
        <f>IF(O99="zákl. přenesená",K99,0)</f>
        <v>0</v>
      </c>
      <c r="BH99" s="232">
        <f>IF(O99="sníž. přenesená",K99,0)</f>
        <v>0</v>
      </c>
      <c r="BI99" s="232">
        <f>IF(O99="nulová",K99,0)</f>
        <v>0</v>
      </c>
      <c r="BJ99" s="15" t="s">
        <v>81</v>
      </c>
      <c r="BK99" s="232">
        <f>ROUND(P99*H99,2)</f>
        <v>0</v>
      </c>
      <c r="BL99" s="15" t="s">
        <v>1722</v>
      </c>
      <c r="BM99" s="231" t="s">
        <v>237</v>
      </c>
    </row>
    <row r="100" s="2" customFormat="1" ht="32.4" customHeight="1">
      <c r="A100" s="36"/>
      <c r="B100" s="37"/>
      <c r="C100" s="250" t="s">
        <v>423</v>
      </c>
      <c r="D100" s="250" t="s">
        <v>229</v>
      </c>
      <c r="E100" s="251" t="s">
        <v>1740</v>
      </c>
      <c r="F100" s="252" t="s">
        <v>1741</v>
      </c>
      <c r="G100" s="253" t="s">
        <v>187</v>
      </c>
      <c r="H100" s="254">
        <v>230</v>
      </c>
      <c r="I100" s="255"/>
      <c r="J100" s="255"/>
      <c r="K100" s="256">
        <f>ROUND(P100*H100,2)</f>
        <v>0</v>
      </c>
      <c r="L100" s="257"/>
      <c r="M100" s="42"/>
      <c r="N100" s="258" t="s">
        <v>20</v>
      </c>
      <c r="O100" s="227" t="s">
        <v>43</v>
      </c>
      <c r="P100" s="228">
        <f>I100+J100</f>
        <v>0</v>
      </c>
      <c r="Q100" s="228">
        <f>ROUND(I100*H100,2)</f>
        <v>0</v>
      </c>
      <c r="R100" s="228">
        <f>ROUND(J100*H100,2)</f>
        <v>0</v>
      </c>
      <c r="S100" s="82"/>
      <c r="T100" s="229">
        <f>S100*H100</f>
        <v>0</v>
      </c>
      <c r="U100" s="229">
        <v>0</v>
      </c>
      <c r="V100" s="229">
        <f>U100*H100</f>
        <v>0</v>
      </c>
      <c r="W100" s="229">
        <v>0</v>
      </c>
      <c r="X100" s="230">
        <f>W100*H100</f>
        <v>0</v>
      </c>
      <c r="Y100" s="36"/>
      <c r="Z100" s="36"/>
      <c r="AA100" s="36"/>
      <c r="AB100" s="36"/>
      <c r="AC100" s="36"/>
      <c r="AD100" s="36"/>
      <c r="AE100" s="36"/>
      <c r="AR100" s="231" t="s">
        <v>1722</v>
      </c>
      <c r="AT100" s="231" t="s">
        <v>229</v>
      </c>
      <c r="AU100" s="231" t="s">
        <v>81</v>
      </c>
      <c r="AY100" s="15" t="s">
        <v>170</v>
      </c>
      <c r="BE100" s="232">
        <f>IF(O100="základní",K100,0)</f>
        <v>0</v>
      </c>
      <c r="BF100" s="232">
        <f>IF(O100="snížená",K100,0)</f>
        <v>0</v>
      </c>
      <c r="BG100" s="232">
        <f>IF(O100="zákl. přenesená",K100,0)</f>
        <v>0</v>
      </c>
      <c r="BH100" s="232">
        <f>IF(O100="sníž. přenesená",K100,0)</f>
        <v>0</v>
      </c>
      <c r="BI100" s="232">
        <f>IF(O100="nulová",K100,0)</f>
        <v>0</v>
      </c>
      <c r="BJ100" s="15" t="s">
        <v>81</v>
      </c>
      <c r="BK100" s="232">
        <f>ROUND(P100*H100,2)</f>
        <v>0</v>
      </c>
      <c r="BL100" s="15" t="s">
        <v>1722</v>
      </c>
      <c r="BM100" s="231" t="s">
        <v>245</v>
      </c>
    </row>
    <row r="101" s="2" customFormat="1" ht="75.6" customHeight="1">
      <c r="A101" s="36"/>
      <c r="B101" s="37"/>
      <c r="C101" s="250" t="s">
        <v>1259</v>
      </c>
      <c r="D101" s="250" t="s">
        <v>229</v>
      </c>
      <c r="E101" s="251" t="s">
        <v>1742</v>
      </c>
      <c r="F101" s="252" t="s">
        <v>1743</v>
      </c>
      <c r="G101" s="253" t="s">
        <v>169</v>
      </c>
      <c r="H101" s="254">
        <v>2</v>
      </c>
      <c r="I101" s="255"/>
      <c r="J101" s="255"/>
      <c r="K101" s="256">
        <f>ROUND(P101*H101,2)</f>
        <v>0</v>
      </c>
      <c r="L101" s="257"/>
      <c r="M101" s="42"/>
      <c r="N101" s="258" t="s">
        <v>20</v>
      </c>
      <c r="O101" s="227" t="s">
        <v>43</v>
      </c>
      <c r="P101" s="228">
        <f>I101+J101</f>
        <v>0</v>
      </c>
      <c r="Q101" s="228">
        <f>ROUND(I101*H101,2)</f>
        <v>0</v>
      </c>
      <c r="R101" s="228">
        <f>ROUND(J101*H101,2)</f>
        <v>0</v>
      </c>
      <c r="S101" s="82"/>
      <c r="T101" s="229">
        <f>S101*H101</f>
        <v>0</v>
      </c>
      <c r="U101" s="229">
        <v>0</v>
      </c>
      <c r="V101" s="229">
        <f>U101*H101</f>
        <v>0</v>
      </c>
      <c r="W101" s="229">
        <v>0</v>
      </c>
      <c r="X101" s="230">
        <f>W101*H101</f>
        <v>0</v>
      </c>
      <c r="Y101" s="36"/>
      <c r="Z101" s="36"/>
      <c r="AA101" s="36"/>
      <c r="AB101" s="36"/>
      <c r="AC101" s="36"/>
      <c r="AD101" s="36"/>
      <c r="AE101" s="36"/>
      <c r="AR101" s="231" t="s">
        <v>1722</v>
      </c>
      <c r="AT101" s="231" t="s">
        <v>229</v>
      </c>
      <c r="AU101" s="231" t="s">
        <v>81</v>
      </c>
      <c r="AY101" s="15" t="s">
        <v>170</v>
      </c>
      <c r="BE101" s="232">
        <f>IF(O101="základní",K101,0)</f>
        <v>0</v>
      </c>
      <c r="BF101" s="232">
        <f>IF(O101="snížená",K101,0)</f>
        <v>0</v>
      </c>
      <c r="BG101" s="232">
        <f>IF(O101="zákl. přenesená",K101,0)</f>
        <v>0</v>
      </c>
      <c r="BH101" s="232">
        <f>IF(O101="sníž. přenesená",K101,0)</f>
        <v>0</v>
      </c>
      <c r="BI101" s="232">
        <f>IF(O101="nulová",K101,0)</f>
        <v>0</v>
      </c>
      <c r="BJ101" s="15" t="s">
        <v>81</v>
      </c>
      <c r="BK101" s="232">
        <f>ROUND(P101*H101,2)</f>
        <v>0</v>
      </c>
      <c r="BL101" s="15" t="s">
        <v>1722</v>
      </c>
      <c r="BM101" s="231" t="s">
        <v>1415</v>
      </c>
    </row>
    <row r="102" s="2" customFormat="1" ht="75.6" customHeight="1">
      <c r="A102" s="36"/>
      <c r="B102" s="37"/>
      <c r="C102" s="250" t="s">
        <v>1263</v>
      </c>
      <c r="D102" s="250" t="s">
        <v>229</v>
      </c>
      <c r="E102" s="251" t="s">
        <v>1744</v>
      </c>
      <c r="F102" s="252" t="s">
        <v>1745</v>
      </c>
      <c r="G102" s="253" t="s">
        <v>169</v>
      </c>
      <c r="H102" s="254">
        <v>10</v>
      </c>
      <c r="I102" s="255"/>
      <c r="J102" s="255"/>
      <c r="K102" s="256">
        <f>ROUND(P102*H102,2)</f>
        <v>0</v>
      </c>
      <c r="L102" s="257"/>
      <c r="M102" s="42"/>
      <c r="N102" s="258" t="s">
        <v>20</v>
      </c>
      <c r="O102" s="227" t="s">
        <v>43</v>
      </c>
      <c r="P102" s="228">
        <f>I102+J102</f>
        <v>0</v>
      </c>
      <c r="Q102" s="228">
        <f>ROUND(I102*H102,2)</f>
        <v>0</v>
      </c>
      <c r="R102" s="228">
        <f>ROUND(J102*H102,2)</f>
        <v>0</v>
      </c>
      <c r="S102" s="82"/>
      <c r="T102" s="229">
        <f>S102*H102</f>
        <v>0</v>
      </c>
      <c r="U102" s="229">
        <v>0</v>
      </c>
      <c r="V102" s="229">
        <f>U102*H102</f>
        <v>0</v>
      </c>
      <c r="W102" s="229">
        <v>0</v>
      </c>
      <c r="X102" s="230">
        <f>W102*H102</f>
        <v>0</v>
      </c>
      <c r="Y102" s="36"/>
      <c r="Z102" s="36"/>
      <c r="AA102" s="36"/>
      <c r="AB102" s="36"/>
      <c r="AC102" s="36"/>
      <c r="AD102" s="36"/>
      <c r="AE102" s="36"/>
      <c r="AR102" s="231" t="s">
        <v>1722</v>
      </c>
      <c r="AT102" s="231" t="s">
        <v>229</v>
      </c>
      <c r="AU102" s="231" t="s">
        <v>81</v>
      </c>
      <c r="AY102" s="15" t="s">
        <v>170</v>
      </c>
      <c r="BE102" s="232">
        <f>IF(O102="základní",K102,0)</f>
        <v>0</v>
      </c>
      <c r="BF102" s="232">
        <f>IF(O102="snížená",K102,0)</f>
        <v>0</v>
      </c>
      <c r="BG102" s="232">
        <f>IF(O102="zákl. přenesená",K102,0)</f>
        <v>0</v>
      </c>
      <c r="BH102" s="232">
        <f>IF(O102="sníž. přenesená",K102,0)</f>
        <v>0</v>
      </c>
      <c r="BI102" s="232">
        <f>IF(O102="nulová",K102,0)</f>
        <v>0</v>
      </c>
      <c r="BJ102" s="15" t="s">
        <v>81</v>
      </c>
      <c r="BK102" s="232">
        <f>ROUND(P102*H102,2)</f>
        <v>0</v>
      </c>
      <c r="BL102" s="15" t="s">
        <v>1722</v>
      </c>
      <c r="BM102" s="231" t="s">
        <v>1336</v>
      </c>
    </row>
    <row r="103" s="2" customFormat="1" ht="75.6" customHeight="1">
      <c r="A103" s="36"/>
      <c r="B103" s="37"/>
      <c r="C103" s="250" t="s">
        <v>427</v>
      </c>
      <c r="D103" s="250" t="s">
        <v>229</v>
      </c>
      <c r="E103" s="251" t="s">
        <v>1746</v>
      </c>
      <c r="F103" s="252" t="s">
        <v>1747</v>
      </c>
      <c r="G103" s="253" t="s">
        <v>169</v>
      </c>
      <c r="H103" s="254">
        <v>2</v>
      </c>
      <c r="I103" s="255"/>
      <c r="J103" s="255"/>
      <c r="K103" s="256">
        <f>ROUND(P103*H103,2)</f>
        <v>0</v>
      </c>
      <c r="L103" s="257"/>
      <c r="M103" s="42"/>
      <c r="N103" s="258" t="s">
        <v>20</v>
      </c>
      <c r="O103" s="227" t="s">
        <v>43</v>
      </c>
      <c r="P103" s="228">
        <f>I103+J103</f>
        <v>0</v>
      </c>
      <c r="Q103" s="228">
        <f>ROUND(I103*H103,2)</f>
        <v>0</v>
      </c>
      <c r="R103" s="228">
        <f>ROUND(J103*H103,2)</f>
        <v>0</v>
      </c>
      <c r="S103" s="82"/>
      <c r="T103" s="229">
        <f>S103*H103</f>
        <v>0</v>
      </c>
      <c r="U103" s="229">
        <v>0</v>
      </c>
      <c r="V103" s="229">
        <f>U103*H103</f>
        <v>0</v>
      </c>
      <c r="W103" s="229">
        <v>0</v>
      </c>
      <c r="X103" s="230">
        <f>W103*H103</f>
        <v>0</v>
      </c>
      <c r="Y103" s="36"/>
      <c r="Z103" s="36"/>
      <c r="AA103" s="36"/>
      <c r="AB103" s="36"/>
      <c r="AC103" s="36"/>
      <c r="AD103" s="36"/>
      <c r="AE103" s="36"/>
      <c r="AR103" s="231" t="s">
        <v>1722</v>
      </c>
      <c r="AT103" s="231" t="s">
        <v>229</v>
      </c>
      <c r="AU103" s="231" t="s">
        <v>81</v>
      </c>
      <c r="AY103" s="15" t="s">
        <v>170</v>
      </c>
      <c r="BE103" s="232">
        <f>IF(O103="základní",K103,0)</f>
        <v>0</v>
      </c>
      <c r="BF103" s="232">
        <f>IF(O103="snížená",K103,0)</f>
        <v>0</v>
      </c>
      <c r="BG103" s="232">
        <f>IF(O103="zákl. přenesená",K103,0)</f>
        <v>0</v>
      </c>
      <c r="BH103" s="232">
        <f>IF(O103="sníž. přenesená",K103,0)</f>
        <v>0</v>
      </c>
      <c r="BI103" s="232">
        <f>IF(O103="nulová",K103,0)</f>
        <v>0</v>
      </c>
      <c r="BJ103" s="15" t="s">
        <v>81</v>
      </c>
      <c r="BK103" s="232">
        <f>ROUND(P103*H103,2)</f>
        <v>0</v>
      </c>
      <c r="BL103" s="15" t="s">
        <v>1722</v>
      </c>
      <c r="BM103" s="231" t="s">
        <v>1396</v>
      </c>
    </row>
    <row r="104" s="2" customFormat="1" ht="21.6" customHeight="1">
      <c r="A104" s="36"/>
      <c r="B104" s="37"/>
      <c r="C104" s="216" t="s">
        <v>431</v>
      </c>
      <c r="D104" s="216" t="s">
        <v>166</v>
      </c>
      <c r="E104" s="217" t="s">
        <v>1748</v>
      </c>
      <c r="F104" s="218" t="s">
        <v>1749</v>
      </c>
      <c r="G104" s="219" t="s">
        <v>187</v>
      </c>
      <c r="H104" s="220">
        <v>50</v>
      </c>
      <c r="I104" s="221"/>
      <c r="J104" s="222"/>
      <c r="K104" s="223">
        <f>ROUND(P104*H104,2)</f>
        <v>0</v>
      </c>
      <c r="L104" s="224"/>
      <c r="M104" s="225"/>
      <c r="N104" s="226" t="s">
        <v>20</v>
      </c>
      <c r="O104" s="227" t="s">
        <v>43</v>
      </c>
      <c r="P104" s="228">
        <f>I104+J104</f>
        <v>0</v>
      </c>
      <c r="Q104" s="228">
        <f>ROUND(I104*H104,2)</f>
        <v>0</v>
      </c>
      <c r="R104" s="228">
        <f>ROUND(J104*H104,2)</f>
        <v>0</v>
      </c>
      <c r="S104" s="82"/>
      <c r="T104" s="229">
        <f>S104*H104</f>
        <v>0</v>
      </c>
      <c r="U104" s="229">
        <v>0</v>
      </c>
      <c r="V104" s="229">
        <f>U104*H104</f>
        <v>0</v>
      </c>
      <c r="W104" s="229">
        <v>0</v>
      </c>
      <c r="X104" s="230">
        <f>W104*H104</f>
        <v>0</v>
      </c>
      <c r="Y104" s="36"/>
      <c r="Z104" s="36"/>
      <c r="AA104" s="36"/>
      <c r="AB104" s="36"/>
      <c r="AC104" s="36"/>
      <c r="AD104" s="36"/>
      <c r="AE104" s="36"/>
      <c r="AR104" s="231" t="s">
        <v>1722</v>
      </c>
      <c r="AT104" s="231" t="s">
        <v>166</v>
      </c>
      <c r="AU104" s="231" t="s">
        <v>81</v>
      </c>
      <c r="AY104" s="15" t="s">
        <v>170</v>
      </c>
      <c r="BE104" s="232">
        <f>IF(O104="základní",K104,0)</f>
        <v>0</v>
      </c>
      <c r="BF104" s="232">
        <f>IF(O104="snížená",K104,0)</f>
        <v>0</v>
      </c>
      <c r="BG104" s="232">
        <f>IF(O104="zákl. přenesená",K104,0)</f>
        <v>0</v>
      </c>
      <c r="BH104" s="232">
        <f>IF(O104="sníž. přenesená",K104,0)</f>
        <v>0</v>
      </c>
      <c r="BI104" s="232">
        <f>IF(O104="nulová",K104,0)</f>
        <v>0</v>
      </c>
      <c r="BJ104" s="15" t="s">
        <v>81</v>
      </c>
      <c r="BK104" s="232">
        <f>ROUND(P104*H104,2)</f>
        <v>0</v>
      </c>
      <c r="BL104" s="15" t="s">
        <v>1722</v>
      </c>
      <c r="BM104" s="231" t="s">
        <v>317</v>
      </c>
    </row>
    <row r="105" s="2" customFormat="1" ht="21.6" customHeight="1">
      <c r="A105" s="36"/>
      <c r="B105" s="37"/>
      <c r="C105" s="216" t="s">
        <v>435</v>
      </c>
      <c r="D105" s="216" t="s">
        <v>166</v>
      </c>
      <c r="E105" s="217" t="s">
        <v>1750</v>
      </c>
      <c r="F105" s="218" t="s">
        <v>1751</v>
      </c>
      <c r="G105" s="219" t="s">
        <v>187</v>
      </c>
      <c r="H105" s="220">
        <v>230</v>
      </c>
      <c r="I105" s="221"/>
      <c r="J105" s="222"/>
      <c r="K105" s="223">
        <f>ROUND(P105*H105,2)</f>
        <v>0</v>
      </c>
      <c r="L105" s="224"/>
      <c r="M105" s="225"/>
      <c r="N105" s="226" t="s">
        <v>20</v>
      </c>
      <c r="O105" s="227" t="s">
        <v>43</v>
      </c>
      <c r="P105" s="228">
        <f>I105+J105</f>
        <v>0</v>
      </c>
      <c r="Q105" s="228">
        <f>ROUND(I105*H105,2)</f>
        <v>0</v>
      </c>
      <c r="R105" s="228">
        <f>ROUND(J105*H105,2)</f>
        <v>0</v>
      </c>
      <c r="S105" s="82"/>
      <c r="T105" s="229">
        <f>S105*H105</f>
        <v>0</v>
      </c>
      <c r="U105" s="229">
        <v>0</v>
      </c>
      <c r="V105" s="229">
        <f>U105*H105</f>
        <v>0</v>
      </c>
      <c r="W105" s="229">
        <v>0</v>
      </c>
      <c r="X105" s="230">
        <f>W105*H105</f>
        <v>0</v>
      </c>
      <c r="Y105" s="36"/>
      <c r="Z105" s="36"/>
      <c r="AA105" s="36"/>
      <c r="AB105" s="36"/>
      <c r="AC105" s="36"/>
      <c r="AD105" s="36"/>
      <c r="AE105" s="36"/>
      <c r="AR105" s="231" t="s">
        <v>1722</v>
      </c>
      <c r="AT105" s="231" t="s">
        <v>166</v>
      </c>
      <c r="AU105" s="231" t="s">
        <v>81</v>
      </c>
      <c r="AY105" s="15" t="s">
        <v>170</v>
      </c>
      <c r="BE105" s="232">
        <f>IF(O105="základní",K105,0)</f>
        <v>0</v>
      </c>
      <c r="BF105" s="232">
        <f>IF(O105="snížená",K105,0)</f>
        <v>0</v>
      </c>
      <c r="BG105" s="232">
        <f>IF(O105="zákl. přenesená",K105,0)</f>
        <v>0</v>
      </c>
      <c r="BH105" s="232">
        <f>IF(O105="sníž. přenesená",K105,0)</f>
        <v>0</v>
      </c>
      <c r="BI105" s="232">
        <f>IF(O105="nulová",K105,0)</f>
        <v>0</v>
      </c>
      <c r="BJ105" s="15" t="s">
        <v>81</v>
      </c>
      <c r="BK105" s="232">
        <f>ROUND(P105*H105,2)</f>
        <v>0</v>
      </c>
      <c r="BL105" s="15" t="s">
        <v>1722</v>
      </c>
      <c r="BM105" s="231" t="s">
        <v>1610</v>
      </c>
    </row>
    <row r="106" s="2" customFormat="1" ht="75.6" customHeight="1">
      <c r="A106" s="36"/>
      <c r="B106" s="37"/>
      <c r="C106" s="250" t="s">
        <v>1245</v>
      </c>
      <c r="D106" s="250" t="s">
        <v>229</v>
      </c>
      <c r="E106" s="251" t="s">
        <v>1752</v>
      </c>
      <c r="F106" s="252" t="s">
        <v>1753</v>
      </c>
      <c r="G106" s="253" t="s">
        <v>169</v>
      </c>
      <c r="H106" s="254">
        <v>4</v>
      </c>
      <c r="I106" s="255"/>
      <c r="J106" s="255"/>
      <c r="K106" s="256">
        <f>ROUND(P106*H106,2)</f>
        <v>0</v>
      </c>
      <c r="L106" s="257"/>
      <c r="M106" s="42"/>
      <c r="N106" s="258" t="s">
        <v>20</v>
      </c>
      <c r="O106" s="227" t="s">
        <v>43</v>
      </c>
      <c r="P106" s="228">
        <f>I106+J106</f>
        <v>0</v>
      </c>
      <c r="Q106" s="228">
        <f>ROUND(I106*H106,2)</f>
        <v>0</v>
      </c>
      <c r="R106" s="228">
        <f>ROUND(J106*H106,2)</f>
        <v>0</v>
      </c>
      <c r="S106" s="82"/>
      <c r="T106" s="229">
        <f>S106*H106</f>
        <v>0</v>
      </c>
      <c r="U106" s="229">
        <v>0</v>
      </c>
      <c r="V106" s="229">
        <f>U106*H106</f>
        <v>0</v>
      </c>
      <c r="W106" s="229">
        <v>0</v>
      </c>
      <c r="X106" s="230">
        <f>W106*H106</f>
        <v>0</v>
      </c>
      <c r="Y106" s="36"/>
      <c r="Z106" s="36"/>
      <c r="AA106" s="36"/>
      <c r="AB106" s="36"/>
      <c r="AC106" s="36"/>
      <c r="AD106" s="36"/>
      <c r="AE106" s="36"/>
      <c r="AR106" s="231" t="s">
        <v>1722</v>
      </c>
      <c r="AT106" s="231" t="s">
        <v>229</v>
      </c>
      <c r="AU106" s="231" t="s">
        <v>81</v>
      </c>
      <c r="AY106" s="15" t="s">
        <v>170</v>
      </c>
      <c r="BE106" s="232">
        <f>IF(O106="základní",K106,0)</f>
        <v>0</v>
      </c>
      <c r="BF106" s="232">
        <f>IF(O106="snížená",K106,0)</f>
        <v>0</v>
      </c>
      <c r="BG106" s="232">
        <f>IF(O106="zákl. přenesená",K106,0)</f>
        <v>0</v>
      </c>
      <c r="BH106" s="232">
        <f>IF(O106="sníž. přenesená",K106,0)</f>
        <v>0</v>
      </c>
      <c r="BI106" s="232">
        <f>IF(O106="nulová",K106,0)</f>
        <v>0</v>
      </c>
      <c r="BJ106" s="15" t="s">
        <v>81</v>
      </c>
      <c r="BK106" s="232">
        <f>ROUND(P106*H106,2)</f>
        <v>0</v>
      </c>
      <c r="BL106" s="15" t="s">
        <v>1722</v>
      </c>
      <c r="BM106" s="231" t="s">
        <v>261</v>
      </c>
    </row>
    <row r="107" s="2" customFormat="1" ht="43.2" customHeight="1">
      <c r="A107" s="36"/>
      <c r="B107" s="37"/>
      <c r="C107" s="250" t="s">
        <v>1223</v>
      </c>
      <c r="D107" s="250" t="s">
        <v>229</v>
      </c>
      <c r="E107" s="251" t="s">
        <v>1754</v>
      </c>
      <c r="F107" s="252" t="s">
        <v>1755</v>
      </c>
      <c r="G107" s="253" t="s">
        <v>169</v>
      </c>
      <c r="H107" s="254">
        <v>1</v>
      </c>
      <c r="I107" s="255"/>
      <c r="J107" s="255"/>
      <c r="K107" s="256">
        <f>ROUND(P107*H107,2)</f>
        <v>0</v>
      </c>
      <c r="L107" s="257"/>
      <c r="M107" s="42"/>
      <c r="N107" s="258" t="s">
        <v>20</v>
      </c>
      <c r="O107" s="227" t="s">
        <v>43</v>
      </c>
      <c r="P107" s="228">
        <f>I107+J107</f>
        <v>0</v>
      </c>
      <c r="Q107" s="228">
        <f>ROUND(I107*H107,2)</f>
        <v>0</v>
      </c>
      <c r="R107" s="228">
        <f>ROUND(J107*H107,2)</f>
        <v>0</v>
      </c>
      <c r="S107" s="82"/>
      <c r="T107" s="229">
        <f>S107*H107</f>
        <v>0</v>
      </c>
      <c r="U107" s="229">
        <v>0</v>
      </c>
      <c r="V107" s="229">
        <f>U107*H107</f>
        <v>0</v>
      </c>
      <c r="W107" s="229">
        <v>0</v>
      </c>
      <c r="X107" s="230">
        <f>W107*H107</f>
        <v>0</v>
      </c>
      <c r="Y107" s="36"/>
      <c r="Z107" s="36"/>
      <c r="AA107" s="36"/>
      <c r="AB107" s="36"/>
      <c r="AC107" s="36"/>
      <c r="AD107" s="36"/>
      <c r="AE107" s="36"/>
      <c r="AR107" s="231" t="s">
        <v>1722</v>
      </c>
      <c r="AT107" s="231" t="s">
        <v>229</v>
      </c>
      <c r="AU107" s="231" t="s">
        <v>81</v>
      </c>
      <c r="AY107" s="15" t="s">
        <v>170</v>
      </c>
      <c r="BE107" s="232">
        <f>IF(O107="základní",K107,0)</f>
        <v>0</v>
      </c>
      <c r="BF107" s="232">
        <f>IF(O107="snížená",K107,0)</f>
        <v>0</v>
      </c>
      <c r="BG107" s="232">
        <f>IF(O107="zákl. přenesená",K107,0)</f>
        <v>0</v>
      </c>
      <c r="BH107" s="232">
        <f>IF(O107="sníž. přenesená",K107,0)</f>
        <v>0</v>
      </c>
      <c r="BI107" s="232">
        <f>IF(O107="nulová",K107,0)</f>
        <v>0</v>
      </c>
      <c r="BJ107" s="15" t="s">
        <v>81</v>
      </c>
      <c r="BK107" s="232">
        <f>ROUND(P107*H107,2)</f>
        <v>0</v>
      </c>
      <c r="BL107" s="15" t="s">
        <v>1722</v>
      </c>
      <c r="BM107" s="231" t="s">
        <v>1671</v>
      </c>
    </row>
    <row r="108" s="2" customFormat="1" ht="21.6" customHeight="1">
      <c r="A108" s="36"/>
      <c r="B108" s="37"/>
      <c r="C108" s="250" t="s">
        <v>1354</v>
      </c>
      <c r="D108" s="250" t="s">
        <v>229</v>
      </c>
      <c r="E108" s="251" t="s">
        <v>1756</v>
      </c>
      <c r="F108" s="252" t="s">
        <v>1757</v>
      </c>
      <c r="G108" s="253" t="s">
        <v>187</v>
      </c>
      <c r="H108" s="254">
        <v>220</v>
      </c>
      <c r="I108" s="255"/>
      <c r="J108" s="255"/>
      <c r="K108" s="256">
        <f>ROUND(P108*H108,2)</f>
        <v>0</v>
      </c>
      <c r="L108" s="257"/>
      <c r="M108" s="42"/>
      <c r="N108" s="258" t="s">
        <v>20</v>
      </c>
      <c r="O108" s="227" t="s">
        <v>43</v>
      </c>
      <c r="P108" s="228">
        <f>I108+J108</f>
        <v>0</v>
      </c>
      <c r="Q108" s="228">
        <f>ROUND(I108*H108,2)</f>
        <v>0</v>
      </c>
      <c r="R108" s="228">
        <f>ROUND(J108*H108,2)</f>
        <v>0</v>
      </c>
      <c r="S108" s="82"/>
      <c r="T108" s="229">
        <f>S108*H108</f>
        <v>0</v>
      </c>
      <c r="U108" s="229">
        <v>0</v>
      </c>
      <c r="V108" s="229">
        <f>U108*H108</f>
        <v>0</v>
      </c>
      <c r="W108" s="229">
        <v>0</v>
      </c>
      <c r="X108" s="230">
        <f>W108*H108</f>
        <v>0</v>
      </c>
      <c r="Y108" s="36"/>
      <c r="Z108" s="36"/>
      <c r="AA108" s="36"/>
      <c r="AB108" s="36"/>
      <c r="AC108" s="36"/>
      <c r="AD108" s="36"/>
      <c r="AE108" s="36"/>
      <c r="AR108" s="231" t="s">
        <v>1722</v>
      </c>
      <c r="AT108" s="231" t="s">
        <v>229</v>
      </c>
      <c r="AU108" s="231" t="s">
        <v>81</v>
      </c>
      <c r="AY108" s="15" t="s">
        <v>170</v>
      </c>
      <c r="BE108" s="232">
        <f>IF(O108="základní",K108,0)</f>
        <v>0</v>
      </c>
      <c r="BF108" s="232">
        <f>IF(O108="snížená",K108,0)</f>
        <v>0</v>
      </c>
      <c r="BG108" s="232">
        <f>IF(O108="zákl. přenesená",K108,0)</f>
        <v>0</v>
      </c>
      <c r="BH108" s="232">
        <f>IF(O108="sníž. přenesená",K108,0)</f>
        <v>0</v>
      </c>
      <c r="BI108" s="232">
        <f>IF(O108="nulová",K108,0)</f>
        <v>0</v>
      </c>
      <c r="BJ108" s="15" t="s">
        <v>81</v>
      </c>
      <c r="BK108" s="232">
        <f>ROUND(P108*H108,2)</f>
        <v>0</v>
      </c>
      <c r="BL108" s="15" t="s">
        <v>1722</v>
      </c>
      <c r="BM108" s="231" t="s">
        <v>277</v>
      </c>
    </row>
    <row r="109" s="2" customFormat="1" ht="64.8" customHeight="1">
      <c r="A109" s="36"/>
      <c r="B109" s="37"/>
      <c r="C109" s="250" t="s">
        <v>1671</v>
      </c>
      <c r="D109" s="250" t="s">
        <v>229</v>
      </c>
      <c r="E109" s="251" t="s">
        <v>1758</v>
      </c>
      <c r="F109" s="252" t="s">
        <v>1759</v>
      </c>
      <c r="G109" s="253" t="s">
        <v>169</v>
      </c>
      <c r="H109" s="254">
        <v>1</v>
      </c>
      <c r="I109" s="255"/>
      <c r="J109" s="255"/>
      <c r="K109" s="256">
        <f>ROUND(P109*H109,2)</f>
        <v>0</v>
      </c>
      <c r="L109" s="257"/>
      <c r="M109" s="42"/>
      <c r="N109" s="258" t="s">
        <v>20</v>
      </c>
      <c r="O109" s="227" t="s">
        <v>43</v>
      </c>
      <c r="P109" s="228">
        <f>I109+J109</f>
        <v>0</v>
      </c>
      <c r="Q109" s="228">
        <f>ROUND(I109*H109,2)</f>
        <v>0</v>
      </c>
      <c r="R109" s="228">
        <f>ROUND(J109*H109,2)</f>
        <v>0</v>
      </c>
      <c r="S109" s="82"/>
      <c r="T109" s="229">
        <f>S109*H109</f>
        <v>0</v>
      </c>
      <c r="U109" s="229">
        <v>0</v>
      </c>
      <c r="V109" s="229">
        <f>U109*H109</f>
        <v>0</v>
      </c>
      <c r="W109" s="229">
        <v>0</v>
      </c>
      <c r="X109" s="230">
        <f>W109*H109</f>
        <v>0</v>
      </c>
      <c r="Y109" s="36"/>
      <c r="Z109" s="36"/>
      <c r="AA109" s="36"/>
      <c r="AB109" s="36"/>
      <c r="AC109" s="36"/>
      <c r="AD109" s="36"/>
      <c r="AE109" s="36"/>
      <c r="AR109" s="231" t="s">
        <v>1722</v>
      </c>
      <c r="AT109" s="231" t="s">
        <v>229</v>
      </c>
      <c r="AU109" s="231" t="s">
        <v>81</v>
      </c>
      <c r="AY109" s="15" t="s">
        <v>170</v>
      </c>
      <c r="BE109" s="232">
        <f>IF(O109="základní",K109,0)</f>
        <v>0</v>
      </c>
      <c r="BF109" s="232">
        <f>IF(O109="snížená",K109,0)</f>
        <v>0</v>
      </c>
      <c r="BG109" s="232">
        <f>IF(O109="zákl. přenesená",K109,0)</f>
        <v>0</v>
      </c>
      <c r="BH109" s="232">
        <f>IF(O109="sníž. přenesená",K109,0)</f>
        <v>0</v>
      </c>
      <c r="BI109" s="232">
        <f>IF(O109="nulová",K109,0)</f>
        <v>0</v>
      </c>
      <c r="BJ109" s="15" t="s">
        <v>81</v>
      </c>
      <c r="BK109" s="232">
        <f>ROUND(P109*H109,2)</f>
        <v>0</v>
      </c>
      <c r="BL109" s="15" t="s">
        <v>1722</v>
      </c>
      <c r="BM109" s="231" t="s">
        <v>285</v>
      </c>
    </row>
    <row r="110" s="2" customFormat="1" ht="54" customHeight="1">
      <c r="A110" s="36"/>
      <c r="B110" s="37"/>
      <c r="C110" s="216" t="s">
        <v>273</v>
      </c>
      <c r="D110" s="216" t="s">
        <v>166</v>
      </c>
      <c r="E110" s="217" t="s">
        <v>1760</v>
      </c>
      <c r="F110" s="218" t="s">
        <v>1761</v>
      </c>
      <c r="G110" s="219" t="s">
        <v>169</v>
      </c>
      <c r="H110" s="220">
        <v>1</v>
      </c>
      <c r="I110" s="221"/>
      <c r="J110" s="222"/>
      <c r="K110" s="223">
        <f>ROUND(P110*H110,2)</f>
        <v>0</v>
      </c>
      <c r="L110" s="224"/>
      <c r="M110" s="225"/>
      <c r="N110" s="226" t="s">
        <v>20</v>
      </c>
      <c r="O110" s="227" t="s">
        <v>43</v>
      </c>
      <c r="P110" s="228">
        <f>I110+J110</f>
        <v>0</v>
      </c>
      <c r="Q110" s="228">
        <f>ROUND(I110*H110,2)</f>
        <v>0</v>
      </c>
      <c r="R110" s="228">
        <f>ROUND(J110*H110,2)</f>
        <v>0</v>
      </c>
      <c r="S110" s="82"/>
      <c r="T110" s="229">
        <f>S110*H110</f>
        <v>0</v>
      </c>
      <c r="U110" s="229">
        <v>0</v>
      </c>
      <c r="V110" s="229">
        <f>U110*H110</f>
        <v>0</v>
      </c>
      <c r="W110" s="229">
        <v>0</v>
      </c>
      <c r="X110" s="230">
        <f>W110*H110</f>
        <v>0</v>
      </c>
      <c r="Y110" s="36"/>
      <c r="Z110" s="36"/>
      <c r="AA110" s="36"/>
      <c r="AB110" s="36"/>
      <c r="AC110" s="36"/>
      <c r="AD110" s="36"/>
      <c r="AE110" s="36"/>
      <c r="AR110" s="231" t="s">
        <v>1722</v>
      </c>
      <c r="AT110" s="231" t="s">
        <v>166</v>
      </c>
      <c r="AU110" s="231" t="s">
        <v>81</v>
      </c>
      <c r="AY110" s="15" t="s">
        <v>170</v>
      </c>
      <c r="BE110" s="232">
        <f>IF(O110="základní",K110,0)</f>
        <v>0</v>
      </c>
      <c r="BF110" s="232">
        <f>IF(O110="snížená",K110,0)</f>
        <v>0</v>
      </c>
      <c r="BG110" s="232">
        <f>IF(O110="zákl. přenesená",K110,0)</f>
        <v>0</v>
      </c>
      <c r="BH110" s="232">
        <f>IF(O110="sníž. přenesená",K110,0)</f>
        <v>0</v>
      </c>
      <c r="BI110" s="232">
        <f>IF(O110="nulová",K110,0)</f>
        <v>0</v>
      </c>
      <c r="BJ110" s="15" t="s">
        <v>81</v>
      </c>
      <c r="BK110" s="232">
        <f>ROUND(P110*H110,2)</f>
        <v>0</v>
      </c>
      <c r="BL110" s="15" t="s">
        <v>1722</v>
      </c>
      <c r="BM110" s="231" t="s">
        <v>293</v>
      </c>
    </row>
    <row r="111" s="2" customFormat="1" ht="75.6" customHeight="1">
      <c r="A111" s="36"/>
      <c r="B111" s="37"/>
      <c r="C111" s="250" t="s">
        <v>277</v>
      </c>
      <c r="D111" s="250" t="s">
        <v>229</v>
      </c>
      <c r="E111" s="251" t="s">
        <v>1762</v>
      </c>
      <c r="F111" s="252" t="s">
        <v>1763</v>
      </c>
      <c r="G111" s="253" t="s">
        <v>169</v>
      </c>
      <c r="H111" s="254">
        <v>1</v>
      </c>
      <c r="I111" s="255"/>
      <c r="J111" s="255"/>
      <c r="K111" s="256">
        <f>ROUND(P111*H111,2)</f>
        <v>0</v>
      </c>
      <c r="L111" s="257"/>
      <c r="M111" s="42"/>
      <c r="N111" s="258" t="s">
        <v>20</v>
      </c>
      <c r="O111" s="227" t="s">
        <v>43</v>
      </c>
      <c r="P111" s="228">
        <f>I111+J111</f>
        <v>0</v>
      </c>
      <c r="Q111" s="228">
        <f>ROUND(I111*H111,2)</f>
        <v>0</v>
      </c>
      <c r="R111" s="228">
        <f>ROUND(J111*H111,2)</f>
        <v>0</v>
      </c>
      <c r="S111" s="82"/>
      <c r="T111" s="229">
        <f>S111*H111</f>
        <v>0</v>
      </c>
      <c r="U111" s="229">
        <v>0</v>
      </c>
      <c r="V111" s="229">
        <f>U111*H111</f>
        <v>0</v>
      </c>
      <c r="W111" s="229">
        <v>0</v>
      </c>
      <c r="X111" s="230">
        <f>W111*H111</f>
        <v>0</v>
      </c>
      <c r="Y111" s="36"/>
      <c r="Z111" s="36"/>
      <c r="AA111" s="36"/>
      <c r="AB111" s="36"/>
      <c r="AC111" s="36"/>
      <c r="AD111" s="36"/>
      <c r="AE111" s="36"/>
      <c r="AR111" s="231" t="s">
        <v>1722</v>
      </c>
      <c r="AT111" s="231" t="s">
        <v>229</v>
      </c>
      <c r="AU111" s="231" t="s">
        <v>81</v>
      </c>
      <c r="AY111" s="15" t="s">
        <v>170</v>
      </c>
      <c r="BE111" s="232">
        <f>IF(O111="základní",K111,0)</f>
        <v>0</v>
      </c>
      <c r="BF111" s="232">
        <f>IF(O111="snížená",K111,0)</f>
        <v>0</v>
      </c>
      <c r="BG111" s="232">
        <f>IF(O111="zákl. přenesená",K111,0)</f>
        <v>0</v>
      </c>
      <c r="BH111" s="232">
        <f>IF(O111="sníž. přenesená",K111,0)</f>
        <v>0</v>
      </c>
      <c r="BI111" s="232">
        <f>IF(O111="nulová",K111,0)</f>
        <v>0</v>
      </c>
      <c r="BJ111" s="15" t="s">
        <v>81</v>
      </c>
      <c r="BK111" s="232">
        <f>ROUND(P111*H111,2)</f>
        <v>0</v>
      </c>
      <c r="BL111" s="15" t="s">
        <v>1722</v>
      </c>
      <c r="BM111" s="231" t="s">
        <v>1604</v>
      </c>
    </row>
    <row r="112" s="2" customFormat="1" ht="43.2" customHeight="1">
      <c r="A112" s="36"/>
      <c r="B112" s="37"/>
      <c r="C112" s="216" t="s">
        <v>281</v>
      </c>
      <c r="D112" s="216" t="s">
        <v>166</v>
      </c>
      <c r="E112" s="217" t="s">
        <v>1764</v>
      </c>
      <c r="F112" s="218" t="s">
        <v>1765</v>
      </c>
      <c r="G112" s="219" t="s">
        <v>169</v>
      </c>
      <c r="H112" s="220">
        <v>1</v>
      </c>
      <c r="I112" s="221"/>
      <c r="J112" s="222"/>
      <c r="K112" s="223">
        <f>ROUND(P112*H112,2)</f>
        <v>0</v>
      </c>
      <c r="L112" s="224"/>
      <c r="M112" s="225"/>
      <c r="N112" s="226" t="s">
        <v>20</v>
      </c>
      <c r="O112" s="227" t="s">
        <v>43</v>
      </c>
      <c r="P112" s="228">
        <f>I112+J112</f>
        <v>0</v>
      </c>
      <c r="Q112" s="228">
        <f>ROUND(I112*H112,2)</f>
        <v>0</v>
      </c>
      <c r="R112" s="228">
        <f>ROUND(J112*H112,2)</f>
        <v>0</v>
      </c>
      <c r="S112" s="82"/>
      <c r="T112" s="229">
        <f>S112*H112</f>
        <v>0</v>
      </c>
      <c r="U112" s="229">
        <v>0</v>
      </c>
      <c r="V112" s="229">
        <f>U112*H112</f>
        <v>0</v>
      </c>
      <c r="W112" s="229">
        <v>0</v>
      </c>
      <c r="X112" s="230">
        <f>W112*H112</f>
        <v>0</v>
      </c>
      <c r="Y112" s="36"/>
      <c r="Z112" s="36"/>
      <c r="AA112" s="36"/>
      <c r="AB112" s="36"/>
      <c r="AC112" s="36"/>
      <c r="AD112" s="36"/>
      <c r="AE112" s="36"/>
      <c r="AR112" s="231" t="s">
        <v>1722</v>
      </c>
      <c r="AT112" s="231" t="s">
        <v>166</v>
      </c>
      <c r="AU112" s="231" t="s">
        <v>81</v>
      </c>
      <c r="AY112" s="15" t="s">
        <v>170</v>
      </c>
      <c r="BE112" s="232">
        <f>IF(O112="základní",K112,0)</f>
        <v>0</v>
      </c>
      <c r="BF112" s="232">
        <f>IF(O112="snížená",K112,0)</f>
        <v>0</v>
      </c>
      <c r="BG112" s="232">
        <f>IF(O112="zákl. přenesená",K112,0)</f>
        <v>0</v>
      </c>
      <c r="BH112" s="232">
        <f>IF(O112="sníž. přenesená",K112,0)</f>
        <v>0</v>
      </c>
      <c r="BI112" s="232">
        <f>IF(O112="nulová",K112,0)</f>
        <v>0</v>
      </c>
      <c r="BJ112" s="15" t="s">
        <v>81</v>
      </c>
      <c r="BK112" s="232">
        <f>ROUND(P112*H112,2)</f>
        <v>0</v>
      </c>
      <c r="BL112" s="15" t="s">
        <v>1722</v>
      </c>
      <c r="BM112" s="231" t="s">
        <v>309</v>
      </c>
    </row>
    <row r="113" s="2" customFormat="1" ht="75.6" customHeight="1">
      <c r="A113" s="36"/>
      <c r="B113" s="37"/>
      <c r="C113" s="250" t="s">
        <v>1358</v>
      </c>
      <c r="D113" s="250" t="s">
        <v>229</v>
      </c>
      <c r="E113" s="251" t="s">
        <v>1766</v>
      </c>
      <c r="F113" s="252" t="s">
        <v>1767</v>
      </c>
      <c r="G113" s="253" t="s">
        <v>169</v>
      </c>
      <c r="H113" s="254">
        <v>3</v>
      </c>
      <c r="I113" s="255"/>
      <c r="J113" s="255"/>
      <c r="K113" s="256">
        <f>ROUND(P113*H113,2)</f>
        <v>0</v>
      </c>
      <c r="L113" s="257"/>
      <c r="M113" s="42"/>
      <c r="N113" s="258" t="s">
        <v>20</v>
      </c>
      <c r="O113" s="227" t="s">
        <v>43</v>
      </c>
      <c r="P113" s="228">
        <f>I113+J113</f>
        <v>0</v>
      </c>
      <c r="Q113" s="228">
        <f>ROUND(I113*H113,2)</f>
        <v>0</v>
      </c>
      <c r="R113" s="228">
        <f>ROUND(J113*H113,2)</f>
        <v>0</v>
      </c>
      <c r="S113" s="82"/>
      <c r="T113" s="229">
        <f>S113*H113</f>
        <v>0</v>
      </c>
      <c r="U113" s="229">
        <v>0</v>
      </c>
      <c r="V113" s="229">
        <f>U113*H113</f>
        <v>0</v>
      </c>
      <c r="W113" s="229">
        <v>0</v>
      </c>
      <c r="X113" s="230">
        <f>W113*H113</f>
        <v>0</v>
      </c>
      <c r="Y113" s="36"/>
      <c r="Z113" s="36"/>
      <c r="AA113" s="36"/>
      <c r="AB113" s="36"/>
      <c r="AC113" s="36"/>
      <c r="AD113" s="36"/>
      <c r="AE113" s="36"/>
      <c r="AR113" s="231" t="s">
        <v>1722</v>
      </c>
      <c r="AT113" s="231" t="s">
        <v>229</v>
      </c>
      <c r="AU113" s="231" t="s">
        <v>81</v>
      </c>
      <c r="AY113" s="15" t="s">
        <v>170</v>
      </c>
      <c r="BE113" s="232">
        <f>IF(O113="základní",K113,0)</f>
        <v>0</v>
      </c>
      <c r="BF113" s="232">
        <f>IF(O113="snížená",K113,0)</f>
        <v>0</v>
      </c>
      <c r="BG113" s="232">
        <f>IF(O113="zákl. přenesená",K113,0)</f>
        <v>0</v>
      </c>
      <c r="BH113" s="232">
        <f>IF(O113="sníž. přenesená",K113,0)</f>
        <v>0</v>
      </c>
      <c r="BI113" s="232">
        <f>IF(O113="nulová",K113,0)</f>
        <v>0</v>
      </c>
      <c r="BJ113" s="15" t="s">
        <v>81</v>
      </c>
      <c r="BK113" s="232">
        <f>ROUND(P113*H113,2)</f>
        <v>0</v>
      </c>
      <c r="BL113" s="15" t="s">
        <v>1722</v>
      </c>
      <c r="BM113" s="231" t="s">
        <v>329</v>
      </c>
    </row>
    <row r="114" s="2" customFormat="1" ht="43.2" customHeight="1">
      <c r="A114" s="36"/>
      <c r="B114" s="37"/>
      <c r="C114" s="250" t="s">
        <v>1362</v>
      </c>
      <c r="D114" s="250" t="s">
        <v>229</v>
      </c>
      <c r="E114" s="251" t="s">
        <v>1768</v>
      </c>
      <c r="F114" s="252" t="s">
        <v>1769</v>
      </c>
      <c r="G114" s="253" t="s">
        <v>169</v>
      </c>
      <c r="H114" s="254">
        <v>1</v>
      </c>
      <c r="I114" s="255"/>
      <c r="J114" s="255"/>
      <c r="K114" s="256">
        <f>ROUND(P114*H114,2)</f>
        <v>0</v>
      </c>
      <c r="L114" s="257"/>
      <c r="M114" s="42"/>
      <c r="N114" s="258" t="s">
        <v>20</v>
      </c>
      <c r="O114" s="227" t="s">
        <v>43</v>
      </c>
      <c r="P114" s="228">
        <f>I114+J114</f>
        <v>0</v>
      </c>
      <c r="Q114" s="228">
        <f>ROUND(I114*H114,2)</f>
        <v>0</v>
      </c>
      <c r="R114" s="228">
        <f>ROUND(J114*H114,2)</f>
        <v>0</v>
      </c>
      <c r="S114" s="82"/>
      <c r="T114" s="229">
        <f>S114*H114</f>
        <v>0</v>
      </c>
      <c r="U114" s="229">
        <v>0</v>
      </c>
      <c r="V114" s="229">
        <f>U114*H114</f>
        <v>0</v>
      </c>
      <c r="W114" s="229">
        <v>0</v>
      </c>
      <c r="X114" s="230">
        <f>W114*H114</f>
        <v>0</v>
      </c>
      <c r="Y114" s="36"/>
      <c r="Z114" s="36"/>
      <c r="AA114" s="36"/>
      <c r="AB114" s="36"/>
      <c r="AC114" s="36"/>
      <c r="AD114" s="36"/>
      <c r="AE114" s="36"/>
      <c r="AR114" s="231" t="s">
        <v>1722</v>
      </c>
      <c r="AT114" s="231" t="s">
        <v>229</v>
      </c>
      <c r="AU114" s="231" t="s">
        <v>81</v>
      </c>
      <c r="AY114" s="15" t="s">
        <v>170</v>
      </c>
      <c r="BE114" s="232">
        <f>IF(O114="základní",K114,0)</f>
        <v>0</v>
      </c>
      <c r="BF114" s="232">
        <f>IF(O114="snížená",K114,0)</f>
        <v>0</v>
      </c>
      <c r="BG114" s="232">
        <f>IF(O114="zákl. přenesená",K114,0)</f>
        <v>0</v>
      </c>
      <c r="BH114" s="232">
        <f>IF(O114="sníž. přenesená",K114,0)</f>
        <v>0</v>
      </c>
      <c r="BI114" s="232">
        <f>IF(O114="nulová",K114,0)</f>
        <v>0</v>
      </c>
      <c r="BJ114" s="15" t="s">
        <v>81</v>
      </c>
      <c r="BK114" s="232">
        <f>ROUND(P114*H114,2)</f>
        <v>0</v>
      </c>
      <c r="BL114" s="15" t="s">
        <v>1722</v>
      </c>
      <c r="BM114" s="231" t="s">
        <v>342</v>
      </c>
    </row>
    <row r="115" s="2" customFormat="1" ht="54" customHeight="1">
      <c r="A115" s="36"/>
      <c r="B115" s="37"/>
      <c r="C115" s="216" t="s">
        <v>9</v>
      </c>
      <c r="D115" s="216" t="s">
        <v>166</v>
      </c>
      <c r="E115" s="217" t="s">
        <v>1770</v>
      </c>
      <c r="F115" s="218" t="s">
        <v>1771</v>
      </c>
      <c r="G115" s="219" t="s">
        <v>169</v>
      </c>
      <c r="H115" s="220">
        <v>1</v>
      </c>
      <c r="I115" s="221"/>
      <c r="J115" s="222"/>
      <c r="K115" s="223">
        <f>ROUND(P115*H115,2)</f>
        <v>0</v>
      </c>
      <c r="L115" s="224"/>
      <c r="M115" s="225"/>
      <c r="N115" s="226" t="s">
        <v>20</v>
      </c>
      <c r="O115" s="227" t="s">
        <v>43</v>
      </c>
      <c r="P115" s="228">
        <f>I115+J115</f>
        <v>0</v>
      </c>
      <c r="Q115" s="228">
        <f>ROUND(I115*H115,2)</f>
        <v>0</v>
      </c>
      <c r="R115" s="228">
        <f>ROUND(J115*H115,2)</f>
        <v>0</v>
      </c>
      <c r="S115" s="82"/>
      <c r="T115" s="229">
        <f>S115*H115</f>
        <v>0</v>
      </c>
      <c r="U115" s="229">
        <v>0</v>
      </c>
      <c r="V115" s="229">
        <f>U115*H115</f>
        <v>0</v>
      </c>
      <c r="W115" s="229">
        <v>0</v>
      </c>
      <c r="X115" s="230">
        <f>W115*H115</f>
        <v>0</v>
      </c>
      <c r="Y115" s="36"/>
      <c r="Z115" s="36"/>
      <c r="AA115" s="36"/>
      <c r="AB115" s="36"/>
      <c r="AC115" s="36"/>
      <c r="AD115" s="36"/>
      <c r="AE115" s="36"/>
      <c r="AR115" s="231" t="s">
        <v>1722</v>
      </c>
      <c r="AT115" s="231" t="s">
        <v>166</v>
      </c>
      <c r="AU115" s="231" t="s">
        <v>81</v>
      </c>
      <c r="AY115" s="15" t="s">
        <v>170</v>
      </c>
      <c r="BE115" s="232">
        <f>IF(O115="základní",K115,0)</f>
        <v>0</v>
      </c>
      <c r="BF115" s="232">
        <f>IF(O115="snížená",K115,0)</f>
        <v>0</v>
      </c>
      <c r="BG115" s="232">
        <f>IF(O115="zákl. přenesená",K115,0)</f>
        <v>0</v>
      </c>
      <c r="BH115" s="232">
        <f>IF(O115="sníž. přenesená",K115,0)</f>
        <v>0</v>
      </c>
      <c r="BI115" s="232">
        <f>IF(O115="nulová",K115,0)</f>
        <v>0</v>
      </c>
      <c r="BJ115" s="15" t="s">
        <v>81</v>
      </c>
      <c r="BK115" s="232">
        <f>ROUND(P115*H115,2)</f>
        <v>0</v>
      </c>
      <c r="BL115" s="15" t="s">
        <v>1722</v>
      </c>
      <c r="BM115" s="231" t="s">
        <v>350</v>
      </c>
    </row>
    <row r="116" s="2" customFormat="1" ht="54" customHeight="1">
      <c r="A116" s="36"/>
      <c r="B116" s="37"/>
      <c r="C116" s="216" t="s">
        <v>1226</v>
      </c>
      <c r="D116" s="216" t="s">
        <v>166</v>
      </c>
      <c r="E116" s="217" t="s">
        <v>1772</v>
      </c>
      <c r="F116" s="218" t="s">
        <v>1773</v>
      </c>
      <c r="G116" s="219" t="s">
        <v>169</v>
      </c>
      <c r="H116" s="220">
        <v>1</v>
      </c>
      <c r="I116" s="221"/>
      <c r="J116" s="222"/>
      <c r="K116" s="223">
        <f>ROUND(P116*H116,2)</f>
        <v>0</v>
      </c>
      <c r="L116" s="224"/>
      <c r="M116" s="225"/>
      <c r="N116" s="226" t="s">
        <v>20</v>
      </c>
      <c r="O116" s="227" t="s">
        <v>43</v>
      </c>
      <c r="P116" s="228">
        <f>I116+J116</f>
        <v>0</v>
      </c>
      <c r="Q116" s="228">
        <f>ROUND(I116*H116,2)</f>
        <v>0</v>
      </c>
      <c r="R116" s="228">
        <f>ROUND(J116*H116,2)</f>
        <v>0</v>
      </c>
      <c r="S116" s="82"/>
      <c r="T116" s="229">
        <f>S116*H116</f>
        <v>0</v>
      </c>
      <c r="U116" s="229">
        <v>0</v>
      </c>
      <c r="V116" s="229">
        <f>U116*H116</f>
        <v>0</v>
      </c>
      <c r="W116" s="229">
        <v>0</v>
      </c>
      <c r="X116" s="230">
        <f>W116*H116</f>
        <v>0</v>
      </c>
      <c r="Y116" s="36"/>
      <c r="Z116" s="36"/>
      <c r="AA116" s="36"/>
      <c r="AB116" s="36"/>
      <c r="AC116" s="36"/>
      <c r="AD116" s="36"/>
      <c r="AE116" s="36"/>
      <c r="AR116" s="231" t="s">
        <v>1722</v>
      </c>
      <c r="AT116" s="231" t="s">
        <v>166</v>
      </c>
      <c r="AU116" s="231" t="s">
        <v>81</v>
      </c>
      <c r="AY116" s="15" t="s">
        <v>170</v>
      </c>
      <c r="BE116" s="232">
        <f>IF(O116="základní",K116,0)</f>
        <v>0</v>
      </c>
      <c r="BF116" s="232">
        <f>IF(O116="snížená",K116,0)</f>
        <v>0</v>
      </c>
      <c r="BG116" s="232">
        <f>IF(O116="zákl. přenesená",K116,0)</f>
        <v>0</v>
      </c>
      <c r="BH116" s="232">
        <f>IF(O116="sníž. přenesená",K116,0)</f>
        <v>0</v>
      </c>
      <c r="BI116" s="232">
        <f>IF(O116="nulová",K116,0)</f>
        <v>0</v>
      </c>
      <c r="BJ116" s="15" t="s">
        <v>81</v>
      </c>
      <c r="BK116" s="232">
        <f>ROUND(P116*H116,2)</f>
        <v>0</v>
      </c>
      <c r="BL116" s="15" t="s">
        <v>1722</v>
      </c>
      <c r="BM116" s="231" t="s">
        <v>358</v>
      </c>
    </row>
    <row r="117" s="2" customFormat="1" ht="43.2" customHeight="1">
      <c r="A117" s="36"/>
      <c r="B117" s="37"/>
      <c r="C117" s="250" t="s">
        <v>1295</v>
      </c>
      <c r="D117" s="250" t="s">
        <v>229</v>
      </c>
      <c r="E117" s="251" t="s">
        <v>1774</v>
      </c>
      <c r="F117" s="252" t="s">
        <v>1775</v>
      </c>
      <c r="G117" s="253" t="s">
        <v>169</v>
      </c>
      <c r="H117" s="254">
        <v>3</v>
      </c>
      <c r="I117" s="255"/>
      <c r="J117" s="255"/>
      <c r="K117" s="256">
        <f>ROUND(P117*H117,2)</f>
        <v>0</v>
      </c>
      <c r="L117" s="257"/>
      <c r="M117" s="42"/>
      <c r="N117" s="258" t="s">
        <v>20</v>
      </c>
      <c r="O117" s="227" t="s">
        <v>43</v>
      </c>
      <c r="P117" s="228">
        <f>I117+J117</f>
        <v>0</v>
      </c>
      <c r="Q117" s="228">
        <f>ROUND(I117*H117,2)</f>
        <v>0</v>
      </c>
      <c r="R117" s="228">
        <f>ROUND(J117*H117,2)</f>
        <v>0</v>
      </c>
      <c r="S117" s="82"/>
      <c r="T117" s="229">
        <f>S117*H117</f>
        <v>0</v>
      </c>
      <c r="U117" s="229">
        <v>0</v>
      </c>
      <c r="V117" s="229">
        <f>U117*H117</f>
        <v>0</v>
      </c>
      <c r="W117" s="229">
        <v>0</v>
      </c>
      <c r="X117" s="230">
        <f>W117*H117</f>
        <v>0</v>
      </c>
      <c r="Y117" s="36"/>
      <c r="Z117" s="36"/>
      <c r="AA117" s="36"/>
      <c r="AB117" s="36"/>
      <c r="AC117" s="36"/>
      <c r="AD117" s="36"/>
      <c r="AE117" s="36"/>
      <c r="AR117" s="231" t="s">
        <v>1722</v>
      </c>
      <c r="AT117" s="231" t="s">
        <v>229</v>
      </c>
      <c r="AU117" s="231" t="s">
        <v>81</v>
      </c>
      <c r="AY117" s="15" t="s">
        <v>170</v>
      </c>
      <c r="BE117" s="232">
        <f>IF(O117="základní",K117,0)</f>
        <v>0</v>
      </c>
      <c r="BF117" s="232">
        <f>IF(O117="snížená",K117,0)</f>
        <v>0</v>
      </c>
      <c r="BG117" s="232">
        <f>IF(O117="zákl. přenesená",K117,0)</f>
        <v>0</v>
      </c>
      <c r="BH117" s="232">
        <f>IF(O117="sníž. přenesená",K117,0)</f>
        <v>0</v>
      </c>
      <c r="BI117" s="232">
        <f>IF(O117="nulová",K117,0)</f>
        <v>0</v>
      </c>
      <c r="BJ117" s="15" t="s">
        <v>81</v>
      </c>
      <c r="BK117" s="232">
        <f>ROUND(P117*H117,2)</f>
        <v>0</v>
      </c>
      <c r="BL117" s="15" t="s">
        <v>1722</v>
      </c>
      <c r="BM117" s="231" t="s">
        <v>366</v>
      </c>
    </row>
    <row r="118" s="2" customFormat="1" ht="21.6" customHeight="1">
      <c r="A118" s="36"/>
      <c r="B118" s="37"/>
      <c r="C118" s="250" t="s">
        <v>285</v>
      </c>
      <c r="D118" s="250" t="s">
        <v>229</v>
      </c>
      <c r="E118" s="251" t="s">
        <v>1607</v>
      </c>
      <c r="F118" s="252" t="s">
        <v>1608</v>
      </c>
      <c r="G118" s="253" t="s">
        <v>169</v>
      </c>
      <c r="H118" s="254">
        <v>1</v>
      </c>
      <c r="I118" s="255"/>
      <c r="J118" s="255"/>
      <c r="K118" s="256">
        <f>ROUND(P118*H118,2)</f>
        <v>0</v>
      </c>
      <c r="L118" s="257"/>
      <c r="M118" s="42"/>
      <c r="N118" s="258" t="s">
        <v>20</v>
      </c>
      <c r="O118" s="227" t="s">
        <v>43</v>
      </c>
      <c r="P118" s="228">
        <f>I118+J118</f>
        <v>0</v>
      </c>
      <c r="Q118" s="228">
        <f>ROUND(I118*H118,2)</f>
        <v>0</v>
      </c>
      <c r="R118" s="228">
        <f>ROUND(J118*H118,2)</f>
        <v>0</v>
      </c>
      <c r="S118" s="82"/>
      <c r="T118" s="229">
        <f>S118*H118</f>
        <v>0</v>
      </c>
      <c r="U118" s="229">
        <v>0</v>
      </c>
      <c r="V118" s="229">
        <f>U118*H118</f>
        <v>0</v>
      </c>
      <c r="W118" s="229">
        <v>0</v>
      </c>
      <c r="X118" s="230">
        <f>W118*H118</f>
        <v>0</v>
      </c>
      <c r="Y118" s="36"/>
      <c r="Z118" s="36"/>
      <c r="AA118" s="36"/>
      <c r="AB118" s="36"/>
      <c r="AC118" s="36"/>
      <c r="AD118" s="36"/>
      <c r="AE118" s="36"/>
      <c r="AR118" s="231" t="s">
        <v>1722</v>
      </c>
      <c r="AT118" s="231" t="s">
        <v>229</v>
      </c>
      <c r="AU118" s="231" t="s">
        <v>81</v>
      </c>
      <c r="AY118" s="15" t="s">
        <v>170</v>
      </c>
      <c r="BE118" s="232">
        <f>IF(O118="základní",K118,0)</f>
        <v>0</v>
      </c>
      <c r="BF118" s="232">
        <f>IF(O118="snížená",K118,0)</f>
        <v>0</v>
      </c>
      <c r="BG118" s="232">
        <f>IF(O118="zákl. přenesená",K118,0)</f>
        <v>0</v>
      </c>
      <c r="BH118" s="232">
        <f>IF(O118="sníž. přenesená",K118,0)</f>
        <v>0</v>
      </c>
      <c r="BI118" s="232">
        <f>IF(O118="nulová",K118,0)</f>
        <v>0</v>
      </c>
      <c r="BJ118" s="15" t="s">
        <v>81</v>
      </c>
      <c r="BK118" s="232">
        <f>ROUND(P118*H118,2)</f>
        <v>0</v>
      </c>
      <c r="BL118" s="15" t="s">
        <v>1722</v>
      </c>
      <c r="BM118" s="231" t="s">
        <v>375</v>
      </c>
    </row>
    <row r="119" s="2" customFormat="1" ht="14.4" customHeight="1">
      <c r="A119" s="36"/>
      <c r="B119" s="37"/>
      <c r="C119" s="250" t="s">
        <v>289</v>
      </c>
      <c r="D119" s="250" t="s">
        <v>229</v>
      </c>
      <c r="E119" s="251" t="s">
        <v>1776</v>
      </c>
      <c r="F119" s="252" t="s">
        <v>1777</v>
      </c>
      <c r="G119" s="253" t="s">
        <v>169</v>
      </c>
      <c r="H119" s="254">
        <v>2</v>
      </c>
      <c r="I119" s="255"/>
      <c r="J119" s="255"/>
      <c r="K119" s="256">
        <f>ROUND(P119*H119,2)</f>
        <v>0</v>
      </c>
      <c r="L119" s="257"/>
      <c r="M119" s="42"/>
      <c r="N119" s="258" t="s">
        <v>20</v>
      </c>
      <c r="O119" s="227" t="s">
        <v>43</v>
      </c>
      <c r="P119" s="228">
        <f>I119+J119</f>
        <v>0</v>
      </c>
      <c r="Q119" s="228">
        <f>ROUND(I119*H119,2)</f>
        <v>0</v>
      </c>
      <c r="R119" s="228">
        <f>ROUND(J119*H119,2)</f>
        <v>0</v>
      </c>
      <c r="S119" s="82"/>
      <c r="T119" s="229">
        <f>S119*H119</f>
        <v>0</v>
      </c>
      <c r="U119" s="229">
        <v>0</v>
      </c>
      <c r="V119" s="229">
        <f>U119*H119</f>
        <v>0</v>
      </c>
      <c r="W119" s="229">
        <v>0</v>
      </c>
      <c r="X119" s="230">
        <f>W119*H119</f>
        <v>0</v>
      </c>
      <c r="Y119" s="36"/>
      <c r="Z119" s="36"/>
      <c r="AA119" s="36"/>
      <c r="AB119" s="36"/>
      <c r="AC119" s="36"/>
      <c r="AD119" s="36"/>
      <c r="AE119" s="36"/>
      <c r="AR119" s="231" t="s">
        <v>1722</v>
      </c>
      <c r="AT119" s="231" t="s">
        <v>229</v>
      </c>
      <c r="AU119" s="231" t="s">
        <v>81</v>
      </c>
      <c r="AY119" s="15" t="s">
        <v>170</v>
      </c>
      <c r="BE119" s="232">
        <f>IF(O119="základní",K119,0)</f>
        <v>0</v>
      </c>
      <c r="BF119" s="232">
        <f>IF(O119="snížená",K119,0)</f>
        <v>0</v>
      </c>
      <c r="BG119" s="232">
        <f>IF(O119="zákl. přenesená",K119,0)</f>
        <v>0</v>
      </c>
      <c r="BH119" s="232">
        <f>IF(O119="sníž. přenesená",K119,0)</f>
        <v>0</v>
      </c>
      <c r="BI119" s="232">
        <f>IF(O119="nulová",K119,0)</f>
        <v>0</v>
      </c>
      <c r="BJ119" s="15" t="s">
        <v>81</v>
      </c>
      <c r="BK119" s="232">
        <f>ROUND(P119*H119,2)</f>
        <v>0</v>
      </c>
      <c r="BL119" s="15" t="s">
        <v>1722</v>
      </c>
      <c r="BM119" s="231" t="s">
        <v>383</v>
      </c>
    </row>
    <row r="120" s="2" customFormat="1" ht="21.6" customHeight="1">
      <c r="A120" s="36"/>
      <c r="B120" s="37"/>
      <c r="C120" s="250" t="s">
        <v>293</v>
      </c>
      <c r="D120" s="250" t="s">
        <v>229</v>
      </c>
      <c r="E120" s="251" t="s">
        <v>1778</v>
      </c>
      <c r="F120" s="252" t="s">
        <v>1779</v>
      </c>
      <c r="G120" s="253" t="s">
        <v>169</v>
      </c>
      <c r="H120" s="254">
        <v>5</v>
      </c>
      <c r="I120" s="255"/>
      <c r="J120" s="255"/>
      <c r="K120" s="256">
        <f>ROUND(P120*H120,2)</f>
        <v>0</v>
      </c>
      <c r="L120" s="257"/>
      <c r="M120" s="42"/>
      <c r="N120" s="258" t="s">
        <v>20</v>
      </c>
      <c r="O120" s="227" t="s">
        <v>43</v>
      </c>
      <c r="P120" s="228">
        <f>I120+J120</f>
        <v>0</v>
      </c>
      <c r="Q120" s="228">
        <f>ROUND(I120*H120,2)</f>
        <v>0</v>
      </c>
      <c r="R120" s="228">
        <f>ROUND(J120*H120,2)</f>
        <v>0</v>
      </c>
      <c r="S120" s="82"/>
      <c r="T120" s="229">
        <f>S120*H120</f>
        <v>0</v>
      </c>
      <c r="U120" s="229">
        <v>0</v>
      </c>
      <c r="V120" s="229">
        <f>U120*H120</f>
        <v>0</v>
      </c>
      <c r="W120" s="229">
        <v>0</v>
      </c>
      <c r="X120" s="230">
        <f>W120*H120</f>
        <v>0</v>
      </c>
      <c r="Y120" s="36"/>
      <c r="Z120" s="36"/>
      <c r="AA120" s="36"/>
      <c r="AB120" s="36"/>
      <c r="AC120" s="36"/>
      <c r="AD120" s="36"/>
      <c r="AE120" s="36"/>
      <c r="AR120" s="231" t="s">
        <v>1722</v>
      </c>
      <c r="AT120" s="231" t="s">
        <v>229</v>
      </c>
      <c r="AU120" s="231" t="s">
        <v>81</v>
      </c>
      <c r="AY120" s="15" t="s">
        <v>170</v>
      </c>
      <c r="BE120" s="232">
        <f>IF(O120="základní",K120,0)</f>
        <v>0</v>
      </c>
      <c r="BF120" s="232">
        <f>IF(O120="snížená",K120,0)</f>
        <v>0</v>
      </c>
      <c r="BG120" s="232">
        <f>IF(O120="zákl. přenesená",K120,0)</f>
        <v>0</v>
      </c>
      <c r="BH120" s="232">
        <f>IF(O120="sníž. přenesená",K120,0)</f>
        <v>0</v>
      </c>
      <c r="BI120" s="232">
        <f>IF(O120="nulová",K120,0)</f>
        <v>0</v>
      </c>
      <c r="BJ120" s="15" t="s">
        <v>81</v>
      </c>
      <c r="BK120" s="232">
        <f>ROUND(P120*H120,2)</f>
        <v>0</v>
      </c>
      <c r="BL120" s="15" t="s">
        <v>1722</v>
      </c>
      <c r="BM120" s="231" t="s">
        <v>1780</v>
      </c>
    </row>
    <row r="121" s="2" customFormat="1" ht="32.4" customHeight="1">
      <c r="A121" s="36"/>
      <c r="B121" s="37"/>
      <c r="C121" s="216" t="s">
        <v>297</v>
      </c>
      <c r="D121" s="216" t="s">
        <v>166</v>
      </c>
      <c r="E121" s="217" t="s">
        <v>1409</v>
      </c>
      <c r="F121" s="218" t="s">
        <v>1410</v>
      </c>
      <c r="G121" s="219" t="s">
        <v>169</v>
      </c>
      <c r="H121" s="220">
        <v>1</v>
      </c>
      <c r="I121" s="221"/>
      <c r="J121" s="222"/>
      <c r="K121" s="223">
        <f>ROUND(P121*H121,2)</f>
        <v>0</v>
      </c>
      <c r="L121" s="224"/>
      <c r="M121" s="225"/>
      <c r="N121" s="226" t="s">
        <v>20</v>
      </c>
      <c r="O121" s="227" t="s">
        <v>43</v>
      </c>
      <c r="P121" s="228">
        <f>I121+J121</f>
        <v>0</v>
      </c>
      <c r="Q121" s="228">
        <f>ROUND(I121*H121,2)</f>
        <v>0</v>
      </c>
      <c r="R121" s="228">
        <f>ROUND(J121*H121,2)</f>
        <v>0</v>
      </c>
      <c r="S121" s="82"/>
      <c r="T121" s="229">
        <f>S121*H121</f>
        <v>0</v>
      </c>
      <c r="U121" s="229">
        <v>0</v>
      </c>
      <c r="V121" s="229">
        <f>U121*H121</f>
        <v>0</v>
      </c>
      <c r="W121" s="229">
        <v>0</v>
      </c>
      <c r="X121" s="230">
        <f>W121*H121</f>
        <v>0</v>
      </c>
      <c r="Y121" s="36"/>
      <c r="Z121" s="36"/>
      <c r="AA121" s="36"/>
      <c r="AB121" s="36"/>
      <c r="AC121" s="36"/>
      <c r="AD121" s="36"/>
      <c r="AE121" s="36"/>
      <c r="AR121" s="231" t="s">
        <v>1722</v>
      </c>
      <c r="AT121" s="231" t="s">
        <v>166</v>
      </c>
      <c r="AU121" s="231" t="s">
        <v>81</v>
      </c>
      <c r="AY121" s="15" t="s">
        <v>170</v>
      </c>
      <c r="BE121" s="232">
        <f>IF(O121="základní",K121,0)</f>
        <v>0</v>
      </c>
      <c r="BF121" s="232">
        <f>IF(O121="snížená",K121,0)</f>
        <v>0</v>
      </c>
      <c r="BG121" s="232">
        <f>IF(O121="zákl. přenesená",K121,0)</f>
        <v>0</v>
      </c>
      <c r="BH121" s="232">
        <f>IF(O121="sníž. přenesená",K121,0)</f>
        <v>0</v>
      </c>
      <c r="BI121" s="232">
        <f>IF(O121="nulová",K121,0)</f>
        <v>0</v>
      </c>
      <c r="BJ121" s="15" t="s">
        <v>81</v>
      </c>
      <c r="BK121" s="232">
        <f>ROUND(P121*H121,2)</f>
        <v>0</v>
      </c>
      <c r="BL121" s="15" t="s">
        <v>1722</v>
      </c>
      <c r="BM121" s="231" t="s">
        <v>399</v>
      </c>
    </row>
    <row r="122" s="2" customFormat="1" ht="32.4" customHeight="1">
      <c r="A122" s="36"/>
      <c r="B122" s="37"/>
      <c r="C122" s="216" t="s">
        <v>1604</v>
      </c>
      <c r="D122" s="216" t="s">
        <v>166</v>
      </c>
      <c r="E122" s="217" t="s">
        <v>1781</v>
      </c>
      <c r="F122" s="218" t="s">
        <v>1782</v>
      </c>
      <c r="G122" s="219" t="s">
        <v>169</v>
      </c>
      <c r="H122" s="220">
        <v>2</v>
      </c>
      <c r="I122" s="221"/>
      <c r="J122" s="222"/>
      <c r="K122" s="223">
        <f>ROUND(P122*H122,2)</f>
        <v>0</v>
      </c>
      <c r="L122" s="224"/>
      <c r="M122" s="225"/>
      <c r="N122" s="226" t="s">
        <v>20</v>
      </c>
      <c r="O122" s="227" t="s">
        <v>43</v>
      </c>
      <c r="P122" s="228">
        <f>I122+J122</f>
        <v>0</v>
      </c>
      <c r="Q122" s="228">
        <f>ROUND(I122*H122,2)</f>
        <v>0</v>
      </c>
      <c r="R122" s="228">
        <f>ROUND(J122*H122,2)</f>
        <v>0</v>
      </c>
      <c r="S122" s="82"/>
      <c r="T122" s="229">
        <f>S122*H122</f>
        <v>0</v>
      </c>
      <c r="U122" s="229">
        <v>0</v>
      </c>
      <c r="V122" s="229">
        <f>U122*H122</f>
        <v>0</v>
      </c>
      <c r="W122" s="229">
        <v>0</v>
      </c>
      <c r="X122" s="230">
        <f>W122*H122</f>
        <v>0</v>
      </c>
      <c r="Y122" s="36"/>
      <c r="Z122" s="36"/>
      <c r="AA122" s="36"/>
      <c r="AB122" s="36"/>
      <c r="AC122" s="36"/>
      <c r="AD122" s="36"/>
      <c r="AE122" s="36"/>
      <c r="AR122" s="231" t="s">
        <v>1722</v>
      </c>
      <c r="AT122" s="231" t="s">
        <v>166</v>
      </c>
      <c r="AU122" s="231" t="s">
        <v>81</v>
      </c>
      <c r="AY122" s="15" t="s">
        <v>170</v>
      </c>
      <c r="BE122" s="232">
        <f>IF(O122="základní",K122,0)</f>
        <v>0</v>
      </c>
      <c r="BF122" s="232">
        <f>IF(O122="snížená",K122,0)</f>
        <v>0</v>
      </c>
      <c r="BG122" s="232">
        <f>IF(O122="zákl. přenesená",K122,0)</f>
        <v>0</v>
      </c>
      <c r="BH122" s="232">
        <f>IF(O122="sníž. přenesená",K122,0)</f>
        <v>0</v>
      </c>
      <c r="BI122" s="232">
        <f>IF(O122="nulová",K122,0)</f>
        <v>0</v>
      </c>
      <c r="BJ122" s="15" t="s">
        <v>81</v>
      </c>
      <c r="BK122" s="232">
        <f>ROUND(P122*H122,2)</f>
        <v>0</v>
      </c>
      <c r="BL122" s="15" t="s">
        <v>1722</v>
      </c>
      <c r="BM122" s="231" t="s">
        <v>411</v>
      </c>
    </row>
    <row r="123" s="2" customFormat="1" ht="32.4" customHeight="1">
      <c r="A123" s="36"/>
      <c r="B123" s="37"/>
      <c r="C123" s="216" t="s">
        <v>305</v>
      </c>
      <c r="D123" s="216" t="s">
        <v>166</v>
      </c>
      <c r="E123" s="217" t="s">
        <v>1783</v>
      </c>
      <c r="F123" s="218" t="s">
        <v>1784</v>
      </c>
      <c r="G123" s="219" t="s">
        <v>169</v>
      </c>
      <c r="H123" s="220">
        <v>2</v>
      </c>
      <c r="I123" s="221"/>
      <c r="J123" s="222"/>
      <c r="K123" s="223">
        <f>ROUND(P123*H123,2)</f>
        <v>0</v>
      </c>
      <c r="L123" s="224"/>
      <c r="M123" s="225"/>
      <c r="N123" s="226" t="s">
        <v>20</v>
      </c>
      <c r="O123" s="227" t="s">
        <v>43</v>
      </c>
      <c r="P123" s="228">
        <f>I123+J123</f>
        <v>0</v>
      </c>
      <c r="Q123" s="228">
        <f>ROUND(I123*H123,2)</f>
        <v>0</v>
      </c>
      <c r="R123" s="228">
        <f>ROUND(J123*H123,2)</f>
        <v>0</v>
      </c>
      <c r="S123" s="82"/>
      <c r="T123" s="229">
        <f>S123*H123</f>
        <v>0</v>
      </c>
      <c r="U123" s="229">
        <v>0</v>
      </c>
      <c r="V123" s="229">
        <f>U123*H123</f>
        <v>0</v>
      </c>
      <c r="W123" s="229">
        <v>0</v>
      </c>
      <c r="X123" s="230">
        <f>W123*H123</f>
        <v>0</v>
      </c>
      <c r="Y123" s="36"/>
      <c r="Z123" s="36"/>
      <c r="AA123" s="36"/>
      <c r="AB123" s="36"/>
      <c r="AC123" s="36"/>
      <c r="AD123" s="36"/>
      <c r="AE123" s="36"/>
      <c r="AR123" s="231" t="s">
        <v>1722</v>
      </c>
      <c r="AT123" s="231" t="s">
        <v>166</v>
      </c>
      <c r="AU123" s="231" t="s">
        <v>81</v>
      </c>
      <c r="AY123" s="15" t="s">
        <v>170</v>
      </c>
      <c r="BE123" s="232">
        <f>IF(O123="základní",K123,0)</f>
        <v>0</v>
      </c>
      <c r="BF123" s="232">
        <f>IF(O123="snížená",K123,0)</f>
        <v>0</v>
      </c>
      <c r="BG123" s="232">
        <f>IF(O123="zákl. přenesená",K123,0)</f>
        <v>0</v>
      </c>
      <c r="BH123" s="232">
        <f>IF(O123="sníž. přenesená",K123,0)</f>
        <v>0</v>
      </c>
      <c r="BI123" s="232">
        <f>IF(O123="nulová",K123,0)</f>
        <v>0</v>
      </c>
      <c r="BJ123" s="15" t="s">
        <v>81</v>
      </c>
      <c r="BK123" s="232">
        <f>ROUND(P123*H123,2)</f>
        <v>0</v>
      </c>
      <c r="BL123" s="15" t="s">
        <v>1722</v>
      </c>
      <c r="BM123" s="231" t="s">
        <v>419</v>
      </c>
    </row>
    <row r="124" s="2" customFormat="1" ht="32.4" customHeight="1">
      <c r="A124" s="36"/>
      <c r="B124" s="37"/>
      <c r="C124" s="216" t="s">
        <v>309</v>
      </c>
      <c r="D124" s="216" t="s">
        <v>166</v>
      </c>
      <c r="E124" s="217" t="s">
        <v>1785</v>
      </c>
      <c r="F124" s="218" t="s">
        <v>1786</v>
      </c>
      <c r="G124" s="219" t="s">
        <v>169</v>
      </c>
      <c r="H124" s="220">
        <v>1</v>
      </c>
      <c r="I124" s="221"/>
      <c r="J124" s="222"/>
      <c r="K124" s="223">
        <f>ROUND(P124*H124,2)</f>
        <v>0</v>
      </c>
      <c r="L124" s="224"/>
      <c r="M124" s="225"/>
      <c r="N124" s="226" t="s">
        <v>20</v>
      </c>
      <c r="O124" s="227" t="s">
        <v>43</v>
      </c>
      <c r="P124" s="228">
        <f>I124+J124</f>
        <v>0</v>
      </c>
      <c r="Q124" s="228">
        <f>ROUND(I124*H124,2)</f>
        <v>0</v>
      </c>
      <c r="R124" s="228">
        <f>ROUND(J124*H124,2)</f>
        <v>0</v>
      </c>
      <c r="S124" s="82"/>
      <c r="T124" s="229">
        <f>S124*H124</f>
        <v>0</v>
      </c>
      <c r="U124" s="229">
        <v>0</v>
      </c>
      <c r="V124" s="229">
        <f>U124*H124</f>
        <v>0</v>
      </c>
      <c r="W124" s="229">
        <v>0</v>
      </c>
      <c r="X124" s="230">
        <f>W124*H124</f>
        <v>0</v>
      </c>
      <c r="Y124" s="36"/>
      <c r="Z124" s="36"/>
      <c r="AA124" s="36"/>
      <c r="AB124" s="36"/>
      <c r="AC124" s="36"/>
      <c r="AD124" s="36"/>
      <c r="AE124" s="36"/>
      <c r="AR124" s="231" t="s">
        <v>1722</v>
      </c>
      <c r="AT124" s="231" t="s">
        <v>166</v>
      </c>
      <c r="AU124" s="231" t="s">
        <v>81</v>
      </c>
      <c r="AY124" s="15" t="s">
        <v>170</v>
      </c>
      <c r="BE124" s="232">
        <f>IF(O124="základní",K124,0)</f>
        <v>0</v>
      </c>
      <c r="BF124" s="232">
        <f>IF(O124="snížená",K124,0)</f>
        <v>0</v>
      </c>
      <c r="BG124" s="232">
        <f>IF(O124="zákl. přenesená",K124,0)</f>
        <v>0</v>
      </c>
      <c r="BH124" s="232">
        <f>IF(O124="sníž. přenesená",K124,0)</f>
        <v>0</v>
      </c>
      <c r="BI124" s="232">
        <f>IF(O124="nulová",K124,0)</f>
        <v>0</v>
      </c>
      <c r="BJ124" s="15" t="s">
        <v>81</v>
      </c>
      <c r="BK124" s="232">
        <f>ROUND(P124*H124,2)</f>
        <v>0</v>
      </c>
      <c r="BL124" s="15" t="s">
        <v>1722</v>
      </c>
      <c r="BM124" s="231" t="s">
        <v>427</v>
      </c>
    </row>
    <row r="125" s="2" customFormat="1" ht="32.4" customHeight="1">
      <c r="A125" s="36"/>
      <c r="B125" s="37"/>
      <c r="C125" s="216" t="s">
        <v>321</v>
      </c>
      <c r="D125" s="216" t="s">
        <v>166</v>
      </c>
      <c r="E125" s="217" t="s">
        <v>1787</v>
      </c>
      <c r="F125" s="218" t="s">
        <v>1788</v>
      </c>
      <c r="G125" s="219" t="s">
        <v>169</v>
      </c>
      <c r="H125" s="220">
        <v>1</v>
      </c>
      <c r="I125" s="221"/>
      <c r="J125" s="222"/>
      <c r="K125" s="223">
        <f>ROUND(P125*H125,2)</f>
        <v>0</v>
      </c>
      <c r="L125" s="224"/>
      <c r="M125" s="225"/>
      <c r="N125" s="226" t="s">
        <v>20</v>
      </c>
      <c r="O125" s="227" t="s">
        <v>43</v>
      </c>
      <c r="P125" s="228">
        <f>I125+J125</f>
        <v>0</v>
      </c>
      <c r="Q125" s="228">
        <f>ROUND(I125*H125,2)</f>
        <v>0</v>
      </c>
      <c r="R125" s="228">
        <f>ROUND(J125*H125,2)</f>
        <v>0</v>
      </c>
      <c r="S125" s="82"/>
      <c r="T125" s="229">
        <f>S125*H125</f>
        <v>0</v>
      </c>
      <c r="U125" s="229">
        <v>0</v>
      </c>
      <c r="V125" s="229">
        <f>U125*H125</f>
        <v>0</v>
      </c>
      <c r="W125" s="229">
        <v>0</v>
      </c>
      <c r="X125" s="230">
        <f>W125*H125</f>
        <v>0</v>
      </c>
      <c r="Y125" s="36"/>
      <c r="Z125" s="36"/>
      <c r="AA125" s="36"/>
      <c r="AB125" s="36"/>
      <c r="AC125" s="36"/>
      <c r="AD125" s="36"/>
      <c r="AE125" s="36"/>
      <c r="AR125" s="231" t="s">
        <v>1722</v>
      </c>
      <c r="AT125" s="231" t="s">
        <v>166</v>
      </c>
      <c r="AU125" s="231" t="s">
        <v>81</v>
      </c>
      <c r="AY125" s="15" t="s">
        <v>170</v>
      </c>
      <c r="BE125" s="232">
        <f>IF(O125="základní",K125,0)</f>
        <v>0</v>
      </c>
      <c r="BF125" s="232">
        <f>IF(O125="snížená",K125,0)</f>
        <v>0</v>
      </c>
      <c r="BG125" s="232">
        <f>IF(O125="zákl. přenesená",K125,0)</f>
        <v>0</v>
      </c>
      <c r="BH125" s="232">
        <f>IF(O125="sníž. přenesená",K125,0)</f>
        <v>0</v>
      </c>
      <c r="BI125" s="232">
        <f>IF(O125="nulová",K125,0)</f>
        <v>0</v>
      </c>
      <c r="BJ125" s="15" t="s">
        <v>81</v>
      </c>
      <c r="BK125" s="232">
        <f>ROUND(P125*H125,2)</f>
        <v>0</v>
      </c>
      <c r="BL125" s="15" t="s">
        <v>1722</v>
      </c>
      <c r="BM125" s="231" t="s">
        <v>435</v>
      </c>
    </row>
    <row r="126" s="2" customFormat="1" ht="32.4" customHeight="1">
      <c r="A126" s="36"/>
      <c r="B126" s="37"/>
      <c r="C126" s="216" t="s">
        <v>329</v>
      </c>
      <c r="D126" s="216" t="s">
        <v>166</v>
      </c>
      <c r="E126" s="217" t="s">
        <v>1789</v>
      </c>
      <c r="F126" s="218" t="s">
        <v>1790</v>
      </c>
      <c r="G126" s="219" t="s">
        <v>169</v>
      </c>
      <c r="H126" s="220">
        <v>1</v>
      </c>
      <c r="I126" s="221"/>
      <c r="J126" s="222"/>
      <c r="K126" s="223">
        <f>ROUND(P126*H126,2)</f>
        <v>0</v>
      </c>
      <c r="L126" s="224"/>
      <c r="M126" s="225"/>
      <c r="N126" s="226" t="s">
        <v>20</v>
      </c>
      <c r="O126" s="227" t="s">
        <v>43</v>
      </c>
      <c r="P126" s="228">
        <f>I126+J126</f>
        <v>0</v>
      </c>
      <c r="Q126" s="228">
        <f>ROUND(I126*H126,2)</f>
        <v>0</v>
      </c>
      <c r="R126" s="228">
        <f>ROUND(J126*H126,2)</f>
        <v>0</v>
      </c>
      <c r="S126" s="82"/>
      <c r="T126" s="229">
        <f>S126*H126</f>
        <v>0</v>
      </c>
      <c r="U126" s="229">
        <v>0</v>
      </c>
      <c r="V126" s="229">
        <f>U126*H126</f>
        <v>0</v>
      </c>
      <c r="W126" s="229">
        <v>0</v>
      </c>
      <c r="X126" s="230">
        <f>W126*H126</f>
        <v>0</v>
      </c>
      <c r="Y126" s="36"/>
      <c r="Z126" s="36"/>
      <c r="AA126" s="36"/>
      <c r="AB126" s="36"/>
      <c r="AC126" s="36"/>
      <c r="AD126" s="36"/>
      <c r="AE126" s="36"/>
      <c r="AR126" s="231" t="s">
        <v>1722</v>
      </c>
      <c r="AT126" s="231" t="s">
        <v>166</v>
      </c>
      <c r="AU126" s="231" t="s">
        <v>81</v>
      </c>
      <c r="AY126" s="15" t="s">
        <v>170</v>
      </c>
      <c r="BE126" s="232">
        <f>IF(O126="základní",K126,0)</f>
        <v>0</v>
      </c>
      <c r="BF126" s="232">
        <f>IF(O126="snížená",K126,0)</f>
        <v>0</v>
      </c>
      <c r="BG126" s="232">
        <f>IF(O126="zákl. přenesená",K126,0)</f>
        <v>0</v>
      </c>
      <c r="BH126" s="232">
        <f>IF(O126="sníž. přenesená",K126,0)</f>
        <v>0</v>
      </c>
      <c r="BI126" s="232">
        <f>IF(O126="nulová",K126,0)</f>
        <v>0</v>
      </c>
      <c r="BJ126" s="15" t="s">
        <v>81</v>
      </c>
      <c r="BK126" s="232">
        <f>ROUND(P126*H126,2)</f>
        <v>0</v>
      </c>
      <c r="BL126" s="15" t="s">
        <v>1722</v>
      </c>
      <c r="BM126" s="231" t="s">
        <v>459</v>
      </c>
    </row>
    <row r="127" s="2" customFormat="1" ht="32.4" customHeight="1">
      <c r="A127" s="36"/>
      <c r="B127" s="37"/>
      <c r="C127" s="216" t="s">
        <v>338</v>
      </c>
      <c r="D127" s="216" t="s">
        <v>166</v>
      </c>
      <c r="E127" s="217" t="s">
        <v>1791</v>
      </c>
      <c r="F127" s="218" t="s">
        <v>1792</v>
      </c>
      <c r="G127" s="219" t="s">
        <v>169</v>
      </c>
      <c r="H127" s="220">
        <v>1</v>
      </c>
      <c r="I127" s="221"/>
      <c r="J127" s="222"/>
      <c r="K127" s="223">
        <f>ROUND(P127*H127,2)</f>
        <v>0</v>
      </c>
      <c r="L127" s="224"/>
      <c r="M127" s="225"/>
      <c r="N127" s="226" t="s">
        <v>20</v>
      </c>
      <c r="O127" s="227" t="s">
        <v>43</v>
      </c>
      <c r="P127" s="228">
        <f>I127+J127</f>
        <v>0</v>
      </c>
      <c r="Q127" s="228">
        <f>ROUND(I127*H127,2)</f>
        <v>0</v>
      </c>
      <c r="R127" s="228">
        <f>ROUND(J127*H127,2)</f>
        <v>0</v>
      </c>
      <c r="S127" s="82"/>
      <c r="T127" s="229">
        <f>S127*H127</f>
        <v>0</v>
      </c>
      <c r="U127" s="229">
        <v>0</v>
      </c>
      <c r="V127" s="229">
        <f>U127*H127</f>
        <v>0</v>
      </c>
      <c r="W127" s="229">
        <v>0</v>
      </c>
      <c r="X127" s="230">
        <f>W127*H127</f>
        <v>0</v>
      </c>
      <c r="Y127" s="36"/>
      <c r="Z127" s="36"/>
      <c r="AA127" s="36"/>
      <c r="AB127" s="36"/>
      <c r="AC127" s="36"/>
      <c r="AD127" s="36"/>
      <c r="AE127" s="36"/>
      <c r="AR127" s="231" t="s">
        <v>1722</v>
      </c>
      <c r="AT127" s="231" t="s">
        <v>166</v>
      </c>
      <c r="AU127" s="231" t="s">
        <v>81</v>
      </c>
      <c r="AY127" s="15" t="s">
        <v>170</v>
      </c>
      <c r="BE127" s="232">
        <f>IF(O127="základní",K127,0)</f>
        <v>0</v>
      </c>
      <c r="BF127" s="232">
        <f>IF(O127="snížená",K127,0)</f>
        <v>0</v>
      </c>
      <c r="BG127" s="232">
        <f>IF(O127="zákl. přenesená",K127,0)</f>
        <v>0</v>
      </c>
      <c r="BH127" s="232">
        <f>IF(O127="sníž. přenesená",K127,0)</f>
        <v>0</v>
      </c>
      <c r="BI127" s="232">
        <f>IF(O127="nulová",K127,0)</f>
        <v>0</v>
      </c>
      <c r="BJ127" s="15" t="s">
        <v>81</v>
      </c>
      <c r="BK127" s="232">
        <f>ROUND(P127*H127,2)</f>
        <v>0</v>
      </c>
      <c r="BL127" s="15" t="s">
        <v>1722</v>
      </c>
      <c r="BM127" s="231" t="s">
        <v>467</v>
      </c>
    </row>
    <row r="128" s="2" customFormat="1" ht="21.6" customHeight="1">
      <c r="A128" s="36"/>
      <c r="B128" s="37"/>
      <c r="C128" s="250" t="s">
        <v>342</v>
      </c>
      <c r="D128" s="250" t="s">
        <v>229</v>
      </c>
      <c r="E128" s="251" t="s">
        <v>1793</v>
      </c>
      <c r="F128" s="252" t="s">
        <v>1794</v>
      </c>
      <c r="G128" s="253" t="s">
        <v>169</v>
      </c>
      <c r="H128" s="254">
        <v>1</v>
      </c>
      <c r="I128" s="255"/>
      <c r="J128" s="255"/>
      <c r="K128" s="256">
        <f>ROUND(P128*H128,2)</f>
        <v>0</v>
      </c>
      <c r="L128" s="257"/>
      <c r="M128" s="42"/>
      <c r="N128" s="258" t="s">
        <v>20</v>
      </c>
      <c r="O128" s="227" t="s">
        <v>43</v>
      </c>
      <c r="P128" s="228">
        <f>I128+J128</f>
        <v>0</v>
      </c>
      <c r="Q128" s="228">
        <f>ROUND(I128*H128,2)</f>
        <v>0</v>
      </c>
      <c r="R128" s="228">
        <f>ROUND(J128*H128,2)</f>
        <v>0</v>
      </c>
      <c r="S128" s="82"/>
      <c r="T128" s="229">
        <f>S128*H128</f>
        <v>0</v>
      </c>
      <c r="U128" s="229">
        <v>0</v>
      </c>
      <c r="V128" s="229">
        <f>U128*H128</f>
        <v>0</v>
      </c>
      <c r="W128" s="229">
        <v>0</v>
      </c>
      <c r="X128" s="230">
        <f>W128*H128</f>
        <v>0</v>
      </c>
      <c r="Y128" s="36"/>
      <c r="Z128" s="36"/>
      <c r="AA128" s="36"/>
      <c r="AB128" s="36"/>
      <c r="AC128" s="36"/>
      <c r="AD128" s="36"/>
      <c r="AE128" s="36"/>
      <c r="AR128" s="231" t="s">
        <v>1722</v>
      </c>
      <c r="AT128" s="231" t="s">
        <v>229</v>
      </c>
      <c r="AU128" s="231" t="s">
        <v>81</v>
      </c>
      <c r="AY128" s="15" t="s">
        <v>170</v>
      </c>
      <c r="BE128" s="232">
        <f>IF(O128="základní",K128,0)</f>
        <v>0</v>
      </c>
      <c r="BF128" s="232">
        <f>IF(O128="snížená",K128,0)</f>
        <v>0</v>
      </c>
      <c r="BG128" s="232">
        <f>IF(O128="zákl. přenesená",K128,0)</f>
        <v>0</v>
      </c>
      <c r="BH128" s="232">
        <f>IF(O128="sníž. přenesená",K128,0)</f>
        <v>0</v>
      </c>
      <c r="BI128" s="232">
        <f>IF(O128="nulová",K128,0)</f>
        <v>0</v>
      </c>
      <c r="BJ128" s="15" t="s">
        <v>81</v>
      </c>
      <c r="BK128" s="232">
        <f>ROUND(P128*H128,2)</f>
        <v>0</v>
      </c>
      <c r="BL128" s="15" t="s">
        <v>1722</v>
      </c>
      <c r="BM128" s="231" t="s">
        <v>1795</v>
      </c>
    </row>
    <row r="129" s="2" customFormat="1" ht="32.4" customHeight="1">
      <c r="A129" s="36"/>
      <c r="B129" s="37"/>
      <c r="C129" s="250" t="s">
        <v>1332</v>
      </c>
      <c r="D129" s="250" t="s">
        <v>229</v>
      </c>
      <c r="E129" s="251" t="s">
        <v>1796</v>
      </c>
      <c r="F129" s="252" t="s">
        <v>1797</v>
      </c>
      <c r="G129" s="253" t="s">
        <v>169</v>
      </c>
      <c r="H129" s="254">
        <v>1</v>
      </c>
      <c r="I129" s="255"/>
      <c r="J129" s="255"/>
      <c r="K129" s="256">
        <f>ROUND(P129*H129,2)</f>
        <v>0</v>
      </c>
      <c r="L129" s="257"/>
      <c r="M129" s="42"/>
      <c r="N129" s="258" t="s">
        <v>20</v>
      </c>
      <c r="O129" s="227" t="s">
        <v>43</v>
      </c>
      <c r="P129" s="228">
        <f>I129+J129</f>
        <v>0</v>
      </c>
      <c r="Q129" s="228">
        <f>ROUND(I129*H129,2)</f>
        <v>0</v>
      </c>
      <c r="R129" s="228">
        <f>ROUND(J129*H129,2)</f>
        <v>0</v>
      </c>
      <c r="S129" s="82"/>
      <c r="T129" s="229">
        <f>S129*H129</f>
        <v>0</v>
      </c>
      <c r="U129" s="229">
        <v>0</v>
      </c>
      <c r="V129" s="229">
        <f>U129*H129</f>
        <v>0</v>
      </c>
      <c r="W129" s="229">
        <v>0</v>
      </c>
      <c r="X129" s="230">
        <f>W129*H129</f>
        <v>0</v>
      </c>
      <c r="Y129" s="36"/>
      <c r="Z129" s="36"/>
      <c r="AA129" s="36"/>
      <c r="AB129" s="36"/>
      <c r="AC129" s="36"/>
      <c r="AD129" s="36"/>
      <c r="AE129" s="36"/>
      <c r="AR129" s="231" t="s">
        <v>1722</v>
      </c>
      <c r="AT129" s="231" t="s">
        <v>229</v>
      </c>
      <c r="AU129" s="231" t="s">
        <v>81</v>
      </c>
      <c r="AY129" s="15" t="s">
        <v>170</v>
      </c>
      <c r="BE129" s="232">
        <f>IF(O129="základní",K129,0)</f>
        <v>0</v>
      </c>
      <c r="BF129" s="232">
        <f>IF(O129="snížená",K129,0)</f>
        <v>0</v>
      </c>
      <c r="BG129" s="232">
        <f>IF(O129="zákl. přenesená",K129,0)</f>
        <v>0</v>
      </c>
      <c r="BH129" s="232">
        <f>IF(O129="sníž. přenesená",K129,0)</f>
        <v>0</v>
      </c>
      <c r="BI129" s="232">
        <f>IF(O129="nulová",K129,0)</f>
        <v>0</v>
      </c>
      <c r="BJ129" s="15" t="s">
        <v>81</v>
      </c>
      <c r="BK129" s="232">
        <f>ROUND(P129*H129,2)</f>
        <v>0</v>
      </c>
      <c r="BL129" s="15" t="s">
        <v>1722</v>
      </c>
      <c r="BM129" s="231" t="s">
        <v>1798</v>
      </c>
    </row>
    <row r="130" s="2" customFormat="1" ht="32.4" customHeight="1">
      <c r="A130" s="36"/>
      <c r="B130" s="37"/>
      <c r="C130" s="250" t="s">
        <v>1336</v>
      </c>
      <c r="D130" s="250" t="s">
        <v>229</v>
      </c>
      <c r="E130" s="251" t="s">
        <v>1799</v>
      </c>
      <c r="F130" s="252" t="s">
        <v>1800</v>
      </c>
      <c r="G130" s="253" t="s">
        <v>169</v>
      </c>
      <c r="H130" s="254">
        <v>1</v>
      </c>
      <c r="I130" s="255"/>
      <c r="J130" s="255"/>
      <c r="K130" s="256">
        <f>ROUND(P130*H130,2)</f>
        <v>0</v>
      </c>
      <c r="L130" s="257"/>
      <c r="M130" s="42"/>
      <c r="N130" s="258" t="s">
        <v>20</v>
      </c>
      <c r="O130" s="227" t="s">
        <v>43</v>
      </c>
      <c r="P130" s="228">
        <f>I130+J130</f>
        <v>0</v>
      </c>
      <c r="Q130" s="228">
        <f>ROUND(I130*H130,2)</f>
        <v>0</v>
      </c>
      <c r="R130" s="228">
        <f>ROUND(J130*H130,2)</f>
        <v>0</v>
      </c>
      <c r="S130" s="82"/>
      <c r="T130" s="229">
        <f>S130*H130</f>
        <v>0</v>
      </c>
      <c r="U130" s="229">
        <v>0</v>
      </c>
      <c r="V130" s="229">
        <f>U130*H130</f>
        <v>0</v>
      </c>
      <c r="W130" s="229">
        <v>0</v>
      </c>
      <c r="X130" s="230">
        <f>W130*H130</f>
        <v>0</v>
      </c>
      <c r="Y130" s="36"/>
      <c r="Z130" s="36"/>
      <c r="AA130" s="36"/>
      <c r="AB130" s="36"/>
      <c r="AC130" s="36"/>
      <c r="AD130" s="36"/>
      <c r="AE130" s="36"/>
      <c r="AR130" s="231" t="s">
        <v>1722</v>
      </c>
      <c r="AT130" s="231" t="s">
        <v>229</v>
      </c>
      <c r="AU130" s="231" t="s">
        <v>81</v>
      </c>
      <c r="AY130" s="15" t="s">
        <v>170</v>
      </c>
      <c r="BE130" s="232">
        <f>IF(O130="základní",K130,0)</f>
        <v>0</v>
      </c>
      <c r="BF130" s="232">
        <f>IF(O130="snížená",K130,0)</f>
        <v>0</v>
      </c>
      <c r="BG130" s="232">
        <f>IF(O130="zákl. přenesená",K130,0)</f>
        <v>0</v>
      </c>
      <c r="BH130" s="232">
        <f>IF(O130="sníž. přenesená",K130,0)</f>
        <v>0</v>
      </c>
      <c r="BI130" s="232">
        <f>IF(O130="nulová",K130,0)</f>
        <v>0</v>
      </c>
      <c r="BJ130" s="15" t="s">
        <v>81</v>
      </c>
      <c r="BK130" s="232">
        <f>ROUND(P130*H130,2)</f>
        <v>0</v>
      </c>
      <c r="BL130" s="15" t="s">
        <v>1722</v>
      </c>
      <c r="BM130" s="231" t="s">
        <v>1801</v>
      </c>
    </row>
    <row r="131" s="2" customFormat="1" ht="43.2" customHeight="1">
      <c r="A131" s="36"/>
      <c r="B131" s="37"/>
      <c r="C131" s="216" t="s">
        <v>1328</v>
      </c>
      <c r="D131" s="216" t="s">
        <v>166</v>
      </c>
      <c r="E131" s="217" t="s">
        <v>1802</v>
      </c>
      <c r="F131" s="218" t="s">
        <v>1803</v>
      </c>
      <c r="G131" s="219" t="s">
        <v>169</v>
      </c>
      <c r="H131" s="220">
        <v>1</v>
      </c>
      <c r="I131" s="221"/>
      <c r="J131" s="222"/>
      <c r="K131" s="223">
        <f>ROUND(P131*H131,2)</f>
        <v>0</v>
      </c>
      <c r="L131" s="224"/>
      <c r="M131" s="225"/>
      <c r="N131" s="226" t="s">
        <v>20</v>
      </c>
      <c r="O131" s="227" t="s">
        <v>43</v>
      </c>
      <c r="P131" s="228">
        <f>I131+J131</f>
        <v>0</v>
      </c>
      <c r="Q131" s="228">
        <f>ROUND(I131*H131,2)</f>
        <v>0</v>
      </c>
      <c r="R131" s="228">
        <f>ROUND(J131*H131,2)</f>
        <v>0</v>
      </c>
      <c r="S131" s="82"/>
      <c r="T131" s="229">
        <f>S131*H131</f>
        <v>0</v>
      </c>
      <c r="U131" s="229">
        <v>0</v>
      </c>
      <c r="V131" s="229">
        <f>U131*H131</f>
        <v>0</v>
      </c>
      <c r="W131" s="229">
        <v>0</v>
      </c>
      <c r="X131" s="230">
        <f>W131*H131</f>
        <v>0</v>
      </c>
      <c r="Y131" s="36"/>
      <c r="Z131" s="36"/>
      <c r="AA131" s="36"/>
      <c r="AB131" s="36"/>
      <c r="AC131" s="36"/>
      <c r="AD131" s="36"/>
      <c r="AE131" s="36"/>
      <c r="AR131" s="231" t="s">
        <v>1722</v>
      </c>
      <c r="AT131" s="231" t="s">
        <v>166</v>
      </c>
      <c r="AU131" s="231" t="s">
        <v>81</v>
      </c>
      <c r="AY131" s="15" t="s">
        <v>170</v>
      </c>
      <c r="BE131" s="232">
        <f>IF(O131="základní",K131,0)</f>
        <v>0</v>
      </c>
      <c r="BF131" s="232">
        <f>IF(O131="snížená",K131,0)</f>
        <v>0</v>
      </c>
      <c r="BG131" s="232">
        <f>IF(O131="zákl. přenesená",K131,0)</f>
        <v>0</v>
      </c>
      <c r="BH131" s="232">
        <f>IF(O131="sníž. přenesená",K131,0)</f>
        <v>0</v>
      </c>
      <c r="BI131" s="232">
        <f>IF(O131="nulová",K131,0)</f>
        <v>0</v>
      </c>
      <c r="BJ131" s="15" t="s">
        <v>81</v>
      </c>
      <c r="BK131" s="232">
        <f>ROUND(P131*H131,2)</f>
        <v>0</v>
      </c>
      <c r="BL131" s="15" t="s">
        <v>1722</v>
      </c>
      <c r="BM131" s="231" t="s">
        <v>495</v>
      </c>
    </row>
    <row r="132" s="2" customFormat="1" ht="43.2" customHeight="1">
      <c r="A132" s="36"/>
      <c r="B132" s="37"/>
      <c r="C132" s="250" t="s">
        <v>1804</v>
      </c>
      <c r="D132" s="250" t="s">
        <v>229</v>
      </c>
      <c r="E132" s="251" t="s">
        <v>1805</v>
      </c>
      <c r="F132" s="252" t="s">
        <v>1806</v>
      </c>
      <c r="G132" s="253" t="s">
        <v>169</v>
      </c>
      <c r="H132" s="254">
        <v>1</v>
      </c>
      <c r="I132" s="255"/>
      <c r="J132" s="255"/>
      <c r="K132" s="256">
        <f>ROUND(P132*H132,2)</f>
        <v>0</v>
      </c>
      <c r="L132" s="257"/>
      <c r="M132" s="42"/>
      <c r="N132" s="258" t="s">
        <v>20</v>
      </c>
      <c r="O132" s="227" t="s">
        <v>43</v>
      </c>
      <c r="P132" s="228">
        <f>I132+J132</f>
        <v>0</v>
      </c>
      <c r="Q132" s="228">
        <f>ROUND(I132*H132,2)</f>
        <v>0</v>
      </c>
      <c r="R132" s="228">
        <f>ROUND(J132*H132,2)</f>
        <v>0</v>
      </c>
      <c r="S132" s="82"/>
      <c r="T132" s="229">
        <f>S132*H132</f>
        <v>0</v>
      </c>
      <c r="U132" s="229">
        <v>0</v>
      </c>
      <c r="V132" s="229">
        <f>U132*H132</f>
        <v>0</v>
      </c>
      <c r="W132" s="229">
        <v>0</v>
      </c>
      <c r="X132" s="230">
        <f>W132*H132</f>
        <v>0</v>
      </c>
      <c r="Y132" s="36"/>
      <c r="Z132" s="36"/>
      <c r="AA132" s="36"/>
      <c r="AB132" s="36"/>
      <c r="AC132" s="36"/>
      <c r="AD132" s="36"/>
      <c r="AE132" s="36"/>
      <c r="AR132" s="231" t="s">
        <v>1722</v>
      </c>
      <c r="AT132" s="231" t="s">
        <v>229</v>
      </c>
      <c r="AU132" s="231" t="s">
        <v>81</v>
      </c>
      <c r="AY132" s="15" t="s">
        <v>170</v>
      </c>
      <c r="BE132" s="232">
        <f>IF(O132="základní",K132,0)</f>
        <v>0</v>
      </c>
      <c r="BF132" s="232">
        <f>IF(O132="snížená",K132,0)</f>
        <v>0</v>
      </c>
      <c r="BG132" s="232">
        <f>IF(O132="zákl. přenesená",K132,0)</f>
        <v>0</v>
      </c>
      <c r="BH132" s="232">
        <f>IF(O132="sníž. přenesená",K132,0)</f>
        <v>0</v>
      </c>
      <c r="BI132" s="232">
        <f>IF(O132="nulová",K132,0)</f>
        <v>0</v>
      </c>
      <c r="BJ132" s="15" t="s">
        <v>81</v>
      </c>
      <c r="BK132" s="232">
        <f>ROUND(P132*H132,2)</f>
        <v>0</v>
      </c>
      <c r="BL132" s="15" t="s">
        <v>1722</v>
      </c>
      <c r="BM132" s="231" t="s">
        <v>503</v>
      </c>
    </row>
    <row r="133" s="2" customFormat="1" ht="43.2" customHeight="1">
      <c r="A133" s="36"/>
      <c r="B133" s="37"/>
      <c r="C133" s="216" t="s">
        <v>399</v>
      </c>
      <c r="D133" s="216" t="s">
        <v>166</v>
      </c>
      <c r="E133" s="217" t="s">
        <v>1807</v>
      </c>
      <c r="F133" s="218" t="s">
        <v>1808</v>
      </c>
      <c r="G133" s="219" t="s">
        <v>169</v>
      </c>
      <c r="H133" s="220">
        <v>1</v>
      </c>
      <c r="I133" s="221"/>
      <c r="J133" s="222"/>
      <c r="K133" s="223">
        <f>ROUND(P133*H133,2)</f>
        <v>0</v>
      </c>
      <c r="L133" s="224"/>
      <c r="M133" s="225"/>
      <c r="N133" s="226" t="s">
        <v>20</v>
      </c>
      <c r="O133" s="227" t="s">
        <v>43</v>
      </c>
      <c r="P133" s="228">
        <f>I133+J133</f>
        <v>0</v>
      </c>
      <c r="Q133" s="228">
        <f>ROUND(I133*H133,2)</f>
        <v>0</v>
      </c>
      <c r="R133" s="228">
        <f>ROUND(J133*H133,2)</f>
        <v>0</v>
      </c>
      <c r="S133" s="82"/>
      <c r="T133" s="229">
        <f>S133*H133</f>
        <v>0</v>
      </c>
      <c r="U133" s="229">
        <v>0</v>
      </c>
      <c r="V133" s="229">
        <f>U133*H133</f>
        <v>0</v>
      </c>
      <c r="W133" s="229">
        <v>0</v>
      </c>
      <c r="X133" s="230">
        <f>W133*H133</f>
        <v>0</v>
      </c>
      <c r="Y133" s="36"/>
      <c r="Z133" s="36"/>
      <c r="AA133" s="36"/>
      <c r="AB133" s="36"/>
      <c r="AC133" s="36"/>
      <c r="AD133" s="36"/>
      <c r="AE133" s="36"/>
      <c r="AR133" s="231" t="s">
        <v>1722</v>
      </c>
      <c r="AT133" s="231" t="s">
        <v>166</v>
      </c>
      <c r="AU133" s="231" t="s">
        <v>81</v>
      </c>
      <c r="AY133" s="15" t="s">
        <v>170</v>
      </c>
      <c r="BE133" s="232">
        <f>IF(O133="základní",K133,0)</f>
        <v>0</v>
      </c>
      <c r="BF133" s="232">
        <f>IF(O133="snížená",K133,0)</f>
        <v>0</v>
      </c>
      <c r="BG133" s="232">
        <f>IF(O133="zákl. přenesená",K133,0)</f>
        <v>0</v>
      </c>
      <c r="BH133" s="232">
        <f>IF(O133="sníž. přenesená",K133,0)</f>
        <v>0</v>
      </c>
      <c r="BI133" s="232">
        <f>IF(O133="nulová",K133,0)</f>
        <v>0</v>
      </c>
      <c r="BJ133" s="15" t="s">
        <v>81</v>
      </c>
      <c r="BK133" s="232">
        <f>ROUND(P133*H133,2)</f>
        <v>0</v>
      </c>
      <c r="BL133" s="15" t="s">
        <v>1722</v>
      </c>
      <c r="BM133" s="231" t="s">
        <v>523</v>
      </c>
    </row>
    <row r="134" s="2" customFormat="1" ht="32.4" customHeight="1">
      <c r="A134" s="36"/>
      <c r="B134" s="37"/>
      <c r="C134" s="216" t="s">
        <v>407</v>
      </c>
      <c r="D134" s="216" t="s">
        <v>166</v>
      </c>
      <c r="E134" s="217" t="s">
        <v>1809</v>
      </c>
      <c r="F134" s="218" t="s">
        <v>1810</v>
      </c>
      <c r="G134" s="219" t="s">
        <v>169</v>
      </c>
      <c r="H134" s="220">
        <v>2</v>
      </c>
      <c r="I134" s="221"/>
      <c r="J134" s="222"/>
      <c r="K134" s="223">
        <f>ROUND(P134*H134,2)</f>
        <v>0</v>
      </c>
      <c r="L134" s="224"/>
      <c r="M134" s="225"/>
      <c r="N134" s="226" t="s">
        <v>20</v>
      </c>
      <c r="O134" s="227" t="s">
        <v>43</v>
      </c>
      <c r="P134" s="228">
        <f>I134+J134</f>
        <v>0</v>
      </c>
      <c r="Q134" s="228">
        <f>ROUND(I134*H134,2)</f>
        <v>0</v>
      </c>
      <c r="R134" s="228">
        <f>ROUND(J134*H134,2)</f>
        <v>0</v>
      </c>
      <c r="S134" s="82"/>
      <c r="T134" s="229">
        <f>S134*H134</f>
        <v>0</v>
      </c>
      <c r="U134" s="229">
        <v>0</v>
      </c>
      <c r="V134" s="229">
        <f>U134*H134</f>
        <v>0</v>
      </c>
      <c r="W134" s="229">
        <v>0</v>
      </c>
      <c r="X134" s="230">
        <f>W134*H134</f>
        <v>0</v>
      </c>
      <c r="Y134" s="36"/>
      <c r="Z134" s="36"/>
      <c r="AA134" s="36"/>
      <c r="AB134" s="36"/>
      <c r="AC134" s="36"/>
      <c r="AD134" s="36"/>
      <c r="AE134" s="36"/>
      <c r="AR134" s="231" t="s">
        <v>1722</v>
      </c>
      <c r="AT134" s="231" t="s">
        <v>166</v>
      </c>
      <c r="AU134" s="231" t="s">
        <v>81</v>
      </c>
      <c r="AY134" s="15" t="s">
        <v>170</v>
      </c>
      <c r="BE134" s="232">
        <f>IF(O134="základní",K134,0)</f>
        <v>0</v>
      </c>
      <c r="BF134" s="232">
        <f>IF(O134="snížená",K134,0)</f>
        <v>0</v>
      </c>
      <c r="BG134" s="232">
        <f>IF(O134="zákl. přenesená",K134,0)</f>
        <v>0</v>
      </c>
      <c r="BH134" s="232">
        <f>IF(O134="sníž. přenesená",K134,0)</f>
        <v>0</v>
      </c>
      <c r="BI134" s="232">
        <f>IF(O134="nulová",K134,0)</f>
        <v>0</v>
      </c>
      <c r="BJ134" s="15" t="s">
        <v>81</v>
      </c>
      <c r="BK134" s="232">
        <f>ROUND(P134*H134,2)</f>
        <v>0</v>
      </c>
      <c r="BL134" s="15" t="s">
        <v>1722</v>
      </c>
      <c r="BM134" s="231" t="s">
        <v>531</v>
      </c>
    </row>
    <row r="135" s="2" customFormat="1" ht="21.6" customHeight="1">
      <c r="A135" s="36"/>
      <c r="B135" s="37"/>
      <c r="C135" s="250" t="s">
        <v>257</v>
      </c>
      <c r="D135" s="250" t="s">
        <v>229</v>
      </c>
      <c r="E135" s="251" t="s">
        <v>1611</v>
      </c>
      <c r="F135" s="252" t="s">
        <v>1612</v>
      </c>
      <c r="G135" s="253" t="s">
        <v>169</v>
      </c>
      <c r="H135" s="254">
        <v>1</v>
      </c>
      <c r="I135" s="255"/>
      <c r="J135" s="255"/>
      <c r="K135" s="256">
        <f>ROUND(P135*H135,2)</f>
        <v>0</v>
      </c>
      <c r="L135" s="257"/>
      <c r="M135" s="42"/>
      <c r="N135" s="258" t="s">
        <v>20</v>
      </c>
      <c r="O135" s="227" t="s">
        <v>43</v>
      </c>
      <c r="P135" s="228">
        <f>I135+J135</f>
        <v>0</v>
      </c>
      <c r="Q135" s="228">
        <f>ROUND(I135*H135,2)</f>
        <v>0</v>
      </c>
      <c r="R135" s="228">
        <f>ROUND(J135*H135,2)</f>
        <v>0</v>
      </c>
      <c r="S135" s="82"/>
      <c r="T135" s="229">
        <f>S135*H135</f>
        <v>0</v>
      </c>
      <c r="U135" s="229">
        <v>0</v>
      </c>
      <c r="V135" s="229">
        <f>U135*H135</f>
        <v>0</v>
      </c>
      <c r="W135" s="229">
        <v>0</v>
      </c>
      <c r="X135" s="230">
        <f>W135*H135</f>
        <v>0</v>
      </c>
      <c r="Y135" s="36"/>
      <c r="Z135" s="36"/>
      <c r="AA135" s="36"/>
      <c r="AB135" s="36"/>
      <c r="AC135" s="36"/>
      <c r="AD135" s="36"/>
      <c r="AE135" s="36"/>
      <c r="AR135" s="231" t="s">
        <v>1722</v>
      </c>
      <c r="AT135" s="231" t="s">
        <v>229</v>
      </c>
      <c r="AU135" s="231" t="s">
        <v>81</v>
      </c>
      <c r="AY135" s="15" t="s">
        <v>170</v>
      </c>
      <c r="BE135" s="232">
        <f>IF(O135="základní",K135,0)</f>
        <v>0</v>
      </c>
      <c r="BF135" s="232">
        <f>IF(O135="snížená",K135,0)</f>
        <v>0</v>
      </c>
      <c r="BG135" s="232">
        <f>IF(O135="zákl. přenesená",K135,0)</f>
        <v>0</v>
      </c>
      <c r="BH135" s="232">
        <f>IF(O135="sníž. přenesená",K135,0)</f>
        <v>0</v>
      </c>
      <c r="BI135" s="232">
        <f>IF(O135="nulová",K135,0)</f>
        <v>0</v>
      </c>
      <c r="BJ135" s="15" t="s">
        <v>81</v>
      </c>
      <c r="BK135" s="232">
        <f>ROUND(P135*H135,2)</f>
        <v>0</v>
      </c>
      <c r="BL135" s="15" t="s">
        <v>1722</v>
      </c>
      <c r="BM135" s="231" t="s">
        <v>539</v>
      </c>
    </row>
    <row r="136" s="2" customFormat="1" ht="32.4" customHeight="1">
      <c r="A136" s="36"/>
      <c r="B136" s="37"/>
      <c r="C136" s="216" t="s">
        <v>261</v>
      </c>
      <c r="D136" s="216" t="s">
        <v>166</v>
      </c>
      <c r="E136" s="217" t="s">
        <v>1811</v>
      </c>
      <c r="F136" s="218" t="s">
        <v>1812</v>
      </c>
      <c r="G136" s="219" t="s">
        <v>169</v>
      </c>
      <c r="H136" s="220">
        <v>1</v>
      </c>
      <c r="I136" s="221"/>
      <c r="J136" s="222"/>
      <c r="K136" s="223">
        <f>ROUND(P136*H136,2)</f>
        <v>0</v>
      </c>
      <c r="L136" s="224"/>
      <c r="M136" s="225"/>
      <c r="N136" s="226" t="s">
        <v>20</v>
      </c>
      <c r="O136" s="227" t="s">
        <v>43</v>
      </c>
      <c r="P136" s="228">
        <f>I136+J136</f>
        <v>0</v>
      </c>
      <c r="Q136" s="228">
        <f>ROUND(I136*H136,2)</f>
        <v>0</v>
      </c>
      <c r="R136" s="228">
        <f>ROUND(J136*H136,2)</f>
        <v>0</v>
      </c>
      <c r="S136" s="82"/>
      <c r="T136" s="229">
        <f>S136*H136</f>
        <v>0</v>
      </c>
      <c r="U136" s="229">
        <v>0</v>
      </c>
      <c r="V136" s="229">
        <f>U136*H136</f>
        <v>0</v>
      </c>
      <c r="W136" s="229">
        <v>0</v>
      </c>
      <c r="X136" s="230">
        <f>W136*H136</f>
        <v>0</v>
      </c>
      <c r="Y136" s="36"/>
      <c r="Z136" s="36"/>
      <c r="AA136" s="36"/>
      <c r="AB136" s="36"/>
      <c r="AC136" s="36"/>
      <c r="AD136" s="36"/>
      <c r="AE136" s="36"/>
      <c r="AR136" s="231" t="s">
        <v>1722</v>
      </c>
      <c r="AT136" s="231" t="s">
        <v>166</v>
      </c>
      <c r="AU136" s="231" t="s">
        <v>81</v>
      </c>
      <c r="AY136" s="15" t="s">
        <v>170</v>
      </c>
      <c r="BE136" s="232">
        <f>IF(O136="základní",K136,0)</f>
        <v>0</v>
      </c>
      <c r="BF136" s="232">
        <f>IF(O136="snížená",K136,0)</f>
        <v>0</v>
      </c>
      <c r="BG136" s="232">
        <f>IF(O136="zákl. přenesená",K136,0)</f>
        <v>0</v>
      </c>
      <c r="BH136" s="232">
        <f>IF(O136="sníž. přenesená",K136,0)</f>
        <v>0</v>
      </c>
      <c r="BI136" s="232">
        <f>IF(O136="nulová",K136,0)</f>
        <v>0</v>
      </c>
      <c r="BJ136" s="15" t="s">
        <v>81</v>
      </c>
      <c r="BK136" s="232">
        <f>ROUND(P136*H136,2)</f>
        <v>0</v>
      </c>
      <c r="BL136" s="15" t="s">
        <v>1722</v>
      </c>
      <c r="BM136" s="231" t="s">
        <v>547</v>
      </c>
    </row>
    <row r="137" s="2" customFormat="1" ht="32.4" customHeight="1">
      <c r="A137" s="36"/>
      <c r="B137" s="37"/>
      <c r="C137" s="216" t="s">
        <v>1667</v>
      </c>
      <c r="D137" s="216" t="s">
        <v>166</v>
      </c>
      <c r="E137" s="217" t="s">
        <v>1813</v>
      </c>
      <c r="F137" s="218" t="s">
        <v>1814</v>
      </c>
      <c r="G137" s="219" t="s">
        <v>169</v>
      </c>
      <c r="H137" s="220">
        <v>2</v>
      </c>
      <c r="I137" s="221"/>
      <c r="J137" s="222"/>
      <c r="K137" s="223">
        <f>ROUND(P137*H137,2)</f>
        <v>0</v>
      </c>
      <c r="L137" s="224"/>
      <c r="M137" s="225"/>
      <c r="N137" s="226" t="s">
        <v>20</v>
      </c>
      <c r="O137" s="227" t="s">
        <v>43</v>
      </c>
      <c r="P137" s="228">
        <f>I137+J137</f>
        <v>0</v>
      </c>
      <c r="Q137" s="228">
        <f>ROUND(I137*H137,2)</f>
        <v>0</v>
      </c>
      <c r="R137" s="228">
        <f>ROUND(J137*H137,2)</f>
        <v>0</v>
      </c>
      <c r="S137" s="82"/>
      <c r="T137" s="229">
        <f>S137*H137</f>
        <v>0</v>
      </c>
      <c r="U137" s="229">
        <v>0</v>
      </c>
      <c r="V137" s="229">
        <f>U137*H137</f>
        <v>0</v>
      </c>
      <c r="W137" s="229">
        <v>0</v>
      </c>
      <c r="X137" s="230">
        <f>W137*H137</f>
        <v>0</v>
      </c>
      <c r="Y137" s="36"/>
      <c r="Z137" s="36"/>
      <c r="AA137" s="36"/>
      <c r="AB137" s="36"/>
      <c r="AC137" s="36"/>
      <c r="AD137" s="36"/>
      <c r="AE137" s="36"/>
      <c r="AR137" s="231" t="s">
        <v>1722</v>
      </c>
      <c r="AT137" s="231" t="s">
        <v>166</v>
      </c>
      <c r="AU137" s="231" t="s">
        <v>81</v>
      </c>
      <c r="AY137" s="15" t="s">
        <v>170</v>
      </c>
      <c r="BE137" s="232">
        <f>IF(O137="základní",K137,0)</f>
        <v>0</v>
      </c>
      <c r="BF137" s="232">
        <f>IF(O137="snížená",K137,0)</f>
        <v>0</v>
      </c>
      <c r="BG137" s="232">
        <f>IF(O137="zákl. přenesená",K137,0)</f>
        <v>0</v>
      </c>
      <c r="BH137" s="232">
        <f>IF(O137="sníž. přenesená",K137,0)</f>
        <v>0</v>
      </c>
      <c r="BI137" s="232">
        <f>IF(O137="nulová",K137,0)</f>
        <v>0</v>
      </c>
      <c r="BJ137" s="15" t="s">
        <v>81</v>
      </c>
      <c r="BK137" s="232">
        <f>ROUND(P137*H137,2)</f>
        <v>0</v>
      </c>
      <c r="BL137" s="15" t="s">
        <v>1722</v>
      </c>
      <c r="BM137" s="231" t="s">
        <v>559</v>
      </c>
    </row>
    <row r="138" s="2" customFormat="1" ht="32.4" customHeight="1">
      <c r="A138" s="36"/>
      <c r="B138" s="37"/>
      <c r="C138" s="250" t="s">
        <v>346</v>
      </c>
      <c r="D138" s="250" t="s">
        <v>229</v>
      </c>
      <c r="E138" s="251" t="s">
        <v>1815</v>
      </c>
      <c r="F138" s="252" t="s">
        <v>1816</v>
      </c>
      <c r="G138" s="253" t="s">
        <v>169</v>
      </c>
      <c r="H138" s="254">
        <v>1</v>
      </c>
      <c r="I138" s="255"/>
      <c r="J138" s="255"/>
      <c r="K138" s="256">
        <f>ROUND(P138*H138,2)</f>
        <v>0</v>
      </c>
      <c r="L138" s="257"/>
      <c r="M138" s="42"/>
      <c r="N138" s="258" t="s">
        <v>20</v>
      </c>
      <c r="O138" s="227" t="s">
        <v>43</v>
      </c>
      <c r="P138" s="228">
        <f>I138+J138</f>
        <v>0</v>
      </c>
      <c r="Q138" s="228">
        <f>ROUND(I138*H138,2)</f>
        <v>0</v>
      </c>
      <c r="R138" s="228">
        <f>ROUND(J138*H138,2)</f>
        <v>0</v>
      </c>
      <c r="S138" s="82"/>
      <c r="T138" s="229">
        <f>S138*H138</f>
        <v>0</v>
      </c>
      <c r="U138" s="229">
        <v>0</v>
      </c>
      <c r="V138" s="229">
        <f>U138*H138</f>
        <v>0</v>
      </c>
      <c r="W138" s="229">
        <v>0</v>
      </c>
      <c r="X138" s="230">
        <f>W138*H138</f>
        <v>0</v>
      </c>
      <c r="Y138" s="36"/>
      <c r="Z138" s="36"/>
      <c r="AA138" s="36"/>
      <c r="AB138" s="36"/>
      <c r="AC138" s="36"/>
      <c r="AD138" s="36"/>
      <c r="AE138" s="36"/>
      <c r="AR138" s="231" t="s">
        <v>1722</v>
      </c>
      <c r="AT138" s="231" t="s">
        <v>229</v>
      </c>
      <c r="AU138" s="231" t="s">
        <v>81</v>
      </c>
      <c r="AY138" s="15" t="s">
        <v>170</v>
      </c>
      <c r="BE138" s="232">
        <f>IF(O138="základní",K138,0)</f>
        <v>0</v>
      </c>
      <c r="BF138" s="232">
        <f>IF(O138="snížená",K138,0)</f>
        <v>0</v>
      </c>
      <c r="BG138" s="232">
        <f>IF(O138="zákl. přenesená",K138,0)</f>
        <v>0</v>
      </c>
      <c r="BH138" s="232">
        <f>IF(O138="sníž. přenesená",K138,0)</f>
        <v>0</v>
      </c>
      <c r="BI138" s="232">
        <f>IF(O138="nulová",K138,0)</f>
        <v>0</v>
      </c>
      <c r="BJ138" s="15" t="s">
        <v>81</v>
      </c>
      <c r="BK138" s="232">
        <f>ROUND(P138*H138,2)</f>
        <v>0</v>
      </c>
      <c r="BL138" s="15" t="s">
        <v>1722</v>
      </c>
      <c r="BM138" s="231" t="s">
        <v>569</v>
      </c>
    </row>
    <row r="139" s="2" customFormat="1" ht="14.4" customHeight="1">
      <c r="A139" s="36"/>
      <c r="B139" s="37"/>
      <c r="C139" s="250" t="s">
        <v>350</v>
      </c>
      <c r="D139" s="250" t="s">
        <v>229</v>
      </c>
      <c r="E139" s="251" t="s">
        <v>1817</v>
      </c>
      <c r="F139" s="252" t="s">
        <v>1818</v>
      </c>
      <c r="G139" s="253" t="s">
        <v>169</v>
      </c>
      <c r="H139" s="254">
        <v>3</v>
      </c>
      <c r="I139" s="255"/>
      <c r="J139" s="255"/>
      <c r="K139" s="256">
        <f>ROUND(P139*H139,2)</f>
        <v>0</v>
      </c>
      <c r="L139" s="257"/>
      <c r="M139" s="42"/>
      <c r="N139" s="258" t="s">
        <v>20</v>
      </c>
      <c r="O139" s="227" t="s">
        <v>43</v>
      </c>
      <c r="P139" s="228">
        <f>I139+J139</f>
        <v>0</v>
      </c>
      <c r="Q139" s="228">
        <f>ROUND(I139*H139,2)</f>
        <v>0</v>
      </c>
      <c r="R139" s="228">
        <f>ROUND(J139*H139,2)</f>
        <v>0</v>
      </c>
      <c r="S139" s="82"/>
      <c r="T139" s="229">
        <f>S139*H139</f>
        <v>0</v>
      </c>
      <c r="U139" s="229">
        <v>0</v>
      </c>
      <c r="V139" s="229">
        <f>U139*H139</f>
        <v>0</v>
      </c>
      <c r="W139" s="229">
        <v>0</v>
      </c>
      <c r="X139" s="230">
        <f>W139*H139</f>
        <v>0</v>
      </c>
      <c r="Y139" s="36"/>
      <c r="Z139" s="36"/>
      <c r="AA139" s="36"/>
      <c r="AB139" s="36"/>
      <c r="AC139" s="36"/>
      <c r="AD139" s="36"/>
      <c r="AE139" s="36"/>
      <c r="AR139" s="231" t="s">
        <v>1722</v>
      </c>
      <c r="AT139" s="231" t="s">
        <v>229</v>
      </c>
      <c r="AU139" s="231" t="s">
        <v>81</v>
      </c>
      <c r="AY139" s="15" t="s">
        <v>170</v>
      </c>
      <c r="BE139" s="232">
        <f>IF(O139="základní",K139,0)</f>
        <v>0</v>
      </c>
      <c r="BF139" s="232">
        <f>IF(O139="snížená",K139,0)</f>
        <v>0</v>
      </c>
      <c r="BG139" s="232">
        <f>IF(O139="zákl. přenesená",K139,0)</f>
        <v>0</v>
      </c>
      <c r="BH139" s="232">
        <f>IF(O139="sníž. přenesená",K139,0)</f>
        <v>0</v>
      </c>
      <c r="BI139" s="232">
        <f>IF(O139="nulová",K139,0)</f>
        <v>0</v>
      </c>
      <c r="BJ139" s="15" t="s">
        <v>81</v>
      </c>
      <c r="BK139" s="232">
        <f>ROUND(P139*H139,2)</f>
        <v>0</v>
      </c>
      <c r="BL139" s="15" t="s">
        <v>1722</v>
      </c>
      <c r="BM139" s="231" t="s">
        <v>578</v>
      </c>
    </row>
    <row r="140" s="2" customFormat="1" ht="54" customHeight="1">
      <c r="A140" s="36"/>
      <c r="B140" s="37"/>
      <c r="C140" s="250" t="s">
        <v>354</v>
      </c>
      <c r="D140" s="250" t="s">
        <v>229</v>
      </c>
      <c r="E140" s="251" t="s">
        <v>1819</v>
      </c>
      <c r="F140" s="252" t="s">
        <v>1820</v>
      </c>
      <c r="G140" s="253" t="s">
        <v>169</v>
      </c>
      <c r="H140" s="254">
        <v>6</v>
      </c>
      <c r="I140" s="255"/>
      <c r="J140" s="255"/>
      <c r="K140" s="256">
        <f>ROUND(P140*H140,2)</f>
        <v>0</v>
      </c>
      <c r="L140" s="257"/>
      <c r="M140" s="42"/>
      <c r="N140" s="258" t="s">
        <v>20</v>
      </c>
      <c r="O140" s="227" t="s">
        <v>43</v>
      </c>
      <c r="P140" s="228">
        <f>I140+J140</f>
        <v>0</v>
      </c>
      <c r="Q140" s="228">
        <f>ROUND(I140*H140,2)</f>
        <v>0</v>
      </c>
      <c r="R140" s="228">
        <f>ROUND(J140*H140,2)</f>
        <v>0</v>
      </c>
      <c r="S140" s="82"/>
      <c r="T140" s="229">
        <f>S140*H140</f>
        <v>0</v>
      </c>
      <c r="U140" s="229">
        <v>0</v>
      </c>
      <c r="V140" s="229">
        <f>U140*H140</f>
        <v>0</v>
      </c>
      <c r="W140" s="229">
        <v>0</v>
      </c>
      <c r="X140" s="230">
        <f>W140*H140</f>
        <v>0</v>
      </c>
      <c r="Y140" s="36"/>
      <c r="Z140" s="36"/>
      <c r="AA140" s="36"/>
      <c r="AB140" s="36"/>
      <c r="AC140" s="36"/>
      <c r="AD140" s="36"/>
      <c r="AE140" s="36"/>
      <c r="AR140" s="231" t="s">
        <v>1722</v>
      </c>
      <c r="AT140" s="231" t="s">
        <v>229</v>
      </c>
      <c r="AU140" s="231" t="s">
        <v>81</v>
      </c>
      <c r="AY140" s="15" t="s">
        <v>170</v>
      </c>
      <c r="BE140" s="232">
        <f>IF(O140="základní",K140,0)</f>
        <v>0</v>
      </c>
      <c r="BF140" s="232">
        <f>IF(O140="snížená",K140,0)</f>
        <v>0</v>
      </c>
      <c r="BG140" s="232">
        <f>IF(O140="zákl. přenesená",K140,0)</f>
        <v>0</v>
      </c>
      <c r="BH140" s="232">
        <f>IF(O140="sníž. přenesená",K140,0)</f>
        <v>0</v>
      </c>
      <c r="BI140" s="232">
        <f>IF(O140="nulová",K140,0)</f>
        <v>0</v>
      </c>
      <c r="BJ140" s="15" t="s">
        <v>81</v>
      </c>
      <c r="BK140" s="232">
        <f>ROUND(P140*H140,2)</f>
        <v>0</v>
      </c>
      <c r="BL140" s="15" t="s">
        <v>1722</v>
      </c>
      <c r="BM140" s="231" t="s">
        <v>586</v>
      </c>
    </row>
    <row r="141" s="2" customFormat="1" ht="43.2" customHeight="1">
      <c r="A141" s="36"/>
      <c r="B141" s="37"/>
      <c r="C141" s="250" t="s">
        <v>358</v>
      </c>
      <c r="D141" s="250" t="s">
        <v>229</v>
      </c>
      <c r="E141" s="251" t="s">
        <v>1821</v>
      </c>
      <c r="F141" s="252" t="s">
        <v>1822</v>
      </c>
      <c r="G141" s="253" t="s">
        <v>169</v>
      </c>
      <c r="H141" s="254">
        <v>9</v>
      </c>
      <c r="I141" s="255"/>
      <c r="J141" s="255"/>
      <c r="K141" s="256">
        <f>ROUND(P141*H141,2)</f>
        <v>0</v>
      </c>
      <c r="L141" s="257"/>
      <c r="M141" s="42"/>
      <c r="N141" s="258" t="s">
        <v>20</v>
      </c>
      <c r="O141" s="227" t="s">
        <v>43</v>
      </c>
      <c r="P141" s="228">
        <f>I141+J141</f>
        <v>0</v>
      </c>
      <c r="Q141" s="228">
        <f>ROUND(I141*H141,2)</f>
        <v>0</v>
      </c>
      <c r="R141" s="228">
        <f>ROUND(J141*H141,2)</f>
        <v>0</v>
      </c>
      <c r="S141" s="82"/>
      <c r="T141" s="229">
        <f>S141*H141</f>
        <v>0</v>
      </c>
      <c r="U141" s="229">
        <v>0</v>
      </c>
      <c r="V141" s="229">
        <f>U141*H141</f>
        <v>0</v>
      </c>
      <c r="W141" s="229">
        <v>0</v>
      </c>
      <c r="X141" s="230">
        <f>W141*H141</f>
        <v>0</v>
      </c>
      <c r="Y141" s="36"/>
      <c r="Z141" s="36"/>
      <c r="AA141" s="36"/>
      <c r="AB141" s="36"/>
      <c r="AC141" s="36"/>
      <c r="AD141" s="36"/>
      <c r="AE141" s="36"/>
      <c r="AR141" s="231" t="s">
        <v>1722</v>
      </c>
      <c r="AT141" s="231" t="s">
        <v>229</v>
      </c>
      <c r="AU141" s="231" t="s">
        <v>81</v>
      </c>
      <c r="AY141" s="15" t="s">
        <v>170</v>
      </c>
      <c r="BE141" s="232">
        <f>IF(O141="základní",K141,0)</f>
        <v>0</v>
      </c>
      <c r="BF141" s="232">
        <f>IF(O141="snížená",K141,0)</f>
        <v>0</v>
      </c>
      <c r="BG141" s="232">
        <f>IF(O141="zákl. přenesená",K141,0)</f>
        <v>0</v>
      </c>
      <c r="BH141" s="232">
        <f>IF(O141="sníž. přenesená",K141,0)</f>
        <v>0</v>
      </c>
      <c r="BI141" s="232">
        <f>IF(O141="nulová",K141,0)</f>
        <v>0</v>
      </c>
      <c r="BJ141" s="15" t="s">
        <v>81</v>
      </c>
      <c r="BK141" s="232">
        <f>ROUND(P141*H141,2)</f>
        <v>0</v>
      </c>
      <c r="BL141" s="15" t="s">
        <v>1722</v>
      </c>
      <c r="BM141" s="231" t="s">
        <v>1823</v>
      </c>
    </row>
    <row r="142" s="2" customFormat="1" ht="54" customHeight="1">
      <c r="A142" s="36"/>
      <c r="B142" s="37"/>
      <c r="C142" s="216" t="s">
        <v>362</v>
      </c>
      <c r="D142" s="216" t="s">
        <v>166</v>
      </c>
      <c r="E142" s="217" t="s">
        <v>1824</v>
      </c>
      <c r="F142" s="218" t="s">
        <v>1825</v>
      </c>
      <c r="G142" s="219" t="s">
        <v>169</v>
      </c>
      <c r="H142" s="220">
        <v>3</v>
      </c>
      <c r="I142" s="221"/>
      <c r="J142" s="222"/>
      <c r="K142" s="223">
        <f>ROUND(P142*H142,2)</f>
        <v>0</v>
      </c>
      <c r="L142" s="224"/>
      <c r="M142" s="225"/>
      <c r="N142" s="226" t="s">
        <v>20</v>
      </c>
      <c r="O142" s="227" t="s">
        <v>43</v>
      </c>
      <c r="P142" s="228">
        <f>I142+J142</f>
        <v>0</v>
      </c>
      <c r="Q142" s="228">
        <f>ROUND(I142*H142,2)</f>
        <v>0</v>
      </c>
      <c r="R142" s="228">
        <f>ROUND(J142*H142,2)</f>
        <v>0</v>
      </c>
      <c r="S142" s="82"/>
      <c r="T142" s="229">
        <f>S142*H142</f>
        <v>0</v>
      </c>
      <c r="U142" s="229">
        <v>0</v>
      </c>
      <c r="V142" s="229">
        <f>U142*H142</f>
        <v>0</v>
      </c>
      <c r="W142" s="229">
        <v>0</v>
      </c>
      <c r="X142" s="230">
        <f>W142*H142</f>
        <v>0</v>
      </c>
      <c r="Y142" s="36"/>
      <c r="Z142" s="36"/>
      <c r="AA142" s="36"/>
      <c r="AB142" s="36"/>
      <c r="AC142" s="36"/>
      <c r="AD142" s="36"/>
      <c r="AE142" s="36"/>
      <c r="AR142" s="231" t="s">
        <v>1722</v>
      </c>
      <c r="AT142" s="231" t="s">
        <v>166</v>
      </c>
      <c r="AU142" s="231" t="s">
        <v>81</v>
      </c>
      <c r="AY142" s="15" t="s">
        <v>170</v>
      </c>
      <c r="BE142" s="232">
        <f>IF(O142="základní",K142,0)</f>
        <v>0</v>
      </c>
      <c r="BF142" s="232">
        <f>IF(O142="snížená",K142,0)</f>
        <v>0</v>
      </c>
      <c r="BG142" s="232">
        <f>IF(O142="zákl. přenesená",K142,0)</f>
        <v>0</v>
      </c>
      <c r="BH142" s="232">
        <f>IF(O142="sníž. přenesená",K142,0)</f>
        <v>0</v>
      </c>
      <c r="BI142" s="232">
        <f>IF(O142="nulová",K142,0)</f>
        <v>0</v>
      </c>
      <c r="BJ142" s="15" t="s">
        <v>81</v>
      </c>
      <c r="BK142" s="232">
        <f>ROUND(P142*H142,2)</f>
        <v>0</v>
      </c>
      <c r="BL142" s="15" t="s">
        <v>1722</v>
      </c>
      <c r="BM142" s="231" t="s">
        <v>602</v>
      </c>
    </row>
    <row r="143" s="2" customFormat="1" ht="54" customHeight="1">
      <c r="A143" s="36"/>
      <c r="B143" s="37"/>
      <c r="C143" s="216" t="s">
        <v>366</v>
      </c>
      <c r="D143" s="216" t="s">
        <v>166</v>
      </c>
      <c r="E143" s="217" t="s">
        <v>1826</v>
      </c>
      <c r="F143" s="218" t="s">
        <v>1827</v>
      </c>
      <c r="G143" s="219" t="s">
        <v>169</v>
      </c>
      <c r="H143" s="220">
        <v>6</v>
      </c>
      <c r="I143" s="221"/>
      <c r="J143" s="222"/>
      <c r="K143" s="223">
        <f>ROUND(P143*H143,2)</f>
        <v>0</v>
      </c>
      <c r="L143" s="224"/>
      <c r="M143" s="225"/>
      <c r="N143" s="226" t="s">
        <v>20</v>
      </c>
      <c r="O143" s="227" t="s">
        <v>43</v>
      </c>
      <c r="P143" s="228">
        <f>I143+J143</f>
        <v>0</v>
      </c>
      <c r="Q143" s="228">
        <f>ROUND(I143*H143,2)</f>
        <v>0</v>
      </c>
      <c r="R143" s="228">
        <f>ROUND(J143*H143,2)</f>
        <v>0</v>
      </c>
      <c r="S143" s="82"/>
      <c r="T143" s="229">
        <f>S143*H143</f>
        <v>0</v>
      </c>
      <c r="U143" s="229">
        <v>0</v>
      </c>
      <c r="V143" s="229">
        <f>U143*H143</f>
        <v>0</v>
      </c>
      <c r="W143" s="229">
        <v>0</v>
      </c>
      <c r="X143" s="230">
        <f>W143*H143</f>
        <v>0</v>
      </c>
      <c r="Y143" s="36"/>
      <c r="Z143" s="36"/>
      <c r="AA143" s="36"/>
      <c r="AB143" s="36"/>
      <c r="AC143" s="36"/>
      <c r="AD143" s="36"/>
      <c r="AE143" s="36"/>
      <c r="AR143" s="231" t="s">
        <v>1722</v>
      </c>
      <c r="AT143" s="231" t="s">
        <v>166</v>
      </c>
      <c r="AU143" s="231" t="s">
        <v>81</v>
      </c>
      <c r="AY143" s="15" t="s">
        <v>170</v>
      </c>
      <c r="BE143" s="232">
        <f>IF(O143="základní",K143,0)</f>
        <v>0</v>
      </c>
      <c r="BF143" s="232">
        <f>IF(O143="snížená",K143,0)</f>
        <v>0</v>
      </c>
      <c r="BG143" s="232">
        <f>IF(O143="zákl. přenesená",K143,0)</f>
        <v>0</v>
      </c>
      <c r="BH143" s="232">
        <f>IF(O143="sníž. přenesená",K143,0)</f>
        <v>0</v>
      </c>
      <c r="BI143" s="232">
        <f>IF(O143="nulová",K143,0)</f>
        <v>0</v>
      </c>
      <c r="BJ143" s="15" t="s">
        <v>81</v>
      </c>
      <c r="BK143" s="232">
        <f>ROUND(P143*H143,2)</f>
        <v>0</v>
      </c>
      <c r="BL143" s="15" t="s">
        <v>1722</v>
      </c>
      <c r="BM143" s="231" t="s">
        <v>611</v>
      </c>
    </row>
    <row r="144" s="2" customFormat="1" ht="54" customHeight="1">
      <c r="A144" s="36"/>
      <c r="B144" s="37"/>
      <c r="C144" s="216" t="s">
        <v>370</v>
      </c>
      <c r="D144" s="216" t="s">
        <v>166</v>
      </c>
      <c r="E144" s="217" t="s">
        <v>1828</v>
      </c>
      <c r="F144" s="218" t="s">
        <v>1829</v>
      </c>
      <c r="G144" s="219" t="s">
        <v>169</v>
      </c>
      <c r="H144" s="220">
        <v>3</v>
      </c>
      <c r="I144" s="221"/>
      <c r="J144" s="222"/>
      <c r="K144" s="223">
        <f>ROUND(P144*H144,2)</f>
        <v>0</v>
      </c>
      <c r="L144" s="224"/>
      <c r="M144" s="225"/>
      <c r="N144" s="226" t="s">
        <v>20</v>
      </c>
      <c r="O144" s="227" t="s">
        <v>43</v>
      </c>
      <c r="P144" s="228">
        <f>I144+J144</f>
        <v>0</v>
      </c>
      <c r="Q144" s="228">
        <f>ROUND(I144*H144,2)</f>
        <v>0</v>
      </c>
      <c r="R144" s="228">
        <f>ROUND(J144*H144,2)</f>
        <v>0</v>
      </c>
      <c r="S144" s="82"/>
      <c r="T144" s="229">
        <f>S144*H144</f>
        <v>0</v>
      </c>
      <c r="U144" s="229">
        <v>0</v>
      </c>
      <c r="V144" s="229">
        <f>U144*H144</f>
        <v>0</v>
      </c>
      <c r="W144" s="229">
        <v>0</v>
      </c>
      <c r="X144" s="230">
        <f>W144*H144</f>
        <v>0</v>
      </c>
      <c r="Y144" s="36"/>
      <c r="Z144" s="36"/>
      <c r="AA144" s="36"/>
      <c r="AB144" s="36"/>
      <c r="AC144" s="36"/>
      <c r="AD144" s="36"/>
      <c r="AE144" s="36"/>
      <c r="AR144" s="231" t="s">
        <v>1722</v>
      </c>
      <c r="AT144" s="231" t="s">
        <v>166</v>
      </c>
      <c r="AU144" s="231" t="s">
        <v>81</v>
      </c>
      <c r="AY144" s="15" t="s">
        <v>170</v>
      </c>
      <c r="BE144" s="232">
        <f>IF(O144="základní",K144,0)</f>
        <v>0</v>
      </c>
      <c r="BF144" s="232">
        <f>IF(O144="snížená",K144,0)</f>
        <v>0</v>
      </c>
      <c r="BG144" s="232">
        <f>IF(O144="zákl. přenesená",K144,0)</f>
        <v>0</v>
      </c>
      <c r="BH144" s="232">
        <f>IF(O144="sníž. přenesená",K144,0)</f>
        <v>0</v>
      </c>
      <c r="BI144" s="232">
        <f>IF(O144="nulová",K144,0)</f>
        <v>0</v>
      </c>
      <c r="BJ144" s="15" t="s">
        <v>81</v>
      </c>
      <c r="BK144" s="232">
        <f>ROUND(P144*H144,2)</f>
        <v>0</v>
      </c>
      <c r="BL144" s="15" t="s">
        <v>1722</v>
      </c>
      <c r="BM144" s="231" t="s">
        <v>1830</v>
      </c>
    </row>
    <row r="145" s="2" customFormat="1" ht="21.6" customHeight="1">
      <c r="A145" s="36"/>
      <c r="B145" s="37"/>
      <c r="C145" s="216" t="s">
        <v>375</v>
      </c>
      <c r="D145" s="216" t="s">
        <v>166</v>
      </c>
      <c r="E145" s="217" t="s">
        <v>1831</v>
      </c>
      <c r="F145" s="218" t="s">
        <v>1832</v>
      </c>
      <c r="G145" s="219" t="s">
        <v>169</v>
      </c>
      <c r="H145" s="220">
        <v>6</v>
      </c>
      <c r="I145" s="221"/>
      <c r="J145" s="222"/>
      <c r="K145" s="223">
        <f>ROUND(P145*H145,2)</f>
        <v>0</v>
      </c>
      <c r="L145" s="224"/>
      <c r="M145" s="225"/>
      <c r="N145" s="226" t="s">
        <v>20</v>
      </c>
      <c r="O145" s="227" t="s">
        <v>43</v>
      </c>
      <c r="P145" s="228">
        <f>I145+J145</f>
        <v>0</v>
      </c>
      <c r="Q145" s="228">
        <f>ROUND(I145*H145,2)</f>
        <v>0</v>
      </c>
      <c r="R145" s="228">
        <f>ROUND(J145*H145,2)</f>
        <v>0</v>
      </c>
      <c r="S145" s="82"/>
      <c r="T145" s="229">
        <f>S145*H145</f>
        <v>0</v>
      </c>
      <c r="U145" s="229">
        <v>0</v>
      </c>
      <c r="V145" s="229">
        <f>U145*H145</f>
        <v>0</v>
      </c>
      <c r="W145" s="229">
        <v>0</v>
      </c>
      <c r="X145" s="230">
        <f>W145*H145</f>
        <v>0</v>
      </c>
      <c r="Y145" s="36"/>
      <c r="Z145" s="36"/>
      <c r="AA145" s="36"/>
      <c r="AB145" s="36"/>
      <c r="AC145" s="36"/>
      <c r="AD145" s="36"/>
      <c r="AE145" s="36"/>
      <c r="AR145" s="231" t="s">
        <v>1722</v>
      </c>
      <c r="AT145" s="231" t="s">
        <v>166</v>
      </c>
      <c r="AU145" s="231" t="s">
        <v>81</v>
      </c>
      <c r="AY145" s="15" t="s">
        <v>170</v>
      </c>
      <c r="BE145" s="232">
        <f>IF(O145="základní",K145,0)</f>
        <v>0</v>
      </c>
      <c r="BF145" s="232">
        <f>IF(O145="snížená",K145,0)</f>
        <v>0</v>
      </c>
      <c r="BG145" s="232">
        <f>IF(O145="zákl. přenesená",K145,0)</f>
        <v>0</v>
      </c>
      <c r="BH145" s="232">
        <f>IF(O145="sníž. přenesená",K145,0)</f>
        <v>0</v>
      </c>
      <c r="BI145" s="232">
        <f>IF(O145="nulová",K145,0)</f>
        <v>0</v>
      </c>
      <c r="BJ145" s="15" t="s">
        <v>81</v>
      </c>
      <c r="BK145" s="232">
        <f>ROUND(P145*H145,2)</f>
        <v>0</v>
      </c>
      <c r="BL145" s="15" t="s">
        <v>1722</v>
      </c>
      <c r="BM145" s="231" t="s">
        <v>1833</v>
      </c>
    </row>
    <row r="146" s="2" customFormat="1" ht="21.6" customHeight="1">
      <c r="A146" s="36"/>
      <c r="B146" s="37"/>
      <c r="C146" s="250" t="s">
        <v>379</v>
      </c>
      <c r="D146" s="250" t="s">
        <v>229</v>
      </c>
      <c r="E146" s="251" t="s">
        <v>1834</v>
      </c>
      <c r="F146" s="252" t="s">
        <v>1835</v>
      </c>
      <c r="G146" s="253" t="s">
        <v>169</v>
      </c>
      <c r="H146" s="254">
        <v>3</v>
      </c>
      <c r="I146" s="255"/>
      <c r="J146" s="255"/>
      <c r="K146" s="256">
        <f>ROUND(P146*H146,2)</f>
        <v>0</v>
      </c>
      <c r="L146" s="257"/>
      <c r="M146" s="42"/>
      <c r="N146" s="258" t="s">
        <v>20</v>
      </c>
      <c r="O146" s="227" t="s">
        <v>43</v>
      </c>
      <c r="P146" s="228">
        <f>I146+J146</f>
        <v>0</v>
      </c>
      <c r="Q146" s="228">
        <f>ROUND(I146*H146,2)</f>
        <v>0</v>
      </c>
      <c r="R146" s="228">
        <f>ROUND(J146*H146,2)</f>
        <v>0</v>
      </c>
      <c r="S146" s="82"/>
      <c r="T146" s="229">
        <f>S146*H146</f>
        <v>0</v>
      </c>
      <c r="U146" s="229">
        <v>0</v>
      </c>
      <c r="V146" s="229">
        <f>U146*H146</f>
        <v>0</v>
      </c>
      <c r="W146" s="229">
        <v>0</v>
      </c>
      <c r="X146" s="230">
        <f>W146*H146</f>
        <v>0</v>
      </c>
      <c r="Y146" s="36"/>
      <c r="Z146" s="36"/>
      <c r="AA146" s="36"/>
      <c r="AB146" s="36"/>
      <c r="AC146" s="36"/>
      <c r="AD146" s="36"/>
      <c r="AE146" s="36"/>
      <c r="AR146" s="231" t="s">
        <v>1722</v>
      </c>
      <c r="AT146" s="231" t="s">
        <v>229</v>
      </c>
      <c r="AU146" s="231" t="s">
        <v>81</v>
      </c>
      <c r="AY146" s="15" t="s">
        <v>170</v>
      </c>
      <c r="BE146" s="232">
        <f>IF(O146="základní",K146,0)</f>
        <v>0</v>
      </c>
      <c r="BF146" s="232">
        <f>IF(O146="snížená",K146,0)</f>
        <v>0</v>
      </c>
      <c r="BG146" s="232">
        <f>IF(O146="zákl. přenesená",K146,0)</f>
        <v>0</v>
      </c>
      <c r="BH146" s="232">
        <f>IF(O146="sníž. přenesená",K146,0)</f>
        <v>0</v>
      </c>
      <c r="BI146" s="232">
        <f>IF(O146="nulová",K146,0)</f>
        <v>0</v>
      </c>
      <c r="BJ146" s="15" t="s">
        <v>81</v>
      </c>
      <c r="BK146" s="232">
        <f>ROUND(P146*H146,2)</f>
        <v>0</v>
      </c>
      <c r="BL146" s="15" t="s">
        <v>1722</v>
      </c>
      <c r="BM146" s="231" t="s">
        <v>615</v>
      </c>
    </row>
    <row r="147" s="2" customFormat="1" ht="54" customHeight="1">
      <c r="A147" s="36"/>
      <c r="B147" s="37"/>
      <c r="C147" s="216" t="s">
        <v>383</v>
      </c>
      <c r="D147" s="216" t="s">
        <v>166</v>
      </c>
      <c r="E147" s="217" t="s">
        <v>1836</v>
      </c>
      <c r="F147" s="218" t="s">
        <v>1837</v>
      </c>
      <c r="G147" s="219" t="s">
        <v>169</v>
      </c>
      <c r="H147" s="220">
        <v>3</v>
      </c>
      <c r="I147" s="221"/>
      <c r="J147" s="222"/>
      <c r="K147" s="223">
        <f>ROUND(P147*H147,2)</f>
        <v>0</v>
      </c>
      <c r="L147" s="224"/>
      <c r="M147" s="225"/>
      <c r="N147" s="226" t="s">
        <v>20</v>
      </c>
      <c r="O147" s="227" t="s">
        <v>43</v>
      </c>
      <c r="P147" s="228">
        <f>I147+J147</f>
        <v>0</v>
      </c>
      <c r="Q147" s="228">
        <f>ROUND(I147*H147,2)</f>
        <v>0</v>
      </c>
      <c r="R147" s="228">
        <f>ROUND(J147*H147,2)</f>
        <v>0</v>
      </c>
      <c r="S147" s="82"/>
      <c r="T147" s="229">
        <f>S147*H147</f>
        <v>0</v>
      </c>
      <c r="U147" s="229">
        <v>0</v>
      </c>
      <c r="V147" s="229">
        <f>U147*H147</f>
        <v>0</v>
      </c>
      <c r="W147" s="229">
        <v>0</v>
      </c>
      <c r="X147" s="230">
        <f>W147*H147</f>
        <v>0</v>
      </c>
      <c r="Y147" s="36"/>
      <c r="Z147" s="36"/>
      <c r="AA147" s="36"/>
      <c r="AB147" s="36"/>
      <c r="AC147" s="36"/>
      <c r="AD147" s="36"/>
      <c r="AE147" s="36"/>
      <c r="AR147" s="231" t="s">
        <v>1722</v>
      </c>
      <c r="AT147" s="231" t="s">
        <v>166</v>
      </c>
      <c r="AU147" s="231" t="s">
        <v>81</v>
      </c>
      <c r="AY147" s="15" t="s">
        <v>170</v>
      </c>
      <c r="BE147" s="232">
        <f>IF(O147="základní",K147,0)</f>
        <v>0</v>
      </c>
      <c r="BF147" s="232">
        <f>IF(O147="snížená",K147,0)</f>
        <v>0</v>
      </c>
      <c r="BG147" s="232">
        <f>IF(O147="zákl. přenesená",K147,0)</f>
        <v>0</v>
      </c>
      <c r="BH147" s="232">
        <f>IF(O147="sníž. přenesená",K147,0)</f>
        <v>0</v>
      </c>
      <c r="BI147" s="232">
        <f>IF(O147="nulová",K147,0)</f>
        <v>0</v>
      </c>
      <c r="BJ147" s="15" t="s">
        <v>81</v>
      </c>
      <c r="BK147" s="232">
        <f>ROUND(P147*H147,2)</f>
        <v>0</v>
      </c>
      <c r="BL147" s="15" t="s">
        <v>1722</v>
      </c>
      <c r="BM147" s="231" t="s">
        <v>631</v>
      </c>
    </row>
    <row r="148" s="2" customFormat="1" ht="21.6" customHeight="1">
      <c r="A148" s="36"/>
      <c r="B148" s="37"/>
      <c r="C148" s="250" t="s">
        <v>1396</v>
      </c>
      <c r="D148" s="250" t="s">
        <v>229</v>
      </c>
      <c r="E148" s="251" t="s">
        <v>1838</v>
      </c>
      <c r="F148" s="252" t="s">
        <v>1839</v>
      </c>
      <c r="G148" s="253" t="s">
        <v>169</v>
      </c>
      <c r="H148" s="254">
        <v>3</v>
      </c>
      <c r="I148" s="255"/>
      <c r="J148" s="255"/>
      <c r="K148" s="256">
        <f>ROUND(P148*H148,2)</f>
        <v>0</v>
      </c>
      <c r="L148" s="257"/>
      <c r="M148" s="42"/>
      <c r="N148" s="258" t="s">
        <v>20</v>
      </c>
      <c r="O148" s="227" t="s">
        <v>43</v>
      </c>
      <c r="P148" s="228">
        <f>I148+J148</f>
        <v>0</v>
      </c>
      <c r="Q148" s="228">
        <f>ROUND(I148*H148,2)</f>
        <v>0</v>
      </c>
      <c r="R148" s="228">
        <f>ROUND(J148*H148,2)</f>
        <v>0</v>
      </c>
      <c r="S148" s="82"/>
      <c r="T148" s="229">
        <f>S148*H148</f>
        <v>0</v>
      </c>
      <c r="U148" s="229">
        <v>0</v>
      </c>
      <c r="V148" s="229">
        <f>U148*H148</f>
        <v>0</v>
      </c>
      <c r="W148" s="229">
        <v>0</v>
      </c>
      <c r="X148" s="230">
        <f>W148*H148</f>
        <v>0</v>
      </c>
      <c r="Y148" s="36"/>
      <c r="Z148" s="36"/>
      <c r="AA148" s="36"/>
      <c r="AB148" s="36"/>
      <c r="AC148" s="36"/>
      <c r="AD148" s="36"/>
      <c r="AE148" s="36"/>
      <c r="AR148" s="231" t="s">
        <v>1722</v>
      </c>
      <c r="AT148" s="231" t="s">
        <v>229</v>
      </c>
      <c r="AU148" s="231" t="s">
        <v>81</v>
      </c>
      <c r="AY148" s="15" t="s">
        <v>170</v>
      </c>
      <c r="BE148" s="232">
        <f>IF(O148="základní",K148,0)</f>
        <v>0</v>
      </c>
      <c r="BF148" s="232">
        <f>IF(O148="snížená",K148,0)</f>
        <v>0</v>
      </c>
      <c r="BG148" s="232">
        <f>IF(O148="zákl. přenesená",K148,0)</f>
        <v>0</v>
      </c>
      <c r="BH148" s="232">
        <f>IF(O148="sníž. přenesená",K148,0)</f>
        <v>0</v>
      </c>
      <c r="BI148" s="232">
        <f>IF(O148="nulová",K148,0)</f>
        <v>0</v>
      </c>
      <c r="BJ148" s="15" t="s">
        <v>81</v>
      </c>
      <c r="BK148" s="232">
        <f>ROUND(P148*H148,2)</f>
        <v>0</v>
      </c>
      <c r="BL148" s="15" t="s">
        <v>1722</v>
      </c>
      <c r="BM148" s="231" t="s">
        <v>639</v>
      </c>
    </row>
    <row r="149" s="2" customFormat="1" ht="21.6" customHeight="1">
      <c r="A149" s="36"/>
      <c r="B149" s="37"/>
      <c r="C149" s="250" t="s">
        <v>313</v>
      </c>
      <c r="D149" s="250" t="s">
        <v>229</v>
      </c>
      <c r="E149" s="251" t="s">
        <v>1840</v>
      </c>
      <c r="F149" s="252" t="s">
        <v>1841</v>
      </c>
      <c r="G149" s="253" t="s">
        <v>169</v>
      </c>
      <c r="H149" s="254">
        <v>3</v>
      </c>
      <c r="I149" s="255"/>
      <c r="J149" s="255"/>
      <c r="K149" s="256">
        <f>ROUND(P149*H149,2)</f>
        <v>0</v>
      </c>
      <c r="L149" s="257"/>
      <c r="M149" s="42"/>
      <c r="N149" s="258" t="s">
        <v>20</v>
      </c>
      <c r="O149" s="227" t="s">
        <v>43</v>
      </c>
      <c r="P149" s="228">
        <f>I149+J149</f>
        <v>0</v>
      </c>
      <c r="Q149" s="228">
        <f>ROUND(I149*H149,2)</f>
        <v>0</v>
      </c>
      <c r="R149" s="228">
        <f>ROUND(J149*H149,2)</f>
        <v>0</v>
      </c>
      <c r="S149" s="82"/>
      <c r="T149" s="229">
        <f>S149*H149</f>
        <v>0</v>
      </c>
      <c r="U149" s="229">
        <v>0</v>
      </c>
      <c r="V149" s="229">
        <f>U149*H149</f>
        <v>0</v>
      </c>
      <c r="W149" s="229">
        <v>0</v>
      </c>
      <c r="X149" s="230">
        <f>W149*H149</f>
        <v>0</v>
      </c>
      <c r="Y149" s="36"/>
      <c r="Z149" s="36"/>
      <c r="AA149" s="36"/>
      <c r="AB149" s="36"/>
      <c r="AC149" s="36"/>
      <c r="AD149" s="36"/>
      <c r="AE149" s="36"/>
      <c r="AR149" s="231" t="s">
        <v>1722</v>
      </c>
      <c r="AT149" s="231" t="s">
        <v>229</v>
      </c>
      <c r="AU149" s="231" t="s">
        <v>81</v>
      </c>
      <c r="AY149" s="15" t="s">
        <v>170</v>
      </c>
      <c r="BE149" s="232">
        <f>IF(O149="základní",K149,0)</f>
        <v>0</v>
      </c>
      <c r="BF149" s="232">
        <f>IF(O149="snížená",K149,0)</f>
        <v>0</v>
      </c>
      <c r="BG149" s="232">
        <f>IF(O149="zákl. přenesená",K149,0)</f>
        <v>0</v>
      </c>
      <c r="BH149" s="232">
        <f>IF(O149="sníž. přenesená",K149,0)</f>
        <v>0</v>
      </c>
      <c r="BI149" s="232">
        <f>IF(O149="nulová",K149,0)</f>
        <v>0</v>
      </c>
      <c r="BJ149" s="15" t="s">
        <v>81</v>
      </c>
      <c r="BK149" s="232">
        <f>ROUND(P149*H149,2)</f>
        <v>0</v>
      </c>
      <c r="BL149" s="15" t="s">
        <v>1722</v>
      </c>
      <c r="BM149" s="231" t="s">
        <v>647</v>
      </c>
    </row>
    <row r="150" s="2" customFormat="1" ht="43.2" customHeight="1">
      <c r="A150" s="36"/>
      <c r="B150" s="37"/>
      <c r="C150" s="216" t="s">
        <v>317</v>
      </c>
      <c r="D150" s="216" t="s">
        <v>166</v>
      </c>
      <c r="E150" s="217" t="s">
        <v>1842</v>
      </c>
      <c r="F150" s="218" t="s">
        <v>1843</v>
      </c>
      <c r="G150" s="219" t="s">
        <v>169</v>
      </c>
      <c r="H150" s="220">
        <v>3</v>
      </c>
      <c r="I150" s="221"/>
      <c r="J150" s="222"/>
      <c r="K150" s="223">
        <f>ROUND(P150*H150,2)</f>
        <v>0</v>
      </c>
      <c r="L150" s="224"/>
      <c r="M150" s="225"/>
      <c r="N150" s="226" t="s">
        <v>20</v>
      </c>
      <c r="O150" s="227" t="s">
        <v>43</v>
      </c>
      <c r="P150" s="228">
        <f>I150+J150</f>
        <v>0</v>
      </c>
      <c r="Q150" s="228">
        <f>ROUND(I150*H150,2)</f>
        <v>0</v>
      </c>
      <c r="R150" s="228">
        <f>ROUND(J150*H150,2)</f>
        <v>0</v>
      </c>
      <c r="S150" s="82"/>
      <c r="T150" s="229">
        <f>S150*H150</f>
        <v>0</v>
      </c>
      <c r="U150" s="229">
        <v>0</v>
      </c>
      <c r="V150" s="229">
        <f>U150*H150</f>
        <v>0</v>
      </c>
      <c r="W150" s="229">
        <v>0</v>
      </c>
      <c r="X150" s="230">
        <f>W150*H150</f>
        <v>0</v>
      </c>
      <c r="Y150" s="36"/>
      <c r="Z150" s="36"/>
      <c r="AA150" s="36"/>
      <c r="AB150" s="36"/>
      <c r="AC150" s="36"/>
      <c r="AD150" s="36"/>
      <c r="AE150" s="36"/>
      <c r="AR150" s="231" t="s">
        <v>1722</v>
      </c>
      <c r="AT150" s="231" t="s">
        <v>166</v>
      </c>
      <c r="AU150" s="231" t="s">
        <v>81</v>
      </c>
      <c r="AY150" s="15" t="s">
        <v>170</v>
      </c>
      <c r="BE150" s="232">
        <f>IF(O150="základní",K150,0)</f>
        <v>0</v>
      </c>
      <c r="BF150" s="232">
        <f>IF(O150="snížená",K150,0)</f>
        <v>0</v>
      </c>
      <c r="BG150" s="232">
        <f>IF(O150="zákl. přenesená",K150,0)</f>
        <v>0</v>
      </c>
      <c r="BH150" s="232">
        <f>IF(O150="sníž. přenesená",K150,0)</f>
        <v>0</v>
      </c>
      <c r="BI150" s="232">
        <f>IF(O150="nulová",K150,0)</f>
        <v>0</v>
      </c>
      <c r="BJ150" s="15" t="s">
        <v>81</v>
      </c>
      <c r="BK150" s="232">
        <f>ROUND(P150*H150,2)</f>
        <v>0</v>
      </c>
      <c r="BL150" s="15" t="s">
        <v>1722</v>
      </c>
      <c r="BM150" s="231" t="s">
        <v>655</v>
      </c>
    </row>
    <row r="151" s="2" customFormat="1" ht="21.6" customHeight="1">
      <c r="A151" s="36"/>
      <c r="B151" s="37"/>
      <c r="C151" s="250" t="s">
        <v>387</v>
      </c>
      <c r="D151" s="250" t="s">
        <v>229</v>
      </c>
      <c r="E151" s="251" t="s">
        <v>1844</v>
      </c>
      <c r="F151" s="252" t="s">
        <v>1845</v>
      </c>
      <c r="G151" s="253" t="s">
        <v>169</v>
      </c>
      <c r="H151" s="254">
        <v>1</v>
      </c>
      <c r="I151" s="255"/>
      <c r="J151" s="255"/>
      <c r="K151" s="256">
        <f>ROUND(P151*H151,2)</f>
        <v>0</v>
      </c>
      <c r="L151" s="257"/>
      <c r="M151" s="42"/>
      <c r="N151" s="258" t="s">
        <v>20</v>
      </c>
      <c r="O151" s="227" t="s">
        <v>43</v>
      </c>
      <c r="P151" s="228">
        <f>I151+J151</f>
        <v>0</v>
      </c>
      <c r="Q151" s="228">
        <f>ROUND(I151*H151,2)</f>
        <v>0</v>
      </c>
      <c r="R151" s="228">
        <f>ROUND(J151*H151,2)</f>
        <v>0</v>
      </c>
      <c r="S151" s="82"/>
      <c r="T151" s="229">
        <f>S151*H151</f>
        <v>0</v>
      </c>
      <c r="U151" s="229">
        <v>0</v>
      </c>
      <c r="V151" s="229">
        <f>U151*H151</f>
        <v>0</v>
      </c>
      <c r="W151" s="229">
        <v>0</v>
      </c>
      <c r="X151" s="230">
        <f>W151*H151</f>
        <v>0</v>
      </c>
      <c r="Y151" s="36"/>
      <c r="Z151" s="36"/>
      <c r="AA151" s="36"/>
      <c r="AB151" s="36"/>
      <c r="AC151" s="36"/>
      <c r="AD151" s="36"/>
      <c r="AE151" s="36"/>
      <c r="AR151" s="231" t="s">
        <v>1722</v>
      </c>
      <c r="AT151" s="231" t="s">
        <v>229</v>
      </c>
      <c r="AU151" s="231" t="s">
        <v>81</v>
      </c>
      <c r="AY151" s="15" t="s">
        <v>170</v>
      </c>
      <c r="BE151" s="232">
        <f>IF(O151="základní",K151,0)</f>
        <v>0</v>
      </c>
      <c r="BF151" s="232">
        <f>IF(O151="snížená",K151,0)</f>
        <v>0</v>
      </c>
      <c r="BG151" s="232">
        <f>IF(O151="zákl. přenesená",K151,0)</f>
        <v>0</v>
      </c>
      <c r="BH151" s="232">
        <f>IF(O151="sníž. přenesená",K151,0)</f>
        <v>0</v>
      </c>
      <c r="BI151" s="232">
        <f>IF(O151="nulová",K151,0)</f>
        <v>0</v>
      </c>
      <c r="BJ151" s="15" t="s">
        <v>81</v>
      </c>
      <c r="BK151" s="232">
        <f>ROUND(P151*H151,2)</f>
        <v>0</v>
      </c>
      <c r="BL151" s="15" t="s">
        <v>1722</v>
      </c>
      <c r="BM151" s="231" t="s">
        <v>667</v>
      </c>
    </row>
    <row r="152" s="2" customFormat="1" ht="32.4" customHeight="1">
      <c r="A152" s="36"/>
      <c r="B152" s="37"/>
      <c r="C152" s="216" t="s">
        <v>1780</v>
      </c>
      <c r="D152" s="216" t="s">
        <v>166</v>
      </c>
      <c r="E152" s="217" t="s">
        <v>1123</v>
      </c>
      <c r="F152" s="218" t="s">
        <v>1846</v>
      </c>
      <c r="G152" s="219" t="s">
        <v>169</v>
      </c>
      <c r="H152" s="220">
        <v>1</v>
      </c>
      <c r="I152" s="221"/>
      <c r="J152" s="222"/>
      <c r="K152" s="223">
        <f>ROUND(P152*H152,2)</f>
        <v>0</v>
      </c>
      <c r="L152" s="224"/>
      <c r="M152" s="225"/>
      <c r="N152" s="226" t="s">
        <v>20</v>
      </c>
      <c r="O152" s="227" t="s">
        <v>43</v>
      </c>
      <c r="P152" s="228">
        <f>I152+J152</f>
        <v>0</v>
      </c>
      <c r="Q152" s="228">
        <f>ROUND(I152*H152,2)</f>
        <v>0</v>
      </c>
      <c r="R152" s="228">
        <f>ROUND(J152*H152,2)</f>
        <v>0</v>
      </c>
      <c r="S152" s="82"/>
      <c r="T152" s="229">
        <f>S152*H152</f>
        <v>0</v>
      </c>
      <c r="U152" s="229">
        <v>0</v>
      </c>
      <c r="V152" s="229">
        <f>U152*H152</f>
        <v>0</v>
      </c>
      <c r="W152" s="229">
        <v>0</v>
      </c>
      <c r="X152" s="230">
        <f>W152*H152</f>
        <v>0</v>
      </c>
      <c r="Y152" s="36"/>
      <c r="Z152" s="36"/>
      <c r="AA152" s="36"/>
      <c r="AB152" s="36"/>
      <c r="AC152" s="36"/>
      <c r="AD152" s="36"/>
      <c r="AE152" s="36"/>
      <c r="AR152" s="231" t="s">
        <v>1722</v>
      </c>
      <c r="AT152" s="231" t="s">
        <v>166</v>
      </c>
      <c r="AU152" s="231" t="s">
        <v>81</v>
      </c>
      <c r="AY152" s="15" t="s">
        <v>170</v>
      </c>
      <c r="BE152" s="232">
        <f>IF(O152="základní",K152,0)</f>
        <v>0</v>
      </c>
      <c r="BF152" s="232">
        <f>IF(O152="snížená",K152,0)</f>
        <v>0</v>
      </c>
      <c r="BG152" s="232">
        <f>IF(O152="zákl. přenesená",K152,0)</f>
        <v>0</v>
      </c>
      <c r="BH152" s="232">
        <f>IF(O152="sníž. přenesená",K152,0)</f>
        <v>0</v>
      </c>
      <c r="BI152" s="232">
        <f>IF(O152="nulová",K152,0)</f>
        <v>0</v>
      </c>
      <c r="BJ152" s="15" t="s">
        <v>81</v>
      </c>
      <c r="BK152" s="232">
        <f>ROUND(P152*H152,2)</f>
        <v>0</v>
      </c>
      <c r="BL152" s="15" t="s">
        <v>1722</v>
      </c>
      <c r="BM152" s="231" t="s">
        <v>675</v>
      </c>
    </row>
    <row r="153" s="2" customFormat="1" ht="32.4" customHeight="1">
      <c r="A153" s="36"/>
      <c r="B153" s="37"/>
      <c r="C153" s="250" t="s">
        <v>1566</v>
      </c>
      <c r="D153" s="250" t="s">
        <v>229</v>
      </c>
      <c r="E153" s="251" t="s">
        <v>1847</v>
      </c>
      <c r="F153" s="252" t="s">
        <v>1848</v>
      </c>
      <c r="G153" s="253" t="s">
        <v>169</v>
      </c>
      <c r="H153" s="254">
        <v>1</v>
      </c>
      <c r="I153" s="255"/>
      <c r="J153" s="255"/>
      <c r="K153" s="256">
        <f>ROUND(P153*H153,2)</f>
        <v>0</v>
      </c>
      <c r="L153" s="257"/>
      <c r="M153" s="42"/>
      <c r="N153" s="258" t="s">
        <v>20</v>
      </c>
      <c r="O153" s="227" t="s">
        <v>43</v>
      </c>
      <c r="P153" s="228">
        <f>I153+J153</f>
        <v>0</v>
      </c>
      <c r="Q153" s="228">
        <f>ROUND(I153*H153,2)</f>
        <v>0</v>
      </c>
      <c r="R153" s="228">
        <f>ROUND(J153*H153,2)</f>
        <v>0</v>
      </c>
      <c r="S153" s="82"/>
      <c r="T153" s="229">
        <f>S153*H153</f>
        <v>0</v>
      </c>
      <c r="U153" s="229">
        <v>0</v>
      </c>
      <c r="V153" s="229">
        <f>U153*H153</f>
        <v>0</v>
      </c>
      <c r="W153" s="229">
        <v>0</v>
      </c>
      <c r="X153" s="230">
        <f>W153*H153</f>
        <v>0</v>
      </c>
      <c r="Y153" s="36"/>
      <c r="Z153" s="36"/>
      <c r="AA153" s="36"/>
      <c r="AB153" s="36"/>
      <c r="AC153" s="36"/>
      <c r="AD153" s="36"/>
      <c r="AE153" s="36"/>
      <c r="AR153" s="231" t="s">
        <v>1722</v>
      </c>
      <c r="AT153" s="231" t="s">
        <v>229</v>
      </c>
      <c r="AU153" s="231" t="s">
        <v>81</v>
      </c>
      <c r="AY153" s="15" t="s">
        <v>170</v>
      </c>
      <c r="BE153" s="232">
        <f>IF(O153="základní",K153,0)</f>
        <v>0</v>
      </c>
      <c r="BF153" s="232">
        <f>IF(O153="snížená",K153,0)</f>
        <v>0</v>
      </c>
      <c r="BG153" s="232">
        <f>IF(O153="zákl. přenesená",K153,0)</f>
        <v>0</v>
      </c>
      <c r="BH153" s="232">
        <f>IF(O153="sníž. přenesená",K153,0)</f>
        <v>0</v>
      </c>
      <c r="BI153" s="232">
        <f>IF(O153="nulová",K153,0)</f>
        <v>0</v>
      </c>
      <c r="BJ153" s="15" t="s">
        <v>81</v>
      </c>
      <c r="BK153" s="232">
        <f>ROUND(P153*H153,2)</f>
        <v>0</v>
      </c>
      <c r="BL153" s="15" t="s">
        <v>1722</v>
      </c>
      <c r="BM153" s="231" t="s">
        <v>373</v>
      </c>
    </row>
    <row r="154" s="2" customFormat="1" ht="54" customHeight="1">
      <c r="A154" s="36"/>
      <c r="B154" s="37"/>
      <c r="C154" s="216" t="s">
        <v>1610</v>
      </c>
      <c r="D154" s="216" t="s">
        <v>166</v>
      </c>
      <c r="E154" s="217" t="s">
        <v>1849</v>
      </c>
      <c r="F154" s="218" t="s">
        <v>1850</v>
      </c>
      <c r="G154" s="219" t="s">
        <v>169</v>
      </c>
      <c r="H154" s="220">
        <v>1</v>
      </c>
      <c r="I154" s="221"/>
      <c r="J154" s="222"/>
      <c r="K154" s="223">
        <f>ROUND(P154*H154,2)</f>
        <v>0</v>
      </c>
      <c r="L154" s="224"/>
      <c r="M154" s="225"/>
      <c r="N154" s="226" t="s">
        <v>20</v>
      </c>
      <c r="O154" s="227" t="s">
        <v>43</v>
      </c>
      <c r="P154" s="228">
        <f>I154+J154</f>
        <v>0</v>
      </c>
      <c r="Q154" s="228">
        <f>ROUND(I154*H154,2)</f>
        <v>0</v>
      </c>
      <c r="R154" s="228">
        <f>ROUND(J154*H154,2)</f>
        <v>0</v>
      </c>
      <c r="S154" s="82"/>
      <c r="T154" s="229">
        <f>S154*H154</f>
        <v>0</v>
      </c>
      <c r="U154" s="229">
        <v>0</v>
      </c>
      <c r="V154" s="229">
        <f>U154*H154</f>
        <v>0</v>
      </c>
      <c r="W154" s="229">
        <v>0</v>
      </c>
      <c r="X154" s="230">
        <f>W154*H154</f>
        <v>0</v>
      </c>
      <c r="Y154" s="36"/>
      <c r="Z154" s="36"/>
      <c r="AA154" s="36"/>
      <c r="AB154" s="36"/>
      <c r="AC154" s="36"/>
      <c r="AD154" s="36"/>
      <c r="AE154" s="36"/>
      <c r="AR154" s="231" t="s">
        <v>1722</v>
      </c>
      <c r="AT154" s="231" t="s">
        <v>166</v>
      </c>
      <c r="AU154" s="231" t="s">
        <v>81</v>
      </c>
      <c r="AY154" s="15" t="s">
        <v>170</v>
      </c>
      <c r="BE154" s="232">
        <f>IF(O154="základní",K154,0)</f>
        <v>0</v>
      </c>
      <c r="BF154" s="232">
        <f>IF(O154="snížená",K154,0)</f>
        <v>0</v>
      </c>
      <c r="BG154" s="232">
        <f>IF(O154="zákl. přenesená",K154,0)</f>
        <v>0</v>
      </c>
      <c r="BH154" s="232">
        <f>IF(O154="sníž. přenesená",K154,0)</f>
        <v>0</v>
      </c>
      <c r="BI154" s="232">
        <f>IF(O154="nulová",K154,0)</f>
        <v>0</v>
      </c>
      <c r="BJ154" s="15" t="s">
        <v>81</v>
      </c>
      <c r="BK154" s="232">
        <f>ROUND(P154*H154,2)</f>
        <v>0</v>
      </c>
      <c r="BL154" s="15" t="s">
        <v>1722</v>
      </c>
      <c r="BM154" s="231" t="s">
        <v>694</v>
      </c>
    </row>
    <row r="155" s="2" customFormat="1" ht="32.4" customHeight="1">
      <c r="A155" s="36"/>
      <c r="B155" s="37"/>
      <c r="C155" s="250" t="s">
        <v>228</v>
      </c>
      <c r="D155" s="250" t="s">
        <v>229</v>
      </c>
      <c r="E155" s="251" t="s">
        <v>1851</v>
      </c>
      <c r="F155" s="252" t="s">
        <v>1852</v>
      </c>
      <c r="G155" s="253" t="s">
        <v>169</v>
      </c>
      <c r="H155" s="254">
        <v>4</v>
      </c>
      <c r="I155" s="255"/>
      <c r="J155" s="255"/>
      <c r="K155" s="256">
        <f>ROUND(P155*H155,2)</f>
        <v>0</v>
      </c>
      <c r="L155" s="257"/>
      <c r="M155" s="42"/>
      <c r="N155" s="258" t="s">
        <v>20</v>
      </c>
      <c r="O155" s="227" t="s">
        <v>43</v>
      </c>
      <c r="P155" s="228">
        <f>I155+J155</f>
        <v>0</v>
      </c>
      <c r="Q155" s="228">
        <f>ROUND(I155*H155,2)</f>
        <v>0</v>
      </c>
      <c r="R155" s="228">
        <f>ROUND(J155*H155,2)</f>
        <v>0</v>
      </c>
      <c r="S155" s="82"/>
      <c r="T155" s="229">
        <f>S155*H155</f>
        <v>0</v>
      </c>
      <c r="U155" s="229">
        <v>0</v>
      </c>
      <c r="V155" s="229">
        <f>U155*H155</f>
        <v>0</v>
      </c>
      <c r="W155" s="229">
        <v>0</v>
      </c>
      <c r="X155" s="230">
        <f>W155*H155</f>
        <v>0</v>
      </c>
      <c r="Y155" s="36"/>
      <c r="Z155" s="36"/>
      <c r="AA155" s="36"/>
      <c r="AB155" s="36"/>
      <c r="AC155" s="36"/>
      <c r="AD155" s="36"/>
      <c r="AE155" s="36"/>
      <c r="AR155" s="231" t="s">
        <v>1722</v>
      </c>
      <c r="AT155" s="231" t="s">
        <v>229</v>
      </c>
      <c r="AU155" s="231" t="s">
        <v>81</v>
      </c>
      <c r="AY155" s="15" t="s">
        <v>170</v>
      </c>
      <c r="BE155" s="232">
        <f>IF(O155="základní",K155,0)</f>
        <v>0</v>
      </c>
      <c r="BF155" s="232">
        <f>IF(O155="snížená",K155,0)</f>
        <v>0</v>
      </c>
      <c r="BG155" s="232">
        <f>IF(O155="zákl. přenesená",K155,0)</f>
        <v>0</v>
      </c>
      <c r="BH155" s="232">
        <f>IF(O155="sníž. přenesená",K155,0)</f>
        <v>0</v>
      </c>
      <c r="BI155" s="232">
        <f>IF(O155="nulová",K155,0)</f>
        <v>0</v>
      </c>
      <c r="BJ155" s="15" t="s">
        <v>81</v>
      </c>
      <c r="BK155" s="232">
        <f>ROUND(P155*H155,2)</f>
        <v>0</v>
      </c>
      <c r="BL155" s="15" t="s">
        <v>1722</v>
      </c>
      <c r="BM155" s="231" t="s">
        <v>702</v>
      </c>
    </row>
    <row r="156" s="2" customFormat="1" ht="97.2" customHeight="1">
      <c r="A156" s="36"/>
      <c r="B156" s="37"/>
      <c r="C156" s="250" t="s">
        <v>233</v>
      </c>
      <c r="D156" s="250" t="s">
        <v>229</v>
      </c>
      <c r="E156" s="251" t="s">
        <v>1853</v>
      </c>
      <c r="F156" s="252" t="s">
        <v>1854</v>
      </c>
      <c r="G156" s="253" t="s">
        <v>169</v>
      </c>
      <c r="H156" s="254">
        <v>1</v>
      </c>
      <c r="I156" s="255"/>
      <c r="J156" s="255"/>
      <c r="K156" s="256">
        <f>ROUND(P156*H156,2)</f>
        <v>0</v>
      </c>
      <c r="L156" s="257"/>
      <c r="M156" s="42"/>
      <c r="N156" s="258" t="s">
        <v>20</v>
      </c>
      <c r="O156" s="227" t="s">
        <v>43</v>
      </c>
      <c r="P156" s="228">
        <f>I156+J156</f>
        <v>0</v>
      </c>
      <c r="Q156" s="228">
        <f>ROUND(I156*H156,2)</f>
        <v>0</v>
      </c>
      <c r="R156" s="228">
        <f>ROUND(J156*H156,2)</f>
        <v>0</v>
      </c>
      <c r="S156" s="82"/>
      <c r="T156" s="229">
        <f>S156*H156</f>
        <v>0</v>
      </c>
      <c r="U156" s="229">
        <v>0</v>
      </c>
      <c r="V156" s="229">
        <f>U156*H156</f>
        <v>0</v>
      </c>
      <c r="W156" s="229">
        <v>0</v>
      </c>
      <c r="X156" s="230">
        <f>W156*H156</f>
        <v>0</v>
      </c>
      <c r="Y156" s="36"/>
      <c r="Z156" s="36"/>
      <c r="AA156" s="36"/>
      <c r="AB156" s="36"/>
      <c r="AC156" s="36"/>
      <c r="AD156" s="36"/>
      <c r="AE156" s="36"/>
      <c r="AR156" s="231" t="s">
        <v>1722</v>
      </c>
      <c r="AT156" s="231" t="s">
        <v>229</v>
      </c>
      <c r="AU156" s="231" t="s">
        <v>81</v>
      </c>
      <c r="AY156" s="15" t="s">
        <v>170</v>
      </c>
      <c r="BE156" s="232">
        <f>IF(O156="základní",K156,0)</f>
        <v>0</v>
      </c>
      <c r="BF156" s="232">
        <f>IF(O156="snížená",K156,0)</f>
        <v>0</v>
      </c>
      <c r="BG156" s="232">
        <f>IF(O156="zákl. přenesená",K156,0)</f>
        <v>0</v>
      </c>
      <c r="BH156" s="232">
        <f>IF(O156="sníž. přenesená",K156,0)</f>
        <v>0</v>
      </c>
      <c r="BI156" s="232">
        <f>IF(O156="nulová",K156,0)</f>
        <v>0</v>
      </c>
      <c r="BJ156" s="15" t="s">
        <v>81</v>
      </c>
      <c r="BK156" s="232">
        <f>ROUND(P156*H156,2)</f>
        <v>0</v>
      </c>
      <c r="BL156" s="15" t="s">
        <v>1722</v>
      </c>
      <c r="BM156" s="231" t="s">
        <v>1855</v>
      </c>
    </row>
    <row r="157" s="2" customFormat="1" ht="32.4" customHeight="1">
      <c r="A157" s="36"/>
      <c r="B157" s="37"/>
      <c r="C157" s="250" t="s">
        <v>237</v>
      </c>
      <c r="D157" s="250" t="s">
        <v>229</v>
      </c>
      <c r="E157" s="251" t="s">
        <v>1856</v>
      </c>
      <c r="F157" s="252" t="s">
        <v>1857</v>
      </c>
      <c r="G157" s="253" t="s">
        <v>169</v>
      </c>
      <c r="H157" s="254">
        <v>9</v>
      </c>
      <c r="I157" s="255"/>
      <c r="J157" s="255"/>
      <c r="K157" s="256">
        <f>ROUND(P157*H157,2)</f>
        <v>0</v>
      </c>
      <c r="L157" s="257"/>
      <c r="M157" s="42"/>
      <c r="N157" s="258" t="s">
        <v>20</v>
      </c>
      <c r="O157" s="227" t="s">
        <v>43</v>
      </c>
      <c r="P157" s="228">
        <f>I157+J157</f>
        <v>0</v>
      </c>
      <c r="Q157" s="228">
        <f>ROUND(I157*H157,2)</f>
        <v>0</v>
      </c>
      <c r="R157" s="228">
        <f>ROUND(J157*H157,2)</f>
        <v>0</v>
      </c>
      <c r="S157" s="82"/>
      <c r="T157" s="229">
        <f>S157*H157</f>
        <v>0</v>
      </c>
      <c r="U157" s="229">
        <v>0</v>
      </c>
      <c r="V157" s="229">
        <f>U157*H157</f>
        <v>0</v>
      </c>
      <c r="W157" s="229">
        <v>0</v>
      </c>
      <c r="X157" s="230">
        <f>W157*H157</f>
        <v>0</v>
      </c>
      <c r="Y157" s="36"/>
      <c r="Z157" s="36"/>
      <c r="AA157" s="36"/>
      <c r="AB157" s="36"/>
      <c r="AC157" s="36"/>
      <c r="AD157" s="36"/>
      <c r="AE157" s="36"/>
      <c r="AR157" s="231" t="s">
        <v>1722</v>
      </c>
      <c r="AT157" s="231" t="s">
        <v>229</v>
      </c>
      <c r="AU157" s="231" t="s">
        <v>81</v>
      </c>
      <c r="AY157" s="15" t="s">
        <v>170</v>
      </c>
      <c r="BE157" s="232">
        <f>IF(O157="základní",K157,0)</f>
        <v>0</v>
      </c>
      <c r="BF157" s="232">
        <f>IF(O157="snížená",K157,0)</f>
        <v>0</v>
      </c>
      <c r="BG157" s="232">
        <f>IF(O157="zákl. přenesená",K157,0)</f>
        <v>0</v>
      </c>
      <c r="BH157" s="232">
        <f>IF(O157="sníž. přenesená",K157,0)</f>
        <v>0</v>
      </c>
      <c r="BI157" s="232">
        <f>IF(O157="nulová",K157,0)</f>
        <v>0</v>
      </c>
      <c r="BJ157" s="15" t="s">
        <v>81</v>
      </c>
      <c r="BK157" s="232">
        <f>ROUND(P157*H157,2)</f>
        <v>0</v>
      </c>
      <c r="BL157" s="15" t="s">
        <v>1722</v>
      </c>
      <c r="BM157" s="231" t="s">
        <v>719</v>
      </c>
    </row>
    <row r="158" s="2" customFormat="1" ht="43.2" customHeight="1">
      <c r="A158" s="36"/>
      <c r="B158" s="37"/>
      <c r="C158" s="250" t="s">
        <v>8</v>
      </c>
      <c r="D158" s="250" t="s">
        <v>229</v>
      </c>
      <c r="E158" s="251" t="s">
        <v>246</v>
      </c>
      <c r="F158" s="252" t="s">
        <v>247</v>
      </c>
      <c r="G158" s="253" t="s">
        <v>169</v>
      </c>
      <c r="H158" s="254">
        <v>1</v>
      </c>
      <c r="I158" s="255"/>
      <c r="J158" s="255"/>
      <c r="K158" s="256">
        <f>ROUND(P158*H158,2)</f>
        <v>0</v>
      </c>
      <c r="L158" s="257"/>
      <c r="M158" s="42"/>
      <c r="N158" s="258" t="s">
        <v>20</v>
      </c>
      <c r="O158" s="227" t="s">
        <v>43</v>
      </c>
      <c r="P158" s="228">
        <f>I158+J158</f>
        <v>0</v>
      </c>
      <c r="Q158" s="228">
        <f>ROUND(I158*H158,2)</f>
        <v>0</v>
      </c>
      <c r="R158" s="228">
        <f>ROUND(J158*H158,2)</f>
        <v>0</v>
      </c>
      <c r="S158" s="82"/>
      <c r="T158" s="229">
        <f>S158*H158</f>
        <v>0</v>
      </c>
      <c r="U158" s="229">
        <v>0</v>
      </c>
      <c r="V158" s="229">
        <f>U158*H158</f>
        <v>0</v>
      </c>
      <c r="W158" s="229">
        <v>0</v>
      </c>
      <c r="X158" s="230">
        <f>W158*H158</f>
        <v>0</v>
      </c>
      <c r="Y158" s="36"/>
      <c r="Z158" s="36"/>
      <c r="AA158" s="36"/>
      <c r="AB158" s="36"/>
      <c r="AC158" s="36"/>
      <c r="AD158" s="36"/>
      <c r="AE158" s="36"/>
      <c r="AR158" s="231" t="s">
        <v>1722</v>
      </c>
      <c r="AT158" s="231" t="s">
        <v>229</v>
      </c>
      <c r="AU158" s="231" t="s">
        <v>81</v>
      </c>
      <c r="AY158" s="15" t="s">
        <v>170</v>
      </c>
      <c r="BE158" s="232">
        <f>IF(O158="základní",K158,0)</f>
        <v>0</v>
      </c>
      <c r="BF158" s="232">
        <f>IF(O158="snížená",K158,0)</f>
        <v>0</v>
      </c>
      <c r="BG158" s="232">
        <f>IF(O158="zákl. přenesená",K158,0)</f>
        <v>0</v>
      </c>
      <c r="BH158" s="232">
        <f>IF(O158="sníž. přenesená",K158,0)</f>
        <v>0</v>
      </c>
      <c r="BI158" s="232">
        <f>IF(O158="nulová",K158,0)</f>
        <v>0</v>
      </c>
      <c r="BJ158" s="15" t="s">
        <v>81</v>
      </c>
      <c r="BK158" s="232">
        <f>ROUND(P158*H158,2)</f>
        <v>0</v>
      </c>
      <c r="BL158" s="15" t="s">
        <v>1722</v>
      </c>
      <c r="BM158" s="231" t="s">
        <v>727</v>
      </c>
    </row>
    <row r="159" s="2" customFormat="1" ht="75.6" customHeight="1">
      <c r="A159" s="36"/>
      <c r="B159" s="37"/>
      <c r="C159" s="250" t="s">
        <v>245</v>
      </c>
      <c r="D159" s="250" t="s">
        <v>229</v>
      </c>
      <c r="E159" s="251" t="s">
        <v>1858</v>
      </c>
      <c r="F159" s="252" t="s">
        <v>1859</v>
      </c>
      <c r="G159" s="253" t="s">
        <v>243</v>
      </c>
      <c r="H159" s="254">
        <v>150</v>
      </c>
      <c r="I159" s="255"/>
      <c r="J159" s="255"/>
      <c r="K159" s="256">
        <f>ROUND(P159*H159,2)</f>
        <v>0</v>
      </c>
      <c r="L159" s="257"/>
      <c r="M159" s="42"/>
      <c r="N159" s="258" t="s">
        <v>20</v>
      </c>
      <c r="O159" s="227" t="s">
        <v>43</v>
      </c>
      <c r="P159" s="228">
        <f>I159+J159</f>
        <v>0</v>
      </c>
      <c r="Q159" s="228">
        <f>ROUND(I159*H159,2)</f>
        <v>0</v>
      </c>
      <c r="R159" s="228">
        <f>ROUND(J159*H159,2)</f>
        <v>0</v>
      </c>
      <c r="S159" s="82"/>
      <c r="T159" s="229">
        <f>S159*H159</f>
        <v>0</v>
      </c>
      <c r="U159" s="229">
        <v>0</v>
      </c>
      <c r="V159" s="229">
        <f>U159*H159</f>
        <v>0</v>
      </c>
      <c r="W159" s="229">
        <v>0</v>
      </c>
      <c r="X159" s="230">
        <f>W159*H159</f>
        <v>0</v>
      </c>
      <c r="Y159" s="36"/>
      <c r="Z159" s="36"/>
      <c r="AA159" s="36"/>
      <c r="AB159" s="36"/>
      <c r="AC159" s="36"/>
      <c r="AD159" s="36"/>
      <c r="AE159" s="36"/>
      <c r="AR159" s="231" t="s">
        <v>1722</v>
      </c>
      <c r="AT159" s="231" t="s">
        <v>229</v>
      </c>
      <c r="AU159" s="231" t="s">
        <v>81</v>
      </c>
      <c r="AY159" s="15" t="s">
        <v>170</v>
      </c>
      <c r="BE159" s="232">
        <f>IF(O159="základní",K159,0)</f>
        <v>0</v>
      </c>
      <c r="BF159" s="232">
        <f>IF(O159="snížená",K159,0)</f>
        <v>0</v>
      </c>
      <c r="BG159" s="232">
        <f>IF(O159="zákl. přenesená",K159,0)</f>
        <v>0</v>
      </c>
      <c r="BH159" s="232">
        <f>IF(O159="sníž. přenesená",K159,0)</f>
        <v>0</v>
      </c>
      <c r="BI159" s="232">
        <f>IF(O159="nulová",K159,0)</f>
        <v>0</v>
      </c>
      <c r="BJ159" s="15" t="s">
        <v>81</v>
      </c>
      <c r="BK159" s="232">
        <f>ROUND(P159*H159,2)</f>
        <v>0</v>
      </c>
      <c r="BL159" s="15" t="s">
        <v>1722</v>
      </c>
      <c r="BM159" s="231" t="s">
        <v>736</v>
      </c>
    </row>
    <row r="160" s="2" customFormat="1" ht="32.4" customHeight="1">
      <c r="A160" s="36"/>
      <c r="B160" s="37"/>
      <c r="C160" s="216" t="s">
        <v>249</v>
      </c>
      <c r="D160" s="216" t="s">
        <v>166</v>
      </c>
      <c r="E160" s="217" t="s">
        <v>1860</v>
      </c>
      <c r="F160" s="218" t="s">
        <v>1861</v>
      </c>
      <c r="G160" s="219" t="s">
        <v>169</v>
      </c>
      <c r="H160" s="220">
        <v>1</v>
      </c>
      <c r="I160" s="221"/>
      <c r="J160" s="222"/>
      <c r="K160" s="223">
        <f>ROUND(P160*H160,2)</f>
        <v>0</v>
      </c>
      <c r="L160" s="224"/>
      <c r="M160" s="225"/>
      <c r="N160" s="226" t="s">
        <v>20</v>
      </c>
      <c r="O160" s="227" t="s">
        <v>43</v>
      </c>
      <c r="P160" s="228">
        <f>I160+J160</f>
        <v>0</v>
      </c>
      <c r="Q160" s="228">
        <f>ROUND(I160*H160,2)</f>
        <v>0</v>
      </c>
      <c r="R160" s="228">
        <f>ROUND(J160*H160,2)</f>
        <v>0</v>
      </c>
      <c r="S160" s="82"/>
      <c r="T160" s="229">
        <f>S160*H160</f>
        <v>0</v>
      </c>
      <c r="U160" s="229">
        <v>0</v>
      </c>
      <c r="V160" s="229">
        <f>U160*H160</f>
        <v>0</v>
      </c>
      <c r="W160" s="229">
        <v>0</v>
      </c>
      <c r="X160" s="230">
        <f>W160*H160</f>
        <v>0</v>
      </c>
      <c r="Y160" s="36"/>
      <c r="Z160" s="36"/>
      <c r="AA160" s="36"/>
      <c r="AB160" s="36"/>
      <c r="AC160" s="36"/>
      <c r="AD160" s="36"/>
      <c r="AE160" s="36"/>
      <c r="AR160" s="231" t="s">
        <v>1722</v>
      </c>
      <c r="AT160" s="231" t="s">
        <v>166</v>
      </c>
      <c r="AU160" s="231" t="s">
        <v>81</v>
      </c>
      <c r="AY160" s="15" t="s">
        <v>170</v>
      </c>
      <c r="BE160" s="232">
        <f>IF(O160="základní",K160,0)</f>
        <v>0</v>
      </c>
      <c r="BF160" s="232">
        <f>IF(O160="snížená",K160,0)</f>
        <v>0</v>
      </c>
      <c r="BG160" s="232">
        <f>IF(O160="zákl. přenesená",K160,0)</f>
        <v>0</v>
      </c>
      <c r="BH160" s="232">
        <f>IF(O160="sníž. přenesená",K160,0)</f>
        <v>0</v>
      </c>
      <c r="BI160" s="232">
        <f>IF(O160="nulová",K160,0)</f>
        <v>0</v>
      </c>
      <c r="BJ160" s="15" t="s">
        <v>81</v>
      </c>
      <c r="BK160" s="232">
        <f>ROUND(P160*H160,2)</f>
        <v>0</v>
      </c>
      <c r="BL160" s="15" t="s">
        <v>1722</v>
      </c>
      <c r="BM160" s="231" t="s">
        <v>744</v>
      </c>
    </row>
    <row r="161" s="2" customFormat="1" ht="21.6" customHeight="1">
      <c r="A161" s="36"/>
      <c r="B161" s="37"/>
      <c r="C161" s="216" t="s">
        <v>1415</v>
      </c>
      <c r="D161" s="216" t="s">
        <v>166</v>
      </c>
      <c r="E161" s="217" t="s">
        <v>1862</v>
      </c>
      <c r="F161" s="218" t="s">
        <v>1863</v>
      </c>
      <c r="G161" s="219" t="s">
        <v>169</v>
      </c>
      <c r="H161" s="220">
        <v>1</v>
      </c>
      <c r="I161" s="221"/>
      <c r="J161" s="222"/>
      <c r="K161" s="223">
        <f>ROUND(P161*H161,2)</f>
        <v>0</v>
      </c>
      <c r="L161" s="224"/>
      <c r="M161" s="225"/>
      <c r="N161" s="269" t="s">
        <v>20</v>
      </c>
      <c r="O161" s="264" t="s">
        <v>43</v>
      </c>
      <c r="P161" s="265">
        <f>I161+J161</f>
        <v>0</v>
      </c>
      <c r="Q161" s="265">
        <f>ROUND(I161*H161,2)</f>
        <v>0</v>
      </c>
      <c r="R161" s="265">
        <f>ROUND(J161*H161,2)</f>
        <v>0</v>
      </c>
      <c r="S161" s="266"/>
      <c r="T161" s="267">
        <f>S161*H161</f>
        <v>0</v>
      </c>
      <c r="U161" s="267">
        <v>0</v>
      </c>
      <c r="V161" s="267">
        <f>U161*H161</f>
        <v>0</v>
      </c>
      <c r="W161" s="267">
        <v>0</v>
      </c>
      <c r="X161" s="268">
        <f>W161*H161</f>
        <v>0</v>
      </c>
      <c r="Y161" s="36"/>
      <c r="Z161" s="36"/>
      <c r="AA161" s="36"/>
      <c r="AB161" s="36"/>
      <c r="AC161" s="36"/>
      <c r="AD161" s="36"/>
      <c r="AE161" s="36"/>
      <c r="AR161" s="231" t="s">
        <v>1722</v>
      </c>
      <c r="AT161" s="231" t="s">
        <v>166</v>
      </c>
      <c r="AU161" s="231" t="s">
        <v>81</v>
      </c>
      <c r="AY161" s="15" t="s">
        <v>170</v>
      </c>
      <c r="BE161" s="232">
        <f>IF(O161="základní",K161,0)</f>
        <v>0</v>
      </c>
      <c r="BF161" s="232">
        <f>IF(O161="snížená",K161,0)</f>
        <v>0</v>
      </c>
      <c r="BG161" s="232">
        <f>IF(O161="zákl. přenesená",K161,0)</f>
        <v>0</v>
      </c>
      <c r="BH161" s="232">
        <f>IF(O161="sníž. přenesená",K161,0)</f>
        <v>0</v>
      </c>
      <c r="BI161" s="232">
        <f>IF(O161="nulová",K161,0)</f>
        <v>0</v>
      </c>
      <c r="BJ161" s="15" t="s">
        <v>81</v>
      </c>
      <c r="BK161" s="232">
        <f>ROUND(P161*H161,2)</f>
        <v>0</v>
      </c>
      <c r="BL161" s="15" t="s">
        <v>1722</v>
      </c>
      <c r="BM161" s="231" t="s">
        <v>753</v>
      </c>
    </row>
    <row r="162" s="2" customFormat="1" ht="6.96" customHeight="1">
      <c r="A162" s="36"/>
      <c r="B162" s="57"/>
      <c r="C162" s="58"/>
      <c r="D162" s="58"/>
      <c r="E162" s="58"/>
      <c r="F162" s="58"/>
      <c r="G162" s="58"/>
      <c r="H162" s="58"/>
      <c r="I162" s="177"/>
      <c r="J162" s="177"/>
      <c r="K162" s="58"/>
      <c r="L162" s="58"/>
      <c r="M162" s="42"/>
      <c r="N162" s="36"/>
      <c r="P162" s="36"/>
      <c r="Q162" s="36"/>
      <c r="R162" s="36"/>
      <c r="S162" s="36"/>
      <c r="T162" s="36"/>
      <c r="U162" s="36"/>
      <c r="V162" s="36"/>
      <c r="W162" s="36"/>
      <c r="X162" s="36"/>
      <c r="Y162" s="36"/>
      <c r="Z162" s="36"/>
      <c r="AA162" s="36"/>
      <c r="AB162" s="36"/>
      <c r="AC162" s="36"/>
      <c r="AD162" s="36"/>
      <c r="AE162" s="36"/>
    </row>
  </sheetData>
  <sheetProtection sheet="1" autoFilter="0" formatColumns="0" formatRows="0" objects="1" scenarios="1" spinCount="100000" saltValue="GWj3trQEzN/vqdZIFRdQTX6Pvrq6fcWU0exrf1PfBq2ZE+suLYm7OgMxAjAapunzH0zalv/x4sMfW2GZecc7uw==" hashValue="I3IQ927YqZcSPaAkVQPtPYOaQrEBIHz9KZF2/BMem+CcHRKjmTz5wiQOxE+jPiSiUxIubCUmH3DyZKNclvVmig==" algorithmName="SHA-512" password="CC35"/>
  <autoFilter ref="C87:L161"/>
  <mergeCells count="12">
    <mergeCell ref="E7:H7"/>
    <mergeCell ref="E9:H9"/>
    <mergeCell ref="E11:H11"/>
    <mergeCell ref="E20:H20"/>
    <mergeCell ref="E29:H29"/>
    <mergeCell ref="E52:H52"/>
    <mergeCell ref="E54:H54"/>
    <mergeCell ref="E56:H56"/>
    <mergeCell ref="E76:H76"/>
    <mergeCell ref="E78:H78"/>
    <mergeCell ref="E80:H80"/>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123</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1718</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1419</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ROUND(K89,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ROUND((SUM(BE89:BE124)),  2)</f>
        <v>0</v>
      </c>
      <c r="G37" s="36"/>
      <c r="H37" s="36"/>
      <c r="I37" s="166">
        <v>0.20999999999999999</v>
      </c>
      <c r="J37" s="147"/>
      <c r="K37" s="160">
        <f>ROUND(((SUM(BE89:BE124))*I37),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ROUND((SUM(BF89:BF124)),  2)</f>
        <v>0</v>
      </c>
      <c r="G38" s="36"/>
      <c r="H38" s="36"/>
      <c r="I38" s="166">
        <v>0.14999999999999999</v>
      </c>
      <c r="J38" s="147"/>
      <c r="K38" s="160">
        <f>ROUND(((SUM(BF89:BF124))*I38),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ROUND((SUM(BG89:BG124)),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ROUND((SUM(BH89:BH124)),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ROUND((SUM(BI89:BI124)),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1718</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02 - stavební úpravy</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Q89</f>
        <v>0</v>
      </c>
      <c r="J65" s="188">
        <f>R89</f>
        <v>0</v>
      </c>
      <c r="K65" s="100">
        <f>K89</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145</v>
      </c>
      <c r="E66" s="192"/>
      <c r="F66" s="192"/>
      <c r="G66" s="192"/>
      <c r="H66" s="192"/>
      <c r="I66" s="193">
        <f>Q90</f>
        <v>0</v>
      </c>
      <c r="J66" s="193">
        <f>R90</f>
        <v>0</v>
      </c>
      <c r="K66" s="194">
        <f>K90</f>
        <v>0</v>
      </c>
      <c r="L66" s="190"/>
      <c r="M66" s="195"/>
      <c r="S66" s="9"/>
      <c r="T66" s="9"/>
      <c r="U66" s="9"/>
      <c r="V66" s="9"/>
      <c r="W66" s="9"/>
      <c r="X66" s="9"/>
      <c r="Y66" s="9"/>
      <c r="Z66" s="9"/>
      <c r="AA66" s="9"/>
      <c r="AB66" s="9"/>
      <c r="AC66" s="9"/>
      <c r="AD66" s="9"/>
      <c r="AE66" s="9"/>
    </row>
    <row r="67" s="10" customFormat="1" ht="19.92" customHeight="1">
      <c r="A67" s="10"/>
      <c r="B67" s="196"/>
      <c r="C67" s="125"/>
      <c r="D67" s="197" t="s">
        <v>1218</v>
      </c>
      <c r="E67" s="198"/>
      <c r="F67" s="198"/>
      <c r="G67" s="198"/>
      <c r="H67" s="198"/>
      <c r="I67" s="199">
        <f>Q91</f>
        <v>0</v>
      </c>
      <c r="J67" s="199">
        <f>R91</f>
        <v>0</v>
      </c>
      <c r="K67" s="200">
        <f>K91</f>
        <v>0</v>
      </c>
      <c r="L67" s="125"/>
      <c r="M67" s="201"/>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147"/>
      <c r="J68" s="147"/>
      <c r="K68" s="38"/>
      <c r="L68" s="38"/>
      <c r="M68" s="148"/>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177"/>
      <c r="J69" s="177"/>
      <c r="K69" s="58"/>
      <c r="L69" s="58"/>
      <c r="M69" s="148"/>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180"/>
      <c r="J73" s="180"/>
      <c r="K73" s="60"/>
      <c r="L73" s="60"/>
      <c r="M73" s="148"/>
      <c r="S73" s="36"/>
      <c r="T73" s="36"/>
      <c r="U73" s="36"/>
      <c r="V73" s="36"/>
      <c r="W73" s="36"/>
      <c r="X73" s="36"/>
      <c r="Y73" s="36"/>
      <c r="Z73" s="36"/>
      <c r="AA73" s="36"/>
      <c r="AB73" s="36"/>
      <c r="AC73" s="36"/>
      <c r="AD73" s="36"/>
      <c r="AE73" s="36"/>
    </row>
    <row r="74" s="2" customFormat="1" ht="24.96" customHeight="1">
      <c r="A74" s="36"/>
      <c r="B74" s="37"/>
      <c r="C74" s="21" t="s">
        <v>148</v>
      </c>
      <c r="D74" s="38"/>
      <c r="E74" s="38"/>
      <c r="F74" s="38"/>
      <c r="G74" s="38"/>
      <c r="H74" s="38"/>
      <c r="I74" s="147"/>
      <c r="J74" s="147"/>
      <c r="K74" s="38"/>
      <c r="L74" s="38"/>
      <c r="M74" s="148"/>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2" customHeight="1">
      <c r="A76" s="36"/>
      <c r="B76" s="37"/>
      <c r="C76" s="30" t="s">
        <v>17</v>
      </c>
      <c r="D76" s="38"/>
      <c r="E76" s="38"/>
      <c r="F76" s="38"/>
      <c r="G76" s="38"/>
      <c r="H76" s="38"/>
      <c r="I76" s="147"/>
      <c r="J76" s="147"/>
      <c r="K76" s="38"/>
      <c r="L76" s="38"/>
      <c r="M76" s="148"/>
      <c r="S76" s="36"/>
      <c r="T76" s="36"/>
      <c r="U76" s="36"/>
      <c r="V76" s="36"/>
      <c r="W76" s="36"/>
      <c r="X76" s="36"/>
      <c r="Y76" s="36"/>
      <c r="Z76" s="36"/>
      <c r="AA76" s="36"/>
      <c r="AB76" s="36"/>
      <c r="AC76" s="36"/>
      <c r="AD76" s="36"/>
      <c r="AE76" s="36"/>
    </row>
    <row r="77" s="2" customFormat="1" ht="14.4" customHeight="1">
      <c r="A77" s="36"/>
      <c r="B77" s="37"/>
      <c r="C77" s="38"/>
      <c r="D77" s="38"/>
      <c r="E77" s="181" t="str">
        <f>E7</f>
        <v>Oprava zabezpečovacího zařízení v ŽST Dobříš</v>
      </c>
      <c r="F77" s="30"/>
      <c r="G77" s="30"/>
      <c r="H77" s="30"/>
      <c r="I77" s="147"/>
      <c r="J77" s="147"/>
      <c r="K77" s="38"/>
      <c r="L77" s="38"/>
      <c r="M77" s="148"/>
      <c r="S77" s="36"/>
      <c r="T77" s="36"/>
      <c r="U77" s="36"/>
      <c r="V77" s="36"/>
      <c r="W77" s="36"/>
      <c r="X77" s="36"/>
      <c r="Y77" s="36"/>
      <c r="Z77" s="36"/>
      <c r="AA77" s="36"/>
      <c r="AB77" s="36"/>
      <c r="AC77" s="36"/>
      <c r="AD77" s="36"/>
      <c r="AE77" s="36"/>
    </row>
    <row r="78" s="1" customFormat="1" ht="12" customHeight="1">
      <c r="B78" s="19"/>
      <c r="C78" s="30" t="s">
        <v>133</v>
      </c>
      <c r="D78" s="20"/>
      <c r="E78" s="20"/>
      <c r="F78" s="20"/>
      <c r="G78" s="20"/>
      <c r="H78" s="20"/>
      <c r="I78" s="139"/>
      <c r="J78" s="139"/>
      <c r="K78" s="20"/>
      <c r="L78" s="20"/>
      <c r="M78" s="18"/>
    </row>
    <row r="79" s="2" customFormat="1" ht="14.4" customHeight="1">
      <c r="A79" s="36"/>
      <c r="B79" s="37"/>
      <c r="C79" s="38"/>
      <c r="D79" s="38"/>
      <c r="E79" s="181" t="s">
        <v>1718</v>
      </c>
      <c r="F79" s="38"/>
      <c r="G79" s="38"/>
      <c r="H79" s="38"/>
      <c r="I79" s="147"/>
      <c r="J79" s="147"/>
      <c r="K79" s="38"/>
      <c r="L79" s="38"/>
      <c r="M79" s="148"/>
      <c r="S79" s="36"/>
      <c r="T79" s="36"/>
      <c r="U79" s="36"/>
      <c r="V79" s="36"/>
      <c r="W79" s="36"/>
      <c r="X79" s="36"/>
      <c r="Y79" s="36"/>
      <c r="Z79" s="36"/>
      <c r="AA79" s="36"/>
      <c r="AB79" s="36"/>
      <c r="AC79" s="36"/>
      <c r="AD79" s="36"/>
      <c r="AE79" s="36"/>
    </row>
    <row r="80" s="2" customFormat="1" ht="12" customHeight="1">
      <c r="A80" s="36"/>
      <c r="B80" s="37"/>
      <c r="C80" s="30" t="s">
        <v>135</v>
      </c>
      <c r="D80" s="38"/>
      <c r="E80" s="38"/>
      <c r="F80" s="38"/>
      <c r="G80" s="38"/>
      <c r="H80" s="38"/>
      <c r="I80" s="147"/>
      <c r="J80" s="147"/>
      <c r="K80" s="38"/>
      <c r="L80" s="38"/>
      <c r="M80" s="148"/>
      <c r="S80" s="36"/>
      <c r="T80" s="36"/>
      <c r="U80" s="36"/>
      <c r="V80" s="36"/>
      <c r="W80" s="36"/>
      <c r="X80" s="36"/>
      <c r="Y80" s="36"/>
      <c r="Z80" s="36"/>
      <c r="AA80" s="36"/>
      <c r="AB80" s="36"/>
      <c r="AC80" s="36"/>
      <c r="AD80" s="36"/>
      <c r="AE80" s="36"/>
    </row>
    <row r="81" s="2" customFormat="1" ht="14.4" customHeight="1">
      <c r="A81" s="36"/>
      <c r="B81" s="37"/>
      <c r="C81" s="38"/>
      <c r="D81" s="38"/>
      <c r="E81" s="67" t="str">
        <f>E11</f>
        <v>02 - stavební úpravy</v>
      </c>
      <c r="F81" s="38"/>
      <c r="G81" s="38"/>
      <c r="H81" s="38"/>
      <c r="I81" s="147"/>
      <c r="J81" s="147"/>
      <c r="K81" s="38"/>
      <c r="L81" s="38"/>
      <c r="M81" s="148"/>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147"/>
      <c r="J82" s="147"/>
      <c r="K82" s="38"/>
      <c r="L82" s="38"/>
      <c r="M82" s="148"/>
      <c r="S82" s="36"/>
      <c r="T82" s="36"/>
      <c r="U82" s="36"/>
      <c r="V82" s="36"/>
      <c r="W82" s="36"/>
      <c r="X82" s="36"/>
      <c r="Y82" s="36"/>
      <c r="Z82" s="36"/>
      <c r="AA82" s="36"/>
      <c r="AB82" s="36"/>
      <c r="AC82" s="36"/>
      <c r="AD82" s="36"/>
      <c r="AE82" s="36"/>
    </row>
    <row r="83" s="2" customFormat="1" ht="12" customHeight="1">
      <c r="A83" s="36"/>
      <c r="B83" s="37"/>
      <c r="C83" s="30" t="s">
        <v>22</v>
      </c>
      <c r="D83" s="38"/>
      <c r="E83" s="38"/>
      <c r="F83" s="25" t="str">
        <f>F14</f>
        <v>Dobříš</v>
      </c>
      <c r="G83" s="38"/>
      <c r="H83" s="38"/>
      <c r="I83" s="150" t="s">
        <v>24</v>
      </c>
      <c r="J83" s="152" t="str">
        <f>IF(J14="","",J14)</f>
        <v>18. 12. 2019</v>
      </c>
      <c r="K83" s="38"/>
      <c r="L83" s="38"/>
      <c r="M83" s="148"/>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147"/>
      <c r="J84" s="147"/>
      <c r="K84" s="38"/>
      <c r="L84" s="38"/>
      <c r="M84" s="148"/>
      <c r="S84" s="36"/>
      <c r="T84" s="36"/>
      <c r="U84" s="36"/>
      <c r="V84" s="36"/>
      <c r="W84" s="36"/>
      <c r="X84" s="36"/>
      <c r="Y84" s="36"/>
      <c r="Z84" s="36"/>
      <c r="AA84" s="36"/>
      <c r="AB84" s="36"/>
      <c r="AC84" s="36"/>
      <c r="AD84" s="36"/>
      <c r="AE84" s="36"/>
    </row>
    <row r="85" s="2" customFormat="1" ht="26.4" customHeight="1">
      <c r="A85" s="36"/>
      <c r="B85" s="37"/>
      <c r="C85" s="30" t="s">
        <v>26</v>
      </c>
      <c r="D85" s="38"/>
      <c r="E85" s="38"/>
      <c r="F85" s="25" t="str">
        <f>E17</f>
        <v>Jiří Kejkula</v>
      </c>
      <c r="G85" s="38"/>
      <c r="H85" s="38"/>
      <c r="I85" s="150" t="s">
        <v>32</v>
      </c>
      <c r="J85" s="182" t="str">
        <f>E23</f>
        <v>Signal projekt s.r.o.</v>
      </c>
      <c r="K85" s="38"/>
      <c r="L85" s="38"/>
      <c r="M85" s="148"/>
      <c r="S85" s="36"/>
      <c r="T85" s="36"/>
      <c r="U85" s="36"/>
      <c r="V85" s="36"/>
      <c r="W85" s="36"/>
      <c r="X85" s="36"/>
      <c r="Y85" s="36"/>
      <c r="Z85" s="36"/>
      <c r="AA85" s="36"/>
      <c r="AB85" s="36"/>
      <c r="AC85" s="36"/>
      <c r="AD85" s="36"/>
      <c r="AE85" s="36"/>
    </row>
    <row r="86" s="2" customFormat="1" ht="15.6" customHeight="1">
      <c r="A86" s="36"/>
      <c r="B86" s="37"/>
      <c r="C86" s="30" t="s">
        <v>30</v>
      </c>
      <c r="D86" s="38"/>
      <c r="E86" s="38"/>
      <c r="F86" s="25" t="str">
        <f>IF(E20="","",E20)</f>
        <v>Vyplň údaj</v>
      </c>
      <c r="G86" s="38"/>
      <c r="H86" s="38"/>
      <c r="I86" s="150" t="s">
        <v>34</v>
      </c>
      <c r="J86" s="182" t="str">
        <f>E26</f>
        <v>Zdeněk Hron</v>
      </c>
      <c r="K86" s="38"/>
      <c r="L86" s="38"/>
      <c r="M86" s="148"/>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147"/>
      <c r="J87" s="147"/>
      <c r="K87" s="38"/>
      <c r="L87" s="38"/>
      <c r="M87" s="148"/>
      <c r="S87" s="36"/>
      <c r="T87" s="36"/>
      <c r="U87" s="36"/>
      <c r="V87" s="36"/>
      <c r="W87" s="36"/>
      <c r="X87" s="36"/>
      <c r="Y87" s="36"/>
      <c r="Z87" s="36"/>
      <c r="AA87" s="36"/>
      <c r="AB87" s="36"/>
      <c r="AC87" s="36"/>
      <c r="AD87" s="36"/>
      <c r="AE87" s="36"/>
    </row>
    <row r="88" s="11" customFormat="1" ht="29.28" customHeight="1">
      <c r="A88" s="202"/>
      <c r="B88" s="203"/>
      <c r="C88" s="204" t="s">
        <v>149</v>
      </c>
      <c r="D88" s="205" t="s">
        <v>57</v>
      </c>
      <c r="E88" s="205" t="s">
        <v>53</v>
      </c>
      <c r="F88" s="205" t="s">
        <v>54</v>
      </c>
      <c r="G88" s="205" t="s">
        <v>150</v>
      </c>
      <c r="H88" s="205" t="s">
        <v>151</v>
      </c>
      <c r="I88" s="206" t="s">
        <v>152</v>
      </c>
      <c r="J88" s="206" t="s">
        <v>153</v>
      </c>
      <c r="K88" s="207" t="s">
        <v>143</v>
      </c>
      <c r="L88" s="208" t="s">
        <v>154</v>
      </c>
      <c r="M88" s="209"/>
      <c r="N88" s="90" t="s">
        <v>20</v>
      </c>
      <c r="O88" s="91" t="s">
        <v>42</v>
      </c>
      <c r="P88" s="91" t="s">
        <v>155</v>
      </c>
      <c r="Q88" s="91" t="s">
        <v>156</v>
      </c>
      <c r="R88" s="91" t="s">
        <v>157</v>
      </c>
      <c r="S88" s="91" t="s">
        <v>158</v>
      </c>
      <c r="T88" s="91" t="s">
        <v>159</v>
      </c>
      <c r="U88" s="91" t="s">
        <v>160</v>
      </c>
      <c r="V88" s="91" t="s">
        <v>161</v>
      </c>
      <c r="W88" s="91" t="s">
        <v>162</v>
      </c>
      <c r="X88" s="92" t="s">
        <v>163</v>
      </c>
      <c r="Y88" s="202"/>
      <c r="Z88" s="202"/>
      <c r="AA88" s="202"/>
      <c r="AB88" s="202"/>
      <c r="AC88" s="202"/>
      <c r="AD88" s="202"/>
      <c r="AE88" s="202"/>
    </row>
    <row r="89" s="2" customFormat="1" ht="22.8" customHeight="1">
      <c r="A89" s="36"/>
      <c r="B89" s="37"/>
      <c r="C89" s="97" t="s">
        <v>164</v>
      </c>
      <c r="D89" s="38"/>
      <c r="E89" s="38"/>
      <c r="F89" s="38"/>
      <c r="G89" s="38"/>
      <c r="H89" s="38"/>
      <c r="I89" s="147"/>
      <c r="J89" s="147"/>
      <c r="K89" s="210">
        <f>BK89</f>
        <v>0</v>
      </c>
      <c r="L89" s="38"/>
      <c r="M89" s="42"/>
      <c r="N89" s="93"/>
      <c r="O89" s="211"/>
      <c r="P89" s="94"/>
      <c r="Q89" s="212">
        <f>Q90</f>
        <v>0</v>
      </c>
      <c r="R89" s="212">
        <f>R90</f>
        <v>0</v>
      </c>
      <c r="S89" s="94"/>
      <c r="T89" s="213">
        <f>T90</f>
        <v>0</v>
      </c>
      <c r="U89" s="94"/>
      <c r="V89" s="213">
        <f>V90</f>
        <v>111.3922501</v>
      </c>
      <c r="W89" s="94"/>
      <c r="X89" s="214">
        <f>X90</f>
        <v>0</v>
      </c>
      <c r="Y89" s="36"/>
      <c r="Z89" s="36"/>
      <c r="AA89" s="36"/>
      <c r="AB89" s="36"/>
      <c r="AC89" s="36"/>
      <c r="AD89" s="36"/>
      <c r="AE89" s="36"/>
      <c r="AT89" s="15" t="s">
        <v>73</v>
      </c>
      <c r="AU89" s="15" t="s">
        <v>144</v>
      </c>
      <c r="BK89" s="215">
        <f>BK90</f>
        <v>0</v>
      </c>
    </row>
    <row r="90" s="12" customFormat="1" ht="25.92" customHeight="1">
      <c r="A90" s="12"/>
      <c r="B90" s="233"/>
      <c r="C90" s="234"/>
      <c r="D90" s="235" t="s">
        <v>73</v>
      </c>
      <c r="E90" s="236" t="s">
        <v>166</v>
      </c>
      <c r="F90" s="236" t="s">
        <v>219</v>
      </c>
      <c r="G90" s="234"/>
      <c r="H90" s="234"/>
      <c r="I90" s="237"/>
      <c r="J90" s="237"/>
      <c r="K90" s="238">
        <f>BK90</f>
        <v>0</v>
      </c>
      <c r="L90" s="234"/>
      <c r="M90" s="239"/>
      <c r="N90" s="240"/>
      <c r="O90" s="241"/>
      <c r="P90" s="241"/>
      <c r="Q90" s="242">
        <f>Q91</f>
        <v>0</v>
      </c>
      <c r="R90" s="242">
        <f>R91</f>
        <v>0</v>
      </c>
      <c r="S90" s="241"/>
      <c r="T90" s="243">
        <f>T91</f>
        <v>0</v>
      </c>
      <c r="U90" s="241"/>
      <c r="V90" s="243">
        <f>V91</f>
        <v>111.3922501</v>
      </c>
      <c r="W90" s="241"/>
      <c r="X90" s="244">
        <f>X91</f>
        <v>0</v>
      </c>
      <c r="Y90" s="12"/>
      <c r="Z90" s="12"/>
      <c r="AA90" s="12"/>
      <c r="AB90" s="12"/>
      <c r="AC90" s="12"/>
      <c r="AD90" s="12"/>
      <c r="AE90" s="12"/>
      <c r="AR90" s="245" t="s">
        <v>165</v>
      </c>
      <c r="AT90" s="246" t="s">
        <v>73</v>
      </c>
      <c r="AU90" s="246" t="s">
        <v>74</v>
      </c>
      <c r="AY90" s="245" t="s">
        <v>170</v>
      </c>
      <c r="BK90" s="247">
        <f>BK91</f>
        <v>0</v>
      </c>
    </row>
    <row r="91" s="12" customFormat="1" ht="22.8" customHeight="1">
      <c r="A91" s="12"/>
      <c r="B91" s="233"/>
      <c r="C91" s="234"/>
      <c r="D91" s="235" t="s">
        <v>73</v>
      </c>
      <c r="E91" s="248" t="s">
        <v>1228</v>
      </c>
      <c r="F91" s="248" t="s">
        <v>1229</v>
      </c>
      <c r="G91" s="234"/>
      <c r="H91" s="234"/>
      <c r="I91" s="237"/>
      <c r="J91" s="237"/>
      <c r="K91" s="249">
        <f>BK91</f>
        <v>0</v>
      </c>
      <c r="L91" s="234"/>
      <c r="M91" s="239"/>
      <c r="N91" s="240"/>
      <c r="O91" s="241"/>
      <c r="P91" s="241"/>
      <c r="Q91" s="242">
        <f>SUM(Q92:Q124)</f>
        <v>0</v>
      </c>
      <c r="R91" s="242">
        <f>SUM(R92:R124)</f>
        <v>0</v>
      </c>
      <c r="S91" s="241"/>
      <c r="T91" s="243">
        <f>SUM(T92:T124)</f>
        <v>0</v>
      </c>
      <c r="U91" s="241"/>
      <c r="V91" s="243">
        <f>SUM(V92:V124)</f>
        <v>111.3922501</v>
      </c>
      <c r="W91" s="241"/>
      <c r="X91" s="244">
        <f>SUM(X92:X124)</f>
        <v>0</v>
      </c>
      <c r="Y91" s="12"/>
      <c r="Z91" s="12"/>
      <c r="AA91" s="12"/>
      <c r="AB91" s="12"/>
      <c r="AC91" s="12"/>
      <c r="AD91" s="12"/>
      <c r="AE91" s="12"/>
      <c r="AR91" s="245" t="s">
        <v>165</v>
      </c>
      <c r="AT91" s="246" t="s">
        <v>73</v>
      </c>
      <c r="AU91" s="246" t="s">
        <v>81</v>
      </c>
      <c r="AY91" s="245" t="s">
        <v>170</v>
      </c>
      <c r="BK91" s="247">
        <f>SUM(BK92:BK124)</f>
        <v>0</v>
      </c>
    </row>
    <row r="92" s="2" customFormat="1" ht="21.6" customHeight="1">
      <c r="A92" s="36"/>
      <c r="B92" s="37"/>
      <c r="C92" s="250" t="s">
        <v>81</v>
      </c>
      <c r="D92" s="250" t="s">
        <v>229</v>
      </c>
      <c r="E92" s="251" t="s">
        <v>1230</v>
      </c>
      <c r="F92" s="252" t="s">
        <v>1231</v>
      </c>
      <c r="G92" s="253" t="s">
        <v>1232</v>
      </c>
      <c r="H92" s="254">
        <v>0.23999999999999999</v>
      </c>
      <c r="I92" s="255"/>
      <c r="J92" s="255"/>
      <c r="K92" s="256">
        <f>ROUND(P92*H92,2)</f>
        <v>0</v>
      </c>
      <c r="L92" s="257"/>
      <c r="M92" s="42"/>
      <c r="N92" s="258" t="s">
        <v>20</v>
      </c>
      <c r="O92" s="227" t="s">
        <v>43</v>
      </c>
      <c r="P92" s="228">
        <f>I92+J92</f>
        <v>0</v>
      </c>
      <c r="Q92" s="228">
        <f>ROUND(I92*H92,2)</f>
        <v>0</v>
      </c>
      <c r="R92" s="228">
        <f>ROUND(J92*H92,2)</f>
        <v>0</v>
      </c>
      <c r="S92" s="82"/>
      <c r="T92" s="229">
        <f>S92*H92</f>
        <v>0</v>
      </c>
      <c r="U92" s="229">
        <v>0.0088000000000000005</v>
      </c>
      <c r="V92" s="229">
        <f>U92*H92</f>
        <v>0.0021120000000000002</v>
      </c>
      <c r="W92" s="229">
        <v>0</v>
      </c>
      <c r="X92" s="230">
        <f>W92*H92</f>
        <v>0</v>
      </c>
      <c r="Y92" s="36"/>
      <c r="Z92" s="36"/>
      <c r="AA92" s="36"/>
      <c r="AB92" s="36"/>
      <c r="AC92" s="36"/>
      <c r="AD92" s="36"/>
      <c r="AE92" s="36"/>
      <c r="AR92" s="231" t="s">
        <v>399</v>
      </c>
      <c r="AT92" s="231" t="s">
        <v>229</v>
      </c>
      <c r="AU92" s="231" t="s">
        <v>87</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399</v>
      </c>
      <c r="BM92" s="231" t="s">
        <v>87</v>
      </c>
    </row>
    <row r="93" s="2" customFormat="1">
      <c r="A93" s="36"/>
      <c r="B93" s="37"/>
      <c r="C93" s="38"/>
      <c r="D93" s="259" t="s">
        <v>1234</v>
      </c>
      <c r="E93" s="38"/>
      <c r="F93" s="260" t="s">
        <v>1235</v>
      </c>
      <c r="G93" s="38"/>
      <c r="H93" s="38"/>
      <c r="I93" s="147"/>
      <c r="J93" s="147"/>
      <c r="K93" s="38"/>
      <c r="L93" s="38"/>
      <c r="M93" s="42"/>
      <c r="N93" s="261"/>
      <c r="O93" s="262"/>
      <c r="P93" s="82"/>
      <c r="Q93" s="82"/>
      <c r="R93" s="82"/>
      <c r="S93" s="82"/>
      <c r="T93" s="82"/>
      <c r="U93" s="82"/>
      <c r="V93" s="82"/>
      <c r="W93" s="82"/>
      <c r="X93" s="83"/>
      <c r="Y93" s="36"/>
      <c r="Z93" s="36"/>
      <c r="AA93" s="36"/>
      <c r="AB93" s="36"/>
      <c r="AC93" s="36"/>
      <c r="AD93" s="36"/>
      <c r="AE93" s="36"/>
      <c r="AT93" s="15" t="s">
        <v>1234</v>
      </c>
      <c r="AU93" s="15" t="s">
        <v>87</v>
      </c>
    </row>
    <row r="94" s="2" customFormat="1" ht="43.2" customHeight="1">
      <c r="A94" s="36"/>
      <c r="B94" s="37"/>
      <c r="C94" s="250" t="s">
        <v>1259</v>
      </c>
      <c r="D94" s="250" t="s">
        <v>229</v>
      </c>
      <c r="E94" s="251" t="s">
        <v>1864</v>
      </c>
      <c r="F94" s="252" t="s">
        <v>1865</v>
      </c>
      <c r="G94" s="253" t="s">
        <v>1712</v>
      </c>
      <c r="H94" s="254">
        <v>95</v>
      </c>
      <c r="I94" s="255"/>
      <c r="J94" s="255"/>
      <c r="K94" s="256">
        <f>ROUND(P94*H94,2)</f>
        <v>0</v>
      </c>
      <c r="L94" s="257"/>
      <c r="M94" s="42"/>
      <c r="N94" s="258"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399</v>
      </c>
      <c r="AT94" s="231" t="s">
        <v>229</v>
      </c>
      <c r="AU94" s="231" t="s">
        <v>87</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399</v>
      </c>
      <c r="BM94" s="231" t="s">
        <v>172</v>
      </c>
    </row>
    <row r="95" s="2" customFormat="1">
      <c r="A95" s="36"/>
      <c r="B95" s="37"/>
      <c r="C95" s="38"/>
      <c r="D95" s="259" t="s">
        <v>1234</v>
      </c>
      <c r="E95" s="38"/>
      <c r="F95" s="260" t="s">
        <v>1866</v>
      </c>
      <c r="G95" s="38"/>
      <c r="H95" s="38"/>
      <c r="I95" s="147"/>
      <c r="J95" s="147"/>
      <c r="K95" s="38"/>
      <c r="L95" s="38"/>
      <c r="M95" s="42"/>
      <c r="N95" s="261"/>
      <c r="O95" s="262"/>
      <c r="P95" s="82"/>
      <c r="Q95" s="82"/>
      <c r="R95" s="82"/>
      <c r="S95" s="82"/>
      <c r="T95" s="82"/>
      <c r="U95" s="82"/>
      <c r="V95" s="82"/>
      <c r="W95" s="82"/>
      <c r="X95" s="83"/>
      <c r="Y95" s="36"/>
      <c r="Z95" s="36"/>
      <c r="AA95" s="36"/>
      <c r="AB95" s="36"/>
      <c r="AC95" s="36"/>
      <c r="AD95" s="36"/>
      <c r="AE95" s="36"/>
      <c r="AT95" s="15" t="s">
        <v>1234</v>
      </c>
      <c r="AU95" s="15" t="s">
        <v>87</v>
      </c>
    </row>
    <row r="96" s="2" customFormat="1" ht="32.4" customHeight="1">
      <c r="A96" s="36"/>
      <c r="B96" s="37"/>
      <c r="C96" s="250" t="s">
        <v>1245</v>
      </c>
      <c r="D96" s="250" t="s">
        <v>229</v>
      </c>
      <c r="E96" s="251" t="s">
        <v>1867</v>
      </c>
      <c r="F96" s="252" t="s">
        <v>1868</v>
      </c>
      <c r="G96" s="253" t="s">
        <v>187</v>
      </c>
      <c r="H96" s="254">
        <v>380</v>
      </c>
      <c r="I96" s="255"/>
      <c r="J96" s="255"/>
      <c r="K96" s="256">
        <f>ROUND(P96*H96,2)</f>
        <v>0</v>
      </c>
      <c r="L96" s="257"/>
      <c r="M96" s="42"/>
      <c r="N96" s="258" t="s">
        <v>20</v>
      </c>
      <c r="O96" s="227" t="s">
        <v>43</v>
      </c>
      <c r="P96" s="228">
        <f>I96+J96</f>
        <v>0</v>
      </c>
      <c r="Q96" s="228">
        <f>ROUND(I96*H96,2)</f>
        <v>0</v>
      </c>
      <c r="R96" s="228">
        <f>ROUND(J96*H96,2)</f>
        <v>0</v>
      </c>
      <c r="S96" s="82"/>
      <c r="T96" s="229">
        <f>S96*H96</f>
        <v>0</v>
      </c>
      <c r="U96" s="229">
        <v>1.995E-06</v>
      </c>
      <c r="V96" s="229">
        <f>U96*H96</f>
        <v>0.00075809999999999994</v>
      </c>
      <c r="W96" s="229">
        <v>0</v>
      </c>
      <c r="X96" s="230">
        <f>W96*H96</f>
        <v>0</v>
      </c>
      <c r="Y96" s="36"/>
      <c r="Z96" s="36"/>
      <c r="AA96" s="36"/>
      <c r="AB96" s="36"/>
      <c r="AC96" s="36"/>
      <c r="AD96" s="36"/>
      <c r="AE96" s="36"/>
      <c r="AR96" s="231" t="s">
        <v>399</v>
      </c>
      <c r="AT96" s="231" t="s">
        <v>229</v>
      </c>
      <c r="AU96" s="231" t="s">
        <v>87</v>
      </c>
      <c r="AY96" s="15" t="s">
        <v>170</v>
      </c>
      <c r="BE96" s="232">
        <f>IF(O96="základní",K96,0)</f>
        <v>0</v>
      </c>
      <c r="BF96" s="232">
        <f>IF(O96="snížená",K96,0)</f>
        <v>0</v>
      </c>
      <c r="BG96" s="232">
        <f>IF(O96="zákl. přenesená",K96,0)</f>
        <v>0</v>
      </c>
      <c r="BH96" s="232">
        <f>IF(O96="sníž. přenesená",K96,0)</f>
        <v>0</v>
      </c>
      <c r="BI96" s="232">
        <f>IF(O96="nulová",K96,0)</f>
        <v>0</v>
      </c>
      <c r="BJ96" s="15" t="s">
        <v>81</v>
      </c>
      <c r="BK96" s="232">
        <f>ROUND(P96*H96,2)</f>
        <v>0</v>
      </c>
      <c r="BL96" s="15" t="s">
        <v>399</v>
      </c>
      <c r="BM96" s="231" t="s">
        <v>180</v>
      </c>
    </row>
    <row r="97" s="2" customFormat="1">
      <c r="A97" s="36"/>
      <c r="B97" s="37"/>
      <c r="C97" s="38"/>
      <c r="D97" s="259" t="s">
        <v>1234</v>
      </c>
      <c r="E97" s="38"/>
      <c r="F97" s="260" t="s">
        <v>1866</v>
      </c>
      <c r="G97" s="38"/>
      <c r="H97" s="38"/>
      <c r="I97" s="147"/>
      <c r="J97" s="147"/>
      <c r="K97" s="38"/>
      <c r="L97" s="38"/>
      <c r="M97" s="42"/>
      <c r="N97" s="261"/>
      <c r="O97" s="262"/>
      <c r="P97" s="82"/>
      <c r="Q97" s="82"/>
      <c r="R97" s="82"/>
      <c r="S97" s="82"/>
      <c r="T97" s="82"/>
      <c r="U97" s="82"/>
      <c r="V97" s="82"/>
      <c r="W97" s="82"/>
      <c r="X97" s="83"/>
      <c r="Y97" s="36"/>
      <c r="Z97" s="36"/>
      <c r="AA97" s="36"/>
      <c r="AB97" s="36"/>
      <c r="AC97" s="36"/>
      <c r="AD97" s="36"/>
      <c r="AE97" s="36"/>
      <c r="AT97" s="15" t="s">
        <v>1234</v>
      </c>
      <c r="AU97" s="15" t="s">
        <v>87</v>
      </c>
    </row>
    <row r="98" s="2" customFormat="1" ht="64.8" customHeight="1">
      <c r="A98" s="36"/>
      <c r="B98" s="37"/>
      <c r="C98" s="250" t="s">
        <v>87</v>
      </c>
      <c r="D98" s="250" t="s">
        <v>229</v>
      </c>
      <c r="E98" s="251" t="s">
        <v>1869</v>
      </c>
      <c r="F98" s="252" t="s">
        <v>1870</v>
      </c>
      <c r="G98" s="253" t="s">
        <v>187</v>
      </c>
      <c r="H98" s="254">
        <v>50</v>
      </c>
      <c r="I98" s="255"/>
      <c r="J98" s="255"/>
      <c r="K98" s="256">
        <f>ROUND(P98*H98,2)</f>
        <v>0</v>
      </c>
      <c r="L98" s="257"/>
      <c r="M98" s="42"/>
      <c r="N98" s="258" t="s">
        <v>20</v>
      </c>
      <c r="O98" s="227" t="s">
        <v>43</v>
      </c>
      <c r="P98" s="228">
        <f>I98+J98</f>
        <v>0</v>
      </c>
      <c r="Q98" s="228">
        <f>ROUND(I98*H98,2)</f>
        <v>0</v>
      </c>
      <c r="R98" s="228">
        <f>ROUND(J98*H98,2)</f>
        <v>0</v>
      </c>
      <c r="S98" s="82"/>
      <c r="T98" s="229">
        <f>S98*H98</f>
        <v>0</v>
      </c>
      <c r="U98" s="229">
        <v>0</v>
      </c>
      <c r="V98" s="229">
        <f>U98*H98</f>
        <v>0</v>
      </c>
      <c r="W98" s="229">
        <v>0</v>
      </c>
      <c r="X98" s="230">
        <f>W98*H98</f>
        <v>0</v>
      </c>
      <c r="Y98" s="36"/>
      <c r="Z98" s="36"/>
      <c r="AA98" s="36"/>
      <c r="AB98" s="36"/>
      <c r="AC98" s="36"/>
      <c r="AD98" s="36"/>
      <c r="AE98" s="36"/>
      <c r="AR98" s="231" t="s">
        <v>399</v>
      </c>
      <c r="AT98" s="231" t="s">
        <v>229</v>
      </c>
      <c r="AU98" s="231" t="s">
        <v>87</v>
      </c>
      <c r="AY98" s="15" t="s">
        <v>170</v>
      </c>
      <c r="BE98" s="232">
        <f>IF(O98="základní",K98,0)</f>
        <v>0</v>
      </c>
      <c r="BF98" s="232">
        <f>IF(O98="snížená",K98,0)</f>
        <v>0</v>
      </c>
      <c r="BG98" s="232">
        <f>IF(O98="zákl. přenesená",K98,0)</f>
        <v>0</v>
      </c>
      <c r="BH98" s="232">
        <f>IF(O98="sníž. přenesená",K98,0)</f>
        <v>0</v>
      </c>
      <c r="BI98" s="232">
        <f>IF(O98="nulová",K98,0)</f>
        <v>0</v>
      </c>
      <c r="BJ98" s="15" t="s">
        <v>81</v>
      </c>
      <c r="BK98" s="232">
        <f>ROUND(P98*H98,2)</f>
        <v>0</v>
      </c>
      <c r="BL98" s="15" t="s">
        <v>399</v>
      </c>
      <c r="BM98" s="231" t="s">
        <v>1259</v>
      </c>
    </row>
    <row r="99" s="2" customFormat="1">
      <c r="A99" s="36"/>
      <c r="B99" s="37"/>
      <c r="C99" s="38"/>
      <c r="D99" s="259" t="s">
        <v>1234</v>
      </c>
      <c r="E99" s="38"/>
      <c r="F99" s="260" t="s">
        <v>1244</v>
      </c>
      <c r="G99" s="38"/>
      <c r="H99" s="38"/>
      <c r="I99" s="147"/>
      <c r="J99" s="147"/>
      <c r="K99" s="38"/>
      <c r="L99" s="38"/>
      <c r="M99" s="42"/>
      <c r="N99" s="261"/>
      <c r="O99" s="262"/>
      <c r="P99" s="82"/>
      <c r="Q99" s="82"/>
      <c r="R99" s="82"/>
      <c r="S99" s="82"/>
      <c r="T99" s="82"/>
      <c r="U99" s="82"/>
      <c r="V99" s="82"/>
      <c r="W99" s="82"/>
      <c r="X99" s="83"/>
      <c r="Y99" s="36"/>
      <c r="Z99" s="36"/>
      <c r="AA99" s="36"/>
      <c r="AB99" s="36"/>
      <c r="AC99" s="36"/>
      <c r="AD99" s="36"/>
      <c r="AE99" s="36"/>
      <c r="AT99" s="15" t="s">
        <v>1234</v>
      </c>
      <c r="AU99" s="15" t="s">
        <v>87</v>
      </c>
    </row>
    <row r="100" s="2" customFormat="1" ht="64.8" customHeight="1">
      <c r="A100" s="36"/>
      <c r="B100" s="37"/>
      <c r="C100" s="250" t="s">
        <v>1223</v>
      </c>
      <c r="D100" s="250" t="s">
        <v>229</v>
      </c>
      <c r="E100" s="251" t="s">
        <v>1871</v>
      </c>
      <c r="F100" s="252" t="s">
        <v>1872</v>
      </c>
      <c r="G100" s="253" t="s">
        <v>187</v>
      </c>
      <c r="H100" s="254">
        <v>190</v>
      </c>
      <c r="I100" s="255"/>
      <c r="J100" s="255"/>
      <c r="K100" s="256">
        <f>ROUND(P100*H100,2)</f>
        <v>0</v>
      </c>
      <c r="L100" s="257"/>
      <c r="M100" s="42"/>
      <c r="N100" s="258" t="s">
        <v>20</v>
      </c>
      <c r="O100" s="227" t="s">
        <v>43</v>
      </c>
      <c r="P100" s="228">
        <f>I100+J100</f>
        <v>0</v>
      </c>
      <c r="Q100" s="228">
        <f>ROUND(I100*H100,2)</f>
        <v>0</v>
      </c>
      <c r="R100" s="228">
        <f>ROUND(J100*H100,2)</f>
        <v>0</v>
      </c>
      <c r="S100" s="82"/>
      <c r="T100" s="229">
        <f>S100*H100</f>
        <v>0</v>
      </c>
      <c r="U100" s="229">
        <v>0</v>
      </c>
      <c r="V100" s="229">
        <f>U100*H100</f>
        <v>0</v>
      </c>
      <c r="W100" s="229">
        <v>0</v>
      </c>
      <c r="X100" s="230">
        <f>W100*H100</f>
        <v>0</v>
      </c>
      <c r="Y100" s="36"/>
      <c r="Z100" s="36"/>
      <c r="AA100" s="36"/>
      <c r="AB100" s="36"/>
      <c r="AC100" s="36"/>
      <c r="AD100" s="36"/>
      <c r="AE100" s="36"/>
      <c r="AR100" s="231" t="s">
        <v>399</v>
      </c>
      <c r="AT100" s="231" t="s">
        <v>229</v>
      </c>
      <c r="AU100" s="231" t="s">
        <v>87</v>
      </c>
      <c r="AY100" s="15" t="s">
        <v>170</v>
      </c>
      <c r="BE100" s="232">
        <f>IF(O100="základní",K100,0)</f>
        <v>0</v>
      </c>
      <c r="BF100" s="232">
        <f>IF(O100="snížená",K100,0)</f>
        <v>0</v>
      </c>
      <c r="BG100" s="232">
        <f>IF(O100="zákl. přenesená",K100,0)</f>
        <v>0</v>
      </c>
      <c r="BH100" s="232">
        <f>IF(O100="sníž. přenesená",K100,0)</f>
        <v>0</v>
      </c>
      <c r="BI100" s="232">
        <f>IF(O100="nulová",K100,0)</f>
        <v>0</v>
      </c>
      <c r="BJ100" s="15" t="s">
        <v>81</v>
      </c>
      <c r="BK100" s="232">
        <f>ROUND(P100*H100,2)</f>
        <v>0</v>
      </c>
      <c r="BL100" s="15" t="s">
        <v>399</v>
      </c>
      <c r="BM100" s="231" t="s">
        <v>1245</v>
      </c>
    </row>
    <row r="101" s="2" customFormat="1">
      <c r="A101" s="36"/>
      <c r="B101" s="37"/>
      <c r="C101" s="38"/>
      <c r="D101" s="259" t="s">
        <v>1234</v>
      </c>
      <c r="E101" s="38"/>
      <c r="F101" s="260" t="s">
        <v>1244</v>
      </c>
      <c r="G101" s="38"/>
      <c r="H101" s="38"/>
      <c r="I101" s="147"/>
      <c r="J101" s="147"/>
      <c r="K101" s="38"/>
      <c r="L101" s="38"/>
      <c r="M101" s="42"/>
      <c r="N101" s="261"/>
      <c r="O101" s="262"/>
      <c r="P101" s="82"/>
      <c r="Q101" s="82"/>
      <c r="R101" s="82"/>
      <c r="S101" s="82"/>
      <c r="T101" s="82"/>
      <c r="U101" s="82"/>
      <c r="V101" s="82"/>
      <c r="W101" s="82"/>
      <c r="X101" s="83"/>
      <c r="Y101" s="36"/>
      <c r="Z101" s="36"/>
      <c r="AA101" s="36"/>
      <c r="AB101" s="36"/>
      <c r="AC101" s="36"/>
      <c r="AD101" s="36"/>
      <c r="AE101" s="36"/>
      <c r="AT101" s="15" t="s">
        <v>1234</v>
      </c>
      <c r="AU101" s="15" t="s">
        <v>87</v>
      </c>
    </row>
    <row r="102" s="2" customFormat="1" ht="43.2" customHeight="1">
      <c r="A102" s="36"/>
      <c r="B102" s="37"/>
      <c r="C102" s="250" t="s">
        <v>237</v>
      </c>
      <c r="D102" s="250" t="s">
        <v>229</v>
      </c>
      <c r="E102" s="251" t="s">
        <v>1873</v>
      </c>
      <c r="F102" s="252" t="s">
        <v>1874</v>
      </c>
      <c r="G102" s="253" t="s">
        <v>169</v>
      </c>
      <c r="H102" s="254">
        <v>1</v>
      </c>
      <c r="I102" s="255"/>
      <c r="J102" s="255"/>
      <c r="K102" s="256">
        <f>ROUND(P102*H102,2)</f>
        <v>0</v>
      </c>
      <c r="L102" s="257"/>
      <c r="M102" s="42"/>
      <c r="N102" s="258" t="s">
        <v>20</v>
      </c>
      <c r="O102" s="227" t="s">
        <v>43</v>
      </c>
      <c r="P102" s="228">
        <f>I102+J102</f>
        <v>0</v>
      </c>
      <c r="Q102" s="228">
        <f>ROUND(I102*H102,2)</f>
        <v>0</v>
      </c>
      <c r="R102" s="228">
        <f>ROUND(J102*H102,2)</f>
        <v>0</v>
      </c>
      <c r="S102" s="82"/>
      <c r="T102" s="229">
        <f>S102*H102</f>
        <v>0</v>
      </c>
      <c r="U102" s="229">
        <v>0</v>
      </c>
      <c r="V102" s="229">
        <f>U102*H102</f>
        <v>0</v>
      </c>
      <c r="W102" s="229">
        <v>0</v>
      </c>
      <c r="X102" s="230">
        <f>W102*H102</f>
        <v>0</v>
      </c>
      <c r="Y102" s="36"/>
      <c r="Z102" s="36"/>
      <c r="AA102" s="36"/>
      <c r="AB102" s="36"/>
      <c r="AC102" s="36"/>
      <c r="AD102" s="36"/>
      <c r="AE102" s="36"/>
      <c r="AR102" s="231" t="s">
        <v>399</v>
      </c>
      <c r="AT102" s="231" t="s">
        <v>229</v>
      </c>
      <c r="AU102" s="231" t="s">
        <v>87</v>
      </c>
      <c r="AY102" s="15" t="s">
        <v>170</v>
      </c>
      <c r="BE102" s="232">
        <f>IF(O102="základní",K102,0)</f>
        <v>0</v>
      </c>
      <c r="BF102" s="232">
        <f>IF(O102="snížená",K102,0)</f>
        <v>0</v>
      </c>
      <c r="BG102" s="232">
        <f>IF(O102="zákl. přenesená",K102,0)</f>
        <v>0</v>
      </c>
      <c r="BH102" s="232">
        <f>IF(O102="sníž. přenesená",K102,0)</f>
        <v>0</v>
      </c>
      <c r="BI102" s="232">
        <f>IF(O102="nulová",K102,0)</f>
        <v>0</v>
      </c>
      <c r="BJ102" s="15" t="s">
        <v>81</v>
      </c>
      <c r="BK102" s="232">
        <f>ROUND(P102*H102,2)</f>
        <v>0</v>
      </c>
      <c r="BL102" s="15" t="s">
        <v>399</v>
      </c>
      <c r="BM102" s="231" t="s">
        <v>1354</v>
      </c>
    </row>
    <row r="103" s="2" customFormat="1">
      <c r="A103" s="36"/>
      <c r="B103" s="37"/>
      <c r="C103" s="38"/>
      <c r="D103" s="259" t="s">
        <v>1234</v>
      </c>
      <c r="E103" s="38"/>
      <c r="F103" s="260" t="s">
        <v>1875</v>
      </c>
      <c r="G103" s="38"/>
      <c r="H103" s="38"/>
      <c r="I103" s="147"/>
      <c r="J103" s="147"/>
      <c r="K103" s="38"/>
      <c r="L103" s="38"/>
      <c r="M103" s="42"/>
      <c r="N103" s="261"/>
      <c r="O103" s="262"/>
      <c r="P103" s="82"/>
      <c r="Q103" s="82"/>
      <c r="R103" s="82"/>
      <c r="S103" s="82"/>
      <c r="T103" s="82"/>
      <c r="U103" s="82"/>
      <c r="V103" s="82"/>
      <c r="W103" s="82"/>
      <c r="X103" s="83"/>
      <c r="Y103" s="36"/>
      <c r="Z103" s="36"/>
      <c r="AA103" s="36"/>
      <c r="AB103" s="36"/>
      <c r="AC103" s="36"/>
      <c r="AD103" s="36"/>
      <c r="AE103" s="36"/>
      <c r="AT103" s="15" t="s">
        <v>1234</v>
      </c>
      <c r="AU103" s="15" t="s">
        <v>87</v>
      </c>
    </row>
    <row r="104" s="2" customFormat="1" ht="32.4" customHeight="1">
      <c r="A104" s="36"/>
      <c r="B104" s="37"/>
      <c r="C104" s="250" t="s">
        <v>8</v>
      </c>
      <c r="D104" s="250" t="s">
        <v>229</v>
      </c>
      <c r="E104" s="251" t="s">
        <v>1876</v>
      </c>
      <c r="F104" s="252" t="s">
        <v>1877</v>
      </c>
      <c r="G104" s="253" t="s">
        <v>169</v>
      </c>
      <c r="H104" s="254">
        <v>1</v>
      </c>
      <c r="I104" s="255"/>
      <c r="J104" s="255"/>
      <c r="K104" s="256">
        <f>ROUND(P104*H104,2)</f>
        <v>0</v>
      </c>
      <c r="L104" s="257"/>
      <c r="M104" s="42"/>
      <c r="N104" s="258" t="s">
        <v>20</v>
      </c>
      <c r="O104" s="227" t="s">
        <v>43</v>
      </c>
      <c r="P104" s="228">
        <f>I104+J104</f>
        <v>0</v>
      </c>
      <c r="Q104" s="228">
        <f>ROUND(I104*H104,2)</f>
        <v>0</v>
      </c>
      <c r="R104" s="228">
        <f>ROUND(J104*H104,2)</f>
        <v>0</v>
      </c>
      <c r="S104" s="82"/>
      <c r="T104" s="229">
        <f>S104*H104</f>
        <v>0</v>
      </c>
      <c r="U104" s="229">
        <v>0.048430000000000001</v>
      </c>
      <c r="V104" s="229">
        <f>U104*H104</f>
        <v>0.048430000000000001</v>
      </c>
      <c r="W104" s="229">
        <v>0</v>
      </c>
      <c r="X104" s="230">
        <f>W104*H104</f>
        <v>0</v>
      </c>
      <c r="Y104" s="36"/>
      <c r="Z104" s="36"/>
      <c r="AA104" s="36"/>
      <c r="AB104" s="36"/>
      <c r="AC104" s="36"/>
      <c r="AD104" s="36"/>
      <c r="AE104" s="36"/>
      <c r="AR104" s="231" t="s">
        <v>399</v>
      </c>
      <c r="AT104" s="231" t="s">
        <v>229</v>
      </c>
      <c r="AU104" s="231" t="s">
        <v>87</v>
      </c>
      <c r="AY104" s="15" t="s">
        <v>170</v>
      </c>
      <c r="BE104" s="232">
        <f>IF(O104="základní",K104,0)</f>
        <v>0</v>
      </c>
      <c r="BF104" s="232">
        <f>IF(O104="snížená",K104,0)</f>
        <v>0</v>
      </c>
      <c r="BG104" s="232">
        <f>IF(O104="zákl. přenesená",K104,0)</f>
        <v>0</v>
      </c>
      <c r="BH104" s="232">
        <f>IF(O104="sníž. přenesená",K104,0)</f>
        <v>0</v>
      </c>
      <c r="BI104" s="232">
        <f>IF(O104="nulová",K104,0)</f>
        <v>0</v>
      </c>
      <c r="BJ104" s="15" t="s">
        <v>81</v>
      </c>
      <c r="BK104" s="232">
        <f>ROUND(P104*H104,2)</f>
        <v>0</v>
      </c>
      <c r="BL104" s="15" t="s">
        <v>399</v>
      </c>
      <c r="BM104" s="231" t="s">
        <v>1362</v>
      </c>
    </row>
    <row r="105" s="2" customFormat="1">
      <c r="A105" s="36"/>
      <c r="B105" s="37"/>
      <c r="C105" s="38"/>
      <c r="D105" s="259" t="s">
        <v>1234</v>
      </c>
      <c r="E105" s="38"/>
      <c r="F105" s="260" t="s">
        <v>1875</v>
      </c>
      <c r="G105" s="38"/>
      <c r="H105" s="38"/>
      <c r="I105" s="147"/>
      <c r="J105" s="147"/>
      <c r="K105" s="38"/>
      <c r="L105" s="38"/>
      <c r="M105" s="42"/>
      <c r="N105" s="261"/>
      <c r="O105" s="262"/>
      <c r="P105" s="82"/>
      <c r="Q105" s="82"/>
      <c r="R105" s="82"/>
      <c r="S105" s="82"/>
      <c r="T105" s="82"/>
      <c r="U105" s="82"/>
      <c r="V105" s="82"/>
      <c r="W105" s="82"/>
      <c r="X105" s="83"/>
      <c r="Y105" s="36"/>
      <c r="Z105" s="36"/>
      <c r="AA105" s="36"/>
      <c r="AB105" s="36"/>
      <c r="AC105" s="36"/>
      <c r="AD105" s="36"/>
      <c r="AE105" s="36"/>
      <c r="AT105" s="15" t="s">
        <v>1234</v>
      </c>
      <c r="AU105" s="15" t="s">
        <v>87</v>
      </c>
    </row>
    <row r="106" s="2" customFormat="1" ht="32.4" customHeight="1">
      <c r="A106" s="36"/>
      <c r="B106" s="37"/>
      <c r="C106" s="250" t="s">
        <v>1354</v>
      </c>
      <c r="D106" s="250" t="s">
        <v>229</v>
      </c>
      <c r="E106" s="251" t="s">
        <v>1878</v>
      </c>
      <c r="F106" s="252" t="s">
        <v>1879</v>
      </c>
      <c r="G106" s="253" t="s">
        <v>187</v>
      </c>
      <c r="H106" s="254">
        <v>30</v>
      </c>
      <c r="I106" s="255"/>
      <c r="J106" s="255"/>
      <c r="K106" s="256">
        <f>ROUND(P106*H106,2)</f>
        <v>0</v>
      </c>
      <c r="L106" s="257"/>
      <c r="M106" s="42"/>
      <c r="N106" s="258" t="s">
        <v>20</v>
      </c>
      <c r="O106" s="227" t="s">
        <v>43</v>
      </c>
      <c r="P106" s="228">
        <f>I106+J106</f>
        <v>0</v>
      </c>
      <c r="Q106" s="228">
        <f>ROUND(I106*H106,2)</f>
        <v>0</v>
      </c>
      <c r="R106" s="228">
        <f>ROUND(J106*H106,2)</f>
        <v>0</v>
      </c>
      <c r="S106" s="82"/>
      <c r="T106" s="229">
        <f>S106*H106</f>
        <v>0</v>
      </c>
      <c r="U106" s="229">
        <v>0</v>
      </c>
      <c r="V106" s="229">
        <f>U106*H106</f>
        <v>0</v>
      </c>
      <c r="W106" s="229">
        <v>0</v>
      </c>
      <c r="X106" s="230">
        <f>W106*H106</f>
        <v>0</v>
      </c>
      <c r="Y106" s="36"/>
      <c r="Z106" s="36"/>
      <c r="AA106" s="36"/>
      <c r="AB106" s="36"/>
      <c r="AC106" s="36"/>
      <c r="AD106" s="36"/>
      <c r="AE106" s="36"/>
      <c r="AR106" s="231" t="s">
        <v>399</v>
      </c>
      <c r="AT106" s="231" t="s">
        <v>229</v>
      </c>
      <c r="AU106" s="231" t="s">
        <v>87</v>
      </c>
      <c r="AY106" s="15" t="s">
        <v>170</v>
      </c>
      <c r="BE106" s="232">
        <f>IF(O106="základní",K106,0)</f>
        <v>0</v>
      </c>
      <c r="BF106" s="232">
        <f>IF(O106="snížená",K106,0)</f>
        <v>0</v>
      </c>
      <c r="BG106" s="232">
        <f>IF(O106="zákl. přenesená",K106,0)</f>
        <v>0</v>
      </c>
      <c r="BH106" s="232">
        <f>IF(O106="sníž. přenesená",K106,0)</f>
        <v>0</v>
      </c>
      <c r="BI106" s="232">
        <f>IF(O106="nulová",K106,0)</f>
        <v>0</v>
      </c>
      <c r="BJ106" s="15" t="s">
        <v>81</v>
      </c>
      <c r="BK106" s="232">
        <f>ROUND(P106*H106,2)</f>
        <v>0</v>
      </c>
      <c r="BL106" s="15" t="s">
        <v>399</v>
      </c>
      <c r="BM106" s="231" t="s">
        <v>1226</v>
      </c>
    </row>
    <row r="107" s="2" customFormat="1">
      <c r="A107" s="36"/>
      <c r="B107" s="37"/>
      <c r="C107" s="38"/>
      <c r="D107" s="259" t="s">
        <v>1234</v>
      </c>
      <c r="E107" s="38"/>
      <c r="F107" s="260" t="s">
        <v>1880</v>
      </c>
      <c r="G107" s="38"/>
      <c r="H107" s="38"/>
      <c r="I107" s="147"/>
      <c r="J107" s="147"/>
      <c r="K107" s="38"/>
      <c r="L107" s="38"/>
      <c r="M107" s="42"/>
      <c r="N107" s="261"/>
      <c r="O107" s="262"/>
      <c r="P107" s="82"/>
      <c r="Q107" s="82"/>
      <c r="R107" s="82"/>
      <c r="S107" s="82"/>
      <c r="T107" s="82"/>
      <c r="U107" s="82"/>
      <c r="V107" s="82"/>
      <c r="W107" s="82"/>
      <c r="X107" s="83"/>
      <c r="Y107" s="36"/>
      <c r="Z107" s="36"/>
      <c r="AA107" s="36"/>
      <c r="AB107" s="36"/>
      <c r="AC107" s="36"/>
      <c r="AD107" s="36"/>
      <c r="AE107" s="36"/>
      <c r="AT107" s="15" t="s">
        <v>1234</v>
      </c>
      <c r="AU107" s="15" t="s">
        <v>87</v>
      </c>
    </row>
    <row r="108" s="2" customFormat="1" ht="21.6" customHeight="1">
      <c r="A108" s="36"/>
      <c r="B108" s="37"/>
      <c r="C108" s="216" t="s">
        <v>1358</v>
      </c>
      <c r="D108" s="216" t="s">
        <v>166</v>
      </c>
      <c r="E108" s="217" t="s">
        <v>1881</v>
      </c>
      <c r="F108" s="218" t="s">
        <v>1882</v>
      </c>
      <c r="G108" s="219" t="s">
        <v>187</v>
      </c>
      <c r="H108" s="220">
        <v>310</v>
      </c>
      <c r="I108" s="221"/>
      <c r="J108" s="222"/>
      <c r="K108" s="223">
        <f>ROUND(P108*H108,2)</f>
        <v>0</v>
      </c>
      <c r="L108" s="224"/>
      <c r="M108" s="225"/>
      <c r="N108" s="226" t="s">
        <v>20</v>
      </c>
      <c r="O108" s="227" t="s">
        <v>43</v>
      </c>
      <c r="P108" s="228">
        <f>I108+J108</f>
        <v>0</v>
      </c>
      <c r="Q108" s="228">
        <f>ROUND(I108*H108,2)</f>
        <v>0</v>
      </c>
      <c r="R108" s="228">
        <f>ROUND(J108*H108,2)</f>
        <v>0</v>
      </c>
      <c r="S108" s="82"/>
      <c r="T108" s="229">
        <f>S108*H108</f>
        <v>0</v>
      </c>
      <c r="U108" s="229">
        <v>0.00092000000000000003</v>
      </c>
      <c r="V108" s="229">
        <f>U108*H108</f>
        <v>0.28520000000000001</v>
      </c>
      <c r="W108" s="229">
        <v>0</v>
      </c>
      <c r="X108" s="230">
        <f>W108*H108</f>
        <v>0</v>
      </c>
      <c r="Y108" s="36"/>
      <c r="Z108" s="36"/>
      <c r="AA108" s="36"/>
      <c r="AB108" s="36"/>
      <c r="AC108" s="36"/>
      <c r="AD108" s="36"/>
      <c r="AE108" s="36"/>
      <c r="AR108" s="231" t="s">
        <v>1189</v>
      </c>
      <c r="AT108" s="231" t="s">
        <v>166</v>
      </c>
      <c r="AU108" s="231" t="s">
        <v>87</v>
      </c>
      <c r="AY108" s="15" t="s">
        <v>170</v>
      </c>
      <c r="BE108" s="232">
        <f>IF(O108="základní",K108,0)</f>
        <v>0</v>
      </c>
      <c r="BF108" s="232">
        <f>IF(O108="snížená",K108,0)</f>
        <v>0</v>
      </c>
      <c r="BG108" s="232">
        <f>IF(O108="zákl. přenesená",K108,0)</f>
        <v>0</v>
      </c>
      <c r="BH108" s="232">
        <f>IF(O108="sníž. přenesená",K108,0)</f>
        <v>0</v>
      </c>
      <c r="BI108" s="232">
        <f>IF(O108="nulová",K108,0)</f>
        <v>0</v>
      </c>
      <c r="BJ108" s="15" t="s">
        <v>81</v>
      </c>
      <c r="BK108" s="232">
        <f>ROUND(P108*H108,2)</f>
        <v>0</v>
      </c>
      <c r="BL108" s="15" t="s">
        <v>399</v>
      </c>
      <c r="BM108" s="231" t="s">
        <v>228</v>
      </c>
    </row>
    <row r="109" s="2" customFormat="1" ht="54" customHeight="1">
      <c r="A109" s="36"/>
      <c r="B109" s="37"/>
      <c r="C109" s="250" t="s">
        <v>165</v>
      </c>
      <c r="D109" s="250" t="s">
        <v>229</v>
      </c>
      <c r="E109" s="251" t="s">
        <v>1702</v>
      </c>
      <c r="F109" s="252" t="s">
        <v>1703</v>
      </c>
      <c r="G109" s="253" t="s">
        <v>187</v>
      </c>
      <c r="H109" s="254">
        <v>50</v>
      </c>
      <c r="I109" s="255"/>
      <c r="J109" s="255"/>
      <c r="K109" s="256">
        <f>ROUND(P109*H109,2)</f>
        <v>0</v>
      </c>
      <c r="L109" s="257"/>
      <c r="M109" s="42"/>
      <c r="N109" s="258" t="s">
        <v>20</v>
      </c>
      <c r="O109" s="227" t="s">
        <v>43</v>
      </c>
      <c r="P109" s="228">
        <f>I109+J109</f>
        <v>0</v>
      </c>
      <c r="Q109" s="228">
        <f>ROUND(I109*H109,2)</f>
        <v>0</v>
      </c>
      <c r="R109" s="228">
        <f>ROUND(J109*H109,2)</f>
        <v>0</v>
      </c>
      <c r="S109" s="82"/>
      <c r="T109" s="229">
        <f>S109*H109</f>
        <v>0</v>
      </c>
      <c r="U109" s="229">
        <v>0.042999999999999997</v>
      </c>
      <c r="V109" s="229">
        <f>U109*H109</f>
        <v>2.1499999999999999</v>
      </c>
      <c r="W109" s="229">
        <v>0</v>
      </c>
      <c r="X109" s="230">
        <f>W109*H109</f>
        <v>0</v>
      </c>
      <c r="Y109" s="36"/>
      <c r="Z109" s="36"/>
      <c r="AA109" s="36"/>
      <c r="AB109" s="36"/>
      <c r="AC109" s="36"/>
      <c r="AD109" s="36"/>
      <c r="AE109" s="36"/>
      <c r="AR109" s="231" t="s">
        <v>399</v>
      </c>
      <c r="AT109" s="231" t="s">
        <v>229</v>
      </c>
      <c r="AU109" s="231" t="s">
        <v>87</v>
      </c>
      <c r="AY109" s="15" t="s">
        <v>170</v>
      </c>
      <c r="BE109" s="232">
        <f>IF(O109="základní",K109,0)</f>
        <v>0</v>
      </c>
      <c r="BF109" s="232">
        <f>IF(O109="snížená",K109,0)</f>
        <v>0</v>
      </c>
      <c r="BG109" s="232">
        <f>IF(O109="zákl. přenesená",K109,0)</f>
        <v>0</v>
      </c>
      <c r="BH109" s="232">
        <f>IF(O109="sníž. přenesená",K109,0)</f>
        <v>0</v>
      </c>
      <c r="BI109" s="232">
        <f>IF(O109="nulová",K109,0)</f>
        <v>0</v>
      </c>
      <c r="BJ109" s="15" t="s">
        <v>81</v>
      </c>
      <c r="BK109" s="232">
        <f>ROUND(P109*H109,2)</f>
        <v>0</v>
      </c>
      <c r="BL109" s="15" t="s">
        <v>399</v>
      </c>
      <c r="BM109" s="231" t="s">
        <v>237</v>
      </c>
    </row>
    <row r="110" s="2" customFormat="1">
      <c r="A110" s="36"/>
      <c r="B110" s="37"/>
      <c r="C110" s="38"/>
      <c r="D110" s="259" t="s">
        <v>1234</v>
      </c>
      <c r="E110" s="38"/>
      <c r="F110" s="260" t="s">
        <v>1705</v>
      </c>
      <c r="G110" s="38"/>
      <c r="H110" s="38"/>
      <c r="I110" s="147"/>
      <c r="J110" s="147"/>
      <c r="K110" s="38"/>
      <c r="L110" s="38"/>
      <c r="M110" s="42"/>
      <c r="N110" s="261"/>
      <c r="O110" s="262"/>
      <c r="P110" s="82"/>
      <c r="Q110" s="82"/>
      <c r="R110" s="82"/>
      <c r="S110" s="82"/>
      <c r="T110" s="82"/>
      <c r="U110" s="82"/>
      <c r="V110" s="82"/>
      <c r="W110" s="82"/>
      <c r="X110" s="83"/>
      <c r="Y110" s="36"/>
      <c r="Z110" s="36"/>
      <c r="AA110" s="36"/>
      <c r="AB110" s="36"/>
      <c r="AC110" s="36"/>
      <c r="AD110" s="36"/>
      <c r="AE110" s="36"/>
      <c r="AT110" s="15" t="s">
        <v>1234</v>
      </c>
      <c r="AU110" s="15" t="s">
        <v>87</v>
      </c>
    </row>
    <row r="111" s="2" customFormat="1" ht="21.6" customHeight="1">
      <c r="A111" s="36"/>
      <c r="B111" s="37"/>
      <c r="C111" s="216" t="s">
        <v>172</v>
      </c>
      <c r="D111" s="216" t="s">
        <v>166</v>
      </c>
      <c r="E111" s="217" t="s">
        <v>1706</v>
      </c>
      <c r="F111" s="218" t="s">
        <v>1707</v>
      </c>
      <c r="G111" s="219" t="s">
        <v>187</v>
      </c>
      <c r="H111" s="220">
        <v>50</v>
      </c>
      <c r="I111" s="221"/>
      <c r="J111" s="222"/>
      <c r="K111" s="223">
        <f>ROUND(P111*H111,2)</f>
        <v>0</v>
      </c>
      <c r="L111" s="224"/>
      <c r="M111" s="225"/>
      <c r="N111" s="226" t="s">
        <v>20</v>
      </c>
      <c r="O111" s="227" t="s">
        <v>43</v>
      </c>
      <c r="P111" s="228">
        <f>I111+J111</f>
        <v>0</v>
      </c>
      <c r="Q111" s="228">
        <f>ROUND(I111*H111,2)</f>
        <v>0</v>
      </c>
      <c r="R111" s="228">
        <f>ROUND(J111*H111,2)</f>
        <v>0</v>
      </c>
      <c r="S111" s="82"/>
      <c r="T111" s="229">
        <f>S111*H111</f>
        <v>0</v>
      </c>
      <c r="U111" s="229">
        <v>0.031</v>
      </c>
      <c r="V111" s="229">
        <f>U111*H111</f>
        <v>1.55</v>
      </c>
      <c r="W111" s="229">
        <v>0</v>
      </c>
      <c r="X111" s="230">
        <f>W111*H111</f>
        <v>0</v>
      </c>
      <c r="Y111" s="36"/>
      <c r="Z111" s="36"/>
      <c r="AA111" s="36"/>
      <c r="AB111" s="36"/>
      <c r="AC111" s="36"/>
      <c r="AD111" s="36"/>
      <c r="AE111" s="36"/>
      <c r="AR111" s="231" t="s">
        <v>1189</v>
      </c>
      <c r="AT111" s="231" t="s">
        <v>166</v>
      </c>
      <c r="AU111" s="231" t="s">
        <v>87</v>
      </c>
      <c r="AY111" s="15" t="s">
        <v>170</v>
      </c>
      <c r="BE111" s="232">
        <f>IF(O111="základní",K111,0)</f>
        <v>0</v>
      </c>
      <c r="BF111" s="232">
        <f>IF(O111="snížená",K111,0)</f>
        <v>0</v>
      </c>
      <c r="BG111" s="232">
        <f>IF(O111="zákl. přenesená",K111,0)</f>
        <v>0</v>
      </c>
      <c r="BH111" s="232">
        <f>IF(O111="sníž. přenesená",K111,0)</f>
        <v>0</v>
      </c>
      <c r="BI111" s="232">
        <f>IF(O111="nulová",K111,0)</f>
        <v>0</v>
      </c>
      <c r="BJ111" s="15" t="s">
        <v>81</v>
      </c>
      <c r="BK111" s="232">
        <f>ROUND(P111*H111,2)</f>
        <v>0</v>
      </c>
      <c r="BL111" s="15" t="s">
        <v>399</v>
      </c>
      <c r="BM111" s="231" t="s">
        <v>245</v>
      </c>
    </row>
    <row r="112" s="2" customFormat="1" ht="32.4" customHeight="1">
      <c r="A112" s="36"/>
      <c r="B112" s="37"/>
      <c r="C112" s="250" t="s">
        <v>1362</v>
      </c>
      <c r="D112" s="250" t="s">
        <v>229</v>
      </c>
      <c r="E112" s="251" t="s">
        <v>1883</v>
      </c>
      <c r="F112" s="252" t="s">
        <v>1884</v>
      </c>
      <c r="G112" s="253" t="s">
        <v>187</v>
      </c>
      <c r="H112" s="254">
        <v>310</v>
      </c>
      <c r="I112" s="255"/>
      <c r="J112" s="255"/>
      <c r="K112" s="256">
        <f>ROUND(P112*H112,2)</f>
        <v>0</v>
      </c>
      <c r="L112" s="257"/>
      <c r="M112" s="42"/>
      <c r="N112" s="258" t="s">
        <v>20</v>
      </c>
      <c r="O112" s="227" t="s">
        <v>43</v>
      </c>
      <c r="P112" s="228">
        <f>I112+J112</f>
        <v>0</v>
      </c>
      <c r="Q112" s="228">
        <f>ROUND(I112*H112,2)</f>
        <v>0</v>
      </c>
      <c r="R112" s="228">
        <f>ROUND(J112*H112,2)</f>
        <v>0</v>
      </c>
      <c r="S112" s="82"/>
      <c r="T112" s="229">
        <f>S112*H112</f>
        <v>0</v>
      </c>
      <c r="U112" s="229">
        <v>0</v>
      </c>
      <c r="V112" s="229">
        <f>U112*H112</f>
        <v>0</v>
      </c>
      <c r="W112" s="229">
        <v>0</v>
      </c>
      <c r="X112" s="230">
        <f>W112*H112</f>
        <v>0</v>
      </c>
      <c r="Y112" s="36"/>
      <c r="Z112" s="36"/>
      <c r="AA112" s="36"/>
      <c r="AB112" s="36"/>
      <c r="AC112" s="36"/>
      <c r="AD112" s="36"/>
      <c r="AE112" s="36"/>
      <c r="AR112" s="231" t="s">
        <v>399</v>
      </c>
      <c r="AT112" s="231" t="s">
        <v>229</v>
      </c>
      <c r="AU112" s="231" t="s">
        <v>87</v>
      </c>
      <c r="AY112" s="15" t="s">
        <v>170</v>
      </c>
      <c r="BE112" s="232">
        <f>IF(O112="základní",K112,0)</f>
        <v>0</v>
      </c>
      <c r="BF112" s="232">
        <f>IF(O112="snížená",K112,0)</f>
        <v>0</v>
      </c>
      <c r="BG112" s="232">
        <f>IF(O112="zákl. přenesená",K112,0)</f>
        <v>0</v>
      </c>
      <c r="BH112" s="232">
        <f>IF(O112="sníž. přenesená",K112,0)</f>
        <v>0</v>
      </c>
      <c r="BI112" s="232">
        <f>IF(O112="nulová",K112,0)</f>
        <v>0</v>
      </c>
      <c r="BJ112" s="15" t="s">
        <v>81</v>
      </c>
      <c r="BK112" s="232">
        <f>ROUND(P112*H112,2)</f>
        <v>0</v>
      </c>
      <c r="BL112" s="15" t="s">
        <v>399</v>
      </c>
      <c r="BM112" s="231" t="s">
        <v>1415</v>
      </c>
    </row>
    <row r="113" s="2" customFormat="1" ht="43.2" customHeight="1">
      <c r="A113" s="36"/>
      <c r="B113" s="37"/>
      <c r="C113" s="250" t="s">
        <v>176</v>
      </c>
      <c r="D113" s="250" t="s">
        <v>229</v>
      </c>
      <c r="E113" s="251" t="s">
        <v>1885</v>
      </c>
      <c r="F113" s="252" t="s">
        <v>1886</v>
      </c>
      <c r="G113" s="253" t="s">
        <v>187</v>
      </c>
      <c r="H113" s="254">
        <v>50</v>
      </c>
      <c r="I113" s="255"/>
      <c r="J113" s="255"/>
      <c r="K113" s="256">
        <f>ROUND(P113*H113,2)</f>
        <v>0</v>
      </c>
      <c r="L113" s="257"/>
      <c r="M113" s="42"/>
      <c r="N113" s="258" t="s">
        <v>20</v>
      </c>
      <c r="O113" s="227" t="s">
        <v>43</v>
      </c>
      <c r="P113" s="228">
        <f>I113+J113</f>
        <v>0</v>
      </c>
      <c r="Q113" s="228">
        <f>ROUND(I113*H113,2)</f>
        <v>0</v>
      </c>
      <c r="R113" s="228">
        <f>ROUND(J113*H113,2)</f>
        <v>0</v>
      </c>
      <c r="S113" s="82"/>
      <c r="T113" s="229">
        <f>S113*H113</f>
        <v>0</v>
      </c>
      <c r="U113" s="229">
        <v>0</v>
      </c>
      <c r="V113" s="229">
        <f>U113*H113</f>
        <v>0</v>
      </c>
      <c r="W113" s="229">
        <v>0</v>
      </c>
      <c r="X113" s="230">
        <f>W113*H113</f>
        <v>0</v>
      </c>
      <c r="Y113" s="36"/>
      <c r="Z113" s="36"/>
      <c r="AA113" s="36"/>
      <c r="AB113" s="36"/>
      <c r="AC113" s="36"/>
      <c r="AD113" s="36"/>
      <c r="AE113" s="36"/>
      <c r="AR113" s="231" t="s">
        <v>399</v>
      </c>
      <c r="AT113" s="231" t="s">
        <v>229</v>
      </c>
      <c r="AU113" s="231" t="s">
        <v>87</v>
      </c>
      <c r="AY113" s="15" t="s">
        <v>170</v>
      </c>
      <c r="BE113" s="232">
        <f>IF(O113="základní",K113,0)</f>
        <v>0</v>
      </c>
      <c r="BF113" s="232">
        <f>IF(O113="snížená",K113,0)</f>
        <v>0</v>
      </c>
      <c r="BG113" s="232">
        <f>IF(O113="zákl. přenesená",K113,0)</f>
        <v>0</v>
      </c>
      <c r="BH113" s="232">
        <f>IF(O113="sníž. přenesená",K113,0)</f>
        <v>0</v>
      </c>
      <c r="BI113" s="232">
        <f>IF(O113="nulová",K113,0)</f>
        <v>0</v>
      </c>
      <c r="BJ113" s="15" t="s">
        <v>81</v>
      </c>
      <c r="BK113" s="232">
        <f>ROUND(P113*H113,2)</f>
        <v>0</v>
      </c>
      <c r="BL113" s="15" t="s">
        <v>399</v>
      </c>
      <c r="BM113" s="231" t="s">
        <v>1336</v>
      </c>
    </row>
    <row r="114" s="2" customFormat="1" ht="43.2" customHeight="1">
      <c r="A114" s="36"/>
      <c r="B114" s="37"/>
      <c r="C114" s="250" t="s">
        <v>9</v>
      </c>
      <c r="D114" s="250" t="s">
        <v>229</v>
      </c>
      <c r="E114" s="251" t="s">
        <v>1887</v>
      </c>
      <c r="F114" s="252" t="s">
        <v>1888</v>
      </c>
      <c r="G114" s="253" t="s">
        <v>187</v>
      </c>
      <c r="H114" s="254">
        <v>190</v>
      </c>
      <c r="I114" s="255"/>
      <c r="J114" s="255"/>
      <c r="K114" s="256">
        <f>ROUND(P114*H114,2)</f>
        <v>0</v>
      </c>
      <c r="L114" s="257"/>
      <c r="M114" s="42"/>
      <c r="N114" s="258" t="s">
        <v>20</v>
      </c>
      <c r="O114" s="227" t="s">
        <v>43</v>
      </c>
      <c r="P114" s="228">
        <f>I114+J114</f>
        <v>0</v>
      </c>
      <c r="Q114" s="228">
        <f>ROUND(I114*H114,2)</f>
        <v>0</v>
      </c>
      <c r="R114" s="228">
        <f>ROUND(J114*H114,2)</f>
        <v>0</v>
      </c>
      <c r="S114" s="82"/>
      <c r="T114" s="229">
        <f>S114*H114</f>
        <v>0</v>
      </c>
      <c r="U114" s="229">
        <v>0</v>
      </c>
      <c r="V114" s="229">
        <f>U114*H114</f>
        <v>0</v>
      </c>
      <c r="W114" s="229">
        <v>0</v>
      </c>
      <c r="X114" s="230">
        <f>W114*H114</f>
        <v>0</v>
      </c>
      <c r="Y114" s="36"/>
      <c r="Z114" s="36"/>
      <c r="AA114" s="36"/>
      <c r="AB114" s="36"/>
      <c r="AC114" s="36"/>
      <c r="AD114" s="36"/>
      <c r="AE114" s="36"/>
      <c r="AR114" s="231" t="s">
        <v>399</v>
      </c>
      <c r="AT114" s="231" t="s">
        <v>229</v>
      </c>
      <c r="AU114" s="231" t="s">
        <v>87</v>
      </c>
      <c r="AY114" s="15" t="s">
        <v>170</v>
      </c>
      <c r="BE114" s="232">
        <f>IF(O114="základní",K114,0)</f>
        <v>0</v>
      </c>
      <c r="BF114" s="232">
        <f>IF(O114="snížená",K114,0)</f>
        <v>0</v>
      </c>
      <c r="BG114" s="232">
        <f>IF(O114="zákl. přenesená",K114,0)</f>
        <v>0</v>
      </c>
      <c r="BH114" s="232">
        <f>IF(O114="sníž. přenesená",K114,0)</f>
        <v>0</v>
      </c>
      <c r="BI114" s="232">
        <f>IF(O114="nulová",K114,0)</f>
        <v>0</v>
      </c>
      <c r="BJ114" s="15" t="s">
        <v>81</v>
      </c>
      <c r="BK114" s="232">
        <f>ROUND(P114*H114,2)</f>
        <v>0</v>
      </c>
      <c r="BL114" s="15" t="s">
        <v>399</v>
      </c>
      <c r="BM114" s="231" t="s">
        <v>1396</v>
      </c>
    </row>
    <row r="115" s="2" customFormat="1" ht="21.6" customHeight="1">
      <c r="A115" s="36"/>
      <c r="B115" s="37"/>
      <c r="C115" s="250" t="s">
        <v>180</v>
      </c>
      <c r="D115" s="250" t="s">
        <v>229</v>
      </c>
      <c r="E115" s="251" t="s">
        <v>1710</v>
      </c>
      <c r="F115" s="252" t="s">
        <v>1711</v>
      </c>
      <c r="G115" s="253" t="s">
        <v>1712</v>
      </c>
      <c r="H115" s="254">
        <v>240</v>
      </c>
      <c r="I115" s="255"/>
      <c r="J115" s="255"/>
      <c r="K115" s="256">
        <f>ROUND(P115*H115,2)</f>
        <v>0</v>
      </c>
      <c r="L115" s="257"/>
      <c r="M115" s="42"/>
      <c r="N115" s="258" t="s">
        <v>20</v>
      </c>
      <c r="O115" s="227" t="s">
        <v>43</v>
      </c>
      <c r="P115" s="228">
        <f>I115+J115</f>
        <v>0</v>
      </c>
      <c r="Q115" s="228">
        <f>ROUND(I115*H115,2)</f>
        <v>0</v>
      </c>
      <c r="R115" s="228">
        <f>ROUND(J115*H115,2)</f>
        <v>0</v>
      </c>
      <c r="S115" s="82"/>
      <c r="T115" s="229">
        <f>S115*H115</f>
        <v>0</v>
      </c>
      <c r="U115" s="229">
        <v>2.5000000000000001E-05</v>
      </c>
      <c r="V115" s="229">
        <f>U115*H115</f>
        <v>0.0060000000000000001</v>
      </c>
      <c r="W115" s="229">
        <v>0</v>
      </c>
      <c r="X115" s="230">
        <f>W115*H115</f>
        <v>0</v>
      </c>
      <c r="Y115" s="36"/>
      <c r="Z115" s="36"/>
      <c r="AA115" s="36"/>
      <c r="AB115" s="36"/>
      <c r="AC115" s="36"/>
      <c r="AD115" s="36"/>
      <c r="AE115" s="36"/>
      <c r="AR115" s="231" t="s">
        <v>399</v>
      </c>
      <c r="AT115" s="231" t="s">
        <v>229</v>
      </c>
      <c r="AU115" s="231" t="s">
        <v>87</v>
      </c>
      <c r="AY115" s="15" t="s">
        <v>170</v>
      </c>
      <c r="BE115" s="232">
        <f>IF(O115="základní",K115,0)</f>
        <v>0</v>
      </c>
      <c r="BF115" s="232">
        <f>IF(O115="snížená",K115,0)</f>
        <v>0</v>
      </c>
      <c r="BG115" s="232">
        <f>IF(O115="zákl. přenesená",K115,0)</f>
        <v>0</v>
      </c>
      <c r="BH115" s="232">
        <f>IF(O115="sníž. přenesená",K115,0)</f>
        <v>0</v>
      </c>
      <c r="BI115" s="232">
        <f>IF(O115="nulová",K115,0)</f>
        <v>0</v>
      </c>
      <c r="BJ115" s="15" t="s">
        <v>81</v>
      </c>
      <c r="BK115" s="232">
        <f>ROUND(P115*H115,2)</f>
        <v>0</v>
      </c>
      <c r="BL115" s="15" t="s">
        <v>399</v>
      </c>
      <c r="BM115" s="231" t="s">
        <v>317</v>
      </c>
    </row>
    <row r="116" s="2" customFormat="1">
      <c r="A116" s="36"/>
      <c r="B116" s="37"/>
      <c r="C116" s="38"/>
      <c r="D116" s="259" t="s">
        <v>1234</v>
      </c>
      <c r="E116" s="38"/>
      <c r="F116" s="260" t="s">
        <v>1714</v>
      </c>
      <c r="G116" s="38"/>
      <c r="H116" s="38"/>
      <c r="I116" s="147"/>
      <c r="J116" s="147"/>
      <c r="K116" s="38"/>
      <c r="L116" s="38"/>
      <c r="M116" s="42"/>
      <c r="N116" s="261"/>
      <c r="O116" s="262"/>
      <c r="P116" s="82"/>
      <c r="Q116" s="82"/>
      <c r="R116" s="82"/>
      <c r="S116" s="82"/>
      <c r="T116" s="82"/>
      <c r="U116" s="82"/>
      <c r="V116" s="82"/>
      <c r="W116" s="82"/>
      <c r="X116" s="83"/>
      <c r="Y116" s="36"/>
      <c r="Z116" s="36"/>
      <c r="AA116" s="36"/>
      <c r="AB116" s="36"/>
      <c r="AC116" s="36"/>
      <c r="AD116" s="36"/>
      <c r="AE116" s="36"/>
      <c r="AT116" s="15" t="s">
        <v>1234</v>
      </c>
      <c r="AU116" s="15" t="s">
        <v>87</v>
      </c>
    </row>
    <row r="117" s="2" customFormat="1" ht="32.4" customHeight="1">
      <c r="A117" s="36"/>
      <c r="B117" s="37"/>
      <c r="C117" s="250" t="s">
        <v>1255</v>
      </c>
      <c r="D117" s="250" t="s">
        <v>229</v>
      </c>
      <c r="E117" s="251" t="s">
        <v>1715</v>
      </c>
      <c r="F117" s="252" t="s">
        <v>1716</v>
      </c>
      <c r="G117" s="253" t="s">
        <v>1712</v>
      </c>
      <c r="H117" s="254">
        <v>240</v>
      </c>
      <c r="I117" s="255"/>
      <c r="J117" s="255"/>
      <c r="K117" s="256">
        <f>ROUND(P117*H117,2)</f>
        <v>0</v>
      </c>
      <c r="L117" s="257"/>
      <c r="M117" s="42"/>
      <c r="N117" s="258" t="s">
        <v>20</v>
      </c>
      <c r="O117" s="227" t="s">
        <v>43</v>
      </c>
      <c r="P117" s="228">
        <f>I117+J117</f>
        <v>0</v>
      </c>
      <c r="Q117" s="228">
        <f>ROUND(I117*H117,2)</f>
        <v>0</v>
      </c>
      <c r="R117" s="228">
        <f>ROUND(J117*H117,2)</f>
        <v>0</v>
      </c>
      <c r="S117" s="82"/>
      <c r="T117" s="229">
        <f>S117*H117</f>
        <v>0</v>
      </c>
      <c r="U117" s="229">
        <v>0</v>
      </c>
      <c r="V117" s="229">
        <f>U117*H117</f>
        <v>0</v>
      </c>
      <c r="W117" s="229">
        <v>0</v>
      </c>
      <c r="X117" s="230">
        <f>W117*H117</f>
        <v>0</v>
      </c>
      <c r="Y117" s="36"/>
      <c r="Z117" s="36"/>
      <c r="AA117" s="36"/>
      <c r="AB117" s="36"/>
      <c r="AC117" s="36"/>
      <c r="AD117" s="36"/>
      <c r="AE117" s="36"/>
      <c r="AR117" s="231" t="s">
        <v>399</v>
      </c>
      <c r="AT117" s="231" t="s">
        <v>229</v>
      </c>
      <c r="AU117" s="231" t="s">
        <v>87</v>
      </c>
      <c r="AY117" s="15" t="s">
        <v>170</v>
      </c>
      <c r="BE117" s="232">
        <f>IF(O117="základní",K117,0)</f>
        <v>0</v>
      </c>
      <c r="BF117" s="232">
        <f>IF(O117="snížená",K117,0)</f>
        <v>0</v>
      </c>
      <c r="BG117" s="232">
        <f>IF(O117="zákl. přenesená",K117,0)</f>
        <v>0</v>
      </c>
      <c r="BH117" s="232">
        <f>IF(O117="sníž. přenesená",K117,0)</f>
        <v>0</v>
      </c>
      <c r="BI117" s="232">
        <f>IF(O117="nulová",K117,0)</f>
        <v>0</v>
      </c>
      <c r="BJ117" s="15" t="s">
        <v>81</v>
      </c>
      <c r="BK117" s="232">
        <f>ROUND(P117*H117,2)</f>
        <v>0</v>
      </c>
      <c r="BL117" s="15" t="s">
        <v>399</v>
      </c>
      <c r="BM117" s="231" t="s">
        <v>1610</v>
      </c>
    </row>
    <row r="118" s="2" customFormat="1">
      <c r="A118" s="36"/>
      <c r="B118" s="37"/>
      <c r="C118" s="38"/>
      <c r="D118" s="259" t="s">
        <v>1234</v>
      </c>
      <c r="E118" s="38"/>
      <c r="F118" s="260" t="s">
        <v>1714</v>
      </c>
      <c r="G118" s="38"/>
      <c r="H118" s="38"/>
      <c r="I118" s="147"/>
      <c r="J118" s="147"/>
      <c r="K118" s="38"/>
      <c r="L118" s="38"/>
      <c r="M118" s="42"/>
      <c r="N118" s="261"/>
      <c r="O118" s="262"/>
      <c r="P118" s="82"/>
      <c r="Q118" s="82"/>
      <c r="R118" s="82"/>
      <c r="S118" s="82"/>
      <c r="T118" s="82"/>
      <c r="U118" s="82"/>
      <c r="V118" s="82"/>
      <c r="W118" s="82"/>
      <c r="X118" s="83"/>
      <c r="Y118" s="36"/>
      <c r="Z118" s="36"/>
      <c r="AA118" s="36"/>
      <c r="AB118" s="36"/>
      <c r="AC118" s="36"/>
      <c r="AD118" s="36"/>
      <c r="AE118" s="36"/>
      <c r="AT118" s="15" t="s">
        <v>1234</v>
      </c>
      <c r="AU118" s="15" t="s">
        <v>87</v>
      </c>
    </row>
    <row r="119" s="2" customFormat="1" ht="43.2" customHeight="1">
      <c r="A119" s="36"/>
      <c r="B119" s="37"/>
      <c r="C119" s="250" t="s">
        <v>1226</v>
      </c>
      <c r="D119" s="250" t="s">
        <v>229</v>
      </c>
      <c r="E119" s="251" t="s">
        <v>1889</v>
      </c>
      <c r="F119" s="252" t="s">
        <v>1890</v>
      </c>
      <c r="G119" s="253" t="s">
        <v>1712</v>
      </c>
      <c r="H119" s="254">
        <v>95</v>
      </c>
      <c r="I119" s="255"/>
      <c r="J119" s="255"/>
      <c r="K119" s="256">
        <f>ROUND(P119*H119,2)</f>
        <v>0</v>
      </c>
      <c r="L119" s="257"/>
      <c r="M119" s="42"/>
      <c r="N119" s="258" t="s">
        <v>20</v>
      </c>
      <c r="O119" s="227" t="s">
        <v>43</v>
      </c>
      <c r="P119" s="228">
        <f>I119+J119</f>
        <v>0</v>
      </c>
      <c r="Q119" s="228">
        <f>ROUND(I119*H119,2)</f>
        <v>0</v>
      </c>
      <c r="R119" s="228">
        <f>ROUND(J119*H119,2)</f>
        <v>0</v>
      </c>
      <c r="S119" s="82"/>
      <c r="T119" s="229">
        <f>S119*H119</f>
        <v>0</v>
      </c>
      <c r="U119" s="229">
        <v>0.37080000000000002</v>
      </c>
      <c r="V119" s="229">
        <f>U119*H119</f>
        <v>35.225999999999999</v>
      </c>
      <c r="W119" s="229">
        <v>0</v>
      </c>
      <c r="X119" s="230">
        <f>W119*H119</f>
        <v>0</v>
      </c>
      <c r="Y119" s="36"/>
      <c r="Z119" s="36"/>
      <c r="AA119" s="36"/>
      <c r="AB119" s="36"/>
      <c r="AC119" s="36"/>
      <c r="AD119" s="36"/>
      <c r="AE119" s="36"/>
      <c r="AR119" s="231" t="s">
        <v>399</v>
      </c>
      <c r="AT119" s="231" t="s">
        <v>229</v>
      </c>
      <c r="AU119" s="231" t="s">
        <v>87</v>
      </c>
      <c r="AY119" s="15" t="s">
        <v>170</v>
      </c>
      <c r="BE119" s="232">
        <f>IF(O119="základní",K119,0)</f>
        <v>0</v>
      </c>
      <c r="BF119" s="232">
        <f>IF(O119="snížená",K119,0)</f>
        <v>0</v>
      </c>
      <c r="BG119" s="232">
        <f>IF(O119="zákl. přenesená",K119,0)</f>
        <v>0</v>
      </c>
      <c r="BH119" s="232">
        <f>IF(O119="sníž. přenesená",K119,0)</f>
        <v>0</v>
      </c>
      <c r="BI119" s="232">
        <f>IF(O119="nulová",K119,0)</f>
        <v>0</v>
      </c>
      <c r="BJ119" s="15" t="s">
        <v>81</v>
      </c>
      <c r="BK119" s="232">
        <f>ROUND(P119*H119,2)</f>
        <v>0</v>
      </c>
      <c r="BL119" s="15" t="s">
        <v>399</v>
      </c>
      <c r="BM119" s="231" t="s">
        <v>261</v>
      </c>
    </row>
    <row r="120" s="2" customFormat="1">
      <c r="A120" s="36"/>
      <c r="B120" s="37"/>
      <c r="C120" s="38"/>
      <c r="D120" s="259" t="s">
        <v>1234</v>
      </c>
      <c r="E120" s="38"/>
      <c r="F120" s="260" t="s">
        <v>1891</v>
      </c>
      <c r="G120" s="38"/>
      <c r="H120" s="38"/>
      <c r="I120" s="147"/>
      <c r="J120" s="147"/>
      <c r="K120" s="38"/>
      <c r="L120" s="38"/>
      <c r="M120" s="42"/>
      <c r="N120" s="261"/>
      <c r="O120" s="262"/>
      <c r="P120" s="82"/>
      <c r="Q120" s="82"/>
      <c r="R120" s="82"/>
      <c r="S120" s="82"/>
      <c r="T120" s="82"/>
      <c r="U120" s="82"/>
      <c r="V120" s="82"/>
      <c r="W120" s="82"/>
      <c r="X120" s="83"/>
      <c r="Y120" s="36"/>
      <c r="Z120" s="36"/>
      <c r="AA120" s="36"/>
      <c r="AB120" s="36"/>
      <c r="AC120" s="36"/>
      <c r="AD120" s="36"/>
      <c r="AE120" s="36"/>
      <c r="AT120" s="15" t="s">
        <v>1234</v>
      </c>
      <c r="AU120" s="15" t="s">
        <v>87</v>
      </c>
    </row>
    <row r="121" s="2" customFormat="1" ht="14.4" customHeight="1">
      <c r="A121" s="36"/>
      <c r="B121" s="37"/>
      <c r="C121" s="216" t="s">
        <v>1295</v>
      </c>
      <c r="D121" s="216" t="s">
        <v>166</v>
      </c>
      <c r="E121" s="217" t="s">
        <v>1892</v>
      </c>
      <c r="F121" s="218" t="s">
        <v>1893</v>
      </c>
      <c r="G121" s="219" t="s">
        <v>1273</v>
      </c>
      <c r="H121" s="220">
        <v>35</v>
      </c>
      <c r="I121" s="221"/>
      <c r="J121" s="222"/>
      <c r="K121" s="223">
        <f>ROUND(P121*H121,2)</f>
        <v>0</v>
      </c>
      <c r="L121" s="224"/>
      <c r="M121" s="225"/>
      <c r="N121" s="226" t="s">
        <v>20</v>
      </c>
      <c r="O121" s="227" t="s">
        <v>43</v>
      </c>
      <c r="P121" s="228">
        <f>I121+J121</f>
        <v>0</v>
      </c>
      <c r="Q121" s="228">
        <f>ROUND(I121*H121,2)</f>
        <v>0</v>
      </c>
      <c r="R121" s="228">
        <f>ROUND(J121*H121,2)</f>
        <v>0</v>
      </c>
      <c r="S121" s="82"/>
      <c r="T121" s="229">
        <f>S121*H121</f>
        <v>0</v>
      </c>
      <c r="U121" s="229">
        <v>1</v>
      </c>
      <c r="V121" s="229">
        <f>U121*H121</f>
        <v>35</v>
      </c>
      <c r="W121" s="229">
        <v>0</v>
      </c>
      <c r="X121" s="230">
        <f>W121*H121</f>
        <v>0</v>
      </c>
      <c r="Y121" s="36"/>
      <c r="Z121" s="36"/>
      <c r="AA121" s="36"/>
      <c r="AB121" s="36"/>
      <c r="AC121" s="36"/>
      <c r="AD121" s="36"/>
      <c r="AE121" s="36"/>
      <c r="AR121" s="231" t="s">
        <v>1189</v>
      </c>
      <c r="AT121" s="231" t="s">
        <v>166</v>
      </c>
      <c r="AU121" s="231" t="s">
        <v>87</v>
      </c>
      <c r="AY121" s="15" t="s">
        <v>170</v>
      </c>
      <c r="BE121" s="232">
        <f>IF(O121="základní",K121,0)</f>
        <v>0</v>
      </c>
      <c r="BF121" s="232">
        <f>IF(O121="snížená",K121,0)</f>
        <v>0</v>
      </c>
      <c r="BG121" s="232">
        <f>IF(O121="zákl. přenesená",K121,0)</f>
        <v>0</v>
      </c>
      <c r="BH121" s="232">
        <f>IF(O121="sníž. přenesená",K121,0)</f>
        <v>0</v>
      </c>
      <c r="BI121" s="232">
        <f>IF(O121="nulová",K121,0)</f>
        <v>0</v>
      </c>
      <c r="BJ121" s="15" t="s">
        <v>81</v>
      </c>
      <c r="BK121" s="232">
        <f>ROUND(P121*H121,2)</f>
        <v>0</v>
      </c>
      <c r="BL121" s="15" t="s">
        <v>399</v>
      </c>
      <c r="BM121" s="231" t="s">
        <v>1671</v>
      </c>
    </row>
    <row r="122" s="2" customFormat="1" ht="32.4" customHeight="1">
      <c r="A122" s="36"/>
      <c r="B122" s="37"/>
      <c r="C122" s="250" t="s">
        <v>228</v>
      </c>
      <c r="D122" s="250" t="s">
        <v>229</v>
      </c>
      <c r="E122" s="251" t="s">
        <v>1894</v>
      </c>
      <c r="F122" s="252" t="s">
        <v>1895</v>
      </c>
      <c r="G122" s="253" t="s">
        <v>1712</v>
      </c>
      <c r="H122" s="254">
        <v>95</v>
      </c>
      <c r="I122" s="255"/>
      <c r="J122" s="255"/>
      <c r="K122" s="256">
        <f>ROUND(P122*H122,2)</f>
        <v>0</v>
      </c>
      <c r="L122" s="257"/>
      <c r="M122" s="42"/>
      <c r="N122" s="258" t="s">
        <v>20</v>
      </c>
      <c r="O122" s="227" t="s">
        <v>43</v>
      </c>
      <c r="P122" s="228">
        <f>I122+J122</f>
        <v>0</v>
      </c>
      <c r="Q122" s="228">
        <f>ROUND(I122*H122,2)</f>
        <v>0</v>
      </c>
      <c r="R122" s="228">
        <f>ROUND(J122*H122,2)</f>
        <v>0</v>
      </c>
      <c r="S122" s="82"/>
      <c r="T122" s="229">
        <f>S122*H122</f>
        <v>0</v>
      </c>
      <c r="U122" s="229">
        <v>0.18024999999999999</v>
      </c>
      <c r="V122" s="229">
        <f>U122*H122</f>
        <v>17.123750000000001</v>
      </c>
      <c r="W122" s="229">
        <v>0</v>
      </c>
      <c r="X122" s="230">
        <f>W122*H122</f>
        <v>0</v>
      </c>
      <c r="Y122" s="36"/>
      <c r="Z122" s="36"/>
      <c r="AA122" s="36"/>
      <c r="AB122" s="36"/>
      <c r="AC122" s="36"/>
      <c r="AD122" s="36"/>
      <c r="AE122" s="36"/>
      <c r="AR122" s="231" t="s">
        <v>399</v>
      </c>
      <c r="AT122" s="231" t="s">
        <v>229</v>
      </c>
      <c r="AU122" s="231" t="s">
        <v>87</v>
      </c>
      <c r="AY122" s="15" t="s">
        <v>170</v>
      </c>
      <c r="BE122" s="232">
        <f>IF(O122="základní",K122,0)</f>
        <v>0</v>
      </c>
      <c r="BF122" s="232">
        <f>IF(O122="snížená",K122,0)</f>
        <v>0</v>
      </c>
      <c r="BG122" s="232">
        <f>IF(O122="zákl. přenesená",K122,0)</f>
        <v>0</v>
      </c>
      <c r="BH122" s="232">
        <f>IF(O122="sníž. přenesená",K122,0)</f>
        <v>0</v>
      </c>
      <c r="BI122" s="232">
        <f>IF(O122="nulová",K122,0)</f>
        <v>0</v>
      </c>
      <c r="BJ122" s="15" t="s">
        <v>81</v>
      </c>
      <c r="BK122" s="232">
        <f>ROUND(P122*H122,2)</f>
        <v>0</v>
      </c>
      <c r="BL122" s="15" t="s">
        <v>399</v>
      </c>
      <c r="BM122" s="231" t="s">
        <v>277</v>
      </c>
    </row>
    <row r="123" s="2" customFormat="1">
      <c r="A123" s="36"/>
      <c r="B123" s="37"/>
      <c r="C123" s="38"/>
      <c r="D123" s="259" t="s">
        <v>1234</v>
      </c>
      <c r="E123" s="38"/>
      <c r="F123" s="260" t="s">
        <v>1891</v>
      </c>
      <c r="G123" s="38"/>
      <c r="H123" s="38"/>
      <c r="I123" s="147"/>
      <c r="J123" s="147"/>
      <c r="K123" s="38"/>
      <c r="L123" s="38"/>
      <c r="M123" s="42"/>
      <c r="N123" s="261"/>
      <c r="O123" s="262"/>
      <c r="P123" s="82"/>
      <c r="Q123" s="82"/>
      <c r="R123" s="82"/>
      <c r="S123" s="82"/>
      <c r="T123" s="82"/>
      <c r="U123" s="82"/>
      <c r="V123" s="82"/>
      <c r="W123" s="82"/>
      <c r="X123" s="83"/>
      <c r="Y123" s="36"/>
      <c r="Z123" s="36"/>
      <c r="AA123" s="36"/>
      <c r="AB123" s="36"/>
      <c r="AC123" s="36"/>
      <c r="AD123" s="36"/>
      <c r="AE123" s="36"/>
      <c r="AT123" s="15" t="s">
        <v>1234</v>
      </c>
      <c r="AU123" s="15" t="s">
        <v>87</v>
      </c>
    </row>
    <row r="124" s="2" customFormat="1" ht="14.4" customHeight="1">
      <c r="A124" s="36"/>
      <c r="B124" s="37"/>
      <c r="C124" s="216" t="s">
        <v>233</v>
      </c>
      <c r="D124" s="216" t="s">
        <v>166</v>
      </c>
      <c r="E124" s="217" t="s">
        <v>1896</v>
      </c>
      <c r="F124" s="218" t="s">
        <v>1897</v>
      </c>
      <c r="G124" s="219" t="s">
        <v>1273</v>
      </c>
      <c r="H124" s="220">
        <v>20</v>
      </c>
      <c r="I124" s="221"/>
      <c r="J124" s="222"/>
      <c r="K124" s="223">
        <f>ROUND(P124*H124,2)</f>
        <v>0</v>
      </c>
      <c r="L124" s="224"/>
      <c r="M124" s="225"/>
      <c r="N124" s="269" t="s">
        <v>20</v>
      </c>
      <c r="O124" s="264" t="s">
        <v>43</v>
      </c>
      <c r="P124" s="265">
        <f>I124+J124</f>
        <v>0</v>
      </c>
      <c r="Q124" s="265">
        <f>ROUND(I124*H124,2)</f>
        <v>0</v>
      </c>
      <c r="R124" s="265">
        <f>ROUND(J124*H124,2)</f>
        <v>0</v>
      </c>
      <c r="S124" s="266"/>
      <c r="T124" s="267">
        <f>S124*H124</f>
        <v>0</v>
      </c>
      <c r="U124" s="267">
        <v>1</v>
      </c>
      <c r="V124" s="267">
        <f>U124*H124</f>
        <v>20</v>
      </c>
      <c r="W124" s="267">
        <v>0</v>
      </c>
      <c r="X124" s="268">
        <f>W124*H124</f>
        <v>0</v>
      </c>
      <c r="Y124" s="36"/>
      <c r="Z124" s="36"/>
      <c r="AA124" s="36"/>
      <c r="AB124" s="36"/>
      <c r="AC124" s="36"/>
      <c r="AD124" s="36"/>
      <c r="AE124" s="36"/>
      <c r="AR124" s="231" t="s">
        <v>1189</v>
      </c>
      <c r="AT124" s="231" t="s">
        <v>166</v>
      </c>
      <c r="AU124" s="231" t="s">
        <v>87</v>
      </c>
      <c r="AY124" s="15" t="s">
        <v>170</v>
      </c>
      <c r="BE124" s="232">
        <f>IF(O124="základní",K124,0)</f>
        <v>0</v>
      </c>
      <c r="BF124" s="232">
        <f>IF(O124="snížená",K124,0)</f>
        <v>0</v>
      </c>
      <c r="BG124" s="232">
        <f>IF(O124="zákl. přenesená",K124,0)</f>
        <v>0</v>
      </c>
      <c r="BH124" s="232">
        <f>IF(O124="sníž. přenesená",K124,0)</f>
        <v>0</v>
      </c>
      <c r="BI124" s="232">
        <f>IF(O124="nulová",K124,0)</f>
        <v>0</v>
      </c>
      <c r="BJ124" s="15" t="s">
        <v>81</v>
      </c>
      <c r="BK124" s="232">
        <f>ROUND(P124*H124,2)</f>
        <v>0</v>
      </c>
      <c r="BL124" s="15" t="s">
        <v>399</v>
      </c>
      <c r="BM124" s="231" t="s">
        <v>285</v>
      </c>
    </row>
    <row r="125" s="2" customFormat="1" ht="6.96" customHeight="1">
      <c r="A125" s="36"/>
      <c r="B125" s="57"/>
      <c r="C125" s="58"/>
      <c r="D125" s="58"/>
      <c r="E125" s="58"/>
      <c r="F125" s="58"/>
      <c r="G125" s="58"/>
      <c r="H125" s="58"/>
      <c r="I125" s="177"/>
      <c r="J125" s="177"/>
      <c r="K125" s="58"/>
      <c r="L125" s="58"/>
      <c r="M125" s="42"/>
      <c r="N125" s="36"/>
      <c r="P125" s="36"/>
      <c r="Q125" s="36"/>
      <c r="R125" s="36"/>
      <c r="S125" s="36"/>
      <c r="T125" s="36"/>
      <c r="U125" s="36"/>
      <c r="V125" s="36"/>
      <c r="W125" s="36"/>
      <c r="X125" s="36"/>
      <c r="Y125" s="36"/>
      <c r="Z125" s="36"/>
      <c r="AA125" s="36"/>
      <c r="AB125" s="36"/>
      <c r="AC125" s="36"/>
      <c r="AD125" s="36"/>
      <c r="AE125" s="36"/>
    </row>
  </sheetData>
  <sheetProtection sheet="1" autoFilter="0" formatColumns="0" formatRows="0" objects="1" scenarios="1" spinCount="100000" saltValue="zODa/VpH+aZDe6TechW34rIvair7HVRlouYQTQkm02h6V528o8ZxfPNBqaPcUqL7/LSVyU1v3AHFgeXM7UPvPA==" hashValue="SNo/FJiY54UwFD0Pm12nHRmA97sIyuYC2bZl7Q6d8ZAk7BIl4t/eKy+DXXW52aZ03BHfNbcmTdQTKrj5Azv2wA==" algorithmName="SHA-512" password="CC35"/>
  <autoFilter ref="C88:L124"/>
  <mergeCells count="12">
    <mergeCell ref="E7:H7"/>
    <mergeCell ref="E9:H9"/>
    <mergeCell ref="E11:H11"/>
    <mergeCell ref="E20:H20"/>
    <mergeCell ref="E29:H29"/>
    <mergeCell ref="E52:H52"/>
    <mergeCell ref="E54:H54"/>
    <mergeCell ref="E56:H56"/>
    <mergeCell ref="E77:H77"/>
    <mergeCell ref="E79:H79"/>
    <mergeCell ref="E81:H81"/>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127</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1898</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1899</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ROUND(K88,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ROUND((SUM(BE88:BE122)),  2)</f>
        <v>0</v>
      </c>
      <c r="G37" s="36"/>
      <c r="H37" s="36"/>
      <c r="I37" s="166">
        <v>0.20999999999999999</v>
      </c>
      <c r="J37" s="147"/>
      <c r="K37" s="160">
        <f>ROUND(((SUM(BE88:BE122))*I37),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ROUND((SUM(BF88:BF122)),  2)</f>
        <v>0</v>
      </c>
      <c r="G38" s="36"/>
      <c r="H38" s="36"/>
      <c r="I38" s="166">
        <v>0.14999999999999999</v>
      </c>
      <c r="J38" s="147"/>
      <c r="K38" s="160">
        <f>ROUND(((SUM(BF88:BF122))*I38),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ROUND((SUM(BG88:BG122)),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ROUND((SUM(BH88:BH122)),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ROUND((SUM(BI88:BI122)),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1898</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01 - EOV</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Q88</f>
        <v>0</v>
      </c>
      <c r="J65" s="188">
        <f>R88</f>
        <v>0</v>
      </c>
      <c r="K65" s="100">
        <f>K88</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147</v>
      </c>
      <c r="E66" s="192"/>
      <c r="F66" s="192"/>
      <c r="G66" s="192"/>
      <c r="H66" s="192"/>
      <c r="I66" s="193">
        <f>Q89</f>
        <v>0</v>
      </c>
      <c r="J66" s="193">
        <f>R89</f>
        <v>0</v>
      </c>
      <c r="K66" s="194">
        <f>K89</f>
        <v>0</v>
      </c>
      <c r="L66" s="190"/>
      <c r="M66" s="195"/>
      <c r="S66" s="9"/>
      <c r="T66" s="9"/>
      <c r="U66" s="9"/>
      <c r="V66" s="9"/>
      <c r="W66" s="9"/>
      <c r="X66" s="9"/>
      <c r="Y66" s="9"/>
      <c r="Z66" s="9"/>
      <c r="AA66" s="9"/>
      <c r="AB66" s="9"/>
      <c r="AC66" s="9"/>
      <c r="AD66" s="9"/>
      <c r="AE66" s="9"/>
    </row>
    <row r="67" s="2" customFormat="1" ht="21.84" customHeight="1">
      <c r="A67" s="36"/>
      <c r="B67" s="37"/>
      <c r="C67" s="38"/>
      <c r="D67" s="38"/>
      <c r="E67" s="38"/>
      <c r="F67" s="38"/>
      <c r="G67" s="38"/>
      <c r="H67" s="38"/>
      <c r="I67" s="147"/>
      <c r="J67" s="147"/>
      <c r="K67" s="38"/>
      <c r="L67" s="38"/>
      <c r="M67" s="148"/>
      <c r="S67" s="36"/>
      <c r="T67" s="36"/>
      <c r="U67" s="36"/>
      <c r="V67" s="36"/>
      <c r="W67" s="36"/>
      <c r="X67" s="36"/>
      <c r="Y67" s="36"/>
      <c r="Z67" s="36"/>
      <c r="AA67" s="36"/>
      <c r="AB67" s="36"/>
      <c r="AC67" s="36"/>
      <c r="AD67" s="36"/>
      <c r="AE67" s="36"/>
    </row>
    <row r="68" s="2" customFormat="1" ht="6.96" customHeight="1">
      <c r="A68" s="36"/>
      <c r="B68" s="57"/>
      <c r="C68" s="58"/>
      <c r="D68" s="58"/>
      <c r="E68" s="58"/>
      <c r="F68" s="58"/>
      <c r="G68" s="58"/>
      <c r="H68" s="58"/>
      <c r="I68" s="177"/>
      <c r="J68" s="177"/>
      <c r="K68" s="58"/>
      <c r="L68" s="58"/>
      <c r="M68" s="148"/>
      <c r="S68" s="36"/>
      <c r="T68" s="36"/>
      <c r="U68" s="36"/>
      <c r="V68" s="36"/>
      <c r="W68" s="36"/>
      <c r="X68" s="36"/>
      <c r="Y68" s="36"/>
      <c r="Z68" s="36"/>
      <c r="AA68" s="36"/>
      <c r="AB68" s="36"/>
      <c r="AC68" s="36"/>
      <c r="AD68" s="36"/>
      <c r="AE68" s="36"/>
    </row>
    <row r="72" s="2" customFormat="1" ht="6.96" customHeight="1">
      <c r="A72" s="36"/>
      <c r="B72" s="59"/>
      <c r="C72" s="60"/>
      <c r="D72" s="60"/>
      <c r="E72" s="60"/>
      <c r="F72" s="60"/>
      <c r="G72" s="60"/>
      <c r="H72" s="60"/>
      <c r="I72" s="180"/>
      <c r="J72" s="180"/>
      <c r="K72" s="60"/>
      <c r="L72" s="60"/>
      <c r="M72" s="148"/>
      <c r="S72" s="36"/>
      <c r="T72" s="36"/>
      <c r="U72" s="36"/>
      <c r="V72" s="36"/>
      <c r="W72" s="36"/>
      <c r="X72" s="36"/>
      <c r="Y72" s="36"/>
      <c r="Z72" s="36"/>
      <c r="AA72" s="36"/>
      <c r="AB72" s="36"/>
      <c r="AC72" s="36"/>
      <c r="AD72" s="36"/>
      <c r="AE72" s="36"/>
    </row>
    <row r="73" s="2" customFormat="1" ht="24.96" customHeight="1">
      <c r="A73" s="36"/>
      <c r="B73" s="37"/>
      <c r="C73" s="21" t="s">
        <v>148</v>
      </c>
      <c r="D73" s="38"/>
      <c r="E73" s="38"/>
      <c r="F73" s="38"/>
      <c r="G73" s="38"/>
      <c r="H73" s="38"/>
      <c r="I73" s="147"/>
      <c r="J73" s="147"/>
      <c r="K73" s="38"/>
      <c r="L73" s="38"/>
      <c r="M73" s="148"/>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147"/>
      <c r="J74" s="147"/>
      <c r="K74" s="38"/>
      <c r="L74" s="38"/>
      <c r="M74" s="148"/>
      <c r="S74" s="36"/>
      <c r="T74" s="36"/>
      <c r="U74" s="36"/>
      <c r="V74" s="36"/>
      <c r="W74" s="36"/>
      <c r="X74" s="36"/>
      <c r="Y74" s="36"/>
      <c r="Z74" s="36"/>
      <c r="AA74" s="36"/>
      <c r="AB74" s="36"/>
      <c r="AC74" s="36"/>
      <c r="AD74" s="36"/>
      <c r="AE74" s="36"/>
    </row>
    <row r="75" s="2" customFormat="1" ht="12" customHeight="1">
      <c r="A75" s="36"/>
      <c r="B75" s="37"/>
      <c r="C75" s="30" t="s">
        <v>17</v>
      </c>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4.4" customHeight="1">
      <c r="A76" s="36"/>
      <c r="B76" s="37"/>
      <c r="C76" s="38"/>
      <c r="D76" s="38"/>
      <c r="E76" s="181" t="str">
        <f>E7</f>
        <v>Oprava zabezpečovacího zařízení v ŽST Dobříš</v>
      </c>
      <c r="F76" s="30"/>
      <c r="G76" s="30"/>
      <c r="H76" s="30"/>
      <c r="I76" s="147"/>
      <c r="J76" s="147"/>
      <c r="K76" s="38"/>
      <c r="L76" s="38"/>
      <c r="M76" s="148"/>
      <c r="S76" s="36"/>
      <c r="T76" s="36"/>
      <c r="U76" s="36"/>
      <c r="V76" s="36"/>
      <c r="W76" s="36"/>
      <c r="X76" s="36"/>
      <c r="Y76" s="36"/>
      <c r="Z76" s="36"/>
      <c r="AA76" s="36"/>
      <c r="AB76" s="36"/>
      <c r="AC76" s="36"/>
      <c r="AD76" s="36"/>
      <c r="AE76" s="36"/>
    </row>
    <row r="77" s="1" customFormat="1" ht="12" customHeight="1">
      <c r="B77" s="19"/>
      <c r="C77" s="30" t="s">
        <v>133</v>
      </c>
      <c r="D77" s="20"/>
      <c r="E77" s="20"/>
      <c r="F77" s="20"/>
      <c r="G77" s="20"/>
      <c r="H77" s="20"/>
      <c r="I77" s="139"/>
      <c r="J77" s="139"/>
      <c r="K77" s="20"/>
      <c r="L77" s="20"/>
      <c r="M77" s="18"/>
    </row>
    <row r="78" s="2" customFormat="1" ht="14.4" customHeight="1">
      <c r="A78" s="36"/>
      <c r="B78" s="37"/>
      <c r="C78" s="38"/>
      <c r="D78" s="38"/>
      <c r="E78" s="181" t="s">
        <v>1898</v>
      </c>
      <c r="F78" s="38"/>
      <c r="G78" s="38"/>
      <c r="H78" s="38"/>
      <c r="I78" s="147"/>
      <c r="J78" s="147"/>
      <c r="K78" s="38"/>
      <c r="L78" s="38"/>
      <c r="M78" s="148"/>
      <c r="S78" s="36"/>
      <c r="T78" s="36"/>
      <c r="U78" s="36"/>
      <c r="V78" s="36"/>
      <c r="W78" s="36"/>
      <c r="X78" s="36"/>
      <c r="Y78" s="36"/>
      <c r="Z78" s="36"/>
      <c r="AA78" s="36"/>
      <c r="AB78" s="36"/>
      <c r="AC78" s="36"/>
      <c r="AD78" s="36"/>
      <c r="AE78" s="36"/>
    </row>
    <row r="79" s="2" customFormat="1" ht="12" customHeight="1">
      <c r="A79" s="36"/>
      <c r="B79" s="37"/>
      <c r="C79" s="30" t="s">
        <v>135</v>
      </c>
      <c r="D79" s="38"/>
      <c r="E79" s="38"/>
      <c r="F79" s="38"/>
      <c r="G79" s="38"/>
      <c r="H79" s="38"/>
      <c r="I79" s="147"/>
      <c r="J79" s="147"/>
      <c r="K79" s="38"/>
      <c r="L79" s="38"/>
      <c r="M79" s="148"/>
      <c r="S79" s="36"/>
      <c r="T79" s="36"/>
      <c r="U79" s="36"/>
      <c r="V79" s="36"/>
      <c r="W79" s="36"/>
      <c r="X79" s="36"/>
      <c r="Y79" s="36"/>
      <c r="Z79" s="36"/>
      <c r="AA79" s="36"/>
      <c r="AB79" s="36"/>
      <c r="AC79" s="36"/>
      <c r="AD79" s="36"/>
      <c r="AE79" s="36"/>
    </row>
    <row r="80" s="2" customFormat="1" ht="14.4" customHeight="1">
      <c r="A80" s="36"/>
      <c r="B80" s="37"/>
      <c r="C80" s="38"/>
      <c r="D80" s="38"/>
      <c r="E80" s="67" t="str">
        <f>E11</f>
        <v>01 - EOV</v>
      </c>
      <c r="F80" s="38"/>
      <c r="G80" s="38"/>
      <c r="H80" s="38"/>
      <c r="I80" s="147"/>
      <c r="J80" s="147"/>
      <c r="K80" s="38"/>
      <c r="L80" s="38"/>
      <c r="M80" s="148"/>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147"/>
      <c r="J81" s="147"/>
      <c r="K81" s="38"/>
      <c r="L81" s="38"/>
      <c r="M81" s="148"/>
      <c r="S81" s="36"/>
      <c r="T81" s="36"/>
      <c r="U81" s="36"/>
      <c r="V81" s="36"/>
      <c r="W81" s="36"/>
      <c r="X81" s="36"/>
      <c r="Y81" s="36"/>
      <c r="Z81" s="36"/>
      <c r="AA81" s="36"/>
      <c r="AB81" s="36"/>
      <c r="AC81" s="36"/>
      <c r="AD81" s="36"/>
      <c r="AE81" s="36"/>
    </row>
    <row r="82" s="2" customFormat="1" ht="12" customHeight="1">
      <c r="A82" s="36"/>
      <c r="B82" s="37"/>
      <c r="C82" s="30" t="s">
        <v>22</v>
      </c>
      <c r="D82" s="38"/>
      <c r="E82" s="38"/>
      <c r="F82" s="25" t="str">
        <f>F14</f>
        <v>Dobříš</v>
      </c>
      <c r="G82" s="38"/>
      <c r="H82" s="38"/>
      <c r="I82" s="150" t="s">
        <v>24</v>
      </c>
      <c r="J82" s="152" t="str">
        <f>IF(J14="","",J14)</f>
        <v>18. 12. 2019</v>
      </c>
      <c r="K82" s="38"/>
      <c r="L82" s="38"/>
      <c r="M82" s="148"/>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147"/>
      <c r="J83" s="147"/>
      <c r="K83" s="38"/>
      <c r="L83" s="38"/>
      <c r="M83" s="148"/>
      <c r="S83" s="36"/>
      <c r="T83" s="36"/>
      <c r="U83" s="36"/>
      <c r="V83" s="36"/>
      <c r="W83" s="36"/>
      <c r="X83" s="36"/>
      <c r="Y83" s="36"/>
      <c r="Z83" s="36"/>
      <c r="AA83" s="36"/>
      <c r="AB83" s="36"/>
      <c r="AC83" s="36"/>
      <c r="AD83" s="36"/>
      <c r="AE83" s="36"/>
    </row>
    <row r="84" s="2" customFormat="1" ht="26.4" customHeight="1">
      <c r="A84" s="36"/>
      <c r="B84" s="37"/>
      <c r="C84" s="30" t="s">
        <v>26</v>
      </c>
      <c r="D84" s="38"/>
      <c r="E84" s="38"/>
      <c r="F84" s="25" t="str">
        <f>E17</f>
        <v>Jiří Kejkula</v>
      </c>
      <c r="G84" s="38"/>
      <c r="H84" s="38"/>
      <c r="I84" s="150" t="s">
        <v>32</v>
      </c>
      <c r="J84" s="182" t="str">
        <f>E23</f>
        <v>Signal projekt s.r.o.</v>
      </c>
      <c r="K84" s="38"/>
      <c r="L84" s="38"/>
      <c r="M84" s="148"/>
      <c r="S84" s="36"/>
      <c r="T84" s="36"/>
      <c r="U84" s="36"/>
      <c r="V84" s="36"/>
      <c r="W84" s="36"/>
      <c r="X84" s="36"/>
      <c r="Y84" s="36"/>
      <c r="Z84" s="36"/>
      <c r="AA84" s="36"/>
      <c r="AB84" s="36"/>
      <c r="AC84" s="36"/>
      <c r="AD84" s="36"/>
      <c r="AE84" s="36"/>
    </row>
    <row r="85" s="2" customFormat="1" ht="15.6" customHeight="1">
      <c r="A85" s="36"/>
      <c r="B85" s="37"/>
      <c r="C85" s="30" t="s">
        <v>30</v>
      </c>
      <c r="D85" s="38"/>
      <c r="E85" s="38"/>
      <c r="F85" s="25" t="str">
        <f>IF(E20="","",E20)</f>
        <v>Vyplň údaj</v>
      </c>
      <c r="G85" s="38"/>
      <c r="H85" s="38"/>
      <c r="I85" s="150" t="s">
        <v>34</v>
      </c>
      <c r="J85" s="182" t="str">
        <f>E26</f>
        <v>Zdeněk Hron</v>
      </c>
      <c r="K85" s="38"/>
      <c r="L85" s="38"/>
      <c r="M85" s="148"/>
      <c r="S85" s="36"/>
      <c r="T85" s="36"/>
      <c r="U85" s="36"/>
      <c r="V85" s="36"/>
      <c r="W85" s="36"/>
      <c r="X85" s="36"/>
      <c r="Y85" s="36"/>
      <c r="Z85" s="36"/>
      <c r="AA85" s="36"/>
      <c r="AB85" s="36"/>
      <c r="AC85" s="36"/>
      <c r="AD85" s="36"/>
      <c r="AE85" s="36"/>
    </row>
    <row r="86" s="2" customFormat="1" ht="10.32" customHeight="1">
      <c r="A86" s="36"/>
      <c r="B86" s="37"/>
      <c r="C86" s="38"/>
      <c r="D86" s="38"/>
      <c r="E86" s="38"/>
      <c r="F86" s="38"/>
      <c r="G86" s="38"/>
      <c r="H86" s="38"/>
      <c r="I86" s="147"/>
      <c r="J86" s="147"/>
      <c r="K86" s="38"/>
      <c r="L86" s="38"/>
      <c r="M86" s="148"/>
      <c r="S86" s="36"/>
      <c r="T86" s="36"/>
      <c r="U86" s="36"/>
      <c r="V86" s="36"/>
      <c r="W86" s="36"/>
      <c r="X86" s="36"/>
      <c r="Y86" s="36"/>
      <c r="Z86" s="36"/>
      <c r="AA86" s="36"/>
      <c r="AB86" s="36"/>
      <c r="AC86" s="36"/>
      <c r="AD86" s="36"/>
      <c r="AE86" s="36"/>
    </row>
    <row r="87" s="11" customFormat="1" ht="29.28" customHeight="1">
      <c r="A87" s="202"/>
      <c r="B87" s="203"/>
      <c r="C87" s="204" t="s">
        <v>149</v>
      </c>
      <c r="D87" s="205" t="s">
        <v>57</v>
      </c>
      <c r="E87" s="205" t="s">
        <v>53</v>
      </c>
      <c r="F87" s="205" t="s">
        <v>54</v>
      </c>
      <c r="G87" s="205" t="s">
        <v>150</v>
      </c>
      <c r="H87" s="205" t="s">
        <v>151</v>
      </c>
      <c r="I87" s="206" t="s">
        <v>152</v>
      </c>
      <c r="J87" s="206" t="s">
        <v>153</v>
      </c>
      <c r="K87" s="207" t="s">
        <v>143</v>
      </c>
      <c r="L87" s="208" t="s">
        <v>154</v>
      </c>
      <c r="M87" s="209"/>
      <c r="N87" s="90" t="s">
        <v>20</v>
      </c>
      <c r="O87" s="91" t="s">
        <v>42</v>
      </c>
      <c r="P87" s="91" t="s">
        <v>155</v>
      </c>
      <c r="Q87" s="91" t="s">
        <v>156</v>
      </c>
      <c r="R87" s="91" t="s">
        <v>157</v>
      </c>
      <c r="S87" s="91" t="s">
        <v>158</v>
      </c>
      <c r="T87" s="91" t="s">
        <v>159</v>
      </c>
      <c r="U87" s="91" t="s">
        <v>160</v>
      </c>
      <c r="V87" s="91" t="s">
        <v>161</v>
      </c>
      <c r="W87" s="91" t="s">
        <v>162</v>
      </c>
      <c r="X87" s="92" t="s">
        <v>163</v>
      </c>
      <c r="Y87" s="202"/>
      <c r="Z87" s="202"/>
      <c r="AA87" s="202"/>
      <c r="AB87" s="202"/>
      <c r="AC87" s="202"/>
      <c r="AD87" s="202"/>
      <c r="AE87" s="202"/>
    </row>
    <row r="88" s="2" customFormat="1" ht="22.8" customHeight="1">
      <c r="A88" s="36"/>
      <c r="B88" s="37"/>
      <c r="C88" s="97" t="s">
        <v>164</v>
      </c>
      <c r="D88" s="38"/>
      <c r="E88" s="38"/>
      <c r="F88" s="38"/>
      <c r="G88" s="38"/>
      <c r="H88" s="38"/>
      <c r="I88" s="147"/>
      <c r="J88" s="147"/>
      <c r="K88" s="210">
        <f>BK88</f>
        <v>0</v>
      </c>
      <c r="L88" s="38"/>
      <c r="M88" s="42"/>
      <c r="N88" s="93"/>
      <c r="O88" s="211"/>
      <c r="P88" s="94"/>
      <c r="Q88" s="212">
        <f>Q89</f>
        <v>0</v>
      </c>
      <c r="R88" s="212">
        <f>R89</f>
        <v>0</v>
      </c>
      <c r="S88" s="94"/>
      <c r="T88" s="213">
        <f>T89</f>
        <v>0</v>
      </c>
      <c r="U88" s="94"/>
      <c r="V88" s="213">
        <f>V89</f>
        <v>0</v>
      </c>
      <c r="W88" s="94"/>
      <c r="X88" s="214">
        <f>X89</f>
        <v>0</v>
      </c>
      <c r="Y88" s="36"/>
      <c r="Z88" s="36"/>
      <c r="AA88" s="36"/>
      <c r="AB88" s="36"/>
      <c r="AC88" s="36"/>
      <c r="AD88" s="36"/>
      <c r="AE88" s="36"/>
      <c r="AT88" s="15" t="s">
        <v>73</v>
      </c>
      <c r="AU88" s="15" t="s">
        <v>144</v>
      </c>
      <c r="BK88" s="215">
        <f>BK89</f>
        <v>0</v>
      </c>
    </row>
    <row r="89" s="12" customFormat="1" ht="25.92" customHeight="1">
      <c r="A89" s="12"/>
      <c r="B89" s="233"/>
      <c r="C89" s="234"/>
      <c r="D89" s="235" t="s">
        <v>73</v>
      </c>
      <c r="E89" s="236" t="s">
        <v>130</v>
      </c>
      <c r="F89" s="236" t="s">
        <v>222</v>
      </c>
      <c r="G89" s="234"/>
      <c r="H89" s="234"/>
      <c r="I89" s="237"/>
      <c r="J89" s="237"/>
      <c r="K89" s="238">
        <f>BK89</f>
        <v>0</v>
      </c>
      <c r="L89" s="234"/>
      <c r="M89" s="239"/>
      <c r="N89" s="240"/>
      <c r="O89" s="241"/>
      <c r="P89" s="241"/>
      <c r="Q89" s="242">
        <f>SUM(Q90:Q122)</f>
        <v>0</v>
      </c>
      <c r="R89" s="242">
        <f>SUM(R90:R122)</f>
        <v>0</v>
      </c>
      <c r="S89" s="241"/>
      <c r="T89" s="243">
        <f>SUM(T90:T122)</f>
        <v>0</v>
      </c>
      <c r="U89" s="241"/>
      <c r="V89" s="243">
        <f>SUM(V90:V122)</f>
        <v>0</v>
      </c>
      <c r="W89" s="241"/>
      <c r="X89" s="244">
        <f>SUM(X90:X122)</f>
        <v>0</v>
      </c>
      <c r="Y89" s="12"/>
      <c r="Z89" s="12"/>
      <c r="AA89" s="12"/>
      <c r="AB89" s="12"/>
      <c r="AC89" s="12"/>
      <c r="AD89" s="12"/>
      <c r="AE89" s="12"/>
      <c r="AR89" s="245" t="s">
        <v>172</v>
      </c>
      <c r="AT89" s="246" t="s">
        <v>73</v>
      </c>
      <c r="AU89" s="246" t="s">
        <v>74</v>
      </c>
      <c r="AY89" s="245" t="s">
        <v>170</v>
      </c>
      <c r="BK89" s="247">
        <f>SUM(BK90:BK122)</f>
        <v>0</v>
      </c>
    </row>
    <row r="90" s="2" customFormat="1" ht="32.4" customHeight="1">
      <c r="A90" s="36"/>
      <c r="B90" s="37"/>
      <c r="C90" s="250" t="s">
        <v>165</v>
      </c>
      <c r="D90" s="250" t="s">
        <v>229</v>
      </c>
      <c r="E90" s="251" t="s">
        <v>1736</v>
      </c>
      <c r="F90" s="252" t="s">
        <v>1737</v>
      </c>
      <c r="G90" s="253" t="s">
        <v>187</v>
      </c>
      <c r="H90" s="254">
        <v>1110</v>
      </c>
      <c r="I90" s="255"/>
      <c r="J90" s="255"/>
      <c r="K90" s="256">
        <f>ROUND(P90*H90,2)</f>
        <v>0</v>
      </c>
      <c r="L90" s="257"/>
      <c r="M90" s="42"/>
      <c r="N90" s="258" t="s">
        <v>20</v>
      </c>
      <c r="O90" s="227" t="s">
        <v>43</v>
      </c>
      <c r="P90" s="228">
        <f>I90+J90</f>
        <v>0</v>
      </c>
      <c r="Q90" s="228">
        <f>ROUND(I90*H90,2)</f>
        <v>0</v>
      </c>
      <c r="R90" s="228">
        <f>ROUND(J90*H90,2)</f>
        <v>0</v>
      </c>
      <c r="S90" s="82"/>
      <c r="T90" s="229">
        <f>S90*H90</f>
        <v>0</v>
      </c>
      <c r="U90" s="229">
        <v>0</v>
      </c>
      <c r="V90" s="229">
        <f>U90*H90</f>
        <v>0</v>
      </c>
      <c r="W90" s="229">
        <v>0</v>
      </c>
      <c r="X90" s="230">
        <f>W90*H90</f>
        <v>0</v>
      </c>
      <c r="Y90" s="36"/>
      <c r="Z90" s="36"/>
      <c r="AA90" s="36"/>
      <c r="AB90" s="36"/>
      <c r="AC90" s="36"/>
      <c r="AD90" s="36"/>
      <c r="AE90" s="36"/>
      <c r="AR90" s="231" t="s">
        <v>226</v>
      </c>
      <c r="AT90" s="231" t="s">
        <v>229</v>
      </c>
      <c r="AU90" s="231" t="s">
        <v>81</v>
      </c>
      <c r="AY90" s="15" t="s">
        <v>170</v>
      </c>
      <c r="BE90" s="232">
        <f>IF(O90="základní",K90,0)</f>
        <v>0</v>
      </c>
      <c r="BF90" s="232">
        <f>IF(O90="snížená",K90,0)</f>
        <v>0</v>
      </c>
      <c r="BG90" s="232">
        <f>IF(O90="zákl. přenesená",K90,0)</f>
        <v>0</v>
      </c>
      <c r="BH90" s="232">
        <f>IF(O90="sníž. přenesená",K90,0)</f>
        <v>0</v>
      </c>
      <c r="BI90" s="232">
        <f>IF(O90="nulová",K90,0)</f>
        <v>0</v>
      </c>
      <c r="BJ90" s="15" t="s">
        <v>81</v>
      </c>
      <c r="BK90" s="232">
        <f>ROUND(P90*H90,2)</f>
        <v>0</v>
      </c>
      <c r="BL90" s="15" t="s">
        <v>226</v>
      </c>
      <c r="BM90" s="231" t="s">
        <v>1900</v>
      </c>
    </row>
    <row r="91" s="2" customFormat="1" ht="32.4" customHeight="1">
      <c r="A91" s="36"/>
      <c r="B91" s="37"/>
      <c r="C91" s="216" t="s">
        <v>172</v>
      </c>
      <c r="D91" s="216" t="s">
        <v>166</v>
      </c>
      <c r="E91" s="217" t="s">
        <v>1732</v>
      </c>
      <c r="F91" s="218" t="s">
        <v>1733</v>
      </c>
      <c r="G91" s="219" t="s">
        <v>187</v>
      </c>
      <c r="H91" s="220">
        <v>370</v>
      </c>
      <c r="I91" s="221"/>
      <c r="J91" s="222"/>
      <c r="K91" s="223">
        <f>ROUND(P91*H91,2)</f>
        <v>0</v>
      </c>
      <c r="L91" s="224"/>
      <c r="M91" s="225"/>
      <c r="N91" s="226" t="s">
        <v>20</v>
      </c>
      <c r="O91" s="227" t="s">
        <v>43</v>
      </c>
      <c r="P91" s="228">
        <f>I91+J91</f>
        <v>0</v>
      </c>
      <c r="Q91" s="228">
        <f>ROUND(I91*H91,2)</f>
        <v>0</v>
      </c>
      <c r="R91" s="228">
        <f>ROUND(J91*H91,2)</f>
        <v>0</v>
      </c>
      <c r="S91" s="82"/>
      <c r="T91" s="229">
        <f>S91*H91</f>
        <v>0</v>
      </c>
      <c r="U91" s="229">
        <v>0</v>
      </c>
      <c r="V91" s="229">
        <f>U91*H91</f>
        <v>0</v>
      </c>
      <c r="W91" s="229">
        <v>0</v>
      </c>
      <c r="X91" s="230">
        <f>W91*H91</f>
        <v>0</v>
      </c>
      <c r="Y91" s="36"/>
      <c r="Z91" s="36"/>
      <c r="AA91" s="36"/>
      <c r="AB91" s="36"/>
      <c r="AC91" s="36"/>
      <c r="AD91" s="36"/>
      <c r="AE91" s="36"/>
      <c r="AR91" s="231" t="s">
        <v>373</v>
      </c>
      <c r="AT91" s="231" t="s">
        <v>166</v>
      </c>
      <c r="AU91" s="231" t="s">
        <v>81</v>
      </c>
      <c r="AY91" s="15" t="s">
        <v>170</v>
      </c>
      <c r="BE91" s="232">
        <f>IF(O91="základní",K91,0)</f>
        <v>0</v>
      </c>
      <c r="BF91" s="232">
        <f>IF(O91="snížená",K91,0)</f>
        <v>0</v>
      </c>
      <c r="BG91" s="232">
        <f>IF(O91="zákl. přenesená",K91,0)</f>
        <v>0</v>
      </c>
      <c r="BH91" s="232">
        <f>IF(O91="sníž. přenesená",K91,0)</f>
        <v>0</v>
      </c>
      <c r="BI91" s="232">
        <f>IF(O91="nulová",K91,0)</f>
        <v>0</v>
      </c>
      <c r="BJ91" s="15" t="s">
        <v>81</v>
      </c>
      <c r="BK91" s="232">
        <f>ROUND(P91*H91,2)</f>
        <v>0</v>
      </c>
      <c r="BL91" s="15" t="s">
        <v>373</v>
      </c>
      <c r="BM91" s="231" t="s">
        <v>1901</v>
      </c>
    </row>
    <row r="92" s="2" customFormat="1" ht="32.4" customHeight="1">
      <c r="A92" s="36"/>
      <c r="B92" s="37"/>
      <c r="C92" s="250" t="s">
        <v>1226</v>
      </c>
      <c r="D92" s="250" t="s">
        <v>229</v>
      </c>
      <c r="E92" s="251" t="s">
        <v>1902</v>
      </c>
      <c r="F92" s="252" t="s">
        <v>1903</v>
      </c>
      <c r="G92" s="253" t="s">
        <v>187</v>
      </c>
      <c r="H92" s="254">
        <v>170</v>
      </c>
      <c r="I92" s="255"/>
      <c r="J92" s="255"/>
      <c r="K92" s="256">
        <f>ROUND(P92*H92,2)</f>
        <v>0</v>
      </c>
      <c r="L92" s="257"/>
      <c r="M92" s="42"/>
      <c r="N92" s="258" t="s">
        <v>20</v>
      </c>
      <c r="O92" s="227" t="s">
        <v>43</v>
      </c>
      <c r="P92" s="228">
        <f>I92+J92</f>
        <v>0</v>
      </c>
      <c r="Q92" s="228">
        <f>ROUND(I92*H92,2)</f>
        <v>0</v>
      </c>
      <c r="R92" s="228">
        <f>ROUND(J92*H92,2)</f>
        <v>0</v>
      </c>
      <c r="S92" s="82"/>
      <c r="T92" s="229">
        <f>S92*H92</f>
        <v>0</v>
      </c>
      <c r="U92" s="229">
        <v>0</v>
      </c>
      <c r="V92" s="229">
        <f>U92*H92</f>
        <v>0</v>
      </c>
      <c r="W92" s="229">
        <v>0</v>
      </c>
      <c r="X92" s="230">
        <f>W92*H92</f>
        <v>0</v>
      </c>
      <c r="Y92" s="36"/>
      <c r="Z92" s="36"/>
      <c r="AA92" s="36"/>
      <c r="AB92" s="36"/>
      <c r="AC92" s="36"/>
      <c r="AD92" s="36"/>
      <c r="AE92" s="36"/>
      <c r="AR92" s="231" t="s">
        <v>226</v>
      </c>
      <c r="AT92" s="231" t="s">
        <v>229</v>
      </c>
      <c r="AU92" s="231" t="s">
        <v>81</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226</v>
      </c>
      <c r="BM92" s="231" t="s">
        <v>1904</v>
      </c>
    </row>
    <row r="93" s="2" customFormat="1" ht="32.4" customHeight="1">
      <c r="A93" s="36"/>
      <c r="B93" s="37"/>
      <c r="C93" s="216" t="s">
        <v>1295</v>
      </c>
      <c r="D93" s="216" t="s">
        <v>166</v>
      </c>
      <c r="E93" s="217" t="s">
        <v>1905</v>
      </c>
      <c r="F93" s="218" t="s">
        <v>1906</v>
      </c>
      <c r="G93" s="219" t="s">
        <v>187</v>
      </c>
      <c r="H93" s="220">
        <v>370</v>
      </c>
      <c r="I93" s="221"/>
      <c r="J93" s="222"/>
      <c r="K93" s="223">
        <f>ROUND(P93*H93,2)</f>
        <v>0</v>
      </c>
      <c r="L93" s="224"/>
      <c r="M93" s="225"/>
      <c r="N93" s="226" t="s">
        <v>20</v>
      </c>
      <c r="O93" s="227" t="s">
        <v>43</v>
      </c>
      <c r="P93" s="228">
        <f>I93+J93</f>
        <v>0</v>
      </c>
      <c r="Q93" s="228">
        <f>ROUND(I93*H93,2)</f>
        <v>0</v>
      </c>
      <c r="R93" s="228">
        <f>ROUND(J93*H93,2)</f>
        <v>0</v>
      </c>
      <c r="S93" s="82"/>
      <c r="T93" s="229">
        <f>S93*H93</f>
        <v>0</v>
      </c>
      <c r="U93" s="229">
        <v>0</v>
      </c>
      <c r="V93" s="229">
        <f>U93*H93</f>
        <v>0</v>
      </c>
      <c r="W93" s="229">
        <v>0</v>
      </c>
      <c r="X93" s="230">
        <f>W93*H93</f>
        <v>0</v>
      </c>
      <c r="Y93" s="36"/>
      <c r="Z93" s="36"/>
      <c r="AA93" s="36"/>
      <c r="AB93" s="36"/>
      <c r="AC93" s="36"/>
      <c r="AD93" s="36"/>
      <c r="AE93" s="36"/>
      <c r="AR93" s="231" t="s">
        <v>373</v>
      </c>
      <c r="AT93" s="231" t="s">
        <v>166</v>
      </c>
      <c r="AU93" s="231" t="s">
        <v>81</v>
      </c>
      <c r="AY93" s="15" t="s">
        <v>170</v>
      </c>
      <c r="BE93" s="232">
        <f>IF(O93="základní",K93,0)</f>
        <v>0</v>
      </c>
      <c r="BF93" s="232">
        <f>IF(O93="snížená",K93,0)</f>
        <v>0</v>
      </c>
      <c r="BG93" s="232">
        <f>IF(O93="zákl. přenesená",K93,0)</f>
        <v>0</v>
      </c>
      <c r="BH93" s="232">
        <f>IF(O93="sníž. přenesená",K93,0)</f>
        <v>0</v>
      </c>
      <c r="BI93" s="232">
        <f>IF(O93="nulová",K93,0)</f>
        <v>0</v>
      </c>
      <c r="BJ93" s="15" t="s">
        <v>81</v>
      </c>
      <c r="BK93" s="232">
        <f>ROUND(P93*H93,2)</f>
        <v>0</v>
      </c>
      <c r="BL93" s="15" t="s">
        <v>373</v>
      </c>
      <c r="BM93" s="231" t="s">
        <v>1907</v>
      </c>
    </row>
    <row r="94" s="2" customFormat="1" ht="32.4" customHeight="1">
      <c r="A94" s="36"/>
      <c r="B94" s="37"/>
      <c r="C94" s="216" t="s">
        <v>228</v>
      </c>
      <c r="D94" s="216" t="s">
        <v>166</v>
      </c>
      <c r="E94" s="217" t="s">
        <v>1908</v>
      </c>
      <c r="F94" s="218" t="s">
        <v>1909</v>
      </c>
      <c r="G94" s="219" t="s">
        <v>187</v>
      </c>
      <c r="H94" s="220">
        <v>370</v>
      </c>
      <c r="I94" s="221"/>
      <c r="J94" s="222"/>
      <c r="K94" s="223">
        <f>ROUND(P94*H94,2)</f>
        <v>0</v>
      </c>
      <c r="L94" s="224"/>
      <c r="M94" s="225"/>
      <c r="N94" s="226"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373</v>
      </c>
      <c r="AT94" s="231" t="s">
        <v>166</v>
      </c>
      <c r="AU94" s="231" t="s">
        <v>81</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373</v>
      </c>
      <c r="BM94" s="231" t="s">
        <v>1910</v>
      </c>
    </row>
    <row r="95" s="2" customFormat="1" ht="32.4" customHeight="1">
      <c r="A95" s="36"/>
      <c r="B95" s="37"/>
      <c r="C95" s="216" t="s">
        <v>233</v>
      </c>
      <c r="D95" s="216" t="s">
        <v>166</v>
      </c>
      <c r="E95" s="217" t="s">
        <v>1911</v>
      </c>
      <c r="F95" s="218" t="s">
        <v>1912</v>
      </c>
      <c r="G95" s="219" t="s">
        <v>187</v>
      </c>
      <c r="H95" s="220">
        <v>170</v>
      </c>
      <c r="I95" s="221"/>
      <c r="J95" s="222"/>
      <c r="K95" s="223">
        <f>ROUND(P95*H95,2)</f>
        <v>0</v>
      </c>
      <c r="L95" s="224"/>
      <c r="M95" s="225"/>
      <c r="N95" s="226" t="s">
        <v>20</v>
      </c>
      <c r="O95" s="227" t="s">
        <v>43</v>
      </c>
      <c r="P95" s="228">
        <f>I95+J95</f>
        <v>0</v>
      </c>
      <c r="Q95" s="228">
        <f>ROUND(I95*H95,2)</f>
        <v>0</v>
      </c>
      <c r="R95" s="228">
        <f>ROUND(J95*H95,2)</f>
        <v>0</v>
      </c>
      <c r="S95" s="82"/>
      <c r="T95" s="229">
        <f>S95*H95</f>
        <v>0</v>
      </c>
      <c r="U95" s="229">
        <v>0</v>
      </c>
      <c r="V95" s="229">
        <f>U95*H95</f>
        <v>0</v>
      </c>
      <c r="W95" s="229">
        <v>0</v>
      </c>
      <c r="X95" s="230">
        <f>W95*H95</f>
        <v>0</v>
      </c>
      <c r="Y95" s="36"/>
      <c r="Z95" s="36"/>
      <c r="AA95" s="36"/>
      <c r="AB95" s="36"/>
      <c r="AC95" s="36"/>
      <c r="AD95" s="36"/>
      <c r="AE95" s="36"/>
      <c r="AR95" s="231" t="s">
        <v>373</v>
      </c>
      <c r="AT95" s="231" t="s">
        <v>166</v>
      </c>
      <c r="AU95" s="231" t="s">
        <v>81</v>
      </c>
      <c r="AY95" s="15" t="s">
        <v>170</v>
      </c>
      <c r="BE95" s="232">
        <f>IF(O95="základní",K95,0)</f>
        <v>0</v>
      </c>
      <c r="BF95" s="232">
        <f>IF(O95="snížená",K95,0)</f>
        <v>0</v>
      </c>
      <c r="BG95" s="232">
        <f>IF(O95="zákl. přenesená",K95,0)</f>
        <v>0</v>
      </c>
      <c r="BH95" s="232">
        <f>IF(O95="sníž. přenesená",K95,0)</f>
        <v>0</v>
      </c>
      <c r="BI95" s="232">
        <f>IF(O95="nulová",K95,0)</f>
        <v>0</v>
      </c>
      <c r="BJ95" s="15" t="s">
        <v>81</v>
      </c>
      <c r="BK95" s="232">
        <f>ROUND(P95*H95,2)</f>
        <v>0</v>
      </c>
      <c r="BL95" s="15" t="s">
        <v>373</v>
      </c>
      <c r="BM95" s="231" t="s">
        <v>1913</v>
      </c>
    </row>
    <row r="96" s="2" customFormat="1" ht="32.4" customHeight="1">
      <c r="A96" s="36"/>
      <c r="B96" s="37"/>
      <c r="C96" s="250" t="s">
        <v>81</v>
      </c>
      <c r="D96" s="250" t="s">
        <v>229</v>
      </c>
      <c r="E96" s="251" t="s">
        <v>1914</v>
      </c>
      <c r="F96" s="252" t="s">
        <v>1915</v>
      </c>
      <c r="G96" s="253" t="s">
        <v>187</v>
      </c>
      <c r="H96" s="254">
        <v>20</v>
      </c>
      <c r="I96" s="255"/>
      <c r="J96" s="255"/>
      <c r="K96" s="256">
        <f>ROUND(P96*H96,2)</f>
        <v>0</v>
      </c>
      <c r="L96" s="257"/>
      <c r="M96" s="42"/>
      <c r="N96" s="258" t="s">
        <v>20</v>
      </c>
      <c r="O96" s="227" t="s">
        <v>43</v>
      </c>
      <c r="P96" s="228">
        <f>I96+J96</f>
        <v>0</v>
      </c>
      <c r="Q96" s="228">
        <f>ROUND(I96*H96,2)</f>
        <v>0</v>
      </c>
      <c r="R96" s="228">
        <f>ROUND(J96*H96,2)</f>
        <v>0</v>
      </c>
      <c r="S96" s="82"/>
      <c r="T96" s="229">
        <f>S96*H96</f>
        <v>0</v>
      </c>
      <c r="U96" s="229">
        <v>0</v>
      </c>
      <c r="V96" s="229">
        <f>U96*H96</f>
        <v>0</v>
      </c>
      <c r="W96" s="229">
        <v>0</v>
      </c>
      <c r="X96" s="230">
        <f>W96*H96</f>
        <v>0</v>
      </c>
      <c r="Y96" s="36"/>
      <c r="Z96" s="36"/>
      <c r="AA96" s="36"/>
      <c r="AB96" s="36"/>
      <c r="AC96" s="36"/>
      <c r="AD96" s="36"/>
      <c r="AE96" s="36"/>
      <c r="AR96" s="231" t="s">
        <v>226</v>
      </c>
      <c r="AT96" s="231" t="s">
        <v>229</v>
      </c>
      <c r="AU96" s="231" t="s">
        <v>81</v>
      </c>
      <c r="AY96" s="15" t="s">
        <v>170</v>
      </c>
      <c r="BE96" s="232">
        <f>IF(O96="základní",K96,0)</f>
        <v>0</v>
      </c>
      <c r="BF96" s="232">
        <f>IF(O96="snížená",K96,0)</f>
        <v>0</v>
      </c>
      <c r="BG96" s="232">
        <f>IF(O96="zákl. přenesená",K96,0)</f>
        <v>0</v>
      </c>
      <c r="BH96" s="232">
        <f>IF(O96="sníž. přenesená",K96,0)</f>
        <v>0</v>
      </c>
      <c r="BI96" s="232">
        <f>IF(O96="nulová",K96,0)</f>
        <v>0</v>
      </c>
      <c r="BJ96" s="15" t="s">
        <v>81</v>
      </c>
      <c r="BK96" s="232">
        <f>ROUND(P96*H96,2)</f>
        <v>0</v>
      </c>
      <c r="BL96" s="15" t="s">
        <v>226</v>
      </c>
      <c r="BM96" s="231" t="s">
        <v>1916</v>
      </c>
    </row>
    <row r="97" s="2" customFormat="1" ht="21.6" customHeight="1">
      <c r="A97" s="36"/>
      <c r="B97" s="37"/>
      <c r="C97" s="216" t="s">
        <v>87</v>
      </c>
      <c r="D97" s="216" t="s">
        <v>166</v>
      </c>
      <c r="E97" s="217" t="s">
        <v>1917</v>
      </c>
      <c r="F97" s="218" t="s">
        <v>1918</v>
      </c>
      <c r="G97" s="219" t="s">
        <v>187</v>
      </c>
      <c r="H97" s="220">
        <v>20</v>
      </c>
      <c r="I97" s="221"/>
      <c r="J97" s="222"/>
      <c r="K97" s="223">
        <f>ROUND(P97*H97,2)</f>
        <v>0</v>
      </c>
      <c r="L97" s="224"/>
      <c r="M97" s="225"/>
      <c r="N97" s="226" t="s">
        <v>20</v>
      </c>
      <c r="O97" s="227" t="s">
        <v>43</v>
      </c>
      <c r="P97" s="228">
        <f>I97+J97</f>
        <v>0</v>
      </c>
      <c r="Q97" s="228">
        <f>ROUND(I97*H97,2)</f>
        <v>0</v>
      </c>
      <c r="R97" s="228">
        <f>ROUND(J97*H97,2)</f>
        <v>0</v>
      </c>
      <c r="S97" s="82"/>
      <c r="T97" s="229">
        <f>S97*H97</f>
        <v>0</v>
      </c>
      <c r="U97" s="229">
        <v>0</v>
      </c>
      <c r="V97" s="229">
        <f>U97*H97</f>
        <v>0</v>
      </c>
      <c r="W97" s="229">
        <v>0</v>
      </c>
      <c r="X97" s="230">
        <f>W97*H97</f>
        <v>0</v>
      </c>
      <c r="Y97" s="36"/>
      <c r="Z97" s="36"/>
      <c r="AA97" s="36"/>
      <c r="AB97" s="36"/>
      <c r="AC97" s="36"/>
      <c r="AD97" s="36"/>
      <c r="AE97" s="36"/>
      <c r="AR97" s="231" t="s">
        <v>373</v>
      </c>
      <c r="AT97" s="231" t="s">
        <v>166</v>
      </c>
      <c r="AU97" s="231" t="s">
        <v>81</v>
      </c>
      <c r="AY97" s="15" t="s">
        <v>170</v>
      </c>
      <c r="BE97" s="232">
        <f>IF(O97="základní",K97,0)</f>
        <v>0</v>
      </c>
      <c r="BF97" s="232">
        <f>IF(O97="snížená",K97,0)</f>
        <v>0</v>
      </c>
      <c r="BG97" s="232">
        <f>IF(O97="zákl. přenesená",K97,0)</f>
        <v>0</v>
      </c>
      <c r="BH97" s="232">
        <f>IF(O97="sníž. přenesená",K97,0)</f>
        <v>0</v>
      </c>
      <c r="BI97" s="232">
        <f>IF(O97="nulová",K97,0)</f>
        <v>0</v>
      </c>
      <c r="BJ97" s="15" t="s">
        <v>81</v>
      </c>
      <c r="BK97" s="232">
        <f>ROUND(P97*H97,2)</f>
        <v>0</v>
      </c>
      <c r="BL97" s="15" t="s">
        <v>373</v>
      </c>
      <c r="BM97" s="231" t="s">
        <v>1919</v>
      </c>
    </row>
    <row r="98" s="2" customFormat="1" ht="75.6" customHeight="1">
      <c r="A98" s="36"/>
      <c r="B98" s="37"/>
      <c r="C98" s="250" t="s">
        <v>176</v>
      </c>
      <c r="D98" s="250" t="s">
        <v>229</v>
      </c>
      <c r="E98" s="251" t="s">
        <v>1744</v>
      </c>
      <c r="F98" s="252" t="s">
        <v>1745</v>
      </c>
      <c r="G98" s="253" t="s">
        <v>169</v>
      </c>
      <c r="H98" s="254">
        <v>20</v>
      </c>
      <c r="I98" s="255"/>
      <c r="J98" s="255"/>
      <c r="K98" s="256">
        <f>ROUND(P98*H98,2)</f>
        <v>0</v>
      </c>
      <c r="L98" s="257"/>
      <c r="M98" s="42"/>
      <c r="N98" s="258" t="s">
        <v>20</v>
      </c>
      <c r="O98" s="227" t="s">
        <v>43</v>
      </c>
      <c r="P98" s="228">
        <f>I98+J98</f>
        <v>0</v>
      </c>
      <c r="Q98" s="228">
        <f>ROUND(I98*H98,2)</f>
        <v>0</v>
      </c>
      <c r="R98" s="228">
        <f>ROUND(J98*H98,2)</f>
        <v>0</v>
      </c>
      <c r="S98" s="82"/>
      <c r="T98" s="229">
        <f>S98*H98</f>
        <v>0</v>
      </c>
      <c r="U98" s="229">
        <v>0</v>
      </c>
      <c r="V98" s="229">
        <f>U98*H98</f>
        <v>0</v>
      </c>
      <c r="W98" s="229">
        <v>0</v>
      </c>
      <c r="X98" s="230">
        <f>W98*H98</f>
        <v>0</v>
      </c>
      <c r="Y98" s="36"/>
      <c r="Z98" s="36"/>
      <c r="AA98" s="36"/>
      <c r="AB98" s="36"/>
      <c r="AC98" s="36"/>
      <c r="AD98" s="36"/>
      <c r="AE98" s="36"/>
      <c r="AR98" s="231" t="s">
        <v>226</v>
      </c>
      <c r="AT98" s="231" t="s">
        <v>229</v>
      </c>
      <c r="AU98" s="231" t="s">
        <v>81</v>
      </c>
      <c r="AY98" s="15" t="s">
        <v>170</v>
      </c>
      <c r="BE98" s="232">
        <f>IF(O98="základní",K98,0)</f>
        <v>0</v>
      </c>
      <c r="BF98" s="232">
        <f>IF(O98="snížená",K98,0)</f>
        <v>0</v>
      </c>
      <c r="BG98" s="232">
        <f>IF(O98="zákl. přenesená",K98,0)</f>
        <v>0</v>
      </c>
      <c r="BH98" s="232">
        <f>IF(O98="sníž. přenesená",K98,0)</f>
        <v>0</v>
      </c>
      <c r="BI98" s="232">
        <f>IF(O98="nulová",K98,0)</f>
        <v>0</v>
      </c>
      <c r="BJ98" s="15" t="s">
        <v>81</v>
      </c>
      <c r="BK98" s="232">
        <f>ROUND(P98*H98,2)</f>
        <v>0</v>
      </c>
      <c r="BL98" s="15" t="s">
        <v>226</v>
      </c>
      <c r="BM98" s="231" t="s">
        <v>1920</v>
      </c>
    </row>
    <row r="99" s="2" customFormat="1" ht="32.4" customHeight="1">
      <c r="A99" s="36"/>
      <c r="B99" s="37"/>
      <c r="C99" s="216" t="s">
        <v>180</v>
      </c>
      <c r="D99" s="216" t="s">
        <v>166</v>
      </c>
      <c r="E99" s="217" t="s">
        <v>1921</v>
      </c>
      <c r="F99" s="218" t="s">
        <v>1922</v>
      </c>
      <c r="G99" s="219" t="s">
        <v>169</v>
      </c>
      <c r="H99" s="220">
        <v>1</v>
      </c>
      <c r="I99" s="221"/>
      <c r="J99" s="222"/>
      <c r="K99" s="223">
        <f>ROUND(P99*H99,2)</f>
        <v>0</v>
      </c>
      <c r="L99" s="224"/>
      <c r="M99" s="225"/>
      <c r="N99" s="226" t="s">
        <v>20</v>
      </c>
      <c r="O99" s="227" t="s">
        <v>43</v>
      </c>
      <c r="P99" s="228">
        <f>I99+J99</f>
        <v>0</v>
      </c>
      <c r="Q99" s="228">
        <f>ROUND(I99*H99,2)</f>
        <v>0</v>
      </c>
      <c r="R99" s="228">
        <f>ROUND(J99*H99,2)</f>
        <v>0</v>
      </c>
      <c r="S99" s="82"/>
      <c r="T99" s="229">
        <f>S99*H99</f>
        <v>0</v>
      </c>
      <c r="U99" s="229">
        <v>0</v>
      </c>
      <c r="V99" s="229">
        <f>U99*H99</f>
        <v>0</v>
      </c>
      <c r="W99" s="229">
        <v>0</v>
      </c>
      <c r="X99" s="230">
        <f>W99*H99</f>
        <v>0</v>
      </c>
      <c r="Y99" s="36"/>
      <c r="Z99" s="36"/>
      <c r="AA99" s="36"/>
      <c r="AB99" s="36"/>
      <c r="AC99" s="36"/>
      <c r="AD99" s="36"/>
      <c r="AE99" s="36"/>
      <c r="AR99" s="231" t="s">
        <v>373</v>
      </c>
      <c r="AT99" s="231" t="s">
        <v>166</v>
      </c>
      <c r="AU99" s="231" t="s">
        <v>81</v>
      </c>
      <c r="AY99" s="15" t="s">
        <v>170</v>
      </c>
      <c r="BE99" s="232">
        <f>IF(O99="základní",K99,0)</f>
        <v>0</v>
      </c>
      <c r="BF99" s="232">
        <f>IF(O99="snížená",K99,0)</f>
        <v>0</v>
      </c>
      <c r="BG99" s="232">
        <f>IF(O99="zákl. přenesená",K99,0)</f>
        <v>0</v>
      </c>
      <c r="BH99" s="232">
        <f>IF(O99="sníž. přenesená",K99,0)</f>
        <v>0</v>
      </c>
      <c r="BI99" s="232">
        <f>IF(O99="nulová",K99,0)</f>
        <v>0</v>
      </c>
      <c r="BJ99" s="15" t="s">
        <v>81</v>
      </c>
      <c r="BK99" s="232">
        <f>ROUND(P99*H99,2)</f>
        <v>0</v>
      </c>
      <c r="BL99" s="15" t="s">
        <v>373</v>
      </c>
      <c r="BM99" s="231" t="s">
        <v>1923</v>
      </c>
    </row>
    <row r="100" s="2" customFormat="1" ht="140.4" customHeight="1">
      <c r="A100" s="36"/>
      <c r="B100" s="37"/>
      <c r="C100" s="250" t="s">
        <v>237</v>
      </c>
      <c r="D100" s="250" t="s">
        <v>229</v>
      </c>
      <c r="E100" s="251" t="s">
        <v>1924</v>
      </c>
      <c r="F100" s="252" t="s">
        <v>1925</v>
      </c>
      <c r="G100" s="253" t="s">
        <v>169</v>
      </c>
      <c r="H100" s="254">
        <v>2</v>
      </c>
      <c r="I100" s="255"/>
      <c r="J100" s="255"/>
      <c r="K100" s="256">
        <f>ROUND(P100*H100,2)</f>
        <v>0</v>
      </c>
      <c r="L100" s="257"/>
      <c r="M100" s="42"/>
      <c r="N100" s="258" t="s">
        <v>20</v>
      </c>
      <c r="O100" s="227" t="s">
        <v>43</v>
      </c>
      <c r="P100" s="228">
        <f>I100+J100</f>
        <v>0</v>
      </c>
      <c r="Q100" s="228">
        <f>ROUND(I100*H100,2)</f>
        <v>0</v>
      </c>
      <c r="R100" s="228">
        <f>ROUND(J100*H100,2)</f>
        <v>0</v>
      </c>
      <c r="S100" s="82"/>
      <c r="T100" s="229">
        <f>S100*H100</f>
        <v>0</v>
      </c>
      <c r="U100" s="229">
        <v>0</v>
      </c>
      <c r="V100" s="229">
        <f>U100*H100</f>
        <v>0</v>
      </c>
      <c r="W100" s="229">
        <v>0</v>
      </c>
      <c r="X100" s="230">
        <f>W100*H100</f>
        <v>0</v>
      </c>
      <c r="Y100" s="36"/>
      <c r="Z100" s="36"/>
      <c r="AA100" s="36"/>
      <c r="AB100" s="36"/>
      <c r="AC100" s="36"/>
      <c r="AD100" s="36"/>
      <c r="AE100" s="36"/>
      <c r="AR100" s="231" t="s">
        <v>226</v>
      </c>
      <c r="AT100" s="231" t="s">
        <v>229</v>
      </c>
      <c r="AU100" s="231" t="s">
        <v>81</v>
      </c>
      <c r="AY100" s="15" t="s">
        <v>170</v>
      </c>
      <c r="BE100" s="232">
        <f>IF(O100="základní",K100,0)</f>
        <v>0</v>
      </c>
      <c r="BF100" s="232">
        <f>IF(O100="snížená",K100,0)</f>
        <v>0</v>
      </c>
      <c r="BG100" s="232">
        <f>IF(O100="zákl. přenesená",K100,0)</f>
        <v>0</v>
      </c>
      <c r="BH100" s="232">
        <f>IF(O100="sníž. přenesená",K100,0)</f>
        <v>0</v>
      </c>
      <c r="BI100" s="232">
        <f>IF(O100="nulová",K100,0)</f>
        <v>0</v>
      </c>
      <c r="BJ100" s="15" t="s">
        <v>81</v>
      </c>
      <c r="BK100" s="232">
        <f>ROUND(P100*H100,2)</f>
        <v>0</v>
      </c>
      <c r="BL100" s="15" t="s">
        <v>226</v>
      </c>
      <c r="BM100" s="231" t="s">
        <v>1926</v>
      </c>
    </row>
    <row r="101" s="2" customFormat="1" ht="118.8" customHeight="1">
      <c r="A101" s="36"/>
      <c r="B101" s="37"/>
      <c r="C101" s="250" t="s">
        <v>8</v>
      </c>
      <c r="D101" s="250" t="s">
        <v>229</v>
      </c>
      <c r="E101" s="251" t="s">
        <v>1927</v>
      </c>
      <c r="F101" s="252" t="s">
        <v>1928</v>
      </c>
      <c r="G101" s="253" t="s">
        <v>169</v>
      </c>
      <c r="H101" s="254">
        <v>1</v>
      </c>
      <c r="I101" s="255"/>
      <c r="J101" s="255"/>
      <c r="K101" s="256">
        <f>ROUND(P101*H101,2)</f>
        <v>0</v>
      </c>
      <c r="L101" s="257"/>
      <c r="M101" s="42"/>
      <c r="N101" s="258" t="s">
        <v>20</v>
      </c>
      <c r="O101" s="227" t="s">
        <v>43</v>
      </c>
      <c r="P101" s="228">
        <f>I101+J101</f>
        <v>0</v>
      </c>
      <c r="Q101" s="228">
        <f>ROUND(I101*H101,2)</f>
        <v>0</v>
      </c>
      <c r="R101" s="228">
        <f>ROUND(J101*H101,2)</f>
        <v>0</v>
      </c>
      <c r="S101" s="82"/>
      <c r="T101" s="229">
        <f>S101*H101</f>
        <v>0</v>
      </c>
      <c r="U101" s="229">
        <v>0</v>
      </c>
      <c r="V101" s="229">
        <f>U101*H101</f>
        <v>0</v>
      </c>
      <c r="W101" s="229">
        <v>0</v>
      </c>
      <c r="X101" s="230">
        <f>W101*H101</f>
        <v>0</v>
      </c>
      <c r="Y101" s="36"/>
      <c r="Z101" s="36"/>
      <c r="AA101" s="36"/>
      <c r="AB101" s="36"/>
      <c r="AC101" s="36"/>
      <c r="AD101" s="36"/>
      <c r="AE101" s="36"/>
      <c r="AR101" s="231" t="s">
        <v>226</v>
      </c>
      <c r="AT101" s="231" t="s">
        <v>229</v>
      </c>
      <c r="AU101" s="231" t="s">
        <v>81</v>
      </c>
      <c r="AY101" s="15" t="s">
        <v>170</v>
      </c>
      <c r="BE101" s="232">
        <f>IF(O101="základní",K101,0)</f>
        <v>0</v>
      </c>
      <c r="BF101" s="232">
        <f>IF(O101="snížená",K101,0)</f>
        <v>0</v>
      </c>
      <c r="BG101" s="232">
        <f>IF(O101="zákl. přenesená",K101,0)</f>
        <v>0</v>
      </c>
      <c r="BH101" s="232">
        <f>IF(O101="sníž. přenesená",K101,0)</f>
        <v>0</v>
      </c>
      <c r="BI101" s="232">
        <f>IF(O101="nulová",K101,0)</f>
        <v>0</v>
      </c>
      <c r="BJ101" s="15" t="s">
        <v>81</v>
      </c>
      <c r="BK101" s="232">
        <f>ROUND(P101*H101,2)</f>
        <v>0</v>
      </c>
      <c r="BL101" s="15" t="s">
        <v>226</v>
      </c>
      <c r="BM101" s="231" t="s">
        <v>1929</v>
      </c>
    </row>
    <row r="102" s="2" customFormat="1" ht="151.2" customHeight="1">
      <c r="A102" s="36"/>
      <c r="B102" s="37"/>
      <c r="C102" s="250" t="s">
        <v>1255</v>
      </c>
      <c r="D102" s="250" t="s">
        <v>229</v>
      </c>
      <c r="E102" s="251" t="s">
        <v>1930</v>
      </c>
      <c r="F102" s="252" t="s">
        <v>1931</v>
      </c>
      <c r="G102" s="253" t="s">
        <v>169</v>
      </c>
      <c r="H102" s="254">
        <v>3</v>
      </c>
      <c r="I102" s="255"/>
      <c r="J102" s="255"/>
      <c r="K102" s="256">
        <f>ROUND(P102*H102,2)</f>
        <v>0</v>
      </c>
      <c r="L102" s="257"/>
      <c r="M102" s="42"/>
      <c r="N102" s="258" t="s">
        <v>20</v>
      </c>
      <c r="O102" s="227" t="s">
        <v>43</v>
      </c>
      <c r="P102" s="228">
        <f>I102+J102</f>
        <v>0</v>
      </c>
      <c r="Q102" s="228">
        <f>ROUND(I102*H102,2)</f>
        <v>0</v>
      </c>
      <c r="R102" s="228">
        <f>ROUND(J102*H102,2)</f>
        <v>0</v>
      </c>
      <c r="S102" s="82"/>
      <c r="T102" s="229">
        <f>S102*H102</f>
        <v>0</v>
      </c>
      <c r="U102" s="229">
        <v>0</v>
      </c>
      <c r="V102" s="229">
        <f>U102*H102</f>
        <v>0</v>
      </c>
      <c r="W102" s="229">
        <v>0</v>
      </c>
      <c r="X102" s="230">
        <f>W102*H102</f>
        <v>0</v>
      </c>
      <c r="Y102" s="36"/>
      <c r="Z102" s="36"/>
      <c r="AA102" s="36"/>
      <c r="AB102" s="36"/>
      <c r="AC102" s="36"/>
      <c r="AD102" s="36"/>
      <c r="AE102" s="36"/>
      <c r="AR102" s="231" t="s">
        <v>226</v>
      </c>
      <c r="AT102" s="231" t="s">
        <v>229</v>
      </c>
      <c r="AU102" s="231" t="s">
        <v>81</v>
      </c>
      <c r="AY102" s="15" t="s">
        <v>170</v>
      </c>
      <c r="BE102" s="232">
        <f>IF(O102="základní",K102,0)</f>
        <v>0</v>
      </c>
      <c r="BF102" s="232">
        <f>IF(O102="snížená",K102,0)</f>
        <v>0</v>
      </c>
      <c r="BG102" s="232">
        <f>IF(O102="zákl. přenesená",K102,0)</f>
        <v>0</v>
      </c>
      <c r="BH102" s="232">
        <f>IF(O102="sníž. přenesená",K102,0)</f>
        <v>0</v>
      </c>
      <c r="BI102" s="232">
        <f>IF(O102="nulová",K102,0)</f>
        <v>0</v>
      </c>
      <c r="BJ102" s="15" t="s">
        <v>81</v>
      </c>
      <c r="BK102" s="232">
        <f>ROUND(P102*H102,2)</f>
        <v>0</v>
      </c>
      <c r="BL102" s="15" t="s">
        <v>226</v>
      </c>
      <c r="BM102" s="231" t="s">
        <v>1932</v>
      </c>
    </row>
    <row r="103" s="2" customFormat="1" ht="21.6" customHeight="1">
      <c r="A103" s="36"/>
      <c r="B103" s="37"/>
      <c r="C103" s="250" t="s">
        <v>317</v>
      </c>
      <c r="D103" s="250" t="s">
        <v>229</v>
      </c>
      <c r="E103" s="251" t="s">
        <v>1933</v>
      </c>
      <c r="F103" s="252" t="s">
        <v>1934</v>
      </c>
      <c r="G103" s="253" t="s">
        <v>169</v>
      </c>
      <c r="H103" s="254">
        <v>3</v>
      </c>
      <c r="I103" s="255"/>
      <c r="J103" s="255"/>
      <c r="K103" s="256">
        <f>ROUND(P103*H103,2)</f>
        <v>0</v>
      </c>
      <c r="L103" s="257"/>
      <c r="M103" s="42"/>
      <c r="N103" s="258" t="s">
        <v>20</v>
      </c>
      <c r="O103" s="227" t="s">
        <v>43</v>
      </c>
      <c r="P103" s="228">
        <f>I103+J103</f>
        <v>0</v>
      </c>
      <c r="Q103" s="228">
        <f>ROUND(I103*H103,2)</f>
        <v>0</v>
      </c>
      <c r="R103" s="228">
        <f>ROUND(J103*H103,2)</f>
        <v>0</v>
      </c>
      <c r="S103" s="82"/>
      <c r="T103" s="229">
        <f>S103*H103</f>
        <v>0</v>
      </c>
      <c r="U103" s="229">
        <v>0</v>
      </c>
      <c r="V103" s="229">
        <f>U103*H103</f>
        <v>0</v>
      </c>
      <c r="W103" s="229">
        <v>0</v>
      </c>
      <c r="X103" s="230">
        <f>W103*H103</f>
        <v>0</v>
      </c>
      <c r="Y103" s="36"/>
      <c r="Z103" s="36"/>
      <c r="AA103" s="36"/>
      <c r="AB103" s="36"/>
      <c r="AC103" s="36"/>
      <c r="AD103" s="36"/>
      <c r="AE103" s="36"/>
      <c r="AR103" s="231" t="s">
        <v>226</v>
      </c>
      <c r="AT103" s="231" t="s">
        <v>229</v>
      </c>
      <c r="AU103" s="231" t="s">
        <v>81</v>
      </c>
      <c r="AY103" s="15" t="s">
        <v>170</v>
      </c>
      <c r="BE103" s="232">
        <f>IF(O103="základní",K103,0)</f>
        <v>0</v>
      </c>
      <c r="BF103" s="232">
        <f>IF(O103="snížená",K103,0)</f>
        <v>0</v>
      </c>
      <c r="BG103" s="232">
        <f>IF(O103="zákl. přenesená",K103,0)</f>
        <v>0</v>
      </c>
      <c r="BH103" s="232">
        <f>IF(O103="sníž. přenesená",K103,0)</f>
        <v>0</v>
      </c>
      <c r="BI103" s="232">
        <f>IF(O103="nulová",K103,0)</f>
        <v>0</v>
      </c>
      <c r="BJ103" s="15" t="s">
        <v>81</v>
      </c>
      <c r="BK103" s="232">
        <f>ROUND(P103*H103,2)</f>
        <v>0</v>
      </c>
      <c r="BL103" s="15" t="s">
        <v>226</v>
      </c>
      <c r="BM103" s="231" t="s">
        <v>1935</v>
      </c>
    </row>
    <row r="104" s="2" customFormat="1" ht="21.6" customHeight="1">
      <c r="A104" s="36"/>
      <c r="B104" s="37"/>
      <c r="C104" s="250" t="s">
        <v>1566</v>
      </c>
      <c r="D104" s="250" t="s">
        <v>229</v>
      </c>
      <c r="E104" s="251" t="s">
        <v>1936</v>
      </c>
      <c r="F104" s="252" t="s">
        <v>1937</v>
      </c>
      <c r="G104" s="253" t="s">
        <v>169</v>
      </c>
      <c r="H104" s="254">
        <v>1</v>
      </c>
      <c r="I104" s="255"/>
      <c r="J104" s="255"/>
      <c r="K104" s="256">
        <f>ROUND(P104*H104,2)</f>
        <v>0</v>
      </c>
      <c r="L104" s="257"/>
      <c r="M104" s="42"/>
      <c r="N104" s="258" t="s">
        <v>20</v>
      </c>
      <c r="O104" s="227" t="s">
        <v>43</v>
      </c>
      <c r="P104" s="228">
        <f>I104+J104</f>
        <v>0</v>
      </c>
      <c r="Q104" s="228">
        <f>ROUND(I104*H104,2)</f>
        <v>0</v>
      </c>
      <c r="R104" s="228">
        <f>ROUND(J104*H104,2)</f>
        <v>0</v>
      </c>
      <c r="S104" s="82"/>
      <c r="T104" s="229">
        <f>S104*H104</f>
        <v>0</v>
      </c>
      <c r="U104" s="229">
        <v>0</v>
      </c>
      <c r="V104" s="229">
        <f>U104*H104</f>
        <v>0</v>
      </c>
      <c r="W104" s="229">
        <v>0</v>
      </c>
      <c r="X104" s="230">
        <f>W104*H104</f>
        <v>0</v>
      </c>
      <c r="Y104" s="36"/>
      <c r="Z104" s="36"/>
      <c r="AA104" s="36"/>
      <c r="AB104" s="36"/>
      <c r="AC104" s="36"/>
      <c r="AD104" s="36"/>
      <c r="AE104" s="36"/>
      <c r="AR104" s="231" t="s">
        <v>226</v>
      </c>
      <c r="AT104" s="231" t="s">
        <v>229</v>
      </c>
      <c r="AU104" s="231" t="s">
        <v>81</v>
      </c>
      <c r="AY104" s="15" t="s">
        <v>170</v>
      </c>
      <c r="BE104" s="232">
        <f>IF(O104="základní",K104,0)</f>
        <v>0</v>
      </c>
      <c r="BF104" s="232">
        <f>IF(O104="snížená",K104,0)</f>
        <v>0</v>
      </c>
      <c r="BG104" s="232">
        <f>IF(O104="zákl. přenesená",K104,0)</f>
        <v>0</v>
      </c>
      <c r="BH104" s="232">
        <f>IF(O104="sníž. přenesená",K104,0)</f>
        <v>0</v>
      </c>
      <c r="BI104" s="232">
        <f>IF(O104="nulová",K104,0)</f>
        <v>0</v>
      </c>
      <c r="BJ104" s="15" t="s">
        <v>81</v>
      </c>
      <c r="BK104" s="232">
        <f>ROUND(P104*H104,2)</f>
        <v>0</v>
      </c>
      <c r="BL104" s="15" t="s">
        <v>226</v>
      </c>
      <c r="BM104" s="231" t="s">
        <v>1938</v>
      </c>
    </row>
    <row r="105" s="2" customFormat="1" ht="21.6" customHeight="1">
      <c r="A105" s="36"/>
      <c r="B105" s="37"/>
      <c r="C105" s="250" t="s">
        <v>1610</v>
      </c>
      <c r="D105" s="250" t="s">
        <v>229</v>
      </c>
      <c r="E105" s="251" t="s">
        <v>1939</v>
      </c>
      <c r="F105" s="252" t="s">
        <v>1940</v>
      </c>
      <c r="G105" s="253" t="s">
        <v>169</v>
      </c>
      <c r="H105" s="254">
        <v>4</v>
      </c>
      <c r="I105" s="255"/>
      <c r="J105" s="255"/>
      <c r="K105" s="256">
        <f>ROUND(P105*H105,2)</f>
        <v>0</v>
      </c>
      <c r="L105" s="257"/>
      <c r="M105" s="42"/>
      <c r="N105" s="258" t="s">
        <v>20</v>
      </c>
      <c r="O105" s="227" t="s">
        <v>43</v>
      </c>
      <c r="P105" s="228">
        <f>I105+J105</f>
        <v>0</v>
      </c>
      <c r="Q105" s="228">
        <f>ROUND(I105*H105,2)</f>
        <v>0</v>
      </c>
      <c r="R105" s="228">
        <f>ROUND(J105*H105,2)</f>
        <v>0</v>
      </c>
      <c r="S105" s="82"/>
      <c r="T105" s="229">
        <f>S105*H105</f>
        <v>0</v>
      </c>
      <c r="U105" s="229">
        <v>0</v>
      </c>
      <c r="V105" s="229">
        <f>U105*H105</f>
        <v>0</v>
      </c>
      <c r="W105" s="229">
        <v>0</v>
      </c>
      <c r="X105" s="230">
        <f>W105*H105</f>
        <v>0</v>
      </c>
      <c r="Y105" s="36"/>
      <c r="Z105" s="36"/>
      <c r="AA105" s="36"/>
      <c r="AB105" s="36"/>
      <c r="AC105" s="36"/>
      <c r="AD105" s="36"/>
      <c r="AE105" s="36"/>
      <c r="AR105" s="231" t="s">
        <v>226</v>
      </c>
      <c r="AT105" s="231" t="s">
        <v>229</v>
      </c>
      <c r="AU105" s="231" t="s">
        <v>81</v>
      </c>
      <c r="AY105" s="15" t="s">
        <v>170</v>
      </c>
      <c r="BE105" s="232">
        <f>IF(O105="základní",K105,0)</f>
        <v>0</v>
      </c>
      <c r="BF105" s="232">
        <f>IF(O105="snížená",K105,0)</f>
        <v>0</v>
      </c>
      <c r="BG105" s="232">
        <f>IF(O105="zákl. přenesená",K105,0)</f>
        <v>0</v>
      </c>
      <c r="BH105" s="232">
        <f>IF(O105="sníž. přenesená",K105,0)</f>
        <v>0</v>
      </c>
      <c r="BI105" s="232">
        <f>IF(O105="nulová",K105,0)</f>
        <v>0</v>
      </c>
      <c r="BJ105" s="15" t="s">
        <v>81</v>
      </c>
      <c r="BK105" s="232">
        <f>ROUND(P105*H105,2)</f>
        <v>0</v>
      </c>
      <c r="BL105" s="15" t="s">
        <v>226</v>
      </c>
      <c r="BM105" s="231" t="s">
        <v>1941</v>
      </c>
    </row>
    <row r="106" s="2" customFormat="1" ht="21.6" customHeight="1">
      <c r="A106" s="36"/>
      <c r="B106" s="37"/>
      <c r="C106" s="216" t="s">
        <v>257</v>
      </c>
      <c r="D106" s="216" t="s">
        <v>166</v>
      </c>
      <c r="E106" s="217" t="s">
        <v>1942</v>
      </c>
      <c r="F106" s="218" t="s">
        <v>1943</v>
      </c>
      <c r="G106" s="219" t="s">
        <v>169</v>
      </c>
      <c r="H106" s="220">
        <v>4</v>
      </c>
      <c r="I106" s="221"/>
      <c r="J106" s="222"/>
      <c r="K106" s="223">
        <f>ROUND(P106*H106,2)</f>
        <v>0</v>
      </c>
      <c r="L106" s="224"/>
      <c r="M106" s="225"/>
      <c r="N106" s="226" t="s">
        <v>20</v>
      </c>
      <c r="O106" s="227" t="s">
        <v>43</v>
      </c>
      <c r="P106" s="228">
        <f>I106+J106</f>
        <v>0</v>
      </c>
      <c r="Q106" s="228">
        <f>ROUND(I106*H106,2)</f>
        <v>0</v>
      </c>
      <c r="R106" s="228">
        <f>ROUND(J106*H106,2)</f>
        <v>0</v>
      </c>
      <c r="S106" s="82"/>
      <c r="T106" s="229">
        <f>S106*H106</f>
        <v>0</v>
      </c>
      <c r="U106" s="229">
        <v>0</v>
      </c>
      <c r="V106" s="229">
        <f>U106*H106</f>
        <v>0</v>
      </c>
      <c r="W106" s="229">
        <v>0</v>
      </c>
      <c r="X106" s="230">
        <f>W106*H106</f>
        <v>0</v>
      </c>
      <c r="Y106" s="36"/>
      <c r="Z106" s="36"/>
      <c r="AA106" s="36"/>
      <c r="AB106" s="36"/>
      <c r="AC106" s="36"/>
      <c r="AD106" s="36"/>
      <c r="AE106" s="36"/>
      <c r="AR106" s="231" t="s">
        <v>373</v>
      </c>
      <c r="AT106" s="231" t="s">
        <v>166</v>
      </c>
      <c r="AU106" s="231" t="s">
        <v>81</v>
      </c>
      <c r="AY106" s="15" t="s">
        <v>170</v>
      </c>
      <c r="BE106" s="232">
        <f>IF(O106="základní",K106,0)</f>
        <v>0</v>
      </c>
      <c r="BF106" s="232">
        <f>IF(O106="snížená",K106,0)</f>
        <v>0</v>
      </c>
      <c r="BG106" s="232">
        <f>IF(O106="zákl. přenesená",K106,0)</f>
        <v>0</v>
      </c>
      <c r="BH106" s="232">
        <f>IF(O106="sníž. přenesená",K106,0)</f>
        <v>0</v>
      </c>
      <c r="BI106" s="232">
        <f>IF(O106="nulová",K106,0)</f>
        <v>0</v>
      </c>
      <c r="BJ106" s="15" t="s">
        <v>81</v>
      </c>
      <c r="BK106" s="232">
        <f>ROUND(P106*H106,2)</f>
        <v>0</v>
      </c>
      <c r="BL106" s="15" t="s">
        <v>373</v>
      </c>
      <c r="BM106" s="231" t="s">
        <v>1944</v>
      </c>
    </row>
    <row r="107" s="2" customFormat="1" ht="54" customHeight="1">
      <c r="A107" s="36"/>
      <c r="B107" s="37"/>
      <c r="C107" s="250" t="s">
        <v>1259</v>
      </c>
      <c r="D107" s="250" t="s">
        <v>229</v>
      </c>
      <c r="E107" s="251" t="s">
        <v>1945</v>
      </c>
      <c r="F107" s="252" t="s">
        <v>1946</v>
      </c>
      <c r="G107" s="253" t="s">
        <v>169</v>
      </c>
      <c r="H107" s="254">
        <v>1</v>
      </c>
      <c r="I107" s="255"/>
      <c r="J107" s="255"/>
      <c r="K107" s="256">
        <f>ROUND(P107*H107,2)</f>
        <v>0</v>
      </c>
      <c r="L107" s="257"/>
      <c r="M107" s="42"/>
      <c r="N107" s="258" t="s">
        <v>20</v>
      </c>
      <c r="O107" s="227" t="s">
        <v>43</v>
      </c>
      <c r="P107" s="228">
        <f>I107+J107</f>
        <v>0</v>
      </c>
      <c r="Q107" s="228">
        <f>ROUND(I107*H107,2)</f>
        <v>0</v>
      </c>
      <c r="R107" s="228">
        <f>ROUND(J107*H107,2)</f>
        <v>0</v>
      </c>
      <c r="S107" s="82"/>
      <c r="T107" s="229">
        <f>S107*H107</f>
        <v>0</v>
      </c>
      <c r="U107" s="229">
        <v>0</v>
      </c>
      <c r="V107" s="229">
        <f>U107*H107</f>
        <v>0</v>
      </c>
      <c r="W107" s="229">
        <v>0</v>
      </c>
      <c r="X107" s="230">
        <f>W107*H107</f>
        <v>0</v>
      </c>
      <c r="Y107" s="36"/>
      <c r="Z107" s="36"/>
      <c r="AA107" s="36"/>
      <c r="AB107" s="36"/>
      <c r="AC107" s="36"/>
      <c r="AD107" s="36"/>
      <c r="AE107" s="36"/>
      <c r="AR107" s="231" t="s">
        <v>226</v>
      </c>
      <c r="AT107" s="231" t="s">
        <v>229</v>
      </c>
      <c r="AU107" s="231" t="s">
        <v>81</v>
      </c>
      <c r="AY107" s="15" t="s">
        <v>170</v>
      </c>
      <c r="BE107" s="232">
        <f>IF(O107="základní",K107,0)</f>
        <v>0</v>
      </c>
      <c r="BF107" s="232">
        <f>IF(O107="snížená",K107,0)</f>
        <v>0</v>
      </c>
      <c r="BG107" s="232">
        <f>IF(O107="zákl. přenesená",K107,0)</f>
        <v>0</v>
      </c>
      <c r="BH107" s="232">
        <f>IF(O107="sníž. přenesená",K107,0)</f>
        <v>0</v>
      </c>
      <c r="BI107" s="232">
        <f>IF(O107="nulová",K107,0)</f>
        <v>0</v>
      </c>
      <c r="BJ107" s="15" t="s">
        <v>81</v>
      </c>
      <c r="BK107" s="232">
        <f>ROUND(P107*H107,2)</f>
        <v>0</v>
      </c>
      <c r="BL107" s="15" t="s">
        <v>226</v>
      </c>
      <c r="BM107" s="231" t="s">
        <v>1947</v>
      </c>
    </row>
    <row r="108" s="2" customFormat="1" ht="32.4" customHeight="1">
      <c r="A108" s="36"/>
      <c r="B108" s="37"/>
      <c r="C108" s="250" t="s">
        <v>1263</v>
      </c>
      <c r="D108" s="250" t="s">
        <v>229</v>
      </c>
      <c r="E108" s="251" t="s">
        <v>1948</v>
      </c>
      <c r="F108" s="252" t="s">
        <v>1949</v>
      </c>
      <c r="G108" s="253" t="s">
        <v>169</v>
      </c>
      <c r="H108" s="254">
        <v>1</v>
      </c>
      <c r="I108" s="255"/>
      <c r="J108" s="255"/>
      <c r="K108" s="256">
        <f>ROUND(P108*H108,2)</f>
        <v>0</v>
      </c>
      <c r="L108" s="257"/>
      <c r="M108" s="42"/>
      <c r="N108" s="258" t="s">
        <v>20</v>
      </c>
      <c r="O108" s="227" t="s">
        <v>43</v>
      </c>
      <c r="P108" s="228">
        <f>I108+J108</f>
        <v>0</v>
      </c>
      <c r="Q108" s="228">
        <f>ROUND(I108*H108,2)</f>
        <v>0</v>
      </c>
      <c r="R108" s="228">
        <f>ROUND(J108*H108,2)</f>
        <v>0</v>
      </c>
      <c r="S108" s="82"/>
      <c r="T108" s="229">
        <f>S108*H108</f>
        <v>0</v>
      </c>
      <c r="U108" s="229">
        <v>0</v>
      </c>
      <c r="V108" s="229">
        <f>U108*H108</f>
        <v>0</v>
      </c>
      <c r="W108" s="229">
        <v>0</v>
      </c>
      <c r="X108" s="230">
        <f>W108*H108</f>
        <v>0</v>
      </c>
      <c r="Y108" s="36"/>
      <c r="Z108" s="36"/>
      <c r="AA108" s="36"/>
      <c r="AB108" s="36"/>
      <c r="AC108" s="36"/>
      <c r="AD108" s="36"/>
      <c r="AE108" s="36"/>
      <c r="AR108" s="231" t="s">
        <v>226</v>
      </c>
      <c r="AT108" s="231" t="s">
        <v>229</v>
      </c>
      <c r="AU108" s="231" t="s">
        <v>81</v>
      </c>
      <c r="AY108" s="15" t="s">
        <v>170</v>
      </c>
      <c r="BE108" s="232">
        <f>IF(O108="základní",K108,0)</f>
        <v>0</v>
      </c>
      <c r="BF108" s="232">
        <f>IF(O108="snížená",K108,0)</f>
        <v>0</v>
      </c>
      <c r="BG108" s="232">
        <f>IF(O108="zákl. přenesená",K108,0)</f>
        <v>0</v>
      </c>
      <c r="BH108" s="232">
        <f>IF(O108="sníž. přenesená",K108,0)</f>
        <v>0</v>
      </c>
      <c r="BI108" s="232">
        <f>IF(O108="nulová",K108,0)</f>
        <v>0</v>
      </c>
      <c r="BJ108" s="15" t="s">
        <v>81</v>
      </c>
      <c r="BK108" s="232">
        <f>ROUND(P108*H108,2)</f>
        <v>0</v>
      </c>
      <c r="BL108" s="15" t="s">
        <v>226</v>
      </c>
      <c r="BM108" s="231" t="s">
        <v>1950</v>
      </c>
    </row>
    <row r="109" s="2" customFormat="1" ht="54" customHeight="1">
      <c r="A109" s="36"/>
      <c r="B109" s="37"/>
      <c r="C109" s="250" t="s">
        <v>1245</v>
      </c>
      <c r="D109" s="250" t="s">
        <v>229</v>
      </c>
      <c r="E109" s="251" t="s">
        <v>1951</v>
      </c>
      <c r="F109" s="252" t="s">
        <v>1952</v>
      </c>
      <c r="G109" s="253" t="s">
        <v>169</v>
      </c>
      <c r="H109" s="254">
        <v>3</v>
      </c>
      <c r="I109" s="255"/>
      <c r="J109" s="255"/>
      <c r="K109" s="256">
        <f>ROUND(P109*H109,2)</f>
        <v>0</v>
      </c>
      <c r="L109" s="257"/>
      <c r="M109" s="42"/>
      <c r="N109" s="258" t="s">
        <v>20</v>
      </c>
      <c r="O109" s="227" t="s">
        <v>43</v>
      </c>
      <c r="P109" s="228">
        <f>I109+J109</f>
        <v>0</v>
      </c>
      <c r="Q109" s="228">
        <f>ROUND(I109*H109,2)</f>
        <v>0</v>
      </c>
      <c r="R109" s="228">
        <f>ROUND(J109*H109,2)</f>
        <v>0</v>
      </c>
      <c r="S109" s="82"/>
      <c r="T109" s="229">
        <f>S109*H109</f>
        <v>0</v>
      </c>
      <c r="U109" s="229">
        <v>0</v>
      </c>
      <c r="V109" s="229">
        <f>U109*H109</f>
        <v>0</v>
      </c>
      <c r="W109" s="229">
        <v>0</v>
      </c>
      <c r="X109" s="230">
        <f>W109*H109</f>
        <v>0</v>
      </c>
      <c r="Y109" s="36"/>
      <c r="Z109" s="36"/>
      <c r="AA109" s="36"/>
      <c r="AB109" s="36"/>
      <c r="AC109" s="36"/>
      <c r="AD109" s="36"/>
      <c r="AE109" s="36"/>
      <c r="AR109" s="231" t="s">
        <v>226</v>
      </c>
      <c r="AT109" s="231" t="s">
        <v>229</v>
      </c>
      <c r="AU109" s="231" t="s">
        <v>81</v>
      </c>
      <c r="AY109" s="15" t="s">
        <v>170</v>
      </c>
      <c r="BE109" s="232">
        <f>IF(O109="základní",K109,0)</f>
        <v>0</v>
      </c>
      <c r="BF109" s="232">
        <f>IF(O109="snížená",K109,0)</f>
        <v>0</v>
      </c>
      <c r="BG109" s="232">
        <f>IF(O109="zákl. přenesená",K109,0)</f>
        <v>0</v>
      </c>
      <c r="BH109" s="232">
        <f>IF(O109="sníž. přenesená",K109,0)</f>
        <v>0</v>
      </c>
      <c r="BI109" s="232">
        <f>IF(O109="nulová",K109,0)</f>
        <v>0</v>
      </c>
      <c r="BJ109" s="15" t="s">
        <v>81</v>
      </c>
      <c r="BK109" s="232">
        <f>ROUND(P109*H109,2)</f>
        <v>0</v>
      </c>
      <c r="BL109" s="15" t="s">
        <v>226</v>
      </c>
      <c r="BM109" s="231" t="s">
        <v>1953</v>
      </c>
    </row>
    <row r="110" s="2" customFormat="1" ht="64.8" customHeight="1">
      <c r="A110" s="36"/>
      <c r="B110" s="37"/>
      <c r="C110" s="250" t="s">
        <v>245</v>
      </c>
      <c r="D110" s="250" t="s">
        <v>229</v>
      </c>
      <c r="E110" s="251" t="s">
        <v>1954</v>
      </c>
      <c r="F110" s="252" t="s">
        <v>1955</v>
      </c>
      <c r="G110" s="253" t="s">
        <v>169</v>
      </c>
      <c r="H110" s="254">
        <v>1</v>
      </c>
      <c r="I110" s="255"/>
      <c r="J110" s="255"/>
      <c r="K110" s="256">
        <f>ROUND(P110*H110,2)</f>
        <v>0</v>
      </c>
      <c r="L110" s="257"/>
      <c r="M110" s="42"/>
      <c r="N110" s="258" t="s">
        <v>20</v>
      </c>
      <c r="O110" s="227" t="s">
        <v>43</v>
      </c>
      <c r="P110" s="228">
        <f>I110+J110</f>
        <v>0</v>
      </c>
      <c r="Q110" s="228">
        <f>ROUND(I110*H110,2)</f>
        <v>0</v>
      </c>
      <c r="R110" s="228">
        <f>ROUND(J110*H110,2)</f>
        <v>0</v>
      </c>
      <c r="S110" s="82"/>
      <c r="T110" s="229">
        <f>S110*H110</f>
        <v>0</v>
      </c>
      <c r="U110" s="229">
        <v>0</v>
      </c>
      <c r="V110" s="229">
        <f>U110*H110</f>
        <v>0</v>
      </c>
      <c r="W110" s="229">
        <v>0</v>
      </c>
      <c r="X110" s="230">
        <f>W110*H110</f>
        <v>0</v>
      </c>
      <c r="Y110" s="36"/>
      <c r="Z110" s="36"/>
      <c r="AA110" s="36"/>
      <c r="AB110" s="36"/>
      <c r="AC110" s="36"/>
      <c r="AD110" s="36"/>
      <c r="AE110" s="36"/>
      <c r="AR110" s="231" t="s">
        <v>226</v>
      </c>
      <c r="AT110" s="231" t="s">
        <v>229</v>
      </c>
      <c r="AU110" s="231" t="s">
        <v>81</v>
      </c>
      <c r="AY110" s="15" t="s">
        <v>170</v>
      </c>
      <c r="BE110" s="232">
        <f>IF(O110="základní",K110,0)</f>
        <v>0</v>
      </c>
      <c r="BF110" s="232">
        <f>IF(O110="snížená",K110,0)</f>
        <v>0</v>
      </c>
      <c r="BG110" s="232">
        <f>IF(O110="zákl. přenesená",K110,0)</f>
        <v>0</v>
      </c>
      <c r="BH110" s="232">
        <f>IF(O110="sníž. přenesená",K110,0)</f>
        <v>0</v>
      </c>
      <c r="BI110" s="232">
        <f>IF(O110="nulová",K110,0)</f>
        <v>0</v>
      </c>
      <c r="BJ110" s="15" t="s">
        <v>81</v>
      </c>
      <c r="BK110" s="232">
        <f>ROUND(P110*H110,2)</f>
        <v>0</v>
      </c>
      <c r="BL110" s="15" t="s">
        <v>226</v>
      </c>
      <c r="BM110" s="231" t="s">
        <v>1956</v>
      </c>
    </row>
    <row r="111" s="2" customFormat="1" ht="54" customHeight="1">
      <c r="A111" s="36"/>
      <c r="B111" s="37"/>
      <c r="C111" s="216" t="s">
        <v>249</v>
      </c>
      <c r="D111" s="216" t="s">
        <v>166</v>
      </c>
      <c r="E111" s="217" t="s">
        <v>1957</v>
      </c>
      <c r="F111" s="218" t="s">
        <v>1958</v>
      </c>
      <c r="G111" s="219" t="s">
        <v>169</v>
      </c>
      <c r="H111" s="220">
        <v>1</v>
      </c>
      <c r="I111" s="221"/>
      <c r="J111" s="222"/>
      <c r="K111" s="223">
        <f>ROUND(P111*H111,2)</f>
        <v>0</v>
      </c>
      <c r="L111" s="224"/>
      <c r="M111" s="225"/>
      <c r="N111" s="226" t="s">
        <v>20</v>
      </c>
      <c r="O111" s="227" t="s">
        <v>43</v>
      </c>
      <c r="P111" s="228">
        <f>I111+J111</f>
        <v>0</v>
      </c>
      <c r="Q111" s="228">
        <f>ROUND(I111*H111,2)</f>
        <v>0</v>
      </c>
      <c r="R111" s="228">
        <f>ROUND(J111*H111,2)</f>
        <v>0</v>
      </c>
      <c r="S111" s="82"/>
      <c r="T111" s="229">
        <f>S111*H111</f>
        <v>0</v>
      </c>
      <c r="U111" s="229">
        <v>0</v>
      </c>
      <c r="V111" s="229">
        <f>U111*H111</f>
        <v>0</v>
      </c>
      <c r="W111" s="229">
        <v>0</v>
      </c>
      <c r="X111" s="230">
        <f>W111*H111</f>
        <v>0</v>
      </c>
      <c r="Y111" s="36"/>
      <c r="Z111" s="36"/>
      <c r="AA111" s="36"/>
      <c r="AB111" s="36"/>
      <c r="AC111" s="36"/>
      <c r="AD111" s="36"/>
      <c r="AE111" s="36"/>
      <c r="AR111" s="231" t="s">
        <v>373</v>
      </c>
      <c r="AT111" s="231" t="s">
        <v>166</v>
      </c>
      <c r="AU111" s="231" t="s">
        <v>81</v>
      </c>
      <c r="AY111" s="15" t="s">
        <v>170</v>
      </c>
      <c r="BE111" s="232">
        <f>IF(O111="základní",K111,0)</f>
        <v>0</v>
      </c>
      <c r="BF111" s="232">
        <f>IF(O111="snížená",K111,0)</f>
        <v>0</v>
      </c>
      <c r="BG111" s="232">
        <f>IF(O111="zákl. přenesená",K111,0)</f>
        <v>0</v>
      </c>
      <c r="BH111" s="232">
        <f>IF(O111="sníž. přenesená",K111,0)</f>
        <v>0</v>
      </c>
      <c r="BI111" s="232">
        <f>IF(O111="nulová",K111,0)</f>
        <v>0</v>
      </c>
      <c r="BJ111" s="15" t="s">
        <v>81</v>
      </c>
      <c r="BK111" s="232">
        <f>ROUND(P111*H111,2)</f>
        <v>0</v>
      </c>
      <c r="BL111" s="15" t="s">
        <v>373</v>
      </c>
      <c r="BM111" s="231" t="s">
        <v>1959</v>
      </c>
    </row>
    <row r="112" s="2" customFormat="1" ht="97.2" customHeight="1">
      <c r="A112" s="36"/>
      <c r="B112" s="37"/>
      <c r="C112" s="250" t="s">
        <v>1223</v>
      </c>
      <c r="D112" s="250" t="s">
        <v>229</v>
      </c>
      <c r="E112" s="251" t="s">
        <v>1853</v>
      </c>
      <c r="F112" s="252" t="s">
        <v>1854</v>
      </c>
      <c r="G112" s="253" t="s">
        <v>169</v>
      </c>
      <c r="H112" s="254">
        <v>1</v>
      </c>
      <c r="I112" s="255"/>
      <c r="J112" s="255"/>
      <c r="K112" s="256">
        <f>ROUND(P112*H112,2)</f>
        <v>0</v>
      </c>
      <c r="L112" s="257"/>
      <c r="M112" s="42"/>
      <c r="N112" s="258" t="s">
        <v>20</v>
      </c>
      <c r="O112" s="227" t="s">
        <v>43</v>
      </c>
      <c r="P112" s="228">
        <f>I112+J112</f>
        <v>0</v>
      </c>
      <c r="Q112" s="228">
        <f>ROUND(I112*H112,2)</f>
        <v>0</v>
      </c>
      <c r="R112" s="228">
        <f>ROUND(J112*H112,2)</f>
        <v>0</v>
      </c>
      <c r="S112" s="82"/>
      <c r="T112" s="229">
        <f>S112*H112</f>
        <v>0</v>
      </c>
      <c r="U112" s="229">
        <v>0</v>
      </c>
      <c r="V112" s="229">
        <f>U112*H112</f>
        <v>0</v>
      </c>
      <c r="W112" s="229">
        <v>0</v>
      </c>
      <c r="X112" s="230">
        <f>W112*H112</f>
        <v>0</v>
      </c>
      <c r="Y112" s="36"/>
      <c r="Z112" s="36"/>
      <c r="AA112" s="36"/>
      <c r="AB112" s="36"/>
      <c r="AC112" s="36"/>
      <c r="AD112" s="36"/>
      <c r="AE112" s="36"/>
      <c r="AR112" s="231" t="s">
        <v>226</v>
      </c>
      <c r="AT112" s="231" t="s">
        <v>229</v>
      </c>
      <c r="AU112" s="231" t="s">
        <v>81</v>
      </c>
      <c r="AY112" s="15" t="s">
        <v>170</v>
      </c>
      <c r="BE112" s="232">
        <f>IF(O112="základní",K112,0)</f>
        <v>0</v>
      </c>
      <c r="BF112" s="232">
        <f>IF(O112="snížená",K112,0)</f>
        <v>0</v>
      </c>
      <c r="BG112" s="232">
        <f>IF(O112="zákl. přenesená",K112,0)</f>
        <v>0</v>
      </c>
      <c r="BH112" s="232">
        <f>IF(O112="sníž. přenesená",K112,0)</f>
        <v>0</v>
      </c>
      <c r="BI112" s="232">
        <f>IF(O112="nulová",K112,0)</f>
        <v>0</v>
      </c>
      <c r="BJ112" s="15" t="s">
        <v>81</v>
      </c>
      <c r="BK112" s="232">
        <f>ROUND(P112*H112,2)</f>
        <v>0</v>
      </c>
      <c r="BL112" s="15" t="s">
        <v>226</v>
      </c>
      <c r="BM112" s="231" t="s">
        <v>1960</v>
      </c>
    </row>
    <row r="113" s="2" customFormat="1" ht="32.4" customHeight="1">
      <c r="A113" s="36"/>
      <c r="B113" s="37"/>
      <c r="C113" s="216" t="s">
        <v>1415</v>
      </c>
      <c r="D113" s="216" t="s">
        <v>166</v>
      </c>
      <c r="E113" s="217" t="s">
        <v>1961</v>
      </c>
      <c r="F113" s="218" t="s">
        <v>1962</v>
      </c>
      <c r="G113" s="219" t="s">
        <v>709</v>
      </c>
      <c r="H113" s="220">
        <v>2</v>
      </c>
      <c r="I113" s="221"/>
      <c r="J113" s="222"/>
      <c r="K113" s="223">
        <f>ROUND(P113*H113,2)</f>
        <v>0</v>
      </c>
      <c r="L113" s="224"/>
      <c r="M113" s="225"/>
      <c r="N113" s="226" t="s">
        <v>20</v>
      </c>
      <c r="O113" s="227" t="s">
        <v>43</v>
      </c>
      <c r="P113" s="228">
        <f>I113+J113</f>
        <v>0</v>
      </c>
      <c r="Q113" s="228">
        <f>ROUND(I113*H113,2)</f>
        <v>0</v>
      </c>
      <c r="R113" s="228">
        <f>ROUND(J113*H113,2)</f>
        <v>0</v>
      </c>
      <c r="S113" s="82"/>
      <c r="T113" s="229">
        <f>S113*H113</f>
        <v>0</v>
      </c>
      <c r="U113" s="229">
        <v>0</v>
      </c>
      <c r="V113" s="229">
        <f>U113*H113</f>
        <v>0</v>
      </c>
      <c r="W113" s="229">
        <v>0</v>
      </c>
      <c r="X113" s="230">
        <f>W113*H113</f>
        <v>0</v>
      </c>
      <c r="Y113" s="36"/>
      <c r="Z113" s="36"/>
      <c r="AA113" s="36"/>
      <c r="AB113" s="36"/>
      <c r="AC113" s="36"/>
      <c r="AD113" s="36"/>
      <c r="AE113" s="36"/>
      <c r="AR113" s="231" t="s">
        <v>226</v>
      </c>
      <c r="AT113" s="231" t="s">
        <v>166</v>
      </c>
      <c r="AU113" s="231" t="s">
        <v>81</v>
      </c>
      <c r="AY113" s="15" t="s">
        <v>170</v>
      </c>
      <c r="BE113" s="232">
        <f>IF(O113="základní",K113,0)</f>
        <v>0</v>
      </c>
      <c r="BF113" s="232">
        <f>IF(O113="snížená",K113,0)</f>
        <v>0</v>
      </c>
      <c r="BG113" s="232">
        <f>IF(O113="zákl. přenesená",K113,0)</f>
        <v>0</v>
      </c>
      <c r="BH113" s="232">
        <f>IF(O113="sníž. přenesená",K113,0)</f>
        <v>0</v>
      </c>
      <c r="BI113" s="232">
        <f>IF(O113="nulová",K113,0)</f>
        <v>0</v>
      </c>
      <c r="BJ113" s="15" t="s">
        <v>81</v>
      </c>
      <c r="BK113" s="232">
        <f>ROUND(P113*H113,2)</f>
        <v>0</v>
      </c>
      <c r="BL113" s="15" t="s">
        <v>226</v>
      </c>
      <c r="BM113" s="231" t="s">
        <v>1963</v>
      </c>
    </row>
    <row r="114" s="2" customFormat="1" ht="32.4" customHeight="1">
      <c r="A114" s="36"/>
      <c r="B114" s="37"/>
      <c r="C114" s="216" t="s">
        <v>1332</v>
      </c>
      <c r="D114" s="216" t="s">
        <v>166</v>
      </c>
      <c r="E114" s="217" t="s">
        <v>1964</v>
      </c>
      <c r="F114" s="218" t="s">
        <v>1965</v>
      </c>
      <c r="G114" s="219" t="s">
        <v>709</v>
      </c>
      <c r="H114" s="220">
        <v>1</v>
      </c>
      <c r="I114" s="221"/>
      <c r="J114" s="222"/>
      <c r="K114" s="223">
        <f>ROUND(P114*H114,2)</f>
        <v>0</v>
      </c>
      <c r="L114" s="224"/>
      <c r="M114" s="225"/>
      <c r="N114" s="226" t="s">
        <v>20</v>
      </c>
      <c r="O114" s="227" t="s">
        <v>43</v>
      </c>
      <c r="P114" s="228">
        <f>I114+J114</f>
        <v>0</v>
      </c>
      <c r="Q114" s="228">
        <f>ROUND(I114*H114,2)</f>
        <v>0</v>
      </c>
      <c r="R114" s="228">
        <f>ROUND(J114*H114,2)</f>
        <v>0</v>
      </c>
      <c r="S114" s="82"/>
      <c r="T114" s="229">
        <f>S114*H114</f>
        <v>0</v>
      </c>
      <c r="U114" s="229">
        <v>0</v>
      </c>
      <c r="V114" s="229">
        <f>U114*H114</f>
        <v>0</v>
      </c>
      <c r="W114" s="229">
        <v>0</v>
      </c>
      <c r="X114" s="230">
        <f>W114*H114</f>
        <v>0</v>
      </c>
      <c r="Y114" s="36"/>
      <c r="Z114" s="36"/>
      <c r="AA114" s="36"/>
      <c r="AB114" s="36"/>
      <c r="AC114" s="36"/>
      <c r="AD114" s="36"/>
      <c r="AE114" s="36"/>
      <c r="AR114" s="231" t="s">
        <v>226</v>
      </c>
      <c r="AT114" s="231" t="s">
        <v>166</v>
      </c>
      <c r="AU114" s="231" t="s">
        <v>81</v>
      </c>
      <c r="AY114" s="15" t="s">
        <v>170</v>
      </c>
      <c r="BE114" s="232">
        <f>IF(O114="základní",K114,0)</f>
        <v>0</v>
      </c>
      <c r="BF114" s="232">
        <f>IF(O114="snížená",K114,0)</f>
        <v>0</v>
      </c>
      <c r="BG114" s="232">
        <f>IF(O114="zákl. přenesená",K114,0)</f>
        <v>0</v>
      </c>
      <c r="BH114" s="232">
        <f>IF(O114="sníž. přenesená",K114,0)</f>
        <v>0</v>
      </c>
      <c r="BI114" s="232">
        <f>IF(O114="nulová",K114,0)</f>
        <v>0</v>
      </c>
      <c r="BJ114" s="15" t="s">
        <v>81</v>
      </c>
      <c r="BK114" s="232">
        <f>ROUND(P114*H114,2)</f>
        <v>0</v>
      </c>
      <c r="BL114" s="15" t="s">
        <v>226</v>
      </c>
      <c r="BM114" s="231" t="s">
        <v>1966</v>
      </c>
    </row>
    <row r="115" s="2" customFormat="1" ht="21.6" customHeight="1">
      <c r="A115" s="36"/>
      <c r="B115" s="37"/>
      <c r="C115" s="216" t="s">
        <v>1336</v>
      </c>
      <c r="D115" s="216" t="s">
        <v>166</v>
      </c>
      <c r="E115" s="217" t="s">
        <v>1967</v>
      </c>
      <c r="F115" s="218" t="s">
        <v>1968</v>
      </c>
      <c r="G115" s="219" t="s">
        <v>169</v>
      </c>
      <c r="H115" s="220">
        <v>3</v>
      </c>
      <c r="I115" s="221"/>
      <c r="J115" s="222"/>
      <c r="K115" s="223">
        <f>ROUND(P115*H115,2)</f>
        <v>0</v>
      </c>
      <c r="L115" s="224"/>
      <c r="M115" s="225"/>
      <c r="N115" s="226" t="s">
        <v>20</v>
      </c>
      <c r="O115" s="227" t="s">
        <v>43</v>
      </c>
      <c r="P115" s="228">
        <f>I115+J115</f>
        <v>0</v>
      </c>
      <c r="Q115" s="228">
        <f>ROUND(I115*H115,2)</f>
        <v>0</v>
      </c>
      <c r="R115" s="228">
        <f>ROUND(J115*H115,2)</f>
        <v>0</v>
      </c>
      <c r="S115" s="82"/>
      <c r="T115" s="229">
        <f>S115*H115</f>
        <v>0</v>
      </c>
      <c r="U115" s="229">
        <v>0</v>
      </c>
      <c r="V115" s="229">
        <f>U115*H115</f>
        <v>0</v>
      </c>
      <c r="W115" s="229">
        <v>0</v>
      </c>
      <c r="X115" s="230">
        <f>W115*H115</f>
        <v>0</v>
      </c>
      <c r="Y115" s="36"/>
      <c r="Z115" s="36"/>
      <c r="AA115" s="36"/>
      <c r="AB115" s="36"/>
      <c r="AC115" s="36"/>
      <c r="AD115" s="36"/>
      <c r="AE115" s="36"/>
      <c r="AR115" s="231" t="s">
        <v>226</v>
      </c>
      <c r="AT115" s="231" t="s">
        <v>166</v>
      </c>
      <c r="AU115" s="231" t="s">
        <v>81</v>
      </c>
      <c r="AY115" s="15" t="s">
        <v>170</v>
      </c>
      <c r="BE115" s="232">
        <f>IF(O115="základní",K115,0)</f>
        <v>0</v>
      </c>
      <c r="BF115" s="232">
        <f>IF(O115="snížená",K115,0)</f>
        <v>0</v>
      </c>
      <c r="BG115" s="232">
        <f>IF(O115="zákl. přenesená",K115,0)</f>
        <v>0</v>
      </c>
      <c r="BH115" s="232">
        <f>IF(O115="sníž. přenesená",K115,0)</f>
        <v>0</v>
      </c>
      <c r="BI115" s="232">
        <f>IF(O115="nulová",K115,0)</f>
        <v>0</v>
      </c>
      <c r="BJ115" s="15" t="s">
        <v>81</v>
      </c>
      <c r="BK115" s="232">
        <f>ROUND(P115*H115,2)</f>
        <v>0</v>
      </c>
      <c r="BL115" s="15" t="s">
        <v>226</v>
      </c>
      <c r="BM115" s="231" t="s">
        <v>1969</v>
      </c>
    </row>
    <row r="116" s="2" customFormat="1" ht="21.6" customHeight="1">
      <c r="A116" s="36"/>
      <c r="B116" s="37"/>
      <c r="C116" s="216" t="s">
        <v>1328</v>
      </c>
      <c r="D116" s="216" t="s">
        <v>166</v>
      </c>
      <c r="E116" s="217" t="s">
        <v>1970</v>
      </c>
      <c r="F116" s="218" t="s">
        <v>1971</v>
      </c>
      <c r="G116" s="219" t="s">
        <v>169</v>
      </c>
      <c r="H116" s="220">
        <v>1</v>
      </c>
      <c r="I116" s="221"/>
      <c r="J116" s="222"/>
      <c r="K116" s="223">
        <f>ROUND(P116*H116,2)</f>
        <v>0</v>
      </c>
      <c r="L116" s="224"/>
      <c r="M116" s="225"/>
      <c r="N116" s="226" t="s">
        <v>20</v>
      </c>
      <c r="O116" s="227" t="s">
        <v>43</v>
      </c>
      <c r="P116" s="228">
        <f>I116+J116</f>
        <v>0</v>
      </c>
      <c r="Q116" s="228">
        <f>ROUND(I116*H116,2)</f>
        <v>0</v>
      </c>
      <c r="R116" s="228">
        <f>ROUND(J116*H116,2)</f>
        <v>0</v>
      </c>
      <c r="S116" s="82"/>
      <c r="T116" s="229">
        <f>S116*H116</f>
        <v>0</v>
      </c>
      <c r="U116" s="229">
        <v>0</v>
      </c>
      <c r="V116" s="229">
        <f>U116*H116</f>
        <v>0</v>
      </c>
      <c r="W116" s="229">
        <v>0</v>
      </c>
      <c r="X116" s="230">
        <f>W116*H116</f>
        <v>0</v>
      </c>
      <c r="Y116" s="36"/>
      <c r="Z116" s="36"/>
      <c r="AA116" s="36"/>
      <c r="AB116" s="36"/>
      <c r="AC116" s="36"/>
      <c r="AD116" s="36"/>
      <c r="AE116" s="36"/>
      <c r="AR116" s="231" t="s">
        <v>226</v>
      </c>
      <c r="AT116" s="231" t="s">
        <v>166</v>
      </c>
      <c r="AU116" s="231" t="s">
        <v>81</v>
      </c>
      <c r="AY116" s="15" t="s">
        <v>170</v>
      </c>
      <c r="BE116" s="232">
        <f>IF(O116="základní",K116,0)</f>
        <v>0</v>
      </c>
      <c r="BF116" s="232">
        <f>IF(O116="snížená",K116,0)</f>
        <v>0</v>
      </c>
      <c r="BG116" s="232">
        <f>IF(O116="zákl. přenesená",K116,0)</f>
        <v>0</v>
      </c>
      <c r="BH116" s="232">
        <f>IF(O116="sníž. přenesená",K116,0)</f>
        <v>0</v>
      </c>
      <c r="BI116" s="232">
        <f>IF(O116="nulová",K116,0)</f>
        <v>0</v>
      </c>
      <c r="BJ116" s="15" t="s">
        <v>81</v>
      </c>
      <c r="BK116" s="232">
        <f>ROUND(P116*H116,2)</f>
        <v>0</v>
      </c>
      <c r="BL116" s="15" t="s">
        <v>226</v>
      </c>
      <c r="BM116" s="231" t="s">
        <v>1972</v>
      </c>
    </row>
    <row r="117" s="2" customFormat="1" ht="21.6" customHeight="1">
      <c r="A117" s="36"/>
      <c r="B117" s="37"/>
      <c r="C117" s="216" t="s">
        <v>1396</v>
      </c>
      <c r="D117" s="216" t="s">
        <v>166</v>
      </c>
      <c r="E117" s="217" t="s">
        <v>1973</v>
      </c>
      <c r="F117" s="218" t="s">
        <v>1974</v>
      </c>
      <c r="G117" s="219" t="s">
        <v>169</v>
      </c>
      <c r="H117" s="220">
        <v>1</v>
      </c>
      <c r="I117" s="221"/>
      <c r="J117" s="222"/>
      <c r="K117" s="223">
        <f>ROUND(P117*H117,2)</f>
        <v>0</v>
      </c>
      <c r="L117" s="224"/>
      <c r="M117" s="225"/>
      <c r="N117" s="226" t="s">
        <v>20</v>
      </c>
      <c r="O117" s="227" t="s">
        <v>43</v>
      </c>
      <c r="P117" s="228">
        <f>I117+J117</f>
        <v>0</v>
      </c>
      <c r="Q117" s="228">
        <f>ROUND(I117*H117,2)</f>
        <v>0</v>
      </c>
      <c r="R117" s="228">
        <f>ROUND(J117*H117,2)</f>
        <v>0</v>
      </c>
      <c r="S117" s="82"/>
      <c r="T117" s="229">
        <f>S117*H117</f>
        <v>0</v>
      </c>
      <c r="U117" s="229">
        <v>0</v>
      </c>
      <c r="V117" s="229">
        <f>U117*H117</f>
        <v>0</v>
      </c>
      <c r="W117" s="229">
        <v>0</v>
      </c>
      <c r="X117" s="230">
        <f>W117*H117</f>
        <v>0</v>
      </c>
      <c r="Y117" s="36"/>
      <c r="Z117" s="36"/>
      <c r="AA117" s="36"/>
      <c r="AB117" s="36"/>
      <c r="AC117" s="36"/>
      <c r="AD117" s="36"/>
      <c r="AE117" s="36"/>
      <c r="AR117" s="231" t="s">
        <v>226</v>
      </c>
      <c r="AT117" s="231" t="s">
        <v>166</v>
      </c>
      <c r="AU117" s="231" t="s">
        <v>81</v>
      </c>
      <c r="AY117" s="15" t="s">
        <v>170</v>
      </c>
      <c r="BE117" s="232">
        <f>IF(O117="základní",K117,0)</f>
        <v>0</v>
      </c>
      <c r="BF117" s="232">
        <f>IF(O117="snížená",K117,0)</f>
        <v>0</v>
      </c>
      <c r="BG117" s="232">
        <f>IF(O117="zákl. přenesená",K117,0)</f>
        <v>0</v>
      </c>
      <c r="BH117" s="232">
        <f>IF(O117="sníž. přenesená",K117,0)</f>
        <v>0</v>
      </c>
      <c r="BI117" s="232">
        <f>IF(O117="nulová",K117,0)</f>
        <v>0</v>
      </c>
      <c r="BJ117" s="15" t="s">
        <v>81</v>
      </c>
      <c r="BK117" s="232">
        <f>ROUND(P117*H117,2)</f>
        <v>0</v>
      </c>
      <c r="BL117" s="15" t="s">
        <v>226</v>
      </c>
      <c r="BM117" s="231" t="s">
        <v>1975</v>
      </c>
    </row>
    <row r="118" s="2" customFormat="1" ht="21.6" customHeight="1">
      <c r="A118" s="36"/>
      <c r="B118" s="37"/>
      <c r="C118" s="216" t="s">
        <v>313</v>
      </c>
      <c r="D118" s="216" t="s">
        <v>166</v>
      </c>
      <c r="E118" s="217" t="s">
        <v>1976</v>
      </c>
      <c r="F118" s="218" t="s">
        <v>1977</v>
      </c>
      <c r="G118" s="219" t="s">
        <v>169</v>
      </c>
      <c r="H118" s="220">
        <v>1</v>
      </c>
      <c r="I118" s="221"/>
      <c r="J118" s="222"/>
      <c r="K118" s="223">
        <f>ROUND(P118*H118,2)</f>
        <v>0</v>
      </c>
      <c r="L118" s="224"/>
      <c r="M118" s="225"/>
      <c r="N118" s="226" t="s">
        <v>20</v>
      </c>
      <c r="O118" s="227" t="s">
        <v>43</v>
      </c>
      <c r="P118" s="228">
        <f>I118+J118</f>
        <v>0</v>
      </c>
      <c r="Q118" s="228">
        <f>ROUND(I118*H118,2)</f>
        <v>0</v>
      </c>
      <c r="R118" s="228">
        <f>ROUND(J118*H118,2)</f>
        <v>0</v>
      </c>
      <c r="S118" s="82"/>
      <c r="T118" s="229">
        <f>S118*H118</f>
        <v>0</v>
      </c>
      <c r="U118" s="229">
        <v>0</v>
      </c>
      <c r="V118" s="229">
        <f>U118*H118</f>
        <v>0</v>
      </c>
      <c r="W118" s="229">
        <v>0</v>
      </c>
      <c r="X118" s="230">
        <f>W118*H118</f>
        <v>0</v>
      </c>
      <c r="Y118" s="36"/>
      <c r="Z118" s="36"/>
      <c r="AA118" s="36"/>
      <c r="AB118" s="36"/>
      <c r="AC118" s="36"/>
      <c r="AD118" s="36"/>
      <c r="AE118" s="36"/>
      <c r="AR118" s="231" t="s">
        <v>226</v>
      </c>
      <c r="AT118" s="231" t="s">
        <v>166</v>
      </c>
      <c r="AU118" s="231" t="s">
        <v>81</v>
      </c>
      <c r="AY118" s="15" t="s">
        <v>170</v>
      </c>
      <c r="BE118" s="232">
        <f>IF(O118="základní",K118,0)</f>
        <v>0</v>
      </c>
      <c r="BF118" s="232">
        <f>IF(O118="snížená",K118,0)</f>
        <v>0</v>
      </c>
      <c r="BG118" s="232">
        <f>IF(O118="zákl. přenesená",K118,0)</f>
        <v>0</v>
      </c>
      <c r="BH118" s="232">
        <f>IF(O118="sníž. přenesená",K118,0)</f>
        <v>0</v>
      </c>
      <c r="BI118" s="232">
        <f>IF(O118="nulová",K118,0)</f>
        <v>0</v>
      </c>
      <c r="BJ118" s="15" t="s">
        <v>81</v>
      </c>
      <c r="BK118" s="232">
        <f>ROUND(P118*H118,2)</f>
        <v>0</v>
      </c>
      <c r="BL118" s="15" t="s">
        <v>226</v>
      </c>
      <c r="BM118" s="231" t="s">
        <v>1978</v>
      </c>
    </row>
    <row r="119" s="2" customFormat="1" ht="32.4" customHeight="1">
      <c r="A119" s="36"/>
      <c r="B119" s="37"/>
      <c r="C119" s="250" t="s">
        <v>1354</v>
      </c>
      <c r="D119" s="250" t="s">
        <v>229</v>
      </c>
      <c r="E119" s="251" t="s">
        <v>1856</v>
      </c>
      <c r="F119" s="252" t="s">
        <v>1857</v>
      </c>
      <c r="G119" s="253" t="s">
        <v>169</v>
      </c>
      <c r="H119" s="254">
        <v>2</v>
      </c>
      <c r="I119" s="255"/>
      <c r="J119" s="255"/>
      <c r="K119" s="256">
        <f>ROUND(P119*H119,2)</f>
        <v>0</v>
      </c>
      <c r="L119" s="257"/>
      <c r="M119" s="42"/>
      <c r="N119" s="258" t="s">
        <v>20</v>
      </c>
      <c r="O119" s="227" t="s">
        <v>43</v>
      </c>
      <c r="P119" s="228">
        <f>I119+J119</f>
        <v>0</v>
      </c>
      <c r="Q119" s="228">
        <f>ROUND(I119*H119,2)</f>
        <v>0</v>
      </c>
      <c r="R119" s="228">
        <f>ROUND(J119*H119,2)</f>
        <v>0</v>
      </c>
      <c r="S119" s="82"/>
      <c r="T119" s="229">
        <f>S119*H119</f>
        <v>0</v>
      </c>
      <c r="U119" s="229">
        <v>0</v>
      </c>
      <c r="V119" s="229">
        <f>U119*H119</f>
        <v>0</v>
      </c>
      <c r="W119" s="229">
        <v>0</v>
      </c>
      <c r="X119" s="230">
        <f>W119*H119</f>
        <v>0</v>
      </c>
      <c r="Y119" s="36"/>
      <c r="Z119" s="36"/>
      <c r="AA119" s="36"/>
      <c r="AB119" s="36"/>
      <c r="AC119" s="36"/>
      <c r="AD119" s="36"/>
      <c r="AE119" s="36"/>
      <c r="AR119" s="231" t="s">
        <v>226</v>
      </c>
      <c r="AT119" s="231" t="s">
        <v>229</v>
      </c>
      <c r="AU119" s="231" t="s">
        <v>81</v>
      </c>
      <c r="AY119" s="15" t="s">
        <v>170</v>
      </c>
      <c r="BE119" s="232">
        <f>IF(O119="základní",K119,0)</f>
        <v>0</v>
      </c>
      <c r="BF119" s="232">
        <f>IF(O119="snížená",K119,0)</f>
        <v>0</v>
      </c>
      <c r="BG119" s="232">
        <f>IF(O119="zákl. přenesená",K119,0)</f>
        <v>0</v>
      </c>
      <c r="BH119" s="232">
        <f>IF(O119="sníž. přenesená",K119,0)</f>
        <v>0</v>
      </c>
      <c r="BI119" s="232">
        <f>IF(O119="nulová",K119,0)</f>
        <v>0</v>
      </c>
      <c r="BJ119" s="15" t="s">
        <v>81</v>
      </c>
      <c r="BK119" s="232">
        <f>ROUND(P119*H119,2)</f>
        <v>0</v>
      </c>
      <c r="BL119" s="15" t="s">
        <v>226</v>
      </c>
      <c r="BM119" s="231" t="s">
        <v>1979</v>
      </c>
    </row>
    <row r="120" s="2" customFormat="1" ht="43.2" customHeight="1">
      <c r="A120" s="36"/>
      <c r="B120" s="37"/>
      <c r="C120" s="250" t="s">
        <v>1358</v>
      </c>
      <c r="D120" s="250" t="s">
        <v>229</v>
      </c>
      <c r="E120" s="251" t="s">
        <v>246</v>
      </c>
      <c r="F120" s="252" t="s">
        <v>247</v>
      </c>
      <c r="G120" s="253" t="s">
        <v>169</v>
      </c>
      <c r="H120" s="254">
        <v>1</v>
      </c>
      <c r="I120" s="255"/>
      <c r="J120" s="255"/>
      <c r="K120" s="256">
        <f>ROUND(P120*H120,2)</f>
        <v>0</v>
      </c>
      <c r="L120" s="257"/>
      <c r="M120" s="42"/>
      <c r="N120" s="258" t="s">
        <v>20</v>
      </c>
      <c r="O120" s="227" t="s">
        <v>43</v>
      </c>
      <c r="P120" s="228">
        <f>I120+J120</f>
        <v>0</v>
      </c>
      <c r="Q120" s="228">
        <f>ROUND(I120*H120,2)</f>
        <v>0</v>
      </c>
      <c r="R120" s="228">
        <f>ROUND(J120*H120,2)</f>
        <v>0</v>
      </c>
      <c r="S120" s="82"/>
      <c r="T120" s="229">
        <f>S120*H120</f>
        <v>0</v>
      </c>
      <c r="U120" s="229">
        <v>0</v>
      </c>
      <c r="V120" s="229">
        <f>U120*H120</f>
        <v>0</v>
      </c>
      <c r="W120" s="229">
        <v>0</v>
      </c>
      <c r="X120" s="230">
        <f>W120*H120</f>
        <v>0</v>
      </c>
      <c r="Y120" s="36"/>
      <c r="Z120" s="36"/>
      <c r="AA120" s="36"/>
      <c r="AB120" s="36"/>
      <c r="AC120" s="36"/>
      <c r="AD120" s="36"/>
      <c r="AE120" s="36"/>
      <c r="AR120" s="231" t="s">
        <v>226</v>
      </c>
      <c r="AT120" s="231" t="s">
        <v>229</v>
      </c>
      <c r="AU120" s="231" t="s">
        <v>81</v>
      </c>
      <c r="AY120" s="15" t="s">
        <v>170</v>
      </c>
      <c r="BE120" s="232">
        <f>IF(O120="základní",K120,0)</f>
        <v>0</v>
      </c>
      <c r="BF120" s="232">
        <f>IF(O120="snížená",K120,0)</f>
        <v>0</v>
      </c>
      <c r="BG120" s="232">
        <f>IF(O120="zákl. přenesená",K120,0)</f>
        <v>0</v>
      </c>
      <c r="BH120" s="232">
        <f>IF(O120="sníž. přenesená",K120,0)</f>
        <v>0</v>
      </c>
      <c r="BI120" s="232">
        <f>IF(O120="nulová",K120,0)</f>
        <v>0</v>
      </c>
      <c r="BJ120" s="15" t="s">
        <v>81</v>
      </c>
      <c r="BK120" s="232">
        <f>ROUND(P120*H120,2)</f>
        <v>0</v>
      </c>
      <c r="BL120" s="15" t="s">
        <v>226</v>
      </c>
      <c r="BM120" s="231" t="s">
        <v>1980</v>
      </c>
    </row>
    <row r="121" s="2" customFormat="1" ht="43.2" customHeight="1">
      <c r="A121" s="36"/>
      <c r="B121" s="37"/>
      <c r="C121" s="250" t="s">
        <v>1362</v>
      </c>
      <c r="D121" s="250" t="s">
        <v>229</v>
      </c>
      <c r="E121" s="251" t="s">
        <v>1981</v>
      </c>
      <c r="F121" s="252" t="s">
        <v>1982</v>
      </c>
      <c r="G121" s="253" t="s">
        <v>243</v>
      </c>
      <c r="H121" s="254">
        <v>50</v>
      </c>
      <c r="I121" s="255"/>
      <c r="J121" s="255"/>
      <c r="K121" s="256">
        <f>ROUND(P121*H121,2)</f>
        <v>0</v>
      </c>
      <c r="L121" s="257"/>
      <c r="M121" s="42"/>
      <c r="N121" s="258" t="s">
        <v>20</v>
      </c>
      <c r="O121" s="227" t="s">
        <v>43</v>
      </c>
      <c r="P121" s="228">
        <f>I121+J121</f>
        <v>0</v>
      </c>
      <c r="Q121" s="228">
        <f>ROUND(I121*H121,2)</f>
        <v>0</v>
      </c>
      <c r="R121" s="228">
        <f>ROUND(J121*H121,2)</f>
        <v>0</v>
      </c>
      <c r="S121" s="82"/>
      <c r="T121" s="229">
        <f>S121*H121</f>
        <v>0</v>
      </c>
      <c r="U121" s="229">
        <v>0</v>
      </c>
      <c r="V121" s="229">
        <f>U121*H121</f>
        <v>0</v>
      </c>
      <c r="W121" s="229">
        <v>0</v>
      </c>
      <c r="X121" s="230">
        <f>W121*H121</f>
        <v>0</v>
      </c>
      <c r="Y121" s="36"/>
      <c r="Z121" s="36"/>
      <c r="AA121" s="36"/>
      <c r="AB121" s="36"/>
      <c r="AC121" s="36"/>
      <c r="AD121" s="36"/>
      <c r="AE121" s="36"/>
      <c r="AR121" s="231" t="s">
        <v>226</v>
      </c>
      <c r="AT121" s="231" t="s">
        <v>229</v>
      </c>
      <c r="AU121" s="231" t="s">
        <v>81</v>
      </c>
      <c r="AY121" s="15" t="s">
        <v>170</v>
      </c>
      <c r="BE121" s="232">
        <f>IF(O121="základní",K121,0)</f>
        <v>0</v>
      </c>
      <c r="BF121" s="232">
        <f>IF(O121="snížená",K121,0)</f>
        <v>0</v>
      </c>
      <c r="BG121" s="232">
        <f>IF(O121="zákl. přenesená",K121,0)</f>
        <v>0</v>
      </c>
      <c r="BH121" s="232">
        <f>IF(O121="sníž. přenesená",K121,0)</f>
        <v>0</v>
      </c>
      <c r="BI121" s="232">
        <f>IF(O121="nulová",K121,0)</f>
        <v>0</v>
      </c>
      <c r="BJ121" s="15" t="s">
        <v>81</v>
      </c>
      <c r="BK121" s="232">
        <f>ROUND(P121*H121,2)</f>
        <v>0</v>
      </c>
      <c r="BL121" s="15" t="s">
        <v>226</v>
      </c>
      <c r="BM121" s="231" t="s">
        <v>1983</v>
      </c>
    </row>
    <row r="122" s="2" customFormat="1" ht="32.4" customHeight="1">
      <c r="A122" s="36"/>
      <c r="B122" s="37"/>
      <c r="C122" s="250" t="s">
        <v>9</v>
      </c>
      <c r="D122" s="250" t="s">
        <v>229</v>
      </c>
      <c r="E122" s="251" t="s">
        <v>1984</v>
      </c>
      <c r="F122" s="252" t="s">
        <v>1985</v>
      </c>
      <c r="G122" s="253" t="s">
        <v>243</v>
      </c>
      <c r="H122" s="254">
        <v>50</v>
      </c>
      <c r="I122" s="255"/>
      <c r="J122" s="255"/>
      <c r="K122" s="256">
        <f>ROUND(P122*H122,2)</f>
        <v>0</v>
      </c>
      <c r="L122" s="257"/>
      <c r="M122" s="42"/>
      <c r="N122" s="263" t="s">
        <v>20</v>
      </c>
      <c r="O122" s="264" t="s">
        <v>43</v>
      </c>
      <c r="P122" s="265">
        <f>I122+J122</f>
        <v>0</v>
      </c>
      <c r="Q122" s="265">
        <f>ROUND(I122*H122,2)</f>
        <v>0</v>
      </c>
      <c r="R122" s="265">
        <f>ROUND(J122*H122,2)</f>
        <v>0</v>
      </c>
      <c r="S122" s="266"/>
      <c r="T122" s="267">
        <f>S122*H122</f>
        <v>0</v>
      </c>
      <c r="U122" s="267">
        <v>0</v>
      </c>
      <c r="V122" s="267">
        <f>U122*H122</f>
        <v>0</v>
      </c>
      <c r="W122" s="267">
        <v>0</v>
      </c>
      <c r="X122" s="268">
        <f>W122*H122</f>
        <v>0</v>
      </c>
      <c r="Y122" s="36"/>
      <c r="Z122" s="36"/>
      <c r="AA122" s="36"/>
      <c r="AB122" s="36"/>
      <c r="AC122" s="36"/>
      <c r="AD122" s="36"/>
      <c r="AE122" s="36"/>
      <c r="AR122" s="231" t="s">
        <v>226</v>
      </c>
      <c r="AT122" s="231" t="s">
        <v>229</v>
      </c>
      <c r="AU122" s="231" t="s">
        <v>81</v>
      </c>
      <c r="AY122" s="15" t="s">
        <v>170</v>
      </c>
      <c r="BE122" s="232">
        <f>IF(O122="základní",K122,0)</f>
        <v>0</v>
      </c>
      <c r="BF122" s="232">
        <f>IF(O122="snížená",K122,0)</f>
        <v>0</v>
      </c>
      <c r="BG122" s="232">
        <f>IF(O122="zákl. přenesená",K122,0)</f>
        <v>0</v>
      </c>
      <c r="BH122" s="232">
        <f>IF(O122="sníž. přenesená",K122,0)</f>
        <v>0</v>
      </c>
      <c r="BI122" s="232">
        <f>IF(O122="nulová",K122,0)</f>
        <v>0</v>
      </c>
      <c r="BJ122" s="15" t="s">
        <v>81</v>
      </c>
      <c r="BK122" s="232">
        <f>ROUND(P122*H122,2)</f>
        <v>0</v>
      </c>
      <c r="BL122" s="15" t="s">
        <v>226</v>
      </c>
      <c r="BM122" s="231" t="s">
        <v>1986</v>
      </c>
    </row>
    <row r="123" s="2" customFormat="1" ht="6.96" customHeight="1">
      <c r="A123" s="36"/>
      <c r="B123" s="57"/>
      <c r="C123" s="58"/>
      <c r="D123" s="58"/>
      <c r="E123" s="58"/>
      <c r="F123" s="58"/>
      <c r="G123" s="58"/>
      <c r="H123" s="58"/>
      <c r="I123" s="177"/>
      <c r="J123" s="177"/>
      <c r="K123" s="58"/>
      <c r="L123" s="58"/>
      <c r="M123" s="42"/>
      <c r="N123" s="36"/>
      <c r="P123" s="36"/>
      <c r="Q123" s="36"/>
      <c r="R123" s="36"/>
      <c r="S123" s="36"/>
      <c r="T123" s="36"/>
      <c r="U123" s="36"/>
      <c r="V123" s="36"/>
      <c r="W123" s="36"/>
      <c r="X123" s="36"/>
      <c r="Y123" s="36"/>
      <c r="Z123" s="36"/>
      <c r="AA123" s="36"/>
      <c r="AB123" s="36"/>
      <c r="AC123" s="36"/>
      <c r="AD123" s="36"/>
      <c r="AE123" s="36"/>
    </row>
  </sheetData>
  <sheetProtection sheet="1" autoFilter="0" formatColumns="0" formatRows="0" objects="1" scenarios="1" spinCount="100000" saltValue="hb4/wKerw91yWfhw5kNL7xizL09+sbC+nC9Cdfs0wc1AypuOieUzH/6AIUlqQ4rXschonMZaPl8q2OrrpXtB9Q==" hashValue="bfGwzoBv89okxvV+E9RCfMhqldNGf1EDq/xTtIPyGTorxnkg511du/gYHFRe5qOtHtzYZiAr1sbk6C9Cx2SvmQ==" algorithmName="SHA-512" password="CC35"/>
  <autoFilter ref="C87:L122"/>
  <mergeCells count="12">
    <mergeCell ref="E7:H7"/>
    <mergeCell ref="E9:H9"/>
    <mergeCell ref="E11:H11"/>
    <mergeCell ref="E20:H20"/>
    <mergeCell ref="E29:H29"/>
    <mergeCell ref="E52:H52"/>
    <mergeCell ref="E54:H54"/>
    <mergeCell ref="E56:H56"/>
    <mergeCell ref="E76:H76"/>
    <mergeCell ref="E78:H78"/>
    <mergeCell ref="E80:H80"/>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128</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1898</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1419</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ROUND(K89,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ROUND((SUM(BE89:BE106)),  2)</f>
        <v>0</v>
      </c>
      <c r="G37" s="36"/>
      <c r="H37" s="36"/>
      <c r="I37" s="166">
        <v>0.20999999999999999</v>
      </c>
      <c r="J37" s="147"/>
      <c r="K37" s="160">
        <f>ROUND(((SUM(BE89:BE106))*I37),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ROUND((SUM(BF89:BF106)),  2)</f>
        <v>0</v>
      </c>
      <c r="G38" s="36"/>
      <c r="H38" s="36"/>
      <c r="I38" s="166">
        <v>0.14999999999999999</v>
      </c>
      <c r="J38" s="147"/>
      <c r="K38" s="160">
        <f>ROUND(((SUM(BF89:BF106))*I38),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ROUND((SUM(BG89:BG106)),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ROUND((SUM(BH89:BH106)),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ROUND((SUM(BI89:BI106)),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1898</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02 - stavební úpravy</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Q89</f>
        <v>0</v>
      </c>
      <c r="J65" s="188">
        <f>R89</f>
        <v>0</v>
      </c>
      <c r="K65" s="100">
        <f>K89</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145</v>
      </c>
      <c r="E66" s="192"/>
      <c r="F66" s="192"/>
      <c r="G66" s="192"/>
      <c r="H66" s="192"/>
      <c r="I66" s="193">
        <f>Q90</f>
        <v>0</v>
      </c>
      <c r="J66" s="193">
        <f>R90</f>
        <v>0</v>
      </c>
      <c r="K66" s="194">
        <f>K90</f>
        <v>0</v>
      </c>
      <c r="L66" s="190"/>
      <c r="M66" s="195"/>
      <c r="S66" s="9"/>
      <c r="T66" s="9"/>
      <c r="U66" s="9"/>
      <c r="V66" s="9"/>
      <c r="W66" s="9"/>
      <c r="X66" s="9"/>
      <c r="Y66" s="9"/>
      <c r="Z66" s="9"/>
      <c r="AA66" s="9"/>
      <c r="AB66" s="9"/>
      <c r="AC66" s="9"/>
      <c r="AD66" s="9"/>
      <c r="AE66" s="9"/>
    </row>
    <row r="67" s="10" customFormat="1" ht="19.92" customHeight="1">
      <c r="A67" s="10"/>
      <c r="B67" s="196"/>
      <c r="C67" s="125"/>
      <c r="D67" s="197" t="s">
        <v>1218</v>
      </c>
      <c r="E67" s="198"/>
      <c r="F67" s="198"/>
      <c r="G67" s="198"/>
      <c r="H67" s="198"/>
      <c r="I67" s="199">
        <f>Q91</f>
        <v>0</v>
      </c>
      <c r="J67" s="199">
        <f>R91</f>
        <v>0</v>
      </c>
      <c r="K67" s="200">
        <f>K91</f>
        <v>0</v>
      </c>
      <c r="L67" s="125"/>
      <c r="M67" s="201"/>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147"/>
      <c r="J68" s="147"/>
      <c r="K68" s="38"/>
      <c r="L68" s="38"/>
      <c r="M68" s="148"/>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177"/>
      <c r="J69" s="177"/>
      <c r="K69" s="58"/>
      <c r="L69" s="58"/>
      <c r="M69" s="148"/>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180"/>
      <c r="J73" s="180"/>
      <c r="K73" s="60"/>
      <c r="L73" s="60"/>
      <c r="M73" s="148"/>
      <c r="S73" s="36"/>
      <c r="T73" s="36"/>
      <c r="U73" s="36"/>
      <c r="V73" s="36"/>
      <c r="W73" s="36"/>
      <c r="X73" s="36"/>
      <c r="Y73" s="36"/>
      <c r="Z73" s="36"/>
      <c r="AA73" s="36"/>
      <c r="AB73" s="36"/>
      <c r="AC73" s="36"/>
      <c r="AD73" s="36"/>
      <c r="AE73" s="36"/>
    </row>
    <row r="74" s="2" customFormat="1" ht="24.96" customHeight="1">
      <c r="A74" s="36"/>
      <c r="B74" s="37"/>
      <c r="C74" s="21" t="s">
        <v>148</v>
      </c>
      <c r="D74" s="38"/>
      <c r="E74" s="38"/>
      <c r="F74" s="38"/>
      <c r="G74" s="38"/>
      <c r="H74" s="38"/>
      <c r="I74" s="147"/>
      <c r="J74" s="147"/>
      <c r="K74" s="38"/>
      <c r="L74" s="38"/>
      <c r="M74" s="148"/>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2" customHeight="1">
      <c r="A76" s="36"/>
      <c r="B76" s="37"/>
      <c r="C76" s="30" t="s">
        <v>17</v>
      </c>
      <c r="D76" s="38"/>
      <c r="E76" s="38"/>
      <c r="F76" s="38"/>
      <c r="G76" s="38"/>
      <c r="H76" s="38"/>
      <c r="I76" s="147"/>
      <c r="J76" s="147"/>
      <c r="K76" s="38"/>
      <c r="L76" s="38"/>
      <c r="M76" s="148"/>
      <c r="S76" s="36"/>
      <c r="T76" s="36"/>
      <c r="U76" s="36"/>
      <c r="V76" s="36"/>
      <c r="W76" s="36"/>
      <c r="X76" s="36"/>
      <c r="Y76" s="36"/>
      <c r="Z76" s="36"/>
      <c r="AA76" s="36"/>
      <c r="AB76" s="36"/>
      <c r="AC76" s="36"/>
      <c r="AD76" s="36"/>
      <c r="AE76" s="36"/>
    </row>
    <row r="77" s="2" customFormat="1" ht="14.4" customHeight="1">
      <c r="A77" s="36"/>
      <c r="B77" s="37"/>
      <c r="C77" s="38"/>
      <c r="D77" s="38"/>
      <c r="E77" s="181" t="str">
        <f>E7</f>
        <v>Oprava zabezpečovacího zařízení v ŽST Dobříš</v>
      </c>
      <c r="F77" s="30"/>
      <c r="G77" s="30"/>
      <c r="H77" s="30"/>
      <c r="I77" s="147"/>
      <c r="J77" s="147"/>
      <c r="K77" s="38"/>
      <c r="L77" s="38"/>
      <c r="M77" s="148"/>
      <c r="S77" s="36"/>
      <c r="T77" s="36"/>
      <c r="U77" s="36"/>
      <c r="V77" s="36"/>
      <c r="W77" s="36"/>
      <c r="X77" s="36"/>
      <c r="Y77" s="36"/>
      <c r="Z77" s="36"/>
      <c r="AA77" s="36"/>
      <c r="AB77" s="36"/>
      <c r="AC77" s="36"/>
      <c r="AD77" s="36"/>
      <c r="AE77" s="36"/>
    </row>
    <row r="78" s="1" customFormat="1" ht="12" customHeight="1">
      <c r="B78" s="19"/>
      <c r="C78" s="30" t="s">
        <v>133</v>
      </c>
      <c r="D78" s="20"/>
      <c r="E78" s="20"/>
      <c r="F78" s="20"/>
      <c r="G78" s="20"/>
      <c r="H78" s="20"/>
      <c r="I78" s="139"/>
      <c r="J78" s="139"/>
      <c r="K78" s="20"/>
      <c r="L78" s="20"/>
      <c r="M78" s="18"/>
    </row>
    <row r="79" s="2" customFormat="1" ht="14.4" customHeight="1">
      <c r="A79" s="36"/>
      <c r="B79" s="37"/>
      <c r="C79" s="38"/>
      <c r="D79" s="38"/>
      <c r="E79" s="181" t="s">
        <v>1898</v>
      </c>
      <c r="F79" s="38"/>
      <c r="G79" s="38"/>
      <c r="H79" s="38"/>
      <c r="I79" s="147"/>
      <c r="J79" s="147"/>
      <c r="K79" s="38"/>
      <c r="L79" s="38"/>
      <c r="M79" s="148"/>
      <c r="S79" s="36"/>
      <c r="T79" s="36"/>
      <c r="U79" s="36"/>
      <c r="V79" s="36"/>
      <c r="W79" s="36"/>
      <c r="X79" s="36"/>
      <c r="Y79" s="36"/>
      <c r="Z79" s="36"/>
      <c r="AA79" s="36"/>
      <c r="AB79" s="36"/>
      <c r="AC79" s="36"/>
      <c r="AD79" s="36"/>
      <c r="AE79" s="36"/>
    </row>
    <row r="80" s="2" customFormat="1" ht="12" customHeight="1">
      <c r="A80" s="36"/>
      <c r="B80" s="37"/>
      <c r="C80" s="30" t="s">
        <v>135</v>
      </c>
      <c r="D80" s="38"/>
      <c r="E80" s="38"/>
      <c r="F80" s="38"/>
      <c r="G80" s="38"/>
      <c r="H80" s="38"/>
      <c r="I80" s="147"/>
      <c r="J80" s="147"/>
      <c r="K80" s="38"/>
      <c r="L80" s="38"/>
      <c r="M80" s="148"/>
      <c r="S80" s="36"/>
      <c r="T80" s="36"/>
      <c r="U80" s="36"/>
      <c r="V80" s="36"/>
      <c r="W80" s="36"/>
      <c r="X80" s="36"/>
      <c r="Y80" s="36"/>
      <c r="Z80" s="36"/>
      <c r="AA80" s="36"/>
      <c r="AB80" s="36"/>
      <c r="AC80" s="36"/>
      <c r="AD80" s="36"/>
      <c r="AE80" s="36"/>
    </row>
    <row r="81" s="2" customFormat="1" ht="14.4" customHeight="1">
      <c r="A81" s="36"/>
      <c r="B81" s="37"/>
      <c r="C81" s="38"/>
      <c r="D81" s="38"/>
      <c r="E81" s="67" t="str">
        <f>E11</f>
        <v>02 - stavební úpravy</v>
      </c>
      <c r="F81" s="38"/>
      <c r="G81" s="38"/>
      <c r="H81" s="38"/>
      <c r="I81" s="147"/>
      <c r="J81" s="147"/>
      <c r="K81" s="38"/>
      <c r="L81" s="38"/>
      <c r="M81" s="148"/>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147"/>
      <c r="J82" s="147"/>
      <c r="K82" s="38"/>
      <c r="L82" s="38"/>
      <c r="M82" s="148"/>
      <c r="S82" s="36"/>
      <c r="T82" s="36"/>
      <c r="U82" s="36"/>
      <c r="V82" s="36"/>
      <c r="W82" s="36"/>
      <c r="X82" s="36"/>
      <c r="Y82" s="36"/>
      <c r="Z82" s="36"/>
      <c r="AA82" s="36"/>
      <c r="AB82" s="36"/>
      <c r="AC82" s="36"/>
      <c r="AD82" s="36"/>
      <c r="AE82" s="36"/>
    </row>
    <row r="83" s="2" customFormat="1" ht="12" customHeight="1">
      <c r="A83" s="36"/>
      <c r="B83" s="37"/>
      <c r="C83" s="30" t="s">
        <v>22</v>
      </c>
      <c r="D83" s="38"/>
      <c r="E83" s="38"/>
      <c r="F83" s="25" t="str">
        <f>F14</f>
        <v>Dobříš</v>
      </c>
      <c r="G83" s="38"/>
      <c r="H83" s="38"/>
      <c r="I83" s="150" t="s">
        <v>24</v>
      </c>
      <c r="J83" s="152" t="str">
        <f>IF(J14="","",J14)</f>
        <v>18. 12. 2019</v>
      </c>
      <c r="K83" s="38"/>
      <c r="L83" s="38"/>
      <c r="M83" s="148"/>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147"/>
      <c r="J84" s="147"/>
      <c r="K84" s="38"/>
      <c r="L84" s="38"/>
      <c r="M84" s="148"/>
      <c r="S84" s="36"/>
      <c r="T84" s="36"/>
      <c r="U84" s="36"/>
      <c r="V84" s="36"/>
      <c r="W84" s="36"/>
      <c r="X84" s="36"/>
      <c r="Y84" s="36"/>
      <c r="Z84" s="36"/>
      <c r="AA84" s="36"/>
      <c r="AB84" s="36"/>
      <c r="AC84" s="36"/>
      <c r="AD84" s="36"/>
      <c r="AE84" s="36"/>
    </row>
    <row r="85" s="2" customFormat="1" ht="26.4" customHeight="1">
      <c r="A85" s="36"/>
      <c r="B85" s="37"/>
      <c r="C85" s="30" t="s">
        <v>26</v>
      </c>
      <c r="D85" s="38"/>
      <c r="E85" s="38"/>
      <c r="F85" s="25" t="str">
        <f>E17</f>
        <v>Jiří Kejkula</v>
      </c>
      <c r="G85" s="38"/>
      <c r="H85" s="38"/>
      <c r="I85" s="150" t="s">
        <v>32</v>
      </c>
      <c r="J85" s="182" t="str">
        <f>E23</f>
        <v>Signal projekt s.r.o.</v>
      </c>
      <c r="K85" s="38"/>
      <c r="L85" s="38"/>
      <c r="M85" s="148"/>
      <c r="S85" s="36"/>
      <c r="T85" s="36"/>
      <c r="U85" s="36"/>
      <c r="V85" s="36"/>
      <c r="W85" s="36"/>
      <c r="X85" s="36"/>
      <c r="Y85" s="36"/>
      <c r="Z85" s="36"/>
      <c r="AA85" s="36"/>
      <c r="AB85" s="36"/>
      <c r="AC85" s="36"/>
      <c r="AD85" s="36"/>
      <c r="AE85" s="36"/>
    </row>
    <row r="86" s="2" customFormat="1" ht="15.6" customHeight="1">
      <c r="A86" s="36"/>
      <c r="B86" s="37"/>
      <c r="C86" s="30" t="s">
        <v>30</v>
      </c>
      <c r="D86" s="38"/>
      <c r="E86" s="38"/>
      <c r="F86" s="25" t="str">
        <f>IF(E20="","",E20)</f>
        <v>Vyplň údaj</v>
      </c>
      <c r="G86" s="38"/>
      <c r="H86" s="38"/>
      <c r="I86" s="150" t="s">
        <v>34</v>
      </c>
      <c r="J86" s="182" t="str">
        <f>E26</f>
        <v>Zdeněk Hron</v>
      </c>
      <c r="K86" s="38"/>
      <c r="L86" s="38"/>
      <c r="M86" s="148"/>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147"/>
      <c r="J87" s="147"/>
      <c r="K87" s="38"/>
      <c r="L87" s="38"/>
      <c r="M87" s="148"/>
      <c r="S87" s="36"/>
      <c r="T87" s="36"/>
      <c r="U87" s="36"/>
      <c r="V87" s="36"/>
      <c r="W87" s="36"/>
      <c r="X87" s="36"/>
      <c r="Y87" s="36"/>
      <c r="Z87" s="36"/>
      <c r="AA87" s="36"/>
      <c r="AB87" s="36"/>
      <c r="AC87" s="36"/>
      <c r="AD87" s="36"/>
      <c r="AE87" s="36"/>
    </row>
    <row r="88" s="11" customFormat="1" ht="29.28" customHeight="1">
      <c r="A88" s="202"/>
      <c r="B88" s="203"/>
      <c r="C88" s="204" t="s">
        <v>149</v>
      </c>
      <c r="D88" s="205" t="s">
        <v>57</v>
      </c>
      <c r="E88" s="205" t="s">
        <v>53</v>
      </c>
      <c r="F88" s="205" t="s">
        <v>54</v>
      </c>
      <c r="G88" s="205" t="s">
        <v>150</v>
      </c>
      <c r="H88" s="205" t="s">
        <v>151</v>
      </c>
      <c r="I88" s="206" t="s">
        <v>152</v>
      </c>
      <c r="J88" s="206" t="s">
        <v>153</v>
      </c>
      <c r="K88" s="207" t="s">
        <v>143</v>
      </c>
      <c r="L88" s="208" t="s">
        <v>154</v>
      </c>
      <c r="M88" s="209"/>
      <c r="N88" s="90" t="s">
        <v>20</v>
      </c>
      <c r="O88" s="91" t="s">
        <v>42</v>
      </c>
      <c r="P88" s="91" t="s">
        <v>155</v>
      </c>
      <c r="Q88" s="91" t="s">
        <v>156</v>
      </c>
      <c r="R88" s="91" t="s">
        <v>157</v>
      </c>
      <c r="S88" s="91" t="s">
        <v>158</v>
      </c>
      <c r="T88" s="91" t="s">
        <v>159</v>
      </c>
      <c r="U88" s="91" t="s">
        <v>160</v>
      </c>
      <c r="V88" s="91" t="s">
        <v>161</v>
      </c>
      <c r="W88" s="91" t="s">
        <v>162</v>
      </c>
      <c r="X88" s="92" t="s">
        <v>163</v>
      </c>
      <c r="Y88" s="202"/>
      <c r="Z88" s="202"/>
      <c r="AA88" s="202"/>
      <c r="AB88" s="202"/>
      <c r="AC88" s="202"/>
      <c r="AD88" s="202"/>
      <c r="AE88" s="202"/>
    </row>
    <row r="89" s="2" customFormat="1" ht="22.8" customHeight="1">
      <c r="A89" s="36"/>
      <c r="B89" s="37"/>
      <c r="C89" s="97" t="s">
        <v>164</v>
      </c>
      <c r="D89" s="38"/>
      <c r="E89" s="38"/>
      <c r="F89" s="38"/>
      <c r="G89" s="38"/>
      <c r="H89" s="38"/>
      <c r="I89" s="147"/>
      <c r="J89" s="147"/>
      <c r="K89" s="210">
        <f>BK89</f>
        <v>0</v>
      </c>
      <c r="L89" s="38"/>
      <c r="M89" s="42"/>
      <c r="N89" s="93"/>
      <c r="O89" s="211"/>
      <c r="P89" s="94"/>
      <c r="Q89" s="212">
        <f>Q90</f>
        <v>0</v>
      </c>
      <c r="R89" s="212">
        <f>R90</f>
        <v>0</v>
      </c>
      <c r="S89" s="94"/>
      <c r="T89" s="213">
        <f>T90</f>
        <v>0</v>
      </c>
      <c r="U89" s="94"/>
      <c r="V89" s="213">
        <f>V90</f>
        <v>12.606446</v>
      </c>
      <c r="W89" s="94"/>
      <c r="X89" s="214">
        <f>X90</f>
        <v>0</v>
      </c>
      <c r="Y89" s="36"/>
      <c r="Z89" s="36"/>
      <c r="AA89" s="36"/>
      <c r="AB89" s="36"/>
      <c r="AC89" s="36"/>
      <c r="AD89" s="36"/>
      <c r="AE89" s="36"/>
      <c r="AT89" s="15" t="s">
        <v>73</v>
      </c>
      <c r="AU89" s="15" t="s">
        <v>144</v>
      </c>
      <c r="BK89" s="215">
        <f>BK90</f>
        <v>0</v>
      </c>
    </row>
    <row r="90" s="12" customFormat="1" ht="25.92" customHeight="1">
      <c r="A90" s="12"/>
      <c r="B90" s="233"/>
      <c r="C90" s="234"/>
      <c r="D90" s="235" t="s">
        <v>73</v>
      </c>
      <c r="E90" s="236" t="s">
        <v>166</v>
      </c>
      <c r="F90" s="236" t="s">
        <v>219</v>
      </c>
      <c r="G90" s="234"/>
      <c r="H90" s="234"/>
      <c r="I90" s="237"/>
      <c r="J90" s="237"/>
      <c r="K90" s="238">
        <f>BK90</f>
        <v>0</v>
      </c>
      <c r="L90" s="234"/>
      <c r="M90" s="239"/>
      <c r="N90" s="240"/>
      <c r="O90" s="241"/>
      <c r="P90" s="241"/>
      <c r="Q90" s="242">
        <f>Q91</f>
        <v>0</v>
      </c>
      <c r="R90" s="242">
        <f>R91</f>
        <v>0</v>
      </c>
      <c r="S90" s="241"/>
      <c r="T90" s="243">
        <f>T91</f>
        <v>0</v>
      </c>
      <c r="U90" s="241"/>
      <c r="V90" s="243">
        <f>V91</f>
        <v>12.606446</v>
      </c>
      <c r="W90" s="241"/>
      <c r="X90" s="244">
        <f>X91</f>
        <v>0</v>
      </c>
      <c r="Y90" s="12"/>
      <c r="Z90" s="12"/>
      <c r="AA90" s="12"/>
      <c r="AB90" s="12"/>
      <c r="AC90" s="12"/>
      <c r="AD90" s="12"/>
      <c r="AE90" s="12"/>
      <c r="AR90" s="245" t="s">
        <v>165</v>
      </c>
      <c r="AT90" s="246" t="s">
        <v>73</v>
      </c>
      <c r="AU90" s="246" t="s">
        <v>74</v>
      </c>
      <c r="AY90" s="245" t="s">
        <v>170</v>
      </c>
      <c r="BK90" s="247">
        <f>BK91</f>
        <v>0</v>
      </c>
    </row>
    <row r="91" s="12" customFormat="1" ht="22.8" customHeight="1">
      <c r="A91" s="12"/>
      <c r="B91" s="233"/>
      <c r="C91" s="234"/>
      <c r="D91" s="235" t="s">
        <v>73</v>
      </c>
      <c r="E91" s="248" t="s">
        <v>1228</v>
      </c>
      <c r="F91" s="248" t="s">
        <v>1229</v>
      </c>
      <c r="G91" s="234"/>
      <c r="H91" s="234"/>
      <c r="I91" s="237"/>
      <c r="J91" s="237"/>
      <c r="K91" s="249">
        <f>BK91</f>
        <v>0</v>
      </c>
      <c r="L91" s="234"/>
      <c r="M91" s="239"/>
      <c r="N91" s="240"/>
      <c r="O91" s="241"/>
      <c r="P91" s="241"/>
      <c r="Q91" s="242">
        <f>SUM(Q92:Q106)</f>
        <v>0</v>
      </c>
      <c r="R91" s="242">
        <f>SUM(R92:R106)</f>
        <v>0</v>
      </c>
      <c r="S91" s="241"/>
      <c r="T91" s="243">
        <f>SUM(T92:T106)</f>
        <v>0</v>
      </c>
      <c r="U91" s="241"/>
      <c r="V91" s="243">
        <f>SUM(V92:V106)</f>
        <v>12.606446</v>
      </c>
      <c r="W91" s="241"/>
      <c r="X91" s="244">
        <f>SUM(X92:X106)</f>
        <v>0</v>
      </c>
      <c r="Y91" s="12"/>
      <c r="Z91" s="12"/>
      <c r="AA91" s="12"/>
      <c r="AB91" s="12"/>
      <c r="AC91" s="12"/>
      <c r="AD91" s="12"/>
      <c r="AE91" s="12"/>
      <c r="AR91" s="245" t="s">
        <v>165</v>
      </c>
      <c r="AT91" s="246" t="s">
        <v>73</v>
      </c>
      <c r="AU91" s="246" t="s">
        <v>81</v>
      </c>
      <c r="AY91" s="245" t="s">
        <v>170</v>
      </c>
      <c r="BK91" s="247">
        <f>SUM(BK92:BK106)</f>
        <v>0</v>
      </c>
    </row>
    <row r="92" s="2" customFormat="1" ht="21.6" customHeight="1">
      <c r="A92" s="36"/>
      <c r="B92" s="37"/>
      <c r="C92" s="250" t="s">
        <v>81</v>
      </c>
      <c r="D92" s="250" t="s">
        <v>229</v>
      </c>
      <c r="E92" s="251" t="s">
        <v>1230</v>
      </c>
      <c r="F92" s="252" t="s">
        <v>1231</v>
      </c>
      <c r="G92" s="253" t="s">
        <v>1232</v>
      </c>
      <c r="H92" s="254">
        <v>0.17000000000000001</v>
      </c>
      <c r="I92" s="255"/>
      <c r="J92" s="255"/>
      <c r="K92" s="256">
        <f>ROUND(P92*H92,2)</f>
        <v>0</v>
      </c>
      <c r="L92" s="257"/>
      <c r="M92" s="42"/>
      <c r="N92" s="258" t="s">
        <v>20</v>
      </c>
      <c r="O92" s="227" t="s">
        <v>43</v>
      </c>
      <c r="P92" s="228">
        <f>I92+J92</f>
        <v>0</v>
      </c>
      <c r="Q92" s="228">
        <f>ROUND(I92*H92,2)</f>
        <v>0</v>
      </c>
      <c r="R92" s="228">
        <f>ROUND(J92*H92,2)</f>
        <v>0</v>
      </c>
      <c r="S92" s="82"/>
      <c r="T92" s="229">
        <f>S92*H92</f>
        <v>0</v>
      </c>
      <c r="U92" s="229">
        <v>0.0088000000000000005</v>
      </c>
      <c r="V92" s="229">
        <f>U92*H92</f>
        <v>0.0014960000000000002</v>
      </c>
      <c r="W92" s="229">
        <v>0</v>
      </c>
      <c r="X92" s="230">
        <f>W92*H92</f>
        <v>0</v>
      </c>
      <c r="Y92" s="36"/>
      <c r="Z92" s="36"/>
      <c r="AA92" s="36"/>
      <c r="AB92" s="36"/>
      <c r="AC92" s="36"/>
      <c r="AD92" s="36"/>
      <c r="AE92" s="36"/>
      <c r="AR92" s="231" t="s">
        <v>399</v>
      </c>
      <c r="AT92" s="231" t="s">
        <v>229</v>
      </c>
      <c r="AU92" s="231" t="s">
        <v>87</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399</v>
      </c>
      <c r="BM92" s="231" t="s">
        <v>1987</v>
      </c>
    </row>
    <row r="93" s="2" customFormat="1">
      <c r="A93" s="36"/>
      <c r="B93" s="37"/>
      <c r="C93" s="38"/>
      <c r="D93" s="259" t="s">
        <v>1234</v>
      </c>
      <c r="E93" s="38"/>
      <c r="F93" s="260" t="s">
        <v>1235</v>
      </c>
      <c r="G93" s="38"/>
      <c r="H93" s="38"/>
      <c r="I93" s="147"/>
      <c r="J93" s="147"/>
      <c r="K93" s="38"/>
      <c r="L93" s="38"/>
      <c r="M93" s="42"/>
      <c r="N93" s="261"/>
      <c r="O93" s="262"/>
      <c r="P93" s="82"/>
      <c r="Q93" s="82"/>
      <c r="R93" s="82"/>
      <c r="S93" s="82"/>
      <c r="T93" s="82"/>
      <c r="U93" s="82"/>
      <c r="V93" s="82"/>
      <c r="W93" s="82"/>
      <c r="X93" s="83"/>
      <c r="Y93" s="36"/>
      <c r="Z93" s="36"/>
      <c r="AA93" s="36"/>
      <c r="AB93" s="36"/>
      <c r="AC93" s="36"/>
      <c r="AD93" s="36"/>
      <c r="AE93" s="36"/>
      <c r="AT93" s="15" t="s">
        <v>1234</v>
      </c>
      <c r="AU93" s="15" t="s">
        <v>87</v>
      </c>
    </row>
    <row r="94" s="2" customFormat="1" ht="64.8" customHeight="1">
      <c r="A94" s="36"/>
      <c r="B94" s="37"/>
      <c r="C94" s="250" t="s">
        <v>87</v>
      </c>
      <c r="D94" s="250" t="s">
        <v>229</v>
      </c>
      <c r="E94" s="251" t="s">
        <v>1869</v>
      </c>
      <c r="F94" s="252" t="s">
        <v>1870</v>
      </c>
      <c r="G94" s="253" t="s">
        <v>187</v>
      </c>
      <c r="H94" s="254">
        <v>170</v>
      </c>
      <c r="I94" s="255"/>
      <c r="J94" s="255"/>
      <c r="K94" s="256">
        <f>ROUND(P94*H94,2)</f>
        <v>0</v>
      </c>
      <c r="L94" s="257"/>
      <c r="M94" s="42"/>
      <c r="N94" s="258"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399</v>
      </c>
      <c r="AT94" s="231" t="s">
        <v>229</v>
      </c>
      <c r="AU94" s="231" t="s">
        <v>87</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399</v>
      </c>
      <c r="BM94" s="231" t="s">
        <v>1988</v>
      </c>
    </row>
    <row r="95" s="2" customFormat="1">
      <c r="A95" s="36"/>
      <c r="B95" s="37"/>
      <c r="C95" s="38"/>
      <c r="D95" s="259" t="s">
        <v>1234</v>
      </c>
      <c r="E95" s="38"/>
      <c r="F95" s="260" t="s">
        <v>1244</v>
      </c>
      <c r="G95" s="38"/>
      <c r="H95" s="38"/>
      <c r="I95" s="147"/>
      <c r="J95" s="147"/>
      <c r="K95" s="38"/>
      <c r="L95" s="38"/>
      <c r="M95" s="42"/>
      <c r="N95" s="261"/>
      <c r="O95" s="262"/>
      <c r="P95" s="82"/>
      <c r="Q95" s="82"/>
      <c r="R95" s="82"/>
      <c r="S95" s="82"/>
      <c r="T95" s="82"/>
      <c r="U95" s="82"/>
      <c r="V95" s="82"/>
      <c r="W95" s="82"/>
      <c r="X95" s="83"/>
      <c r="Y95" s="36"/>
      <c r="Z95" s="36"/>
      <c r="AA95" s="36"/>
      <c r="AB95" s="36"/>
      <c r="AC95" s="36"/>
      <c r="AD95" s="36"/>
      <c r="AE95" s="36"/>
      <c r="AT95" s="15" t="s">
        <v>1234</v>
      </c>
      <c r="AU95" s="15" t="s">
        <v>87</v>
      </c>
    </row>
    <row r="96" s="2" customFormat="1" ht="32.4" customHeight="1">
      <c r="A96" s="36"/>
      <c r="B96" s="37"/>
      <c r="C96" s="250" t="s">
        <v>165</v>
      </c>
      <c r="D96" s="250" t="s">
        <v>229</v>
      </c>
      <c r="E96" s="251" t="s">
        <v>1989</v>
      </c>
      <c r="F96" s="252" t="s">
        <v>1990</v>
      </c>
      <c r="G96" s="253" t="s">
        <v>187</v>
      </c>
      <c r="H96" s="254">
        <v>30</v>
      </c>
      <c r="I96" s="255"/>
      <c r="J96" s="255"/>
      <c r="K96" s="256">
        <f>ROUND(P96*H96,2)</f>
        <v>0</v>
      </c>
      <c r="L96" s="257"/>
      <c r="M96" s="42"/>
      <c r="N96" s="258" t="s">
        <v>20</v>
      </c>
      <c r="O96" s="227" t="s">
        <v>43</v>
      </c>
      <c r="P96" s="228">
        <f>I96+J96</f>
        <v>0</v>
      </c>
      <c r="Q96" s="228">
        <f>ROUND(I96*H96,2)</f>
        <v>0</v>
      </c>
      <c r="R96" s="228">
        <f>ROUND(J96*H96,2)</f>
        <v>0</v>
      </c>
      <c r="S96" s="82"/>
      <c r="T96" s="229">
        <f>S96*H96</f>
        <v>0</v>
      </c>
      <c r="U96" s="229">
        <v>0</v>
      </c>
      <c r="V96" s="229">
        <f>U96*H96</f>
        <v>0</v>
      </c>
      <c r="W96" s="229">
        <v>0</v>
      </c>
      <c r="X96" s="230">
        <f>W96*H96</f>
        <v>0</v>
      </c>
      <c r="Y96" s="36"/>
      <c r="Z96" s="36"/>
      <c r="AA96" s="36"/>
      <c r="AB96" s="36"/>
      <c r="AC96" s="36"/>
      <c r="AD96" s="36"/>
      <c r="AE96" s="36"/>
      <c r="AR96" s="231" t="s">
        <v>399</v>
      </c>
      <c r="AT96" s="231" t="s">
        <v>229</v>
      </c>
      <c r="AU96" s="231" t="s">
        <v>87</v>
      </c>
      <c r="AY96" s="15" t="s">
        <v>170</v>
      </c>
      <c r="BE96" s="232">
        <f>IF(O96="základní",K96,0)</f>
        <v>0</v>
      </c>
      <c r="BF96" s="232">
        <f>IF(O96="snížená",K96,0)</f>
        <v>0</v>
      </c>
      <c r="BG96" s="232">
        <f>IF(O96="zákl. přenesená",K96,0)</f>
        <v>0</v>
      </c>
      <c r="BH96" s="232">
        <f>IF(O96="sníž. přenesená",K96,0)</f>
        <v>0</v>
      </c>
      <c r="BI96" s="232">
        <f>IF(O96="nulová",K96,0)</f>
        <v>0</v>
      </c>
      <c r="BJ96" s="15" t="s">
        <v>81</v>
      </c>
      <c r="BK96" s="232">
        <f>ROUND(P96*H96,2)</f>
        <v>0</v>
      </c>
      <c r="BL96" s="15" t="s">
        <v>399</v>
      </c>
      <c r="BM96" s="231" t="s">
        <v>1991</v>
      </c>
    </row>
    <row r="97" s="2" customFormat="1">
      <c r="A97" s="36"/>
      <c r="B97" s="37"/>
      <c r="C97" s="38"/>
      <c r="D97" s="259" t="s">
        <v>1234</v>
      </c>
      <c r="E97" s="38"/>
      <c r="F97" s="260" t="s">
        <v>1880</v>
      </c>
      <c r="G97" s="38"/>
      <c r="H97" s="38"/>
      <c r="I97" s="147"/>
      <c r="J97" s="147"/>
      <c r="K97" s="38"/>
      <c r="L97" s="38"/>
      <c r="M97" s="42"/>
      <c r="N97" s="261"/>
      <c r="O97" s="262"/>
      <c r="P97" s="82"/>
      <c r="Q97" s="82"/>
      <c r="R97" s="82"/>
      <c r="S97" s="82"/>
      <c r="T97" s="82"/>
      <c r="U97" s="82"/>
      <c r="V97" s="82"/>
      <c r="W97" s="82"/>
      <c r="X97" s="83"/>
      <c r="Y97" s="36"/>
      <c r="Z97" s="36"/>
      <c r="AA97" s="36"/>
      <c r="AB97" s="36"/>
      <c r="AC97" s="36"/>
      <c r="AD97" s="36"/>
      <c r="AE97" s="36"/>
      <c r="AT97" s="15" t="s">
        <v>1234</v>
      </c>
      <c r="AU97" s="15" t="s">
        <v>87</v>
      </c>
    </row>
    <row r="98" s="2" customFormat="1" ht="21.6" customHeight="1">
      <c r="A98" s="36"/>
      <c r="B98" s="37"/>
      <c r="C98" s="216" t="s">
        <v>176</v>
      </c>
      <c r="D98" s="216" t="s">
        <v>166</v>
      </c>
      <c r="E98" s="217" t="s">
        <v>1992</v>
      </c>
      <c r="F98" s="218" t="s">
        <v>1993</v>
      </c>
      <c r="G98" s="219" t="s">
        <v>187</v>
      </c>
      <c r="H98" s="220">
        <v>30</v>
      </c>
      <c r="I98" s="221"/>
      <c r="J98" s="222"/>
      <c r="K98" s="223">
        <f>ROUND(P98*H98,2)</f>
        <v>0</v>
      </c>
      <c r="L98" s="224"/>
      <c r="M98" s="225"/>
      <c r="N98" s="226" t="s">
        <v>20</v>
      </c>
      <c r="O98" s="227" t="s">
        <v>43</v>
      </c>
      <c r="P98" s="228">
        <f>I98+J98</f>
        <v>0</v>
      </c>
      <c r="Q98" s="228">
        <f>ROUND(I98*H98,2)</f>
        <v>0</v>
      </c>
      <c r="R98" s="228">
        <f>ROUND(J98*H98,2)</f>
        <v>0</v>
      </c>
      <c r="S98" s="82"/>
      <c r="T98" s="229">
        <f>S98*H98</f>
        <v>0</v>
      </c>
      <c r="U98" s="229">
        <v>0.00068999999999999997</v>
      </c>
      <c r="V98" s="229">
        <f>U98*H98</f>
        <v>0.0207</v>
      </c>
      <c r="W98" s="229">
        <v>0</v>
      </c>
      <c r="X98" s="230">
        <f>W98*H98</f>
        <v>0</v>
      </c>
      <c r="Y98" s="36"/>
      <c r="Z98" s="36"/>
      <c r="AA98" s="36"/>
      <c r="AB98" s="36"/>
      <c r="AC98" s="36"/>
      <c r="AD98" s="36"/>
      <c r="AE98" s="36"/>
      <c r="AR98" s="231" t="s">
        <v>373</v>
      </c>
      <c r="AT98" s="231" t="s">
        <v>166</v>
      </c>
      <c r="AU98" s="231" t="s">
        <v>87</v>
      </c>
      <c r="AY98" s="15" t="s">
        <v>170</v>
      </c>
      <c r="BE98" s="232">
        <f>IF(O98="základní",K98,0)</f>
        <v>0</v>
      </c>
      <c r="BF98" s="232">
        <f>IF(O98="snížená",K98,0)</f>
        <v>0</v>
      </c>
      <c r="BG98" s="232">
        <f>IF(O98="zákl. přenesená",K98,0)</f>
        <v>0</v>
      </c>
      <c r="BH98" s="232">
        <f>IF(O98="sníž. přenesená",K98,0)</f>
        <v>0</v>
      </c>
      <c r="BI98" s="232">
        <f>IF(O98="nulová",K98,0)</f>
        <v>0</v>
      </c>
      <c r="BJ98" s="15" t="s">
        <v>81</v>
      </c>
      <c r="BK98" s="232">
        <f>ROUND(P98*H98,2)</f>
        <v>0</v>
      </c>
      <c r="BL98" s="15" t="s">
        <v>373</v>
      </c>
      <c r="BM98" s="231" t="s">
        <v>1994</v>
      </c>
    </row>
    <row r="99" s="2" customFormat="1" ht="54" customHeight="1">
      <c r="A99" s="36"/>
      <c r="B99" s="37"/>
      <c r="C99" s="250" t="s">
        <v>180</v>
      </c>
      <c r="D99" s="250" t="s">
        <v>229</v>
      </c>
      <c r="E99" s="251" t="s">
        <v>1702</v>
      </c>
      <c r="F99" s="252" t="s">
        <v>1703</v>
      </c>
      <c r="G99" s="253" t="s">
        <v>187</v>
      </c>
      <c r="H99" s="254">
        <v>170</v>
      </c>
      <c r="I99" s="255"/>
      <c r="J99" s="255"/>
      <c r="K99" s="256">
        <f>ROUND(P99*H99,2)</f>
        <v>0</v>
      </c>
      <c r="L99" s="257"/>
      <c r="M99" s="42"/>
      <c r="N99" s="258" t="s">
        <v>20</v>
      </c>
      <c r="O99" s="227" t="s">
        <v>43</v>
      </c>
      <c r="P99" s="228">
        <f>I99+J99</f>
        <v>0</v>
      </c>
      <c r="Q99" s="228">
        <f>ROUND(I99*H99,2)</f>
        <v>0</v>
      </c>
      <c r="R99" s="228">
        <f>ROUND(J99*H99,2)</f>
        <v>0</v>
      </c>
      <c r="S99" s="82"/>
      <c r="T99" s="229">
        <f>S99*H99</f>
        <v>0</v>
      </c>
      <c r="U99" s="229">
        <v>0.042999999999999997</v>
      </c>
      <c r="V99" s="229">
        <f>U99*H99</f>
        <v>7.3099999999999996</v>
      </c>
      <c r="W99" s="229">
        <v>0</v>
      </c>
      <c r="X99" s="230">
        <f>W99*H99</f>
        <v>0</v>
      </c>
      <c r="Y99" s="36"/>
      <c r="Z99" s="36"/>
      <c r="AA99" s="36"/>
      <c r="AB99" s="36"/>
      <c r="AC99" s="36"/>
      <c r="AD99" s="36"/>
      <c r="AE99" s="36"/>
      <c r="AR99" s="231" t="s">
        <v>399</v>
      </c>
      <c r="AT99" s="231" t="s">
        <v>229</v>
      </c>
      <c r="AU99" s="231" t="s">
        <v>87</v>
      </c>
      <c r="AY99" s="15" t="s">
        <v>170</v>
      </c>
      <c r="BE99" s="232">
        <f>IF(O99="základní",K99,0)</f>
        <v>0</v>
      </c>
      <c r="BF99" s="232">
        <f>IF(O99="snížená",K99,0)</f>
        <v>0</v>
      </c>
      <c r="BG99" s="232">
        <f>IF(O99="zákl. přenesená",K99,0)</f>
        <v>0</v>
      </c>
      <c r="BH99" s="232">
        <f>IF(O99="sníž. přenesená",K99,0)</f>
        <v>0</v>
      </c>
      <c r="BI99" s="232">
        <f>IF(O99="nulová",K99,0)</f>
        <v>0</v>
      </c>
      <c r="BJ99" s="15" t="s">
        <v>81</v>
      </c>
      <c r="BK99" s="232">
        <f>ROUND(P99*H99,2)</f>
        <v>0</v>
      </c>
      <c r="BL99" s="15" t="s">
        <v>399</v>
      </c>
      <c r="BM99" s="231" t="s">
        <v>1995</v>
      </c>
    </row>
    <row r="100" s="2" customFormat="1">
      <c r="A100" s="36"/>
      <c r="B100" s="37"/>
      <c r="C100" s="38"/>
      <c r="D100" s="259" t="s">
        <v>1234</v>
      </c>
      <c r="E100" s="38"/>
      <c r="F100" s="260" t="s">
        <v>1705</v>
      </c>
      <c r="G100" s="38"/>
      <c r="H100" s="38"/>
      <c r="I100" s="147"/>
      <c r="J100" s="147"/>
      <c r="K100" s="38"/>
      <c r="L100" s="38"/>
      <c r="M100" s="42"/>
      <c r="N100" s="261"/>
      <c r="O100" s="262"/>
      <c r="P100" s="82"/>
      <c r="Q100" s="82"/>
      <c r="R100" s="82"/>
      <c r="S100" s="82"/>
      <c r="T100" s="82"/>
      <c r="U100" s="82"/>
      <c r="V100" s="82"/>
      <c r="W100" s="82"/>
      <c r="X100" s="83"/>
      <c r="Y100" s="36"/>
      <c r="Z100" s="36"/>
      <c r="AA100" s="36"/>
      <c r="AB100" s="36"/>
      <c r="AC100" s="36"/>
      <c r="AD100" s="36"/>
      <c r="AE100" s="36"/>
      <c r="AT100" s="15" t="s">
        <v>1234</v>
      </c>
      <c r="AU100" s="15" t="s">
        <v>87</v>
      </c>
    </row>
    <row r="101" s="2" customFormat="1" ht="21.6" customHeight="1">
      <c r="A101" s="36"/>
      <c r="B101" s="37"/>
      <c r="C101" s="216" t="s">
        <v>1255</v>
      </c>
      <c r="D101" s="216" t="s">
        <v>166</v>
      </c>
      <c r="E101" s="217" t="s">
        <v>1706</v>
      </c>
      <c r="F101" s="218" t="s">
        <v>1707</v>
      </c>
      <c r="G101" s="219" t="s">
        <v>187</v>
      </c>
      <c r="H101" s="220">
        <v>170</v>
      </c>
      <c r="I101" s="221"/>
      <c r="J101" s="222"/>
      <c r="K101" s="223">
        <f>ROUND(P101*H101,2)</f>
        <v>0</v>
      </c>
      <c r="L101" s="224"/>
      <c r="M101" s="225"/>
      <c r="N101" s="226" t="s">
        <v>20</v>
      </c>
      <c r="O101" s="227" t="s">
        <v>43</v>
      </c>
      <c r="P101" s="228">
        <f>I101+J101</f>
        <v>0</v>
      </c>
      <c r="Q101" s="228">
        <f>ROUND(I101*H101,2)</f>
        <v>0</v>
      </c>
      <c r="R101" s="228">
        <f>ROUND(J101*H101,2)</f>
        <v>0</v>
      </c>
      <c r="S101" s="82"/>
      <c r="T101" s="229">
        <f>S101*H101</f>
        <v>0</v>
      </c>
      <c r="U101" s="229">
        <v>0.031</v>
      </c>
      <c r="V101" s="229">
        <f>U101*H101</f>
        <v>5.2699999999999996</v>
      </c>
      <c r="W101" s="229">
        <v>0</v>
      </c>
      <c r="X101" s="230">
        <f>W101*H101</f>
        <v>0</v>
      </c>
      <c r="Y101" s="36"/>
      <c r="Z101" s="36"/>
      <c r="AA101" s="36"/>
      <c r="AB101" s="36"/>
      <c r="AC101" s="36"/>
      <c r="AD101" s="36"/>
      <c r="AE101" s="36"/>
      <c r="AR101" s="231" t="s">
        <v>373</v>
      </c>
      <c r="AT101" s="231" t="s">
        <v>166</v>
      </c>
      <c r="AU101" s="231" t="s">
        <v>87</v>
      </c>
      <c r="AY101" s="15" t="s">
        <v>170</v>
      </c>
      <c r="BE101" s="232">
        <f>IF(O101="základní",K101,0)</f>
        <v>0</v>
      </c>
      <c r="BF101" s="232">
        <f>IF(O101="snížená",K101,0)</f>
        <v>0</v>
      </c>
      <c r="BG101" s="232">
        <f>IF(O101="zákl. přenesená",K101,0)</f>
        <v>0</v>
      </c>
      <c r="BH101" s="232">
        <f>IF(O101="sníž. přenesená",K101,0)</f>
        <v>0</v>
      </c>
      <c r="BI101" s="232">
        <f>IF(O101="nulová",K101,0)</f>
        <v>0</v>
      </c>
      <c r="BJ101" s="15" t="s">
        <v>81</v>
      </c>
      <c r="BK101" s="232">
        <f>ROUND(P101*H101,2)</f>
        <v>0</v>
      </c>
      <c r="BL101" s="15" t="s">
        <v>373</v>
      </c>
      <c r="BM101" s="231" t="s">
        <v>1996</v>
      </c>
    </row>
    <row r="102" s="2" customFormat="1" ht="43.2" customHeight="1">
      <c r="A102" s="36"/>
      <c r="B102" s="37"/>
      <c r="C102" s="250" t="s">
        <v>1259</v>
      </c>
      <c r="D102" s="250" t="s">
        <v>229</v>
      </c>
      <c r="E102" s="251" t="s">
        <v>1885</v>
      </c>
      <c r="F102" s="252" t="s">
        <v>1886</v>
      </c>
      <c r="G102" s="253" t="s">
        <v>187</v>
      </c>
      <c r="H102" s="254">
        <v>170</v>
      </c>
      <c r="I102" s="255"/>
      <c r="J102" s="255"/>
      <c r="K102" s="256">
        <f>ROUND(P102*H102,2)</f>
        <v>0</v>
      </c>
      <c r="L102" s="257"/>
      <c r="M102" s="42"/>
      <c r="N102" s="258" t="s">
        <v>20</v>
      </c>
      <c r="O102" s="227" t="s">
        <v>43</v>
      </c>
      <c r="P102" s="228">
        <f>I102+J102</f>
        <v>0</v>
      </c>
      <c r="Q102" s="228">
        <f>ROUND(I102*H102,2)</f>
        <v>0</v>
      </c>
      <c r="R102" s="228">
        <f>ROUND(J102*H102,2)</f>
        <v>0</v>
      </c>
      <c r="S102" s="82"/>
      <c r="T102" s="229">
        <f>S102*H102</f>
        <v>0</v>
      </c>
      <c r="U102" s="229">
        <v>0</v>
      </c>
      <c r="V102" s="229">
        <f>U102*H102</f>
        <v>0</v>
      </c>
      <c r="W102" s="229">
        <v>0</v>
      </c>
      <c r="X102" s="230">
        <f>W102*H102</f>
        <v>0</v>
      </c>
      <c r="Y102" s="36"/>
      <c r="Z102" s="36"/>
      <c r="AA102" s="36"/>
      <c r="AB102" s="36"/>
      <c r="AC102" s="36"/>
      <c r="AD102" s="36"/>
      <c r="AE102" s="36"/>
      <c r="AR102" s="231" t="s">
        <v>399</v>
      </c>
      <c r="AT102" s="231" t="s">
        <v>229</v>
      </c>
      <c r="AU102" s="231" t="s">
        <v>87</v>
      </c>
      <c r="AY102" s="15" t="s">
        <v>170</v>
      </c>
      <c r="BE102" s="232">
        <f>IF(O102="základní",K102,0)</f>
        <v>0</v>
      </c>
      <c r="BF102" s="232">
        <f>IF(O102="snížená",K102,0)</f>
        <v>0</v>
      </c>
      <c r="BG102" s="232">
        <f>IF(O102="zákl. přenesená",K102,0)</f>
        <v>0</v>
      </c>
      <c r="BH102" s="232">
        <f>IF(O102="sníž. přenesená",K102,0)</f>
        <v>0</v>
      </c>
      <c r="BI102" s="232">
        <f>IF(O102="nulová",K102,0)</f>
        <v>0</v>
      </c>
      <c r="BJ102" s="15" t="s">
        <v>81</v>
      </c>
      <c r="BK102" s="232">
        <f>ROUND(P102*H102,2)</f>
        <v>0</v>
      </c>
      <c r="BL102" s="15" t="s">
        <v>399</v>
      </c>
      <c r="BM102" s="231" t="s">
        <v>1997</v>
      </c>
    </row>
    <row r="103" s="2" customFormat="1" ht="21.6" customHeight="1">
      <c r="A103" s="36"/>
      <c r="B103" s="37"/>
      <c r="C103" s="250" t="s">
        <v>1263</v>
      </c>
      <c r="D103" s="250" t="s">
        <v>229</v>
      </c>
      <c r="E103" s="251" t="s">
        <v>1710</v>
      </c>
      <c r="F103" s="252" t="s">
        <v>1711</v>
      </c>
      <c r="G103" s="253" t="s">
        <v>1712</v>
      </c>
      <c r="H103" s="254">
        <v>170</v>
      </c>
      <c r="I103" s="255"/>
      <c r="J103" s="255"/>
      <c r="K103" s="256">
        <f>ROUND(P103*H103,2)</f>
        <v>0</v>
      </c>
      <c r="L103" s="257"/>
      <c r="M103" s="42"/>
      <c r="N103" s="258" t="s">
        <v>20</v>
      </c>
      <c r="O103" s="227" t="s">
        <v>43</v>
      </c>
      <c r="P103" s="228">
        <f>I103+J103</f>
        <v>0</v>
      </c>
      <c r="Q103" s="228">
        <f>ROUND(I103*H103,2)</f>
        <v>0</v>
      </c>
      <c r="R103" s="228">
        <f>ROUND(J103*H103,2)</f>
        <v>0</v>
      </c>
      <c r="S103" s="82"/>
      <c r="T103" s="229">
        <f>S103*H103</f>
        <v>0</v>
      </c>
      <c r="U103" s="229">
        <v>2.5000000000000001E-05</v>
      </c>
      <c r="V103" s="229">
        <f>U103*H103</f>
        <v>0.0042500000000000003</v>
      </c>
      <c r="W103" s="229">
        <v>0</v>
      </c>
      <c r="X103" s="230">
        <f>W103*H103</f>
        <v>0</v>
      </c>
      <c r="Y103" s="36"/>
      <c r="Z103" s="36"/>
      <c r="AA103" s="36"/>
      <c r="AB103" s="36"/>
      <c r="AC103" s="36"/>
      <c r="AD103" s="36"/>
      <c r="AE103" s="36"/>
      <c r="AR103" s="231" t="s">
        <v>399</v>
      </c>
      <c r="AT103" s="231" t="s">
        <v>229</v>
      </c>
      <c r="AU103" s="231" t="s">
        <v>87</v>
      </c>
      <c r="AY103" s="15" t="s">
        <v>170</v>
      </c>
      <c r="BE103" s="232">
        <f>IF(O103="základní",K103,0)</f>
        <v>0</v>
      </c>
      <c r="BF103" s="232">
        <f>IF(O103="snížená",K103,0)</f>
        <v>0</v>
      </c>
      <c r="BG103" s="232">
        <f>IF(O103="zákl. přenesená",K103,0)</f>
        <v>0</v>
      </c>
      <c r="BH103" s="232">
        <f>IF(O103="sníž. přenesená",K103,0)</f>
        <v>0</v>
      </c>
      <c r="BI103" s="232">
        <f>IF(O103="nulová",K103,0)</f>
        <v>0</v>
      </c>
      <c r="BJ103" s="15" t="s">
        <v>81</v>
      </c>
      <c r="BK103" s="232">
        <f>ROUND(P103*H103,2)</f>
        <v>0</v>
      </c>
      <c r="BL103" s="15" t="s">
        <v>399</v>
      </c>
      <c r="BM103" s="231" t="s">
        <v>1998</v>
      </c>
    </row>
    <row r="104" s="2" customFormat="1">
      <c r="A104" s="36"/>
      <c r="B104" s="37"/>
      <c r="C104" s="38"/>
      <c r="D104" s="259" t="s">
        <v>1234</v>
      </c>
      <c r="E104" s="38"/>
      <c r="F104" s="260" t="s">
        <v>1714</v>
      </c>
      <c r="G104" s="38"/>
      <c r="H104" s="38"/>
      <c r="I104" s="147"/>
      <c r="J104" s="147"/>
      <c r="K104" s="38"/>
      <c r="L104" s="38"/>
      <c r="M104" s="42"/>
      <c r="N104" s="261"/>
      <c r="O104" s="262"/>
      <c r="P104" s="82"/>
      <c r="Q104" s="82"/>
      <c r="R104" s="82"/>
      <c r="S104" s="82"/>
      <c r="T104" s="82"/>
      <c r="U104" s="82"/>
      <c r="V104" s="82"/>
      <c r="W104" s="82"/>
      <c r="X104" s="83"/>
      <c r="Y104" s="36"/>
      <c r="Z104" s="36"/>
      <c r="AA104" s="36"/>
      <c r="AB104" s="36"/>
      <c r="AC104" s="36"/>
      <c r="AD104" s="36"/>
      <c r="AE104" s="36"/>
      <c r="AT104" s="15" t="s">
        <v>1234</v>
      </c>
      <c r="AU104" s="15" t="s">
        <v>87</v>
      </c>
    </row>
    <row r="105" s="2" customFormat="1" ht="32.4" customHeight="1">
      <c r="A105" s="36"/>
      <c r="B105" s="37"/>
      <c r="C105" s="250" t="s">
        <v>1245</v>
      </c>
      <c r="D105" s="250" t="s">
        <v>229</v>
      </c>
      <c r="E105" s="251" t="s">
        <v>1715</v>
      </c>
      <c r="F105" s="252" t="s">
        <v>1716</v>
      </c>
      <c r="G105" s="253" t="s">
        <v>1712</v>
      </c>
      <c r="H105" s="254">
        <v>170</v>
      </c>
      <c r="I105" s="255"/>
      <c r="J105" s="255"/>
      <c r="K105" s="256">
        <f>ROUND(P105*H105,2)</f>
        <v>0</v>
      </c>
      <c r="L105" s="257"/>
      <c r="M105" s="42"/>
      <c r="N105" s="258" t="s">
        <v>20</v>
      </c>
      <c r="O105" s="227" t="s">
        <v>43</v>
      </c>
      <c r="P105" s="228">
        <f>I105+J105</f>
        <v>0</v>
      </c>
      <c r="Q105" s="228">
        <f>ROUND(I105*H105,2)</f>
        <v>0</v>
      </c>
      <c r="R105" s="228">
        <f>ROUND(J105*H105,2)</f>
        <v>0</v>
      </c>
      <c r="S105" s="82"/>
      <c r="T105" s="229">
        <f>S105*H105</f>
        <v>0</v>
      </c>
      <c r="U105" s="229">
        <v>0</v>
      </c>
      <c r="V105" s="229">
        <f>U105*H105</f>
        <v>0</v>
      </c>
      <c r="W105" s="229">
        <v>0</v>
      </c>
      <c r="X105" s="230">
        <f>W105*H105</f>
        <v>0</v>
      </c>
      <c r="Y105" s="36"/>
      <c r="Z105" s="36"/>
      <c r="AA105" s="36"/>
      <c r="AB105" s="36"/>
      <c r="AC105" s="36"/>
      <c r="AD105" s="36"/>
      <c r="AE105" s="36"/>
      <c r="AR105" s="231" t="s">
        <v>399</v>
      </c>
      <c r="AT105" s="231" t="s">
        <v>229</v>
      </c>
      <c r="AU105" s="231" t="s">
        <v>87</v>
      </c>
      <c r="AY105" s="15" t="s">
        <v>170</v>
      </c>
      <c r="BE105" s="232">
        <f>IF(O105="základní",K105,0)</f>
        <v>0</v>
      </c>
      <c r="BF105" s="232">
        <f>IF(O105="snížená",K105,0)</f>
        <v>0</v>
      </c>
      <c r="BG105" s="232">
        <f>IF(O105="zákl. přenesená",K105,0)</f>
        <v>0</v>
      </c>
      <c r="BH105" s="232">
        <f>IF(O105="sníž. přenesená",K105,0)</f>
        <v>0</v>
      </c>
      <c r="BI105" s="232">
        <f>IF(O105="nulová",K105,0)</f>
        <v>0</v>
      </c>
      <c r="BJ105" s="15" t="s">
        <v>81</v>
      </c>
      <c r="BK105" s="232">
        <f>ROUND(P105*H105,2)</f>
        <v>0</v>
      </c>
      <c r="BL105" s="15" t="s">
        <v>399</v>
      </c>
      <c r="BM105" s="231" t="s">
        <v>1999</v>
      </c>
    </row>
    <row r="106" s="2" customFormat="1">
      <c r="A106" s="36"/>
      <c r="B106" s="37"/>
      <c r="C106" s="38"/>
      <c r="D106" s="259" t="s">
        <v>1234</v>
      </c>
      <c r="E106" s="38"/>
      <c r="F106" s="260" t="s">
        <v>1714</v>
      </c>
      <c r="G106" s="38"/>
      <c r="H106" s="38"/>
      <c r="I106" s="147"/>
      <c r="J106" s="147"/>
      <c r="K106" s="38"/>
      <c r="L106" s="38"/>
      <c r="M106" s="42"/>
      <c r="N106" s="271"/>
      <c r="O106" s="272"/>
      <c r="P106" s="266"/>
      <c r="Q106" s="266"/>
      <c r="R106" s="266"/>
      <c r="S106" s="266"/>
      <c r="T106" s="266"/>
      <c r="U106" s="266"/>
      <c r="V106" s="266"/>
      <c r="W106" s="266"/>
      <c r="X106" s="273"/>
      <c r="Y106" s="36"/>
      <c r="Z106" s="36"/>
      <c r="AA106" s="36"/>
      <c r="AB106" s="36"/>
      <c r="AC106" s="36"/>
      <c r="AD106" s="36"/>
      <c r="AE106" s="36"/>
      <c r="AT106" s="15" t="s">
        <v>1234</v>
      </c>
      <c r="AU106" s="15" t="s">
        <v>87</v>
      </c>
    </row>
    <row r="107" s="2" customFormat="1" ht="6.96" customHeight="1">
      <c r="A107" s="36"/>
      <c r="B107" s="57"/>
      <c r="C107" s="58"/>
      <c r="D107" s="58"/>
      <c r="E107" s="58"/>
      <c r="F107" s="58"/>
      <c r="G107" s="58"/>
      <c r="H107" s="58"/>
      <c r="I107" s="177"/>
      <c r="J107" s="177"/>
      <c r="K107" s="58"/>
      <c r="L107" s="58"/>
      <c r="M107" s="42"/>
      <c r="N107" s="36"/>
      <c r="P107" s="36"/>
      <c r="Q107" s="36"/>
      <c r="R107" s="36"/>
      <c r="S107" s="36"/>
      <c r="T107" s="36"/>
      <c r="U107" s="36"/>
      <c r="V107" s="36"/>
      <c r="W107" s="36"/>
      <c r="X107" s="36"/>
      <c r="Y107" s="36"/>
      <c r="Z107" s="36"/>
      <c r="AA107" s="36"/>
      <c r="AB107" s="36"/>
      <c r="AC107" s="36"/>
      <c r="AD107" s="36"/>
      <c r="AE107" s="36"/>
    </row>
  </sheetData>
  <sheetProtection sheet="1" autoFilter="0" formatColumns="0" formatRows="0" objects="1" scenarios="1" spinCount="100000" saltValue="EeJ3R63r9hTtcJvxNFL3waPCH5UcEJ0dG+vhayaGnz1CIOuOV/zCd9fkMglsRmhUfCCOEatqR7Uh+YZWzL2gEQ==" hashValue="74DC+7JYVpPKR4eGfZMn2mxq+KLO5boK7MX7CtT74x3651lMTSe5sZkEsNrDwwPSsUDI/bdRBU0gYEA/vF7L3w==" algorithmName="SHA-512" password="CC35"/>
  <autoFilter ref="C88:L106"/>
  <mergeCells count="12">
    <mergeCell ref="E7:H7"/>
    <mergeCell ref="E9:H9"/>
    <mergeCell ref="E11:H11"/>
    <mergeCell ref="E20:H20"/>
    <mergeCell ref="E29:H29"/>
    <mergeCell ref="E52:H52"/>
    <mergeCell ref="E54:H54"/>
    <mergeCell ref="E56:H56"/>
    <mergeCell ref="E77:H77"/>
    <mergeCell ref="E79:H79"/>
    <mergeCell ref="E81:H81"/>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131</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2" customFormat="1" ht="12" customHeight="1">
      <c r="A8" s="36"/>
      <c r="B8" s="42"/>
      <c r="C8" s="36"/>
      <c r="D8" s="145" t="s">
        <v>133</v>
      </c>
      <c r="E8" s="36"/>
      <c r="F8" s="36"/>
      <c r="G8" s="36"/>
      <c r="H8" s="36"/>
      <c r="I8" s="147"/>
      <c r="J8" s="147"/>
      <c r="K8" s="36"/>
      <c r="L8" s="36"/>
      <c r="M8" s="148"/>
      <c r="S8" s="36"/>
      <c r="T8" s="36"/>
      <c r="U8" s="36"/>
      <c r="V8" s="36"/>
      <c r="W8" s="36"/>
      <c r="X8" s="36"/>
      <c r="Y8" s="36"/>
      <c r="Z8" s="36"/>
      <c r="AA8" s="36"/>
      <c r="AB8" s="36"/>
      <c r="AC8" s="36"/>
      <c r="AD8" s="36"/>
      <c r="AE8" s="36"/>
    </row>
    <row r="9" s="2" customFormat="1" ht="14.4" customHeight="1">
      <c r="A9" s="36"/>
      <c r="B9" s="42"/>
      <c r="C9" s="36"/>
      <c r="D9" s="36"/>
      <c r="E9" s="149" t="s">
        <v>2000</v>
      </c>
      <c r="F9" s="36"/>
      <c r="G9" s="36"/>
      <c r="H9" s="36"/>
      <c r="I9" s="147"/>
      <c r="J9" s="147"/>
      <c r="K9" s="36"/>
      <c r="L9" s="36"/>
      <c r="M9" s="148"/>
      <c r="S9" s="36"/>
      <c r="T9" s="36"/>
      <c r="U9" s="36"/>
      <c r="V9" s="36"/>
      <c r="W9" s="36"/>
      <c r="X9" s="36"/>
      <c r="Y9" s="36"/>
      <c r="Z9" s="36"/>
      <c r="AA9" s="36"/>
      <c r="AB9" s="36"/>
      <c r="AC9" s="36"/>
      <c r="AD9" s="36"/>
      <c r="AE9" s="36"/>
    </row>
    <row r="10" s="2" customFormat="1">
      <c r="A10" s="36"/>
      <c r="B10" s="42"/>
      <c r="C10" s="36"/>
      <c r="D10" s="36"/>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2" customHeight="1">
      <c r="A11" s="36"/>
      <c r="B11" s="42"/>
      <c r="C11" s="36"/>
      <c r="D11" s="145" t="s">
        <v>19</v>
      </c>
      <c r="E11" s="36"/>
      <c r="F11" s="133" t="s">
        <v>20</v>
      </c>
      <c r="G11" s="36"/>
      <c r="H11" s="36"/>
      <c r="I11" s="150" t="s">
        <v>21</v>
      </c>
      <c r="J11" s="151" t="s">
        <v>20</v>
      </c>
      <c r="K11" s="36"/>
      <c r="L11" s="36"/>
      <c r="M11" s="148"/>
      <c r="S11" s="36"/>
      <c r="T11" s="36"/>
      <c r="U11" s="36"/>
      <c r="V11" s="36"/>
      <c r="W11" s="36"/>
      <c r="X11" s="36"/>
      <c r="Y11" s="36"/>
      <c r="Z11" s="36"/>
      <c r="AA11" s="36"/>
      <c r="AB11" s="36"/>
      <c r="AC11" s="36"/>
      <c r="AD11" s="36"/>
      <c r="AE11" s="36"/>
    </row>
    <row r="12" s="2" customFormat="1" ht="12" customHeight="1">
      <c r="A12" s="36"/>
      <c r="B12" s="42"/>
      <c r="C12" s="36"/>
      <c r="D12" s="145" t="s">
        <v>22</v>
      </c>
      <c r="E12" s="36"/>
      <c r="F12" s="133" t="s">
        <v>23</v>
      </c>
      <c r="G12" s="36"/>
      <c r="H12" s="36"/>
      <c r="I12" s="150" t="s">
        <v>24</v>
      </c>
      <c r="J12" s="152" t="str">
        <f>'Rekapitulace stavby'!AN8</f>
        <v>18. 12. 2019</v>
      </c>
      <c r="K12" s="36"/>
      <c r="L12" s="36"/>
      <c r="M12" s="148"/>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147"/>
      <c r="J13" s="147"/>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26</v>
      </c>
      <c r="E14" s="36"/>
      <c r="F14" s="36"/>
      <c r="G14" s="36"/>
      <c r="H14" s="36"/>
      <c r="I14" s="150" t="s">
        <v>27</v>
      </c>
      <c r="J14" s="151" t="s">
        <v>20</v>
      </c>
      <c r="K14" s="36"/>
      <c r="L14" s="36"/>
      <c r="M14" s="148"/>
      <c r="S14" s="36"/>
      <c r="T14" s="36"/>
      <c r="U14" s="36"/>
      <c r="V14" s="36"/>
      <c r="W14" s="36"/>
      <c r="X14" s="36"/>
      <c r="Y14" s="36"/>
      <c r="Z14" s="36"/>
      <c r="AA14" s="36"/>
      <c r="AB14" s="36"/>
      <c r="AC14" s="36"/>
      <c r="AD14" s="36"/>
      <c r="AE14" s="36"/>
    </row>
    <row r="15" s="2" customFormat="1" ht="18" customHeight="1">
      <c r="A15" s="36"/>
      <c r="B15" s="42"/>
      <c r="C15" s="36"/>
      <c r="D15" s="36"/>
      <c r="E15" s="133" t="s">
        <v>28</v>
      </c>
      <c r="F15" s="36"/>
      <c r="G15" s="36"/>
      <c r="H15" s="36"/>
      <c r="I15" s="150" t="s">
        <v>29</v>
      </c>
      <c r="J15" s="151" t="s">
        <v>20</v>
      </c>
      <c r="K15" s="36"/>
      <c r="L15" s="36"/>
      <c r="M15" s="148"/>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147"/>
      <c r="J16" s="147"/>
      <c r="K16" s="36"/>
      <c r="L16" s="36"/>
      <c r="M16" s="148"/>
      <c r="S16" s="36"/>
      <c r="T16" s="36"/>
      <c r="U16" s="36"/>
      <c r="V16" s="36"/>
      <c r="W16" s="36"/>
      <c r="X16" s="36"/>
      <c r="Y16" s="36"/>
      <c r="Z16" s="36"/>
      <c r="AA16" s="36"/>
      <c r="AB16" s="36"/>
      <c r="AC16" s="36"/>
      <c r="AD16" s="36"/>
      <c r="AE16" s="36"/>
    </row>
    <row r="17" s="2" customFormat="1" ht="12" customHeight="1">
      <c r="A17" s="36"/>
      <c r="B17" s="42"/>
      <c r="C17" s="36"/>
      <c r="D17" s="145" t="s">
        <v>30</v>
      </c>
      <c r="E17" s="36"/>
      <c r="F17" s="36"/>
      <c r="G17" s="36"/>
      <c r="H17" s="36"/>
      <c r="I17" s="150" t="s">
        <v>27</v>
      </c>
      <c r="J17" s="31" t="str">
        <f>'Rekapitulace stavby'!AN13</f>
        <v>Vyplň údaj</v>
      </c>
      <c r="K17" s="36"/>
      <c r="L17" s="36"/>
      <c r="M17" s="148"/>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3"/>
      <c r="G18" s="133"/>
      <c r="H18" s="133"/>
      <c r="I18" s="150" t="s">
        <v>29</v>
      </c>
      <c r="J18" s="31" t="str">
        <f>'Rekapitulace stavby'!AN14</f>
        <v>Vyplň údaj</v>
      </c>
      <c r="K18" s="36"/>
      <c r="L18" s="36"/>
      <c r="M18" s="148"/>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147"/>
      <c r="J19" s="147"/>
      <c r="K19" s="36"/>
      <c r="L19" s="36"/>
      <c r="M19" s="148"/>
      <c r="S19" s="36"/>
      <c r="T19" s="36"/>
      <c r="U19" s="36"/>
      <c r="V19" s="36"/>
      <c r="W19" s="36"/>
      <c r="X19" s="36"/>
      <c r="Y19" s="36"/>
      <c r="Z19" s="36"/>
      <c r="AA19" s="36"/>
      <c r="AB19" s="36"/>
      <c r="AC19" s="36"/>
      <c r="AD19" s="36"/>
      <c r="AE19" s="36"/>
    </row>
    <row r="20" s="2" customFormat="1" ht="12" customHeight="1">
      <c r="A20" s="36"/>
      <c r="B20" s="42"/>
      <c r="C20" s="36"/>
      <c r="D20" s="145" t="s">
        <v>32</v>
      </c>
      <c r="E20" s="36"/>
      <c r="F20" s="36"/>
      <c r="G20" s="36"/>
      <c r="H20" s="36"/>
      <c r="I20" s="150" t="s">
        <v>27</v>
      </c>
      <c r="J20" s="151" t="s">
        <v>20</v>
      </c>
      <c r="K20" s="36"/>
      <c r="L20" s="36"/>
      <c r="M20" s="148"/>
      <c r="S20" s="36"/>
      <c r="T20" s="36"/>
      <c r="U20" s="36"/>
      <c r="V20" s="36"/>
      <c r="W20" s="36"/>
      <c r="X20" s="36"/>
      <c r="Y20" s="36"/>
      <c r="Z20" s="36"/>
      <c r="AA20" s="36"/>
      <c r="AB20" s="36"/>
      <c r="AC20" s="36"/>
      <c r="AD20" s="36"/>
      <c r="AE20" s="36"/>
    </row>
    <row r="21" s="2" customFormat="1" ht="18" customHeight="1">
      <c r="A21" s="36"/>
      <c r="B21" s="42"/>
      <c r="C21" s="36"/>
      <c r="D21" s="36"/>
      <c r="E21" s="133" t="s">
        <v>33</v>
      </c>
      <c r="F21" s="36"/>
      <c r="G21" s="36"/>
      <c r="H21" s="36"/>
      <c r="I21" s="150" t="s">
        <v>29</v>
      </c>
      <c r="J21" s="151" t="s">
        <v>20</v>
      </c>
      <c r="K21" s="36"/>
      <c r="L21" s="36"/>
      <c r="M21" s="148"/>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147"/>
      <c r="J22" s="147"/>
      <c r="K22" s="36"/>
      <c r="L22" s="36"/>
      <c r="M22" s="148"/>
      <c r="S22" s="36"/>
      <c r="T22" s="36"/>
      <c r="U22" s="36"/>
      <c r="V22" s="36"/>
      <c r="W22" s="36"/>
      <c r="X22" s="36"/>
      <c r="Y22" s="36"/>
      <c r="Z22" s="36"/>
      <c r="AA22" s="36"/>
      <c r="AB22" s="36"/>
      <c r="AC22" s="36"/>
      <c r="AD22" s="36"/>
      <c r="AE22" s="36"/>
    </row>
    <row r="23" s="2" customFormat="1" ht="12" customHeight="1">
      <c r="A23" s="36"/>
      <c r="B23" s="42"/>
      <c r="C23" s="36"/>
      <c r="D23" s="145" t="s">
        <v>34</v>
      </c>
      <c r="E23" s="36"/>
      <c r="F23" s="36"/>
      <c r="G23" s="36"/>
      <c r="H23" s="36"/>
      <c r="I23" s="150" t="s">
        <v>27</v>
      </c>
      <c r="J23" s="151" t="s">
        <v>20</v>
      </c>
      <c r="K23" s="36"/>
      <c r="L23" s="36"/>
      <c r="M23" s="148"/>
      <c r="S23" s="36"/>
      <c r="T23" s="36"/>
      <c r="U23" s="36"/>
      <c r="V23" s="36"/>
      <c r="W23" s="36"/>
      <c r="X23" s="36"/>
      <c r="Y23" s="36"/>
      <c r="Z23" s="36"/>
      <c r="AA23" s="36"/>
      <c r="AB23" s="36"/>
      <c r="AC23" s="36"/>
      <c r="AD23" s="36"/>
      <c r="AE23" s="36"/>
    </row>
    <row r="24" s="2" customFormat="1" ht="18" customHeight="1">
      <c r="A24" s="36"/>
      <c r="B24" s="42"/>
      <c r="C24" s="36"/>
      <c r="D24" s="36"/>
      <c r="E24" s="133" t="s">
        <v>35</v>
      </c>
      <c r="F24" s="36"/>
      <c r="G24" s="36"/>
      <c r="H24" s="36"/>
      <c r="I24" s="150" t="s">
        <v>29</v>
      </c>
      <c r="J24" s="151" t="s">
        <v>20</v>
      </c>
      <c r="K24" s="36"/>
      <c r="L24" s="36"/>
      <c r="M24" s="148"/>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147"/>
      <c r="J25" s="147"/>
      <c r="K25" s="36"/>
      <c r="L25" s="36"/>
      <c r="M25" s="148"/>
      <c r="S25" s="36"/>
      <c r="T25" s="36"/>
      <c r="U25" s="36"/>
      <c r="V25" s="36"/>
      <c r="W25" s="36"/>
      <c r="X25" s="36"/>
      <c r="Y25" s="36"/>
      <c r="Z25" s="36"/>
      <c r="AA25" s="36"/>
      <c r="AB25" s="36"/>
      <c r="AC25" s="36"/>
      <c r="AD25" s="36"/>
      <c r="AE25" s="36"/>
    </row>
    <row r="26" s="2" customFormat="1" ht="12" customHeight="1">
      <c r="A26" s="36"/>
      <c r="B26" s="42"/>
      <c r="C26" s="36"/>
      <c r="D26" s="145" t="s">
        <v>36</v>
      </c>
      <c r="E26" s="36"/>
      <c r="F26" s="36"/>
      <c r="G26" s="36"/>
      <c r="H26" s="36"/>
      <c r="I26" s="147"/>
      <c r="J26" s="147"/>
      <c r="K26" s="36"/>
      <c r="L26" s="36"/>
      <c r="M26" s="148"/>
      <c r="S26" s="36"/>
      <c r="T26" s="36"/>
      <c r="U26" s="36"/>
      <c r="V26" s="36"/>
      <c r="W26" s="36"/>
      <c r="X26" s="36"/>
      <c r="Y26" s="36"/>
      <c r="Z26" s="36"/>
      <c r="AA26" s="36"/>
      <c r="AB26" s="36"/>
      <c r="AC26" s="36"/>
      <c r="AD26" s="36"/>
      <c r="AE26" s="36"/>
    </row>
    <row r="27" s="8" customFormat="1" ht="96" customHeight="1">
      <c r="A27" s="153"/>
      <c r="B27" s="154"/>
      <c r="C27" s="153"/>
      <c r="D27" s="153"/>
      <c r="E27" s="155" t="s">
        <v>37</v>
      </c>
      <c r="F27" s="155"/>
      <c r="G27" s="155"/>
      <c r="H27" s="155"/>
      <c r="I27" s="156"/>
      <c r="J27" s="156"/>
      <c r="K27" s="153"/>
      <c r="L27" s="153"/>
      <c r="M27" s="157"/>
      <c r="S27" s="153"/>
      <c r="T27" s="153"/>
      <c r="U27" s="153"/>
      <c r="V27" s="153"/>
      <c r="W27" s="153"/>
      <c r="X27" s="153"/>
      <c r="Y27" s="153"/>
      <c r="Z27" s="153"/>
      <c r="AA27" s="153"/>
      <c r="AB27" s="153"/>
      <c r="AC27" s="153"/>
      <c r="AD27" s="153"/>
      <c r="AE27" s="153"/>
    </row>
    <row r="28" s="2" customFormat="1" ht="6.96" customHeight="1">
      <c r="A28" s="36"/>
      <c r="B28" s="42"/>
      <c r="C28" s="36"/>
      <c r="D28" s="36"/>
      <c r="E28" s="36"/>
      <c r="F28" s="36"/>
      <c r="G28" s="36"/>
      <c r="H28" s="36"/>
      <c r="I28" s="147"/>
      <c r="J28" s="147"/>
      <c r="K28" s="36"/>
      <c r="L28" s="36"/>
      <c r="M28" s="148"/>
      <c r="S28" s="36"/>
      <c r="T28" s="36"/>
      <c r="U28" s="36"/>
      <c r="V28" s="36"/>
      <c r="W28" s="36"/>
      <c r="X28" s="36"/>
      <c r="Y28" s="36"/>
      <c r="Z28" s="36"/>
      <c r="AA28" s="36"/>
      <c r="AB28" s="36"/>
      <c r="AC28" s="36"/>
      <c r="AD28" s="36"/>
      <c r="AE28" s="36"/>
    </row>
    <row r="29" s="2" customFormat="1" ht="6.96" customHeight="1">
      <c r="A29" s="36"/>
      <c r="B29" s="42"/>
      <c r="C29" s="36"/>
      <c r="D29" s="158"/>
      <c r="E29" s="158"/>
      <c r="F29" s="158"/>
      <c r="G29" s="158"/>
      <c r="H29" s="158"/>
      <c r="I29" s="159"/>
      <c r="J29" s="159"/>
      <c r="K29" s="158"/>
      <c r="L29" s="158"/>
      <c r="M29" s="148"/>
      <c r="S29" s="36"/>
      <c r="T29" s="36"/>
      <c r="U29" s="36"/>
      <c r="V29" s="36"/>
      <c r="W29" s="36"/>
      <c r="X29" s="36"/>
      <c r="Y29" s="36"/>
      <c r="Z29" s="36"/>
      <c r="AA29" s="36"/>
      <c r="AB29" s="36"/>
      <c r="AC29" s="36"/>
      <c r="AD29" s="36"/>
      <c r="AE29" s="36"/>
    </row>
    <row r="30" s="2" customFormat="1">
      <c r="A30" s="36"/>
      <c r="B30" s="42"/>
      <c r="C30" s="36"/>
      <c r="D30" s="36"/>
      <c r="E30" s="145" t="s">
        <v>137</v>
      </c>
      <c r="F30" s="36"/>
      <c r="G30" s="36"/>
      <c r="H30" s="36"/>
      <c r="I30" s="147"/>
      <c r="J30" s="147"/>
      <c r="K30" s="160">
        <f>I61</f>
        <v>0</v>
      </c>
      <c r="L30" s="36"/>
      <c r="M30" s="148"/>
      <c r="S30" s="36"/>
      <c r="T30" s="36"/>
      <c r="U30" s="36"/>
      <c r="V30" s="36"/>
      <c r="W30" s="36"/>
      <c r="X30" s="36"/>
      <c r="Y30" s="36"/>
      <c r="Z30" s="36"/>
      <c r="AA30" s="36"/>
      <c r="AB30" s="36"/>
      <c r="AC30" s="36"/>
      <c r="AD30" s="36"/>
      <c r="AE30" s="36"/>
    </row>
    <row r="31" s="2" customFormat="1">
      <c r="A31" s="36"/>
      <c r="B31" s="42"/>
      <c r="C31" s="36"/>
      <c r="D31" s="36"/>
      <c r="E31" s="145" t="s">
        <v>138</v>
      </c>
      <c r="F31" s="36"/>
      <c r="G31" s="36"/>
      <c r="H31" s="36"/>
      <c r="I31" s="147"/>
      <c r="J31" s="147"/>
      <c r="K31" s="160">
        <f>J61</f>
        <v>0</v>
      </c>
      <c r="L31" s="36"/>
      <c r="M31" s="148"/>
      <c r="S31" s="36"/>
      <c r="T31" s="36"/>
      <c r="U31" s="36"/>
      <c r="V31" s="36"/>
      <c r="W31" s="36"/>
      <c r="X31" s="36"/>
      <c r="Y31" s="36"/>
      <c r="Z31" s="36"/>
      <c r="AA31" s="36"/>
      <c r="AB31" s="36"/>
      <c r="AC31" s="36"/>
      <c r="AD31" s="36"/>
      <c r="AE31" s="36"/>
    </row>
    <row r="32" s="2" customFormat="1" ht="25.44" customHeight="1">
      <c r="A32" s="36"/>
      <c r="B32" s="42"/>
      <c r="C32" s="36"/>
      <c r="D32" s="161" t="s">
        <v>38</v>
      </c>
      <c r="E32" s="36"/>
      <c r="F32" s="36"/>
      <c r="G32" s="36"/>
      <c r="H32" s="36"/>
      <c r="I32" s="147"/>
      <c r="J32" s="147"/>
      <c r="K32" s="162">
        <f>ROUND(K84, 2)</f>
        <v>0</v>
      </c>
      <c r="L32" s="36"/>
      <c r="M32" s="148"/>
      <c r="S32" s="36"/>
      <c r="T32" s="36"/>
      <c r="U32" s="36"/>
      <c r="V32" s="36"/>
      <c r="W32" s="36"/>
      <c r="X32" s="36"/>
      <c r="Y32" s="36"/>
      <c r="Z32" s="36"/>
      <c r="AA32" s="36"/>
      <c r="AB32" s="36"/>
      <c r="AC32" s="36"/>
      <c r="AD32" s="36"/>
      <c r="AE32" s="36"/>
    </row>
    <row r="33" s="2" customFormat="1" ht="6.96" customHeight="1">
      <c r="A33" s="36"/>
      <c r="B33" s="42"/>
      <c r="C33" s="36"/>
      <c r="D33" s="158"/>
      <c r="E33" s="158"/>
      <c r="F33" s="158"/>
      <c r="G33" s="158"/>
      <c r="H33" s="158"/>
      <c r="I33" s="159"/>
      <c r="J33" s="159"/>
      <c r="K33" s="158"/>
      <c r="L33" s="158"/>
      <c r="M33" s="148"/>
      <c r="S33" s="36"/>
      <c r="T33" s="36"/>
      <c r="U33" s="36"/>
      <c r="V33" s="36"/>
      <c r="W33" s="36"/>
      <c r="X33" s="36"/>
      <c r="Y33" s="36"/>
      <c r="Z33" s="36"/>
      <c r="AA33" s="36"/>
      <c r="AB33" s="36"/>
      <c r="AC33" s="36"/>
      <c r="AD33" s="36"/>
      <c r="AE33" s="36"/>
    </row>
    <row r="34" s="2" customFormat="1" ht="14.4" customHeight="1">
      <c r="A34" s="36"/>
      <c r="B34" s="42"/>
      <c r="C34" s="36"/>
      <c r="D34" s="36"/>
      <c r="E34" s="36"/>
      <c r="F34" s="163" t="s">
        <v>40</v>
      </c>
      <c r="G34" s="36"/>
      <c r="H34" s="36"/>
      <c r="I34" s="164" t="s">
        <v>39</v>
      </c>
      <c r="J34" s="147"/>
      <c r="K34" s="163" t="s">
        <v>41</v>
      </c>
      <c r="L34" s="36"/>
      <c r="M34" s="148"/>
      <c r="S34" s="36"/>
      <c r="T34" s="36"/>
      <c r="U34" s="36"/>
      <c r="V34" s="36"/>
      <c r="W34" s="36"/>
      <c r="X34" s="36"/>
      <c r="Y34" s="36"/>
      <c r="Z34" s="36"/>
      <c r="AA34" s="36"/>
      <c r="AB34" s="36"/>
      <c r="AC34" s="36"/>
      <c r="AD34" s="36"/>
      <c r="AE34" s="36"/>
    </row>
    <row r="35" s="2" customFormat="1" ht="14.4" customHeight="1">
      <c r="A35" s="36"/>
      <c r="B35" s="42"/>
      <c r="C35" s="36"/>
      <c r="D35" s="165" t="s">
        <v>42</v>
      </c>
      <c r="E35" s="145" t="s">
        <v>43</v>
      </c>
      <c r="F35" s="160">
        <f>ROUND((SUM(BE84:BE94)),  2)</f>
        <v>0</v>
      </c>
      <c r="G35" s="36"/>
      <c r="H35" s="36"/>
      <c r="I35" s="166">
        <v>0.20999999999999999</v>
      </c>
      <c r="J35" s="147"/>
      <c r="K35" s="160">
        <f>ROUND(((SUM(BE84:BE94))*I35),  2)</f>
        <v>0</v>
      </c>
      <c r="L35" s="36"/>
      <c r="M35" s="148"/>
      <c r="S35" s="36"/>
      <c r="T35" s="36"/>
      <c r="U35" s="36"/>
      <c r="V35" s="36"/>
      <c r="W35" s="36"/>
      <c r="X35" s="36"/>
      <c r="Y35" s="36"/>
      <c r="Z35" s="36"/>
      <c r="AA35" s="36"/>
      <c r="AB35" s="36"/>
      <c r="AC35" s="36"/>
      <c r="AD35" s="36"/>
      <c r="AE35" s="36"/>
    </row>
    <row r="36" s="2" customFormat="1" ht="14.4" customHeight="1">
      <c r="A36" s="36"/>
      <c r="B36" s="42"/>
      <c r="C36" s="36"/>
      <c r="D36" s="36"/>
      <c r="E36" s="145" t="s">
        <v>44</v>
      </c>
      <c r="F36" s="160">
        <f>ROUND((SUM(BF84:BF94)),  2)</f>
        <v>0</v>
      </c>
      <c r="G36" s="36"/>
      <c r="H36" s="36"/>
      <c r="I36" s="166">
        <v>0.14999999999999999</v>
      </c>
      <c r="J36" s="147"/>
      <c r="K36" s="160">
        <f>ROUND(((SUM(BF84:BF94))*I36),  2)</f>
        <v>0</v>
      </c>
      <c r="L36" s="36"/>
      <c r="M36" s="148"/>
      <c r="S36" s="36"/>
      <c r="T36" s="36"/>
      <c r="U36" s="36"/>
      <c r="V36" s="36"/>
      <c r="W36" s="36"/>
      <c r="X36" s="36"/>
      <c r="Y36" s="36"/>
      <c r="Z36" s="36"/>
      <c r="AA36" s="36"/>
      <c r="AB36" s="36"/>
      <c r="AC36" s="36"/>
      <c r="AD36" s="36"/>
      <c r="AE36" s="36"/>
    </row>
    <row r="37" hidden="1" s="2" customFormat="1" ht="14.4" customHeight="1">
      <c r="A37" s="36"/>
      <c r="B37" s="42"/>
      <c r="C37" s="36"/>
      <c r="D37" s="36"/>
      <c r="E37" s="145" t="s">
        <v>45</v>
      </c>
      <c r="F37" s="160">
        <f>ROUND((SUM(BG84:BG94)),  2)</f>
        <v>0</v>
      </c>
      <c r="G37" s="36"/>
      <c r="H37" s="36"/>
      <c r="I37" s="166">
        <v>0.20999999999999999</v>
      </c>
      <c r="J37" s="147"/>
      <c r="K37" s="160">
        <f>0</f>
        <v>0</v>
      </c>
      <c r="L37" s="36"/>
      <c r="M37" s="148"/>
      <c r="S37" s="36"/>
      <c r="T37" s="36"/>
      <c r="U37" s="36"/>
      <c r="V37" s="36"/>
      <c r="W37" s="36"/>
      <c r="X37" s="36"/>
      <c r="Y37" s="36"/>
      <c r="Z37" s="36"/>
      <c r="AA37" s="36"/>
      <c r="AB37" s="36"/>
      <c r="AC37" s="36"/>
      <c r="AD37" s="36"/>
      <c r="AE37" s="36"/>
    </row>
    <row r="38" hidden="1" s="2" customFormat="1" ht="14.4" customHeight="1">
      <c r="A38" s="36"/>
      <c r="B38" s="42"/>
      <c r="C38" s="36"/>
      <c r="D38" s="36"/>
      <c r="E38" s="145" t="s">
        <v>46</v>
      </c>
      <c r="F38" s="160">
        <f>ROUND((SUM(BH84:BH94)),  2)</f>
        <v>0</v>
      </c>
      <c r="G38" s="36"/>
      <c r="H38" s="36"/>
      <c r="I38" s="166">
        <v>0.14999999999999999</v>
      </c>
      <c r="J38" s="147"/>
      <c r="K38" s="160">
        <f>0</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47</v>
      </c>
      <c r="F39" s="160">
        <f>ROUND((SUM(BI84:BI94)),  2)</f>
        <v>0</v>
      </c>
      <c r="G39" s="36"/>
      <c r="H39" s="36"/>
      <c r="I39" s="166">
        <v>0</v>
      </c>
      <c r="J39" s="147"/>
      <c r="K39" s="160">
        <f>0</f>
        <v>0</v>
      </c>
      <c r="L39" s="36"/>
      <c r="M39" s="148"/>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147"/>
      <c r="J40" s="147"/>
      <c r="K40" s="36"/>
      <c r="L40" s="36"/>
      <c r="M40" s="148"/>
      <c r="S40" s="36"/>
      <c r="T40" s="36"/>
      <c r="U40" s="36"/>
      <c r="V40" s="36"/>
      <c r="W40" s="36"/>
      <c r="X40" s="36"/>
      <c r="Y40" s="36"/>
      <c r="Z40" s="36"/>
      <c r="AA40" s="36"/>
      <c r="AB40" s="36"/>
      <c r="AC40" s="36"/>
      <c r="AD40" s="36"/>
      <c r="AE40" s="36"/>
    </row>
    <row r="41" s="2" customFormat="1" ht="25.44" customHeight="1">
      <c r="A41" s="36"/>
      <c r="B41" s="42"/>
      <c r="C41" s="167"/>
      <c r="D41" s="168" t="s">
        <v>48</v>
      </c>
      <c r="E41" s="169"/>
      <c r="F41" s="169"/>
      <c r="G41" s="170" t="s">
        <v>49</v>
      </c>
      <c r="H41" s="171" t="s">
        <v>50</v>
      </c>
      <c r="I41" s="172"/>
      <c r="J41" s="172"/>
      <c r="K41" s="173">
        <f>SUM(K32:K39)</f>
        <v>0</v>
      </c>
      <c r="L41" s="174"/>
      <c r="M41" s="148"/>
      <c r="S41" s="36"/>
      <c r="T41" s="36"/>
      <c r="U41" s="36"/>
      <c r="V41" s="36"/>
      <c r="W41" s="36"/>
      <c r="X41" s="36"/>
      <c r="Y41" s="36"/>
      <c r="Z41" s="36"/>
      <c r="AA41" s="36"/>
      <c r="AB41" s="36"/>
      <c r="AC41" s="36"/>
      <c r="AD41" s="36"/>
      <c r="AE41" s="36"/>
    </row>
    <row r="42" s="2" customFormat="1" ht="14.4" customHeight="1">
      <c r="A42" s="36"/>
      <c r="B42" s="175"/>
      <c r="C42" s="176"/>
      <c r="D42" s="176"/>
      <c r="E42" s="176"/>
      <c r="F42" s="176"/>
      <c r="G42" s="176"/>
      <c r="H42" s="176"/>
      <c r="I42" s="177"/>
      <c r="J42" s="177"/>
      <c r="K42" s="176"/>
      <c r="L42" s="176"/>
      <c r="M42" s="148"/>
      <c r="S42" s="36"/>
      <c r="T42" s="36"/>
      <c r="U42" s="36"/>
      <c r="V42" s="36"/>
      <c r="W42" s="36"/>
      <c r="X42" s="36"/>
      <c r="Y42" s="36"/>
      <c r="Z42" s="36"/>
      <c r="AA42" s="36"/>
      <c r="AB42" s="36"/>
      <c r="AC42" s="36"/>
      <c r="AD42" s="36"/>
      <c r="AE42" s="36"/>
    </row>
    <row r="46" s="2" customFormat="1" ht="6.96" customHeight="1">
      <c r="A46" s="36"/>
      <c r="B46" s="178"/>
      <c r="C46" s="179"/>
      <c r="D46" s="179"/>
      <c r="E46" s="179"/>
      <c r="F46" s="179"/>
      <c r="G46" s="179"/>
      <c r="H46" s="179"/>
      <c r="I46" s="180"/>
      <c r="J46" s="180"/>
      <c r="K46" s="179"/>
      <c r="L46" s="179"/>
      <c r="M46" s="148"/>
      <c r="S46" s="36"/>
      <c r="T46" s="36"/>
      <c r="U46" s="36"/>
      <c r="V46" s="36"/>
      <c r="W46" s="36"/>
      <c r="X46" s="36"/>
      <c r="Y46" s="36"/>
      <c r="Z46" s="36"/>
      <c r="AA46" s="36"/>
      <c r="AB46" s="36"/>
      <c r="AC46" s="36"/>
      <c r="AD46" s="36"/>
      <c r="AE46" s="36"/>
    </row>
    <row r="47" s="2" customFormat="1" ht="24.96" customHeight="1">
      <c r="A47" s="36"/>
      <c r="B47" s="37"/>
      <c r="C47" s="21" t="s">
        <v>139</v>
      </c>
      <c r="D47" s="38"/>
      <c r="E47" s="38"/>
      <c r="F47" s="38"/>
      <c r="G47" s="38"/>
      <c r="H47" s="38"/>
      <c r="I47" s="147"/>
      <c r="J47" s="147"/>
      <c r="K47" s="38"/>
      <c r="L47" s="38"/>
      <c r="M47" s="148"/>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147"/>
      <c r="J48" s="147"/>
      <c r="K48" s="38"/>
      <c r="L48" s="38"/>
      <c r="M48" s="148"/>
      <c r="S48" s="36"/>
      <c r="T48" s="36"/>
      <c r="U48" s="36"/>
      <c r="V48" s="36"/>
      <c r="W48" s="36"/>
      <c r="X48" s="36"/>
      <c r="Y48" s="36"/>
      <c r="Z48" s="36"/>
      <c r="AA48" s="36"/>
      <c r="AB48" s="36"/>
      <c r="AC48" s="36"/>
      <c r="AD48" s="36"/>
      <c r="AE48" s="36"/>
    </row>
    <row r="49" s="2" customFormat="1" ht="12" customHeight="1">
      <c r="A49" s="36"/>
      <c r="B49" s="37"/>
      <c r="C49" s="30" t="s">
        <v>17</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14.4" customHeight="1">
      <c r="A50" s="36"/>
      <c r="B50" s="37"/>
      <c r="C50" s="38"/>
      <c r="D50" s="38"/>
      <c r="E50" s="181" t="str">
        <f>E7</f>
        <v>Oprava zabezpečovacího zařízení v ŽST Dobříš</v>
      </c>
      <c r="F50" s="30"/>
      <c r="G50" s="30"/>
      <c r="H50" s="30"/>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133</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67" t="str">
        <f>E9</f>
        <v>04 - NEOCEŇOVAT Materiál dodávaný objednatelem</v>
      </c>
      <c r="F52" s="38"/>
      <c r="G52" s="38"/>
      <c r="H52" s="38"/>
      <c r="I52" s="147"/>
      <c r="J52" s="147"/>
      <c r="K52" s="38"/>
      <c r="L52" s="38"/>
      <c r="M52" s="148"/>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147"/>
      <c r="J53" s="147"/>
      <c r="K53" s="38"/>
      <c r="L53" s="38"/>
      <c r="M53" s="148"/>
      <c r="S53" s="36"/>
      <c r="T53" s="36"/>
      <c r="U53" s="36"/>
      <c r="V53" s="36"/>
      <c r="W53" s="36"/>
      <c r="X53" s="36"/>
      <c r="Y53" s="36"/>
      <c r="Z53" s="36"/>
      <c r="AA53" s="36"/>
      <c r="AB53" s="36"/>
      <c r="AC53" s="36"/>
      <c r="AD53" s="36"/>
      <c r="AE53" s="36"/>
    </row>
    <row r="54" s="2" customFormat="1" ht="12" customHeight="1">
      <c r="A54" s="36"/>
      <c r="B54" s="37"/>
      <c r="C54" s="30" t="s">
        <v>22</v>
      </c>
      <c r="D54" s="38"/>
      <c r="E54" s="38"/>
      <c r="F54" s="25" t="str">
        <f>F12</f>
        <v>Dobříš</v>
      </c>
      <c r="G54" s="38"/>
      <c r="H54" s="38"/>
      <c r="I54" s="150" t="s">
        <v>24</v>
      </c>
      <c r="J54" s="152" t="str">
        <f>IF(J12="","",J12)</f>
        <v>18. 12. 2019</v>
      </c>
      <c r="K54" s="38"/>
      <c r="L54" s="38"/>
      <c r="M54" s="148"/>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26.4" customHeight="1">
      <c r="A56" s="36"/>
      <c r="B56" s="37"/>
      <c r="C56" s="30" t="s">
        <v>26</v>
      </c>
      <c r="D56" s="38"/>
      <c r="E56" s="38"/>
      <c r="F56" s="25" t="str">
        <f>E15</f>
        <v>Jiří Kejkula</v>
      </c>
      <c r="G56" s="38"/>
      <c r="H56" s="38"/>
      <c r="I56" s="150" t="s">
        <v>32</v>
      </c>
      <c r="J56" s="182" t="str">
        <f>E21</f>
        <v>Signal projekt s.r.o.</v>
      </c>
      <c r="K56" s="38"/>
      <c r="L56" s="38"/>
      <c r="M56" s="148"/>
      <c r="S56" s="36"/>
      <c r="T56" s="36"/>
      <c r="U56" s="36"/>
      <c r="V56" s="36"/>
      <c r="W56" s="36"/>
      <c r="X56" s="36"/>
      <c r="Y56" s="36"/>
      <c r="Z56" s="36"/>
      <c r="AA56" s="36"/>
      <c r="AB56" s="36"/>
      <c r="AC56" s="36"/>
      <c r="AD56" s="36"/>
      <c r="AE56" s="36"/>
    </row>
    <row r="57" s="2" customFormat="1" ht="15.6" customHeight="1">
      <c r="A57" s="36"/>
      <c r="B57" s="37"/>
      <c r="C57" s="30" t="s">
        <v>30</v>
      </c>
      <c r="D57" s="38"/>
      <c r="E57" s="38"/>
      <c r="F57" s="25" t="str">
        <f>IF(E18="","",E18)</f>
        <v>Vyplň údaj</v>
      </c>
      <c r="G57" s="38"/>
      <c r="H57" s="38"/>
      <c r="I57" s="150" t="s">
        <v>34</v>
      </c>
      <c r="J57" s="182" t="str">
        <f>E24</f>
        <v>Zdeněk Hron</v>
      </c>
      <c r="K57" s="38"/>
      <c r="L57" s="38"/>
      <c r="M57" s="148"/>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147"/>
      <c r="J58" s="147"/>
      <c r="K58" s="38"/>
      <c r="L58" s="38"/>
      <c r="M58" s="148"/>
      <c r="S58" s="36"/>
      <c r="T58" s="36"/>
      <c r="U58" s="36"/>
      <c r="V58" s="36"/>
      <c r="W58" s="36"/>
      <c r="X58" s="36"/>
      <c r="Y58" s="36"/>
      <c r="Z58" s="36"/>
      <c r="AA58" s="36"/>
      <c r="AB58" s="36"/>
      <c r="AC58" s="36"/>
      <c r="AD58" s="36"/>
      <c r="AE58" s="36"/>
    </row>
    <row r="59" s="2" customFormat="1" ht="29.28" customHeight="1">
      <c r="A59" s="36"/>
      <c r="B59" s="37"/>
      <c r="C59" s="183" t="s">
        <v>140</v>
      </c>
      <c r="D59" s="184"/>
      <c r="E59" s="184"/>
      <c r="F59" s="184"/>
      <c r="G59" s="184"/>
      <c r="H59" s="184"/>
      <c r="I59" s="185" t="s">
        <v>141</v>
      </c>
      <c r="J59" s="185" t="s">
        <v>142</v>
      </c>
      <c r="K59" s="186" t="s">
        <v>143</v>
      </c>
      <c r="L59" s="184"/>
      <c r="M59" s="148"/>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147"/>
      <c r="J60" s="147"/>
      <c r="K60" s="38"/>
      <c r="L60" s="38"/>
      <c r="M60" s="148"/>
      <c r="S60" s="36"/>
      <c r="T60" s="36"/>
      <c r="U60" s="36"/>
      <c r="V60" s="36"/>
      <c r="W60" s="36"/>
      <c r="X60" s="36"/>
      <c r="Y60" s="36"/>
      <c r="Z60" s="36"/>
      <c r="AA60" s="36"/>
      <c r="AB60" s="36"/>
      <c r="AC60" s="36"/>
      <c r="AD60" s="36"/>
      <c r="AE60" s="36"/>
    </row>
    <row r="61" s="2" customFormat="1" ht="22.8" customHeight="1">
      <c r="A61" s="36"/>
      <c r="B61" s="37"/>
      <c r="C61" s="187" t="s">
        <v>72</v>
      </c>
      <c r="D61" s="38"/>
      <c r="E61" s="38"/>
      <c r="F61" s="38"/>
      <c r="G61" s="38"/>
      <c r="H61" s="38"/>
      <c r="I61" s="188">
        <f>Q84</f>
        <v>0</v>
      </c>
      <c r="J61" s="188">
        <f>R84</f>
        <v>0</v>
      </c>
      <c r="K61" s="100">
        <f>K84</f>
        <v>0</v>
      </c>
      <c r="L61" s="38"/>
      <c r="M61" s="148"/>
      <c r="S61" s="36"/>
      <c r="T61" s="36"/>
      <c r="U61" s="36"/>
      <c r="V61" s="36"/>
      <c r="W61" s="36"/>
      <c r="X61" s="36"/>
      <c r="Y61" s="36"/>
      <c r="Z61" s="36"/>
      <c r="AA61" s="36"/>
      <c r="AB61" s="36"/>
      <c r="AC61" s="36"/>
      <c r="AD61" s="36"/>
      <c r="AE61" s="36"/>
      <c r="AU61" s="15" t="s">
        <v>144</v>
      </c>
    </row>
    <row r="62" s="9" customFormat="1" ht="24.96" customHeight="1">
      <c r="A62" s="9"/>
      <c r="B62" s="189"/>
      <c r="C62" s="190"/>
      <c r="D62" s="191" t="s">
        <v>145</v>
      </c>
      <c r="E62" s="192"/>
      <c r="F62" s="192"/>
      <c r="G62" s="192"/>
      <c r="H62" s="192"/>
      <c r="I62" s="193">
        <f>Q85</f>
        <v>0</v>
      </c>
      <c r="J62" s="193">
        <f>R85</f>
        <v>0</v>
      </c>
      <c r="K62" s="194">
        <f>K85</f>
        <v>0</v>
      </c>
      <c r="L62" s="190"/>
      <c r="M62" s="195"/>
      <c r="S62" s="9"/>
      <c r="T62" s="9"/>
      <c r="U62" s="9"/>
      <c r="V62" s="9"/>
      <c r="W62" s="9"/>
      <c r="X62" s="9"/>
      <c r="Y62" s="9"/>
      <c r="Z62" s="9"/>
      <c r="AA62" s="9"/>
      <c r="AB62" s="9"/>
      <c r="AC62" s="9"/>
      <c r="AD62" s="9"/>
      <c r="AE62" s="9"/>
    </row>
    <row r="63" s="10" customFormat="1" ht="19.92" customHeight="1">
      <c r="A63" s="10"/>
      <c r="B63" s="196"/>
      <c r="C63" s="125"/>
      <c r="D63" s="197" t="s">
        <v>146</v>
      </c>
      <c r="E63" s="198"/>
      <c r="F63" s="198"/>
      <c r="G63" s="198"/>
      <c r="H63" s="198"/>
      <c r="I63" s="199">
        <f>Q86</f>
        <v>0</v>
      </c>
      <c r="J63" s="199">
        <f>R86</f>
        <v>0</v>
      </c>
      <c r="K63" s="200">
        <f>K86</f>
        <v>0</v>
      </c>
      <c r="L63" s="125"/>
      <c r="M63" s="201"/>
      <c r="S63" s="10"/>
      <c r="T63" s="10"/>
      <c r="U63" s="10"/>
      <c r="V63" s="10"/>
      <c r="W63" s="10"/>
      <c r="X63" s="10"/>
      <c r="Y63" s="10"/>
      <c r="Z63" s="10"/>
      <c r="AA63" s="10"/>
      <c r="AB63" s="10"/>
      <c r="AC63" s="10"/>
      <c r="AD63" s="10"/>
      <c r="AE63" s="10"/>
    </row>
    <row r="64" s="9" customFormat="1" ht="24.96" customHeight="1">
      <c r="A64" s="9"/>
      <c r="B64" s="189"/>
      <c r="C64" s="190"/>
      <c r="D64" s="191" t="s">
        <v>147</v>
      </c>
      <c r="E64" s="192"/>
      <c r="F64" s="192"/>
      <c r="G64" s="192"/>
      <c r="H64" s="192"/>
      <c r="I64" s="193">
        <f>Q88</f>
        <v>0</v>
      </c>
      <c r="J64" s="193">
        <f>R88</f>
        <v>0</v>
      </c>
      <c r="K64" s="194">
        <f>K88</f>
        <v>0</v>
      </c>
      <c r="L64" s="190"/>
      <c r="M64" s="195"/>
      <c r="S64" s="9"/>
      <c r="T64" s="9"/>
      <c r="U64" s="9"/>
      <c r="V64" s="9"/>
      <c r="W64" s="9"/>
      <c r="X64" s="9"/>
      <c r="Y64" s="9"/>
      <c r="Z64" s="9"/>
      <c r="AA64" s="9"/>
      <c r="AB64" s="9"/>
      <c r="AC64" s="9"/>
      <c r="AD64" s="9"/>
      <c r="AE64" s="9"/>
    </row>
    <row r="65" s="2" customFormat="1" ht="21.84" customHeight="1">
      <c r="A65" s="36"/>
      <c r="B65" s="37"/>
      <c r="C65" s="38"/>
      <c r="D65" s="38"/>
      <c r="E65" s="38"/>
      <c r="F65" s="38"/>
      <c r="G65" s="38"/>
      <c r="H65" s="38"/>
      <c r="I65" s="147"/>
      <c r="J65" s="147"/>
      <c r="K65" s="38"/>
      <c r="L65" s="38"/>
      <c r="M65" s="148"/>
      <c r="S65" s="36"/>
      <c r="T65" s="36"/>
      <c r="U65" s="36"/>
      <c r="V65" s="36"/>
      <c r="W65" s="36"/>
      <c r="X65" s="36"/>
      <c r="Y65" s="36"/>
      <c r="Z65" s="36"/>
      <c r="AA65" s="36"/>
      <c r="AB65" s="36"/>
      <c r="AC65" s="36"/>
      <c r="AD65" s="36"/>
      <c r="AE65" s="36"/>
    </row>
    <row r="66" s="2" customFormat="1" ht="6.96" customHeight="1">
      <c r="A66" s="36"/>
      <c r="B66" s="57"/>
      <c r="C66" s="58"/>
      <c r="D66" s="58"/>
      <c r="E66" s="58"/>
      <c r="F66" s="58"/>
      <c r="G66" s="58"/>
      <c r="H66" s="58"/>
      <c r="I66" s="177"/>
      <c r="J66" s="177"/>
      <c r="K66" s="58"/>
      <c r="L66" s="58"/>
      <c r="M66" s="148"/>
      <c r="S66" s="36"/>
      <c r="T66" s="36"/>
      <c r="U66" s="36"/>
      <c r="V66" s="36"/>
      <c r="W66" s="36"/>
      <c r="X66" s="36"/>
      <c r="Y66" s="36"/>
      <c r="Z66" s="36"/>
      <c r="AA66" s="36"/>
      <c r="AB66" s="36"/>
      <c r="AC66" s="36"/>
      <c r="AD66" s="36"/>
      <c r="AE66" s="36"/>
    </row>
    <row r="70" s="2" customFormat="1" ht="6.96" customHeight="1">
      <c r="A70" s="36"/>
      <c r="B70" s="59"/>
      <c r="C70" s="60"/>
      <c r="D70" s="60"/>
      <c r="E70" s="60"/>
      <c r="F70" s="60"/>
      <c r="G70" s="60"/>
      <c r="H70" s="60"/>
      <c r="I70" s="180"/>
      <c r="J70" s="180"/>
      <c r="K70" s="60"/>
      <c r="L70" s="60"/>
      <c r="M70" s="148"/>
      <c r="S70" s="36"/>
      <c r="T70" s="36"/>
      <c r="U70" s="36"/>
      <c r="V70" s="36"/>
      <c r="W70" s="36"/>
      <c r="X70" s="36"/>
      <c r="Y70" s="36"/>
      <c r="Z70" s="36"/>
      <c r="AA70" s="36"/>
      <c r="AB70" s="36"/>
      <c r="AC70" s="36"/>
      <c r="AD70" s="36"/>
      <c r="AE70" s="36"/>
    </row>
    <row r="71" s="2" customFormat="1" ht="24.96" customHeight="1">
      <c r="A71" s="36"/>
      <c r="B71" s="37"/>
      <c r="C71" s="21" t="s">
        <v>148</v>
      </c>
      <c r="D71" s="38"/>
      <c r="E71" s="38"/>
      <c r="F71" s="38"/>
      <c r="G71" s="38"/>
      <c r="H71" s="38"/>
      <c r="I71" s="147"/>
      <c r="J71" s="147"/>
      <c r="K71" s="38"/>
      <c r="L71" s="38"/>
      <c r="M71" s="148"/>
      <c r="S71" s="36"/>
      <c r="T71" s="36"/>
      <c r="U71" s="36"/>
      <c r="V71" s="36"/>
      <c r="W71" s="36"/>
      <c r="X71" s="36"/>
      <c r="Y71" s="36"/>
      <c r="Z71" s="36"/>
      <c r="AA71" s="36"/>
      <c r="AB71" s="36"/>
      <c r="AC71" s="36"/>
      <c r="AD71" s="36"/>
      <c r="AE71" s="36"/>
    </row>
    <row r="72" s="2" customFormat="1" ht="6.96" customHeight="1">
      <c r="A72" s="36"/>
      <c r="B72" s="37"/>
      <c r="C72" s="38"/>
      <c r="D72" s="38"/>
      <c r="E72" s="38"/>
      <c r="F72" s="38"/>
      <c r="G72" s="38"/>
      <c r="H72" s="38"/>
      <c r="I72" s="147"/>
      <c r="J72" s="147"/>
      <c r="K72" s="38"/>
      <c r="L72" s="38"/>
      <c r="M72" s="148"/>
      <c r="S72" s="36"/>
      <c r="T72" s="36"/>
      <c r="U72" s="36"/>
      <c r="V72" s="36"/>
      <c r="W72" s="36"/>
      <c r="X72" s="36"/>
      <c r="Y72" s="36"/>
      <c r="Z72" s="36"/>
      <c r="AA72" s="36"/>
      <c r="AB72" s="36"/>
      <c r="AC72" s="36"/>
      <c r="AD72" s="36"/>
      <c r="AE72" s="36"/>
    </row>
    <row r="73" s="2" customFormat="1" ht="12" customHeight="1">
      <c r="A73" s="36"/>
      <c r="B73" s="37"/>
      <c r="C73" s="30" t="s">
        <v>17</v>
      </c>
      <c r="D73" s="38"/>
      <c r="E73" s="38"/>
      <c r="F73" s="38"/>
      <c r="G73" s="38"/>
      <c r="H73" s="38"/>
      <c r="I73" s="147"/>
      <c r="J73" s="147"/>
      <c r="K73" s="38"/>
      <c r="L73" s="38"/>
      <c r="M73" s="148"/>
      <c r="S73" s="36"/>
      <c r="T73" s="36"/>
      <c r="U73" s="36"/>
      <c r="V73" s="36"/>
      <c r="W73" s="36"/>
      <c r="X73" s="36"/>
      <c r="Y73" s="36"/>
      <c r="Z73" s="36"/>
      <c r="AA73" s="36"/>
      <c r="AB73" s="36"/>
      <c r="AC73" s="36"/>
      <c r="AD73" s="36"/>
      <c r="AE73" s="36"/>
    </row>
    <row r="74" s="2" customFormat="1" ht="14.4" customHeight="1">
      <c r="A74" s="36"/>
      <c r="B74" s="37"/>
      <c r="C74" s="38"/>
      <c r="D74" s="38"/>
      <c r="E74" s="181" t="str">
        <f>E7</f>
        <v>Oprava zabezpečovacího zařízení v ŽST Dobříš</v>
      </c>
      <c r="F74" s="30"/>
      <c r="G74" s="30"/>
      <c r="H74" s="30"/>
      <c r="I74" s="147"/>
      <c r="J74" s="147"/>
      <c r="K74" s="38"/>
      <c r="L74" s="38"/>
      <c r="M74" s="148"/>
      <c r="S74" s="36"/>
      <c r="T74" s="36"/>
      <c r="U74" s="36"/>
      <c r="V74" s="36"/>
      <c r="W74" s="36"/>
      <c r="X74" s="36"/>
      <c r="Y74" s="36"/>
      <c r="Z74" s="36"/>
      <c r="AA74" s="36"/>
      <c r="AB74" s="36"/>
      <c r="AC74" s="36"/>
      <c r="AD74" s="36"/>
      <c r="AE74" s="36"/>
    </row>
    <row r="75" s="2" customFormat="1" ht="12" customHeight="1">
      <c r="A75" s="36"/>
      <c r="B75" s="37"/>
      <c r="C75" s="30" t="s">
        <v>133</v>
      </c>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4.4" customHeight="1">
      <c r="A76" s="36"/>
      <c r="B76" s="37"/>
      <c r="C76" s="38"/>
      <c r="D76" s="38"/>
      <c r="E76" s="67" t="str">
        <f>E9</f>
        <v>04 - NEOCEŇOVAT Materiál dodávaný objednatelem</v>
      </c>
      <c r="F76" s="38"/>
      <c r="G76" s="38"/>
      <c r="H76" s="38"/>
      <c r="I76" s="147"/>
      <c r="J76" s="147"/>
      <c r="K76" s="38"/>
      <c r="L76" s="38"/>
      <c r="M76" s="148"/>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147"/>
      <c r="J77" s="147"/>
      <c r="K77" s="38"/>
      <c r="L77" s="38"/>
      <c r="M77" s="148"/>
      <c r="S77" s="36"/>
      <c r="T77" s="36"/>
      <c r="U77" s="36"/>
      <c r="V77" s="36"/>
      <c r="W77" s="36"/>
      <c r="X77" s="36"/>
      <c r="Y77" s="36"/>
      <c r="Z77" s="36"/>
      <c r="AA77" s="36"/>
      <c r="AB77" s="36"/>
      <c r="AC77" s="36"/>
      <c r="AD77" s="36"/>
      <c r="AE77" s="36"/>
    </row>
    <row r="78" s="2" customFormat="1" ht="12" customHeight="1">
      <c r="A78" s="36"/>
      <c r="B78" s="37"/>
      <c r="C78" s="30" t="s">
        <v>22</v>
      </c>
      <c r="D78" s="38"/>
      <c r="E78" s="38"/>
      <c r="F78" s="25" t="str">
        <f>F12</f>
        <v>Dobříš</v>
      </c>
      <c r="G78" s="38"/>
      <c r="H78" s="38"/>
      <c r="I78" s="150" t="s">
        <v>24</v>
      </c>
      <c r="J78" s="152" t="str">
        <f>IF(J12="","",J12)</f>
        <v>18. 12. 2019</v>
      </c>
      <c r="K78" s="38"/>
      <c r="L78" s="38"/>
      <c r="M78" s="148"/>
      <c r="S78" s="36"/>
      <c r="T78" s="36"/>
      <c r="U78" s="36"/>
      <c r="V78" s="36"/>
      <c r="W78" s="36"/>
      <c r="X78" s="36"/>
      <c r="Y78" s="36"/>
      <c r="Z78" s="36"/>
      <c r="AA78" s="36"/>
      <c r="AB78" s="36"/>
      <c r="AC78" s="36"/>
      <c r="AD78" s="36"/>
      <c r="AE78" s="36"/>
    </row>
    <row r="79" s="2" customFormat="1" ht="6.96" customHeight="1">
      <c r="A79" s="36"/>
      <c r="B79" s="37"/>
      <c r="C79" s="38"/>
      <c r="D79" s="38"/>
      <c r="E79" s="38"/>
      <c r="F79" s="38"/>
      <c r="G79" s="38"/>
      <c r="H79" s="38"/>
      <c r="I79" s="147"/>
      <c r="J79" s="147"/>
      <c r="K79" s="38"/>
      <c r="L79" s="38"/>
      <c r="M79" s="148"/>
      <c r="S79" s="36"/>
      <c r="T79" s="36"/>
      <c r="U79" s="36"/>
      <c r="V79" s="36"/>
      <c r="W79" s="36"/>
      <c r="X79" s="36"/>
      <c r="Y79" s="36"/>
      <c r="Z79" s="36"/>
      <c r="AA79" s="36"/>
      <c r="AB79" s="36"/>
      <c r="AC79" s="36"/>
      <c r="AD79" s="36"/>
      <c r="AE79" s="36"/>
    </row>
    <row r="80" s="2" customFormat="1" ht="26.4" customHeight="1">
      <c r="A80" s="36"/>
      <c r="B80" s="37"/>
      <c r="C80" s="30" t="s">
        <v>26</v>
      </c>
      <c r="D80" s="38"/>
      <c r="E80" s="38"/>
      <c r="F80" s="25" t="str">
        <f>E15</f>
        <v>Jiří Kejkula</v>
      </c>
      <c r="G80" s="38"/>
      <c r="H80" s="38"/>
      <c r="I80" s="150" t="s">
        <v>32</v>
      </c>
      <c r="J80" s="182" t="str">
        <f>E21</f>
        <v>Signal projekt s.r.o.</v>
      </c>
      <c r="K80" s="38"/>
      <c r="L80" s="38"/>
      <c r="M80" s="148"/>
      <c r="S80" s="36"/>
      <c r="T80" s="36"/>
      <c r="U80" s="36"/>
      <c r="V80" s="36"/>
      <c r="W80" s="36"/>
      <c r="X80" s="36"/>
      <c r="Y80" s="36"/>
      <c r="Z80" s="36"/>
      <c r="AA80" s="36"/>
      <c r="AB80" s="36"/>
      <c r="AC80" s="36"/>
      <c r="AD80" s="36"/>
      <c r="AE80" s="36"/>
    </row>
    <row r="81" s="2" customFormat="1" ht="15.6" customHeight="1">
      <c r="A81" s="36"/>
      <c r="B81" s="37"/>
      <c r="C81" s="30" t="s">
        <v>30</v>
      </c>
      <c r="D81" s="38"/>
      <c r="E81" s="38"/>
      <c r="F81" s="25" t="str">
        <f>IF(E18="","",E18)</f>
        <v>Vyplň údaj</v>
      </c>
      <c r="G81" s="38"/>
      <c r="H81" s="38"/>
      <c r="I81" s="150" t="s">
        <v>34</v>
      </c>
      <c r="J81" s="182" t="str">
        <f>E24</f>
        <v>Zdeněk Hron</v>
      </c>
      <c r="K81" s="38"/>
      <c r="L81" s="38"/>
      <c r="M81" s="148"/>
      <c r="S81" s="36"/>
      <c r="T81" s="36"/>
      <c r="U81" s="36"/>
      <c r="V81" s="36"/>
      <c r="W81" s="36"/>
      <c r="X81" s="36"/>
      <c r="Y81" s="36"/>
      <c r="Z81" s="36"/>
      <c r="AA81" s="36"/>
      <c r="AB81" s="36"/>
      <c r="AC81" s="36"/>
      <c r="AD81" s="36"/>
      <c r="AE81" s="36"/>
    </row>
    <row r="82" s="2" customFormat="1" ht="10.32" customHeight="1">
      <c r="A82" s="36"/>
      <c r="B82" s="37"/>
      <c r="C82" s="38"/>
      <c r="D82" s="38"/>
      <c r="E82" s="38"/>
      <c r="F82" s="38"/>
      <c r="G82" s="38"/>
      <c r="H82" s="38"/>
      <c r="I82" s="147"/>
      <c r="J82" s="147"/>
      <c r="K82" s="38"/>
      <c r="L82" s="38"/>
      <c r="M82" s="148"/>
      <c r="S82" s="36"/>
      <c r="T82" s="36"/>
      <c r="U82" s="36"/>
      <c r="V82" s="36"/>
      <c r="W82" s="36"/>
      <c r="X82" s="36"/>
      <c r="Y82" s="36"/>
      <c r="Z82" s="36"/>
      <c r="AA82" s="36"/>
      <c r="AB82" s="36"/>
      <c r="AC82" s="36"/>
      <c r="AD82" s="36"/>
      <c r="AE82" s="36"/>
    </row>
    <row r="83" s="11" customFormat="1" ht="29.28" customHeight="1">
      <c r="A83" s="202"/>
      <c r="B83" s="203"/>
      <c r="C83" s="204" t="s">
        <v>149</v>
      </c>
      <c r="D83" s="205" t="s">
        <v>57</v>
      </c>
      <c r="E83" s="205" t="s">
        <v>53</v>
      </c>
      <c r="F83" s="205" t="s">
        <v>54</v>
      </c>
      <c r="G83" s="205" t="s">
        <v>150</v>
      </c>
      <c r="H83" s="205" t="s">
        <v>151</v>
      </c>
      <c r="I83" s="206" t="s">
        <v>152</v>
      </c>
      <c r="J83" s="206" t="s">
        <v>153</v>
      </c>
      <c r="K83" s="207" t="s">
        <v>143</v>
      </c>
      <c r="L83" s="208" t="s">
        <v>154</v>
      </c>
      <c r="M83" s="209"/>
      <c r="N83" s="90" t="s">
        <v>20</v>
      </c>
      <c r="O83" s="91" t="s">
        <v>42</v>
      </c>
      <c r="P83" s="91" t="s">
        <v>155</v>
      </c>
      <c r="Q83" s="91" t="s">
        <v>156</v>
      </c>
      <c r="R83" s="91" t="s">
        <v>157</v>
      </c>
      <c r="S83" s="91" t="s">
        <v>158</v>
      </c>
      <c r="T83" s="91" t="s">
        <v>159</v>
      </c>
      <c r="U83" s="91" t="s">
        <v>160</v>
      </c>
      <c r="V83" s="91" t="s">
        <v>161</v>
      </c>
      <c r="W83" s="91" t="s">
        <v>162</v>
      </c>
      <c r="X83" s="92" t="s">
        <v>163</v>
      </c>
      <c r="Y83" s="202"/>
      <c r="Z83" s="202"/>
      <c r="AA83" s="202"/>
      <c r="AB83" s="202"/>
      <c r="AC83" s="202"/>
      <c r="AD83" s="202"/>
      <c r="AE83" s="202"/>
    </row>
    <row r="84" s="2" customFormat="1" ht="22.8" customHeight="1">
      <c r="A84" s="36"/>
      <c r="B84" s="37"/>
      <c r="C84" s="97" t="s">
        <v>164</v>
      </c>
      <c r="D84" s="38"/>
      <c r="E84" s="38"/>
      <c r="F84" s="38"/>
      <c r="G84" s="38"/>
      <c r="H84" s="38"/>
      <c r="I84" s="147"/>
      <c r="J84" s="147"/>
      <c r="K84" s="210">
        <f>BK84</f>
        <v>0</v>
      </c>
      <c r="L84" s="38"/>
      <c r="M84" s="42"/>
      <c r="N84" s="93"/>
      <c r="O84" s="211"/>
      <c r="P84" s="94"/>
      <c r="Q84" s="212">
        <f>Q85+Q88</f>
        <v>0</v>
      </c>
      <c r="R84" s="212">
        <f>R85+R88</f>
        <v>0</v>
      </c>
      <c r="S84" s="94"/>
      <c r="T84" s="213">
        <f>T85+T88</f>
        <v>0</v>
      </c>
      <c r="U84" s="94"/>
      <c r="V84" s="213">
        <f>V85+V88</f>
        <v>0</v>
      </c>
      <c r="W84" s="94"/>
      <c r="X84" s="214">
        <f>X85+X88</f>
        <v>0</v>
      </c>
      <c r="Y84" s="36"/>
      <c r="Z84" s="36"/>
      <c r="AA84" s="36"/>
      <c r="AB84" s="36"/>
      <c r="AC84" s="36"/>
      <c r="AD84" s="36"/>
      <c r="AE84" s="36"/>
      <c r="AT84" s="15" t="s">
        <v>73</v>
      </c>
      <c r="AU84" s="15" t="s">
        <v>144</v>
      </c>
      <c r="BK84" s="215">
        <f>BK85+BK88</f>
        <v>0</v>
      </c>
    </row>
    <row r="85" s="12" customFormat="1" ht="25.92" customHeight="1">
      <c r="A85" s="12"/>
      <c r="B85" s="233"/>
      <c r="C85" s="234"/>
      <c r="D85" s="235" t="s">
        <v>73</v>
      </c>
      <c r="E85" s="236" t="s">
        <v>166</v>
      </c>
      <c r="F85" s="236" t="s">
        <v>219</v>
      </c>
      <c r="G85" s="234"/>
      <c r="H85" s="234"/>
      <c r="I85" s="237"/>
      <c r="J85" s="237"/>
      <c r="K85" s="238">
        <f>BK85</f>
        <v>0</v>
      </c>
      <c r="L85" s="234"/>
      <c r="M85" s="239"/>
      <c r="N85" s="240"/>
      <c r="O85" s="241"/>
      <c r="P85" s="241"/>
      <c r="Q85" s="242">
        <f>Q86</f>
        <v>0</v>
      </c>
      <c r="R85" s="242">
        <f>R86</f>
        <v>0</v>
      </c>
      <c r="S85" s="241"/>
      <c r="T85" s="243">
        <f>T86</f>
        <v>0</v>
      </c>
      <c r="U85" s="241"/>
      <c r="V85" s="243">
        <f>V86</f>
        <v>0</v>
      </c>
      <c r="W85" s="241"/>
      <c r="X85" s="244">
        <f>X86</f>
        <v>0</v>
      </c>
      <c r="Y85" s="12"/>
      <c r="Z85" s="12"/>
      <c r="AA85" s="12"/>
      <c r="AB85" s="12"/>
      <c r="AC85" s="12"/>
      <c r="AD85" s="12"/>
      <c r="AE85" s="12"/>
      <c r="AR85" s="245" t="s">
        <v>165</v>
      </c>
      <c r="AT85" s="246" t="s">
        <v>73</v>
      </c>
      <c r="AU85" s="246" t="s">
        <v>74</v>
      </c>
      <c r="AY85" s="245" t="s">
        <v>170</v>
      </c>
      <c r="BK85" s="247">
        <f>BK86</f>
        <v>0</v>
      </c>
    </row>
    <row r="86" s="12" customFormat="1" ht="22.8" customHeight="1">
      <c r="A86" s="12"/>
      <c r="B86" s="233"/>
      <c r="C86" s="234"/>
      <c r="D86" s="235" t="s">
        <v>73</v>
      </c>
      <c r="E86" s="248" t="s">
        <v>220</v>
      </c>
      <c r="F86" s="248" t="s">
        <v>221</v>
      </c>
      <c r="G86" s="234"/>
      <c r="H86" s="234"/>
      <c r="I86" s="237"/>
      <c r="J86" s="237"/>
      <c r="K86" s="249">
        <f>BK86</f>
        <v>0</v>
      </c>
      <c r="L86" s="234"/>
      <c r="M86" s="239"/>
      <c r="N86" s="240"/>
      <c r="O86" s="241"/>
      <c r="P86" s="241"/>
      <c r="Q86" s="242">
        <f>Q87</f>
        <v>0</v>
      </c>
      <c r="R86" s="242">
        <f>R87</f>
        <v>0</v>
      </c>
      <c r="S86" s="241"/>
      <c r="T86" s="243">
        <f>T87</f>
        <v>0</v>
      </c>
      <c r="U86" s="241"/>
      <c r="V86" s="243">
        <f>V87</f>
        <v>0</v>
      </c>
      <c r="W86" s="241"/>
      <c r="X86" s="244">
        <f>X87</f>
        <v>0</v>
      </c>
      <c r="Y86" s="12"/>
      <c r="Z86" s="12"/>
      <c r="AA86" s="12"/>
      <c r="AB86" s="12"/>
      <c r="AC86" s="12"/>
      <c r="AD86" s="12"/>
      <c r="AE86" s="12"/>
      <c r="AR86" s="245" t="s">
        <v>165</v>
      </c>
      <c r="AT86" s="246" t="s">
        <v>73</v>
      </c>
      <c r="AU86" s="246" t="s">
        <v>81</v>
      </c>
      <c r="AY86" s="245" t="s">
        <v>170</v>
      </c>
      <c r="BK86" s="247">
        <f>BK87</f>
        <v>0</v>
      </c>
    </row>
    <row r="87" s="2" customFormat="1" ht="32.4" customHeight="1">
      <c r="A87" s="36"/>
      <c r="B87" s="37"/>
      <c r="C87" s="216" t="s">
        <v>81</v>
      </c>
      <c r="D87" s="216" t="s">
        <v>166</v>
      </c>
      <c r="E87" s="217" t="s">
        <v>2001</v>
      </c>
      <c r="F87" s="218" t="s">
        <v>2002</v>
      </c>
      <c r="G87" s="219" t="s">
        <v>169</v>
      </c>
      <c r="H87" s="220">
        <v>7</v>
      </c>
      <c r="I87" s="221"/>
      <c r="J87" s="222"/>
      <c r="K87" s="223">
        <f>ROUND(P87*H87,2)</f>
        <v>0</v>
      </c>
      <c r="L87" s="224"/>
      <c r="M87" s="225"/>
      <c r="N87" s="226" t="s">
        <v>20</v>
      </c>
      <c r="O87" s="227" t="s">
        <v>43</v>
      </c>
      <c r="P87" s="228">
        <f>I87+J87</f>
        <v>0</v>
      </c>
      <c r="Q87" s="228">
        <f>ROUND(I87*H87,2)</f>
        <v>0</v>
      </c>
      <c r="R87" s="228">
        <f>ROUND(J87*H87,2)</f>
        <v>0</v>
      </c>
      <c r="S87" s="82"/>
      <c r="T87" s="229">
        <f>S87*H87</f>
        <v>0</v>
      </c>
      <c r="U87" s="229">
        <v>0</v>
      </c>
      <c r="V87" s="229">
        <f>U87*H87</f>
        <v>0</v>
      </c>
      <c r="W87" s="229">
        <v>0</v>
      </c>
      <c r="X87" s="230">
        <f>W87*H87</f>
        <v>0</v>
      </c>
      <c r="Y87" s="36"/>
      <c r="Z87" s="36"/>
      <c r="AA87" s="36"/>
      <c r="AB87" s="36"/>
      <c r="AC87" s="36"/>
      <c r="AD87" s="36"/>
      <c r="AE87" s="36"/>
      <c r="AR87" s="231" t="s">
        <v>87</v>
      </c>
      <c r="AT87" s="231" t="s">
        <v>166</v>
      </c>
      <c r="AU87" s="231" t="s">
        <v>87</v>
      </c>
      <c r="AY87" s="15" t="s">
        <v>170</v>
      </c>
      <c r="BE87" s="232">
        <f>IF(O87="základní",K87,0)</f>
        <v>0</v>
      </c>
      <c r="BF87" s="232">
        <f>IF(O87="snížená",K87,0)</f>
        <v>0</v>
      </c>
      <c r="BG87" s="232">
        <f>IF(O87="zákl. přenesená",K87,0)</f>
        <v>0</v>
      </c>
      <c r="BH87" s="232">
        <f>IF(O87="sníž. přenesená",K87,0)</f>
        <v>0</v>
      </c>
      <c r="BI87" s="232">
        <f>IF(O87="nulová",K87,0)</f>
        <v>0</v>
      </c>
      <c r="BJ87" s="15" t="s">
        <v>81</v>
      </c>
      <c r="BK87" s="232">
        <f>ROUND(P87*H87,2)</f>
        <v>0</v>
      </c>
      <c r="BL87" s="15" t="s">
        <v>81</v>
      </c>
      <c r="BM87" s="231" t="s">
        <v>2003</v>
      </c>
    </row>
    <row r="88" s="12" customFormat="1" ht="25.92" customHeight="1">
      <c r="A88" s="12"/>
      <c r="B88" s="233"/>
      <c r="C88" s="234"/>
      <c r="D88" s="235" t="s">
        <v>73</v>
      </c>
      <c r="E88" s="236" t="s">
        <v>130</v>
      </c>
      <c r="F88" s="236" t="s">
        <v>222</v>
      </c>
      <c r="G88" s="234"/>
      <c r="H88" s="234"/>
      <c r="I88" s="237"/>
      <c r="J88" s="237"/>
      <c r="K88" s="238">
        <f>BK88</f>
        <v>0</v>
      </c>
      <c r="L88" s="234"/>
      <c r="M88" s="239"/>
      <c r="N88" s="240"/>
      <c r="O88" s="241"/>
      <c r="P88" s="241"/>
      <c r="Q88" s="242">
        <f>SUM(Q89:Q94)</f>
        <v>0</v>
      </c>
      <c r="R88" s="242">
        <f>SUM(R89:R94)</f>
        <v>0</v>
      </c>
      <c r="S88" s="241"/>
      <c r="T88" s="243">
        <f>SUM(T89:T94)</f>
        <v>0</v>
      </c>
      <c r="U88" s="241"/>
      <c r="V88" s="243">
        <f>SUM(V89:V94)</f>
        <v>0</v>
      </c>
      <c r="W88" s="241"/>
      <c r="X88" s="244">
        <f>SUM(X89:X94)</f>
        <v>0</v>
      </c>
      <c r="Y88" s="12"/>
      <c r="Z88" s="12"/>
      <c r="AA88" s="12"/>
      <c r="AB88" s="12"/>
      <c r="AC88" s="12"/>
      <c r="AD88" s="12"/>
      <c r="AE88" s="12"/>
      <c r="AR88" s="245" t="s">
        <v>172</v>
      </c>
      <c r="AT88" s="246" t="s">
        <v>73</v>
      </c>
      <c r="AU88" s="246" t="s">
        <v>74</v>
      </c>
      <c r="AY88" s="245" t="s">
        <v>170</v>
      </c>
      <c r="BK88" s="247">
        <f>SUM(BK89:BK94)</f>
        <v>0</v>
      </c>
    </row>
    <row r="89" s="2" customFormat="1" ht="21.6" customHeight="1">
      <c r="A89" s="36"/>
      <c r="B89" s="37"/>
      <c r="C89" s="216" t="s">
        <v>87</v>
      </c>
      <c r="D89" s="216" t="s">
        <v>166</v>
      </c>
      <c r="E89" s="217" t="s">
        <v>2004</v>
      </c>
      <c r="F89" s="218" t="s">
        <v>2005</v>
      </c>
      <c r="G89" s="219" t="s">
        <v>169</v>
      </c>
      <c r="H89" s="220">
        <v>28</v>
      </c>
      <c r="I89" s="221"/>
      <c r="J89" s="222"/>
      <c r="K89" s="223">
        <f>ROUND(P89*H89,2)</f>
        <v>0</v>
      </c>
      <c r="L89" s="224"/>
      <c r="M89" s="225"/>
      <c r="N89" s="226" t="s">
        <v>20</v>
      </c>
      <c r="O89" s="227" t="s">
        <v>43</v>
      </c>
      <c r="P89" s="228">
        <f>I89+J89</f>
        <v>0</v>
      </c>
      <c r="Q89" s="228">
        <f>ROUND(I89*H89,2)</f>
        <v>0</v>
      </c>
      <c r="R89" s="228">
        <f>ROUND(J89*H89,2)</f>
        <v>0</v>
      </c>
      <c r="S89" s="82"/>
      <c r="T89" s="229">
        <f>S89*H89</f>
        <v>0</v>
      </c>
      <c r="U89" s="229">
        <v>0</v>
      </c>
      <c r="V89" s="229">
        <f>U89*H89</f>
        <v>0</v>
      </c>
      <c r="W89" s="229">
        <v>0</v>
      </c>
      <c r="X89" s="230">
        <f>W89*H89</f>
        <v>0</v>
      </c>
      <c r="Y89" s="36"/>
      <c r="Z89" s="36"/>
      <c r="AA89" s="36"/>
      <c r="AB89" s="36"/>
      <c r="AC89" s="36"/>
      <c r="AD89" s="36"/>
      <c r="AE89" s="36"/>
      <c r="AR89" s="231" t="s">
        <v>87</v>
      </c>
      <c r="AT89" s="231" t="s">
        <v>166</v>
      </c>
      <c r="AU89" s="231" t="s">
        <v>81</v>
      </c>
      <c r="AY89" s="15" t="s">
        <v>170</v>
      </c>
      <c r="BE89" s="232">
        <f>IF(O89="základní",K89,0)</f>
        <v>0</v>
      </c>
      <c r="BF89" s="232">
        <f>IF(O89="snížená",K89,0)</f>
        <v>0</v>
      </c>
      <c r="BG89" s="232">
        <f>IF(O89="zákl. přenesená",K89,0)</f>
        <v>0</v>
      </c>
      <c r="BH89" s="232">
        <f>IF(O89="sníž. přenesená",K89,0)</f>
        <v>0</v>
      </c>
      <c r="BI89" s="232">
        <f>IF(O89="nulová",K89,0)</f>
        <v>0</v>
      </c>
      <c r="BJ89" s="15" t="s">
        <v>81</v>
      </c>
      <c r="BK89" s="232">
        <f>ROUND(P89*H89,2)</f>
        <v>0</v>
      </c>
      <c r="BL89" s="15" t="s">
        <v>81</v>
      </c>
      <c r="BM89" s="231" t="s">
        <v>2006</v>
      </c>
    </row>
    <row r="90" s="2" customFormat="1" ht="21.6" customHeight="1">
      <c r="A90" s="36"/>
      <c r="B90" s="37"/>
      <c r="C90" s="216" t="s">
        <v>165</v>
      </c>
      <c r="D90" s="216" t="s">
        <v>166</v>
      </c>
      <c r="E90" s="217" t="s">
        <v>2007</v>
      </c>
      <c r="F90" s="218" t="s">
        <v>2008</v>
      </c>
      <c r="G90" s="219" t="s">
        <v>169</v>
      </c>
      <c r="H90" s="220">
        <v>2</v>
      </c>
      <c r="I90" s="221"/>
      <c r="J90" s="222"/>
      <c r="K90" s="223">
        <f>ROUND(P90*H90,2)</f>
        <v>0</v>
      </c>
      <c r="L90" s="224"/>
      <c r="M90" s="225"/>
      <c r="N90" s="226" t="s">
        <v>20</v>
      </c>
      <c r="O90" s="227" t="s">
        <v>43</v>
      </c>
      <c r="P90" s="228">
        <f>I90+J90</f>
        <v>0</v>
      </c>
      <c r="Q90" s="228">
        <f>ROUND(I90*H90,2)</f>
        <v>0</v>
      </c>
      <c r="R90" s="228">
        <f>ROUND(J90*H90,2)</f>
        <v>0</v>
      </c>
      <c r="S90" s="82"/>
      <c r="T90" s="229">
        <f>S90*H90</f>
        <v>0</v>
      </c>
      <c r="U90" s="229">
        <v>0</v>
      </c>
      <c r="V90" s="229">
        <f>U90*H90</f>
        <v>0</v>
      </c>
      <c r="W90" s="229">
        <v>0</v>
      </c>
      <c r="X90" s="230">
        <f>W90*H90</f>
        <v>0</v>
      </c>
      <c r="Y90" s="36"/>
      <c r="Z90" s="36"/>
      <c r="AA90" s="36"/>
      <c r="AB90" s="36"/>
      <c r="AC90" s="36"/>
      <c r="AD90" s="36"/>
      <c r="AE90" s="36"/>
      <c r="AR90" s="231" t="s">
        <v>87</v>
      </c>
      <c r="AT90" s="231" t="s">
        <v>166</v>
      </c>
      <c r="AU90" s="231" t="s">
        <v>81</v>
      </c>
      <c r="AY90" s="15" t="s">
        <v>170</v>
      </c>
      <c r="BE90" s="232">
        <f>IF(O90="základní",K90,0)</f>
        <v>0</v>
      </c>
      <c r="BF90" s="232">
        <f>IF(O90="snížená",K90,0)</f>
        <v>0</v>
      </c>
      <c r="BG90" s="232">
        <f>IF(O90="zákl. přenesená",K90,0)</f>
        <v>0</v>
      </c>
      <c r="BH90" s="232">
        <f>IF(O90="sníž. přenesená",K90,0)</f>
        <v>0</v>
      </c>
      <c r="BI90" s="232">
        <f>IF(O90="nulová",K90,0)</f>
        <v>0</v>
      </c>
      <c r="BJ90" s="15" t="s">
        <v>81</v>
      </c>
      <c r="BK90" s="232">
        <f>ROUND(P90*H90,2)</f>
        <v>0</v>
      </c>
      <c r="BL90" s="15" t="s">
        <v>81</v>
      </c>
      <c r="BM90" s="231" t="s">
        <v>2009</v>
      </c>
    </row>
    <row r="91" s="2" customFormat="1" ht="21.6" customHeight="1">
      <c r="A91" s="36"/>
      <c r="B91" s="37"/>
      <c r="C91" s="216" t="s">
        <v>172</v>
      </c>
      <c r="D91" s="216" t="s">
        <v>166</v>
      </c>
      <c r="E91" s="217" t="s">
        <v>2010</v>
      </c>
      <c r="F91" s="218" t="s">
        <v>2011</v>
      </c>
      <c r="G91" s="219" t="s">
        <v>169</v>
      </c>
      <c r="H91" s="220">
        <v>1</v>
      </c>
      <c r="I91" s="221"/>
      <c r="J91" s="222"/>
      <c r="K91" s="223">
        <f>ROUND(P91*H91,2)</f>
        <v>0</v>
      </c>
      <c r="L91" s="224"/>
      <c r="M91" s="225"/>
      <c r="N91" s="226" t="s">
        <v>20</v>
      </c>
      <c r="O91" s="227" t="s">
        <v>43</v>
      </c>
      <c r="P91" s="228">
        <f>I91+J91</f>
        <v>0</v>
      </c>
      <c r="Q91" s="228">
        <f>ROUND(I91*H91,2)</f>
        <v>0</v>
      </c>
      <c r="R91" s="228">
        <f>ROUND(J91*H91,2)</f>
        <v>0</v>
      </c>
      <c r="S91" s="82"/>
      <c r="T91" s="229">
        <f>S91*H91</f>
        <v>0</v>
      </c>
      <c r="U91" s="229">
        <v>0</v>
      </c>
      <c r="V91" s="229">
        <f>U91*H91</f>
        <v>0</v>
      </c>
      <c r="W91" s="229">
        <v>0</v>
      </c>
      <c r="X91" s="230">
        <f>W91*H91</f>
        <v>0</v>
      </c>
      <c r="Y91" s="36"/>
      <c r="Z91" s="36"/>
      <c r="AA91" s="36"/>
      <c r="AB91" s="36"/>
      <c r="AC91" s="36"/>
      <c r="AD91" s="36"/>
      <c r="AE91" s="36"/>
      <c r="AR91" s="231" t="s">
        <v>87</v>
      </c>
      <c r="AT91" s="231" t="s">
        <v>166</v>
      </c>
      <c r="AU91" s="231" t="s">
        <v>81</v>
      </c>
      <c r="AY91" s="15" t="s">
        <v>170</v>
      </c>
      <c r="BE91" s="232">
        <f>IF(O91="základní",K91,0)</f>
        <v>0</v>
      </c>
      <c r="BF91" s="232">
        <f>IF(O91="snížená",K91,0)</f>
        <v>0</v>
      </c>
      <c r="BG91" s="232">
        <f>IF(O91="zákl. přenesená",K91,0)</f>
        <v>0</v>
      </c>
      <c r="BH91" s="232">
        <f>IF(O91="sníž. přenesená",K91,0)</f>
        <v>0</v>
      </c>
      <c r="BI91" s="232">
        <f>IF(O91="nulová",K91,0)</f>
        <v>0</v>
      </c>
      <c r="BJ91" s="15" t="s">
        <v>81</v>
      </c>
      <c r="BK91" s="232">
        <f>ROUND(P91*H91,2)</f>
        <v>0</v>
      </c>
      <c r="BL91" s="15" t="s">
        <v>81</v>
      </c>
      <c r="BM91" s="231" t="s">
        <v>2012</v>
      </c>
    </row>
    <row r="92" s="2" customFormat="1" ht="21.6" customHeight="1">
      <c r="A92" s="36"/>
      <c r="B92" s="37"/>
      <c r="C92" s="216" t="s">
        <v>176</v>
      </c>
      <c r="D92" s="216" t="s">
        <v>166</v>
      </c>
      <c r="E92" s="217" t="s">
        <v>2013</v>
      </c>
      <c r="F92" s="218" t="s">
        <v>2014</v>
      </c>
      <c r="G92" s="219" t="s">
        <v>169</v>
      </c>
      <c r="H92" s="220">
        <v>1</v>
      </c>
      <c r="I92" s="221"/>
      <c r="J92" s="222"/>
      <c r="K92" s="223">
        <f>ROUND(P92*H92,2)</f>
        <v>0</v>
      </c>
      <c r="L92" s="224"/>
      <c r="M92" s="225"/>
      <c r="N92" s="226" t="s">
        <v>20</v>
      </c>
      <c r="O92" s="227" t="s">
        <v>43</v>
      </c>
      <c r="P92" s="228">
        <f>I92+J92</f>
        <v>0</v>
      </c>
      <c r="Q92" s="228">
        <f>ROUND(I92*H92,2)</f>
        <v>0</v>
      </c>
      <c r="R92" s="228">
        <f>ROUND(J92*H92,2)</f>
        <v>0</v>
      </c>
      <c r="S92" s="82"/>
      <c r="T92" s="229">
        <f>S92*H92</f>
        <v>0</v>
      </c>
      <c r="U92" s="229">
        <v>0</v>
      </c>
      <c r="V92" s="229">
        <f>U92*H92</f>
        <v>0</v>
      </c>
      <c r="W92" s="229">
        <v>0</v>
      </c>
      <c r="X92" s="230">
        <f>W92*H92</f>
        <v>0</v>
      </c>
      <c r="Y92" s="36"/>
      <c r="Z92" s="36"/>
      <c r="AA92" s="36"/>
      <c r="AB92" s="36"/>
      <c r="AC92" s="36"/>
      <c r="AD92" s="36"/>
      <c r="AE92" s="36"/>
      <c r="AR92" s="231" t="s">
        <v>87</v>
      </c>
      <c r="AT92" s="231" t="s">
        <v>166</v>
      </c>
      <c r="AU92" s="231" t="s">
        <v>81</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81</v>
      </c>
      <c r="BM92" s="231" t="s">
        <v>2015</v>
      </c>
    </row>
    <row r="93" s="2" customFormat="1" ht="21.6" customHeight="1">
      <c r="A93" s="36"/>
      <c r="B93" s="37"/>
      <c r="C93" s="216" t="s">
        <v>180</v>
      </c>
      <c r="D93" s="216" t="s">
        <v>166</v>
      </c>
      <c r="E93" s="217" t="s">
        <v>2016</v>
      </c>
      <c r="F93" s="218" t="s">
        <v>2017</v>
      </c>
      <c r="G93" s="219" t="s">
        <v>169</v>
      </c>
      <c r="H93" s="220">
        <v>4</v>
      </c>
      <c r="I93" s="221"/>
      <c r="J93" s="222"/>
      <c r="K93" s="223">
        <f>ROUND(P93*H93,2)</f>
        <v>0</v>
      </c>
      <c r="L93" s="224"/>
      <c r="M93" s="225"/>
      <c r="N93" s="226" t="s">
        <v>20</v>
      </c>
      <c r="O93" s="227" t="s">
        <v>43</v>
      </c>
      <c r="P93" s="228">
        <f>I93+J93</f>
        <v>0</v>
      </c>
      <c r="Q93" s="228">
        <f>ROUND(I93*H93,2)</f>
        <v>0</v>
      </c>
      <c r="R93" s="228">
        <f>ROUND(J93*H93,2)</f>
        <v>0</v>
      </c>
      <c r="S93" s="82"/>
      <c r="T93" s="229">
        <f>S93*H93</f>
        <v>0</v>
      </c>
      <c r="U93" s="229">
        <v>0</v>
      </c>
      <c r="V93" s="229">
        <f>U93*H93</f>
        <v>0</v>
      </c>
      <c r="W93" s="229">
        <v>0</v>
      </c>
      <c r="X93" s="230">
        <f>W93*H93</f>
        <v>0</v>
      </c>
      <c r="Y93" s="36"/>
      <c r="Z93" s="36"/>
      <c r="AA93" s="36"/>
      <c r="AB93" s="36"/>
      <c r="AC93" s="36"/>
      <c r="AD93" s="36"/>
      <c r="AE93" s="36"/>
      <c r="AR93" s="231" t="s">
        <v>87</v>
      </c>
      <c r="AT93" s="231" t="s">
        <v>166</v>
      </c>
      <c r="AU93" s="231" t="s">
        <v>81</v>
      </c>
      <c r="AY93" s="15" t="s">
        <v>170</v>
      </c>
      <c r="BE93" s="232">
        <f>IF(O93="základní",K93,0)</f>
        <v>0</v>
      </c>
      <c r="BF93" s="232">
        <f>IF(O93="snížená",K93,0)</f>
        <v>0</v>
      </c>
      <c r="BG93" s="232">
        <f>IF(O93="zákl. přenesená",K93,0)</f>
        <v>0</v>
      </c>
      <c r="BH93" s="232">
        <f>IF(O93="sníž. přenesená",K93,0)</f>
        <v>0</v>
      </c>
      <c r="BI93" s="232">
        <f>IF(O93="nulová",K93,0)</f>
        <v>0</v>
      </c>
      <c r="BJ93" s="15" t="s">
        <v>81</v>
      </c>
      <c r="BK93" s="232">
        <f>ROUND(P93*H93,2)</f>
        <v>0</v>
      </c>
      <c r="BL93" s="15" t="s">
        <v>81</v>
      </c>
      <c r="BM93" s="231" t="s">
        <v>2018</v>
      </c>
    </row>
    <row r="94" s="2" customFormat="1" ht="21.6" customHeight="1">
      <c r="A94" s="36"/>
      <c r="B94" s="37"/>
      <c r="C94" s="216" t="s">
        <v>1255</v>
      </c>
      <c r="D94" s="216" t="s">
        <v>166</v>
      </c>
      <c r="E94" s="217" t="s">
        <v>2019</v>
      </c>
      <c r="F94" s="218" t="s">
        <v>2020</v>
      </c>
      <c r="G94" s="219" t="s">
        <v>169</v>
      </c>
      <c r="H94" s="220">
        <v>2</v>
      </c>
      <c r="I94" s="221"/>
      <c r="J94" s="222"/>
      <c r="K94" s="223">
        <f>ROUND(P94*H94,2)</f>
        <v>0</v>
      </c>
      <c r="L94" s="224"/>
      <c r="M94" s="225"/>
      <c r="N94" s="269" t="s">
        <v>20</v>
      </c>
      <c r="O94" s="264" t="s">
        <v>43</v>
      </c>
      <c r="P94" s="265">
        <f>I94+J94</f>
        <v>0</v>
      </c>
      <c r="Q94" s="265">
        <f>ROUND(I94*H94,2)</f>
        <v>0</v>
      </c>
      <c r="R94" s="265">
        <f>ROUND(J94*H94,2)</f>
        <v>0</v>
      </c>
      <c r="S94" s="266"/>
      <c r="T94" s="267">
        <f>S94*H94</f>
        <v>0</v>
      </c>
      <c r="U94" s="267">
        <v>0</v>
      </c>
      <c r="V94" s="267">
        <f>U94*H94</f>
        <v>0</v>
      </c>
      <c r="W94" s="267">
        <v>0</v>
      </c>
      <c r="X94" s="268">
        <f>W94*H94</f>
        <v>0</v>
      </c>
      <c r="Y94" s="36"/>
      <c r="Z94" s="36"/>
      <c r="AA94" s="36"/>
      <c r="AB94" s="36"/>
      <c r="AC94" s="36"/>
      <c r="AD94" s="36"/>
      <c r="AE94" s="36"/>
      <c r="AR94" s="231" t="s">
        <v>87</v>
      </c>
      <c r="AT94" s="231" t="s">
        <v>166</v>
      </c>
      <c r="AU94" s="231" t="s">
        <v>81</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81</v>
      </c>
      <c r="BM94" s="231" t="s">
        <v>2021</v>
      </c>
    </row>
    <row r="95" s="2" customFormat="1" ht="6.96" customHeight="1">
      <c r="A95" s="36"/>
      <c r="B95" s="57"/>
      <c r="C95" s="58"/>
      <c r="D95" s="58"/>
      <c r="E95" s="58"/>
      <c r="F95" s="58"/>
      <c r="G95" s="58"/>
      <c r="H95" s="58"/>
      <c r="I95" s="177"/>
      <c r="J95" s="177"/>
      <c r="K95" s="58"/>
      <c r="L95" s="58"/>
      <c r="M95" s="42"/>
      <c r="N95" s="36"/>
      <c r="P95" s="36"/>
      <c r="Q95" s="36"/>
      <c r="R95" s="36"/>
      <c r="S95" s="36"/>
      <c r="T95" s="36"/>
      <c r="U95" s="36"/>
      <c r="V95" s="36"/>
      <c r="W95" s="36"/>
      <c r="X95" s="36"/>
      <c r="Y95" s="36"/>
      <c r="Z95" s="36"/>
      <c r="AA95" s="36"/>
      <c r="AB95" s="36"/>
      <c r="AC95" s="36"/>
      <c r="AD95" s="36"/>
      <c r="AE95" s="36"/>
    </row>
  </sheetData>
  <sheetProtection sheet="1" autoFilter="0" formatColumns="0" formatRows="0" objects="1" scenarios="1" spinCount="100000" saltValue="iMqca+WNXmrPqQq8CHabiLD9w59LTEOfl3jv5pDXFbeYGJaW54Fd+7W8FHQI7oKZ+esFBjiC6RframrNTC+zdg==" hashValue="e1sttMr/j1Nbpu7Nk7a5anF+D9gx4iCR7f72d9sHg8vWG64kNOQLUwohvbtwm1tapCexjHWhv8fOfSIkmYs1Dg==" algorithmName="SHA-512" password="CC35"/>
  <autoFilter ref="C83:L94"/>
  <mergeCells count="9">
    <mergeCell ref="E7:H7"/>
    <mergeCell ref="E9:H9"/>
    <mergeCell ref="E18:H18"/>
    <mergeCell ref="E27:H27"/>
    <mergeCell ref="E50:H50"/>
    <mergeCell ref="E52:H52"/>
    <mergeCell ref="E74:H74"/>
    <mergeCell ref="E76:H76"/>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29" style="274" customWidth="1"/>
    <col min="2" max="2" width="1.664063" style="274" customWidth="1"/>
    <col min="3" max="4" width="5" style="274" customWidth="1"/>
    <col min="5" max="5" width="11.71" style="274" customWidth="1"/>
    <col min="6" max="6" width="9.14" style="274" customWidth="1"/>
    <col min="7" max="7" width="5" style="274" customWidth="1"/>
    <col min="8" max="8" width="77.86" style="274" customWidth="1"/>
    <col min="9" max="10" width="20" style="274" customWidth="1"/>
    <col min="11" max="11" width="1.664063" style="274" customWidth="1"/>
  </cols>
  <sheetData>
    <row r="1" s="1" customFormat="1" ht="37.5" customHeight="1"/>
    <row r="2" s="1" customFormat="1" ht="7.5" customHeight="1">
      <c r="B2" s="275"/>
      <c r="C2" s="276"/>
      <c r="D2" s="276"/>
      <c r="E2" s="276"/>
      <c r="F2" s="276"/>
      <c r="G2" s="276"/>
      <c r="H2" s="276"/>
      <c r="I2" s="276"/>
      <c r="J2" s="276"/>
      <c r="K2" s="277"/>
    </row>
    <row r="3" s="13" customFormat="1" ht="45" customHeight="1">
      <c r="B3" s="278"/>
      <c r="C3" s="279" t="s">
        <v>2022</v>
      </c>
      <c r="D3" s="279"/>
      <c r="E3" s="279"/>
      <c r="F3" s="279"/>
      <c r="G3" s="279"/>
      <c r="H3" s="279"/>
      <c r="I3" s="279"/>
      <c r="J3" s="279"/>
      <c r="K3" s="280"/>
    </row>
    <row r="4" s="1" customFormat="1" ht="25.5" customHeight="1">
      <c r="B4" s="281"/>
      <c r="C4" s="282" t="s">
        <v>2023</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2024</v>
      </c>
      <c r="D6" s="285"/>
      <c r="E6" s="285"/>
      <c r="F6" s="285"/>
      <c r="G6" s="285"/>
      <c r="H6" s="285"/>
      <c r="I6" s="285"/>
      <c r="J6" s="285"/>
      <c r="K6" s="283"/>
    </row>
    <row r="7" s="1" customFormat="1" ht="15" customHeight="1">
      <c r="B7" s="286"/>
      <c r="C7" s="285" t="s">
        <v>2025</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2026</v>
      </c>
      <c r="D9" s="285"/>
      <c r="E9" s="285"/>
      <c r="F9" s="285"/>
      <c r="G9" s="285"/>
      <c r="H9" s="285"/>
      <c r="I9" s="285"/>
      <c r="J9" s="285"/>
      <c r="K9" s="283"/>
    </row>
    <row r="10" s="1" customFormat="1" ht="15" customHeight="1">
      <c r="B10" s="286"/>
      <c r="C10" s="285"/>
      <c r="D10" s="285" t="s">
        <v>2027</v>
      </c>
      <c r="E10" s="285"/>
      <c r="F10" s="285"/>
      <c r="G10" s="285"/>
      <c r="H10" s="285"/>
      <c r="I10" s="285"/>
      <c r="J10" s="285"/>
      <c r="K10" s="283"/>
    </row>
    <row r="11" s="1" customFormat="1" ht="15" customHeight="1">
      <c r="B11" s="286"/>
      <c r="C11" s="287"/>
      <c r="D11" s="285" t="s">
        <v>2028</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2029</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2030</v>
      </c>
      <c r="E15" s="285"/>
      <c r="F15" s="285"/>
      <c r="G15" s="285"/>
      <c r="H15" s="285"/>
      <c r="I15" s="285"/>
      <c r="J15" s="285"/>
      <c r="K15" s="283"/>
    </row>
    <row r="16" s="1" customFormat="1" ht="15" customHeight="1">
      <c r="B16" s="286"/>
      <c r="C16" s="287"/>
      <c r="D16" s="285" t="s">
        <v>2031</v>
      </c>
      <c r="E16" s="285"/>
      <c r="F16" s="285"/>
      <c r="G16" s="285"/>
      <c r="H16" s="285"/>
      <c r="I16" s="285"/>
      <c r="J16" s="285"/>
      <c r="K16" s="283"/>
    </row>
    <row r="17" s="1" customFormat="1" ht="15" customHeight="1">
      <c r="B17" s="286"/>
      <c r="C17" s="287"/>
      <c r="D17" s="285" t="s">
        <v>2032</v>
      </c>
      <c r="E17" s="285"/>
      <c r="F17" s="285"/>
      <c r="G17" s="285"/>
      <c r="H17" s="285"/>
      <c r="I17" s="285"/>
      <c r="J17" s="285"/>
      <c r="K17" s="283"/>
    </row>
    <row r="18" s="1" customFormat="1" ht="15" customHeight="1">
      <c r="B18" s="286"/>
      <c r="C18" s="287"/>
      <c r="D18" s="287"/>
      <c r="E18" s="289" t="s">
        <v>100</v>
      </c>
      <c r="F18" s="285" t="s">
        <v>2033</v>
      </c>
      <c r="G18" s="285"/>
      <c r="H18" s="285"/>
      <c r="I18" s="285"/>
      <c r="J18" s="285"/>
      <c r="K18" s="283"/>
    </row>
    <row r="19" s="1" customFormat="1" ht="15" customHeight="1">
      <c r="B19" s="286"/>
      <c r="C19" s="287"/>
      <c r="D19" s="287"/>
      <c r="E19" s="289" t="s">
        <v>2034</v>
      </c>
      <c r="F19" s="285" t="s">
        <v>2035</v>
      </c>
      <c r="G19" s="285"/>
      <c r="H19" s="285"/>
      <c r="I19" s="285"/>
      <c r="J19" s="285"/>
      <c r="K19" s="283"/>
    </row>
    <row r="20" s="1" customFormat="1" ht="15" customHeight="1">
      <c r="B20" s="286"/>
      <c r="C20" s="287"/>
      <c r="D20" s="287"/>
      <c r="E20" s="289" t="s">
        <v>80</v>
      </c>
      <c r="F20" s="285" t="s">
        <v>2036</v>
      </c>
      <c r="G20" s="285"/>
      <c r="H20" s="285"/>
      <c r="I20" s="285"/>
      <c r="J20" s="285"/>
      <c r="K20" s="283"/>
    </row>
    <row r="21" s="1" customFormat="1" ht="15" customHeight="1">
      <c r="B21" s="286"/>
      <c r="C21" s="287"/>
      <c r="D21" s="287"/>
      <c r="E21" s="289" t="s">
        <v>96</v>
      </c>
      <c r="F21" s="285" t="s">
        <v>2037</v>
      </c>
      <c r="G21" s="285"/>
      <c r="H21" s="285"/>
      <c r="I21" s="285"/>
      <c r="J21" s="285"/>
      <c r="K21" s="283"/>
    </row>
    <row r="22" s="1" customFormat="1" ht="15" customHeight="1">
      <c r="B22" s="286"/>
      <c r="C22" s="287"/>
      <c r="D22" s="287"/>
      <c r="E22" s="289" t="s">
        <v>130</v>
      </c>
      <c r="F22" s="285" t="s">
        <v>222</v>
      </c>
      <c r="G22" s="285"/>
      <c r="H22" s="285"/>
      <c r="I22" s="285"/>
      <c r="J22" s="285"/>
      <c r="K22" s="283"/>
    </row>
    <row r="23" s="1" customFormat="1" ht="15" customHeight="1">
      <c r="B23" s="286"/>
      <c r="C23" s="287"/>
      <c r="D23" s="287"/>
      <c r="E23" s="289" t="s">
        <v>86</v>
      </c>
      <c r="F23" s="285" t="s">
        <v>2038</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2039</v>
      </c>
      <c r="D25" s="285"/>
      <c r="E25" s="285"/>
      <c r="F25" s="285"/>
      <c r="G25" s="285"/>
      <c r="H25" s="285"/>
      <c r="I25" s="285"/>
      <c r="J25" s="285"/>
      <c r="K25" s="283"/>
    </row>
    <row r="26" s="1" customFormat="1" ht="15" customHeight="1">
      <c r="B26" s="286"/>
      <c r="C26" s="285" t="s">
        <v>2040</v>
      </c>
      <c r="D26" s="285"/>
      <c r="E26" s="285"/>
      <c r="F26" s="285"/>
      <c r="G26" s="285"/>
      <c r="H26" s="285"/>
      <c r="I26" s="285"/>
      <c r="J26" s="285"/>
      <c r="K26" s="283"/>
    </row>
    <row r="27" s="1" customFormat="1" ht="15" customHeight="1">
      <c r="B27" s="286"/>
      <c r="C27" s="285"/>
      <c r="D27" s="285" t="s">
        <v>2041</v>
      </c>
      <c r="E27" s="285"/>
      <c r="F27" s="285"/>
      <c r="G27" s="285"/>
      <c r="H27" s="285"/>
      <c r="I27" s="285"/>
      <c r="J27" s="285"/>
      <c r="K27" s="283"/>
    </row>
    <row r="28" s="1" customFormat="1" ht="15" customHeight="1">
      <c r="B28" s="286"/>
      <c r="C28" s="287"/>
      <c r="D28" s="285" t="s">
        <v>2042</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2043</v>
      </c>
      <c r="E30" s="285"/>
      <c r="F30" s="285"/>
      <c r="G30" s="285"/>
      <c r="H30" s="285"/>
      <c r="I30" s="285"/>
      <c r="J30" s="285"/>
      <c r="K30" s="283"/>
    </row>
    <row r="31" s="1" customFormat="1" ht="15" customHeight="1">
      <c r="B31" s="286"/>
      <c r="C31" s="287"/>
      <c r="D31" s="285" t="s">
        <v>2044</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2045</v>
      </c>
      <c r="E33" s="285"/>
      <c r="F33" s="285"/>
      <c r="G33" s="285"/>
      <c r="H33" s="285"/>
      <c r="I33" s="285"/>
      <c r="J33" s="285"/>
      <c r="K33" s="283"/>
    </row>
    <row r="34" s="1" customFormat="1" ht="15" customHeight="1">
      <c r="B34" s="286"/>
      <c r="C34" s="287"/>
      <c r="D34" s="285" t="s">
        <v>2046</v>
      </c>
      <c r="E34" s="285"/>
      <c r="F34" s="285"/>
      <c r="G34" s="285"/>
      <c r="H34" s="285"/>
      <c r="I34" s="285"/>
      <c r="J34" s="285"/>
      <c r="K34" s="283"/>
    </row>
    <row r="35" s="1" customFormat="1" ht="15" customHeight="1">
      <c r="B35" s="286"/>
      <c r="C35" s="287"/>
      <c r="D35" s="285" t="s">
        <v>2047</v>
      </c>
      <c r="E35" s="285"/>
      <c r="F35" s="285"/>
      <c r="G35" s="285"/>
      <c r="H35" s="285"/>
      <c r="I35" s="285"/>
      <c r="J35" s="285"/>
      <c r="K35" s="283"/>
    </row>
    <row r="36" s="1" customFormat="1" ht="15" customHeight="1">
      <c r="B36" s="286"/>
      <c r="C36" s="287"/>
      <c r="D36" s="285"/>
      <c r="E36" s="288" t="s">
        <v>149</v>
      </c>
      <c r="F36" s="285"/>
      <c r="G36" s="285" t="s">
        <v>2048</v>
      </c>
      <c r="H36" s="285"/>
      <c r="I36" s="285"/>
      <c r="J36" s="285"/>
      <c r="K36" s="283"/>
    </row>
    <row r="37" s="1" customFormat="1" ht="30.75" customHeight="1">
      <c r="B37" s="286"/>
      <c r="C37" s="287"/>
      <c r="D37" s="285"/>
      <c r="E37" s="288" t="s">
        <v>2049</v>
      </c>
      <c r="F37" s="285"/>
      <c r="G37" s="285" t="s">
        <v>2050</v>
      </c>
      <c r="H37" s="285"/>
      <c r="I37" s="285"/>
      <c r="J37" s="285"/>
      <c r="K37" s="283"/>
    </row>
    <row r="38" s="1" customFormat="1" ht="15" customHeight="1">
      <c r="B38" s="286"/>
      <c r="C38" s="287"/>
      <c r="D38" s="285"/>
      <c r="E38" s="288" t="s">
        <v>53</v>
      </c>
      <c r="F38" s="285"/>
      <c r="G38" s="285" t="s">
        <v>2051</v>
      </c>
      <c r="H38" s="285"/>
      <c r="I38" s="285"/>
      <c r="J38" s="285"/>
      <c r="K38" s="283"/>
    </row>
    <row r="39" s="1" customFormat="1" ht="15" customHeight="1">
      <c r="B39" s="286"/>
      <c r="C39" s="287"/>
      <c r="D39" s="285"/>
      <c r="E39" s="288" t="s">
        <v>54</v>
      </c>
      <c r="F39" s="285"/>
      <c r="G39" s="285" t="s">
        <v>2052</v>
      </c>
      <c r="H39" s="285"/>
      <c r="I39" s="285"/>
      <c r="J39" s="285"/>
      <c r="K39" s="283"/>
    </row>
    <row r="40" s="1" customFormat="1" ht="15" customHeight="1">
      <c r="B40" s="286"/>
      <c r="C40" s="287"/>
      <c r="D40" s="285"/>
      <c r="E40" s="288" t="s">
        <v>150</v>
      </c>
      <c r="F40" s="285"/>
      <c r="G40" s="285" t="s">
        <v>2053</v>
      </c>
      <c r="H40" s="285"/>
      <c r="I40" s="285"/>
      <c r="J40" s="285"/>
      <c r="K40" s="283"/>
    </row>
    <row r="41" s="1" customFormat="1" ht="15" customHeight="1">
      <c r="B41" s="286"/>
      <c r="C41" s="287"/>
      <c r="D41" s="285"/>
      <c r="E41" s="288" t="s">
        <v>151</v>
      </c>
      <c r="F41" s="285"/>
      <c r="G41" s="285" t="s">
        <v>2054</v>
      </c>
      <c r="H41" s="285"/>
      <c r="I41" s="285"/>
      <c r="J41" s="285"/>
      <c r="K41" s="283"/>
    </row>
    <row r="42" s="1" customFormat="1" ht="15" customHeight="1">
      <c r="B42" s="286"/>
      <c r="C42" s="287"/>
      <c r="D42" s="285"/>
      <c r="E42" s="288" t="s">
        <v>2055</v>
      </c>
      <c r="F42" s="285"/>
      <c r="G42" s="285" t="s">
        <v>2056</v>
      </c>
      <c r="H42" s="285"/>
      <c r="I42" s="285"/>
      <c r="J42" s="285"/>
      <c r="K42" s="283"/>
    </row>
    <row r="43" s="1" customFormat="1" ht="15" customHeight="1">
      <c r="B43" s="286"/>
      <c r="C43" s="287"/>
      <c r="D43" s="285"/>
      <c r="E43" s="288"/>
      <c r="F43" s="285"/>
      <c r="G43" s="285" t="s">
        <v>2057</v>
      </c>
      <c r="H43" s="285"/>
      <c r="I43" s="285"/>
      <c r="J43" s="285"/>
      <c r="K43" s="283"/>
    </row>
    <row r="44" s="1" customFormat="1" ht="15" customHeight="1">
      <c r="B44" s="286"/>
      <c r="C44" s="287"/>
      <c r="D44" s="285"/>
      <c r="E44" s="288" t="s">
        <v>2058</v>
      </c>
      <c r="F44" s="285"/>
      <c r="G44" s="285" t="s">
        <v>2059</v>
      </c>
      <c r="H44" s="285"/>
      <c r="I44" s="285"/>
      <c r="J44" s="285"/>
      <c r="K44" s="283"/>
    </row>
    <row r="45" s="1" customFormat="1" ht="15" customHeight="1">
      <c r="B45" s="286"/>
      <c r="C45" s="287"/>
      <c r="D45" s="285"/>
      <c r="E45" s="288" t="s">
        <v>154</v>
      </c>
      <c r="F45" s="285"/>
      <c r="G45" s="285" t="s">
        <v>2060</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2061</v>
      </c>
      <c r="E47" s="285"/>
      <c r="F47" s="285"/>
      <c r="G47" s="285"/>
      <c r="H47" s="285"/>
      <c r="I47" s="285"/>
      <c r="J47" s="285"/>
      <c r="K47" s="283"/>
    </row>
    <row r="48" s="1" customFormat="1" ht="15" customHeight="1">
      <c r="B48" s="286"/>
      <c r="C48" s="287"/>
      <c r="D48" s="287"/>
      <c r="E48" s="285" t="s">
        <v>2062</v>
      </c>
      <c r="F48" s="285"/>
      <c r="G48" s="285"/>
      <c r="H48" s="285"/>
      <c r="I48" s="285"/>
      <c r="J48" s="285"/>
      <c r="K48" s="283"/>
    </row>
    <row r="49" s="1" customFormat="1" ht="15" customHeight="1">
      <c r="B49" s="286"/>
      <c r="C49" s="287"/>
      <c r="D49" s="287"/>
      <c r="E49" s="285" t="s">
        <v>2063</v>
      </c>
      <c r="F49" s="285"/>
      <c r="G49" s="285"/>
      <c r="H49" s="285"/>
      <c r="I49" s="285"/>
      <c r="J49" s="285"/>
      <c r="K49" s="283"/>
    </row>
    <row r="50" s="1" customFormat="1" ht="15" customHeight="1">
      <c r="B50" s="286"/>
      <c r="C50" s="287"/>
      <c r="D50" s="287"/>
      <c r="E50" s="285" t="s">
        <v>2064</v>
      </c>
      <c r="F50" s="285"/>
      <c r="G50" s="285"/>
      <c r="H50" s="285"/>
      <c r="I50" s="285"/>
      <c r="J50" s="285"/>
      <c r="K50" s="283"/>
    </row>
    <row r="51" s="1" customFormat="1" ht="15" customHeight="1">
      <c r="B51" s="286"/>
      <c r="C51" s="287"/>
      <c r="D51" s="285" t="s">
        <v>2065</v>
      </c>
      <c r="E51" s="285"/>
      <c r="F51" s="285"/>
      <c r="G51" s="285"/>
      <c r="H51" s="285"/>
      <c r="I51" s="285"/>
      <c r="J51" s="285"/>
      <c r="K51" s="283"/>
    </row>
    <row r="52" s="1" customFormat="1" ht="25.5" customHeight="1">
      <c r="B52" s="281"/>
      <c r="C52" s="282" t="s">
        <v>2066</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2067</v>
      </c>
      <c r="D54" s="285"/>
      <c r="E54" s="285"/>
      <c r="F54" s="285"/>
      <c r="G54" s="285"/>
      <c r="H54" s="285"/>
      <c r="I54" s="285"/>
      <c r="J54" s="285"/>
      <c r="K54" s="283"/>
    </row>
    <row r="55" s="1" customFormat="1" ht="15" customHeight="1">
      <c r="B55" s="281"/>
      <c r="C55" s="285" t="s">
        <v>2068</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2069</v>
      </c>
      <c r="D57" s="285"/>
      <c r="E57" s="285"/>
      <c r="F57" s="285"/>
      <c r="G57" s="285"/>
      <c r="H57" s="285"/>
      <c r="I57" s="285"/>
      <c r="J57" s="285"/>
      <c r="K57" s="283"/>
    </row>
    <row r="58" s="1" customFormat="1" ht="15" customHeight="1">
      <c r="B58" s="281"/>
      <c r="C58" s="287"/>
      <c r="D58" s="285" t="s">
        <v>2070</v>
      </c>
      <c r="E58" s="285"/>
      <c r="F58" s="285"/>
      <c r="G58" s="285"/>
      <c r="H58" s="285"/>
      <c r="I58" s="285"/>
      <c r="J58" s="285"/>
      <c r="K58" s="283"/>
    </row>
    <row r="59" s="1" customFormat="1" ht="15" customHeight="1">
      <c r="B59" s="281"/>
      <c r="C59" s="287"/>
      <c r="D59" s="285" t="s">
        <v>2071</v>
      </c>
      <c r="E59" s="285"/>
      <c r="F59" s="285"/>
      <c r="G59" s="285"/>
      <c r="H59" s="285"/>
      <c r="I59" s="285"/>
      <c r="J59" s="285"/>
      <c r="K59" s="283"/>
    </row>
    <row r="60" s="1" customFormat="1" ht="15" customHeight="1">
      <c r="B60" s="281"/>
      <c r="C60" s="287"/>
      <c r="D60" s="285" t="s">
        <v>2072</v>
      </c>
      <c r="E60" s="285"/>
      <c r="F60" s="285"/>
      <c r="G60" s="285"/>
      <c r="H60" s="285"/>
      <c r="I60" s="285"/>
      <c r="J60" s="285"/>
      <c r="K60" s="283"/>
    </row>
    <row r="61" s="1" customFormat="1" ht="15" customHeight="1">
      <c r="B61" s="281"/>
      <c r="C61" s="287"/>
      <c r="D61" s="285" t="s">
        <v>2073</v>
      </c>
      <c r="E61" s="285"/>
      <c r="F61" s="285"/>
      <c r="G61" s="285"/>
      <c r="H61" s="285"/>
      <c r="I61" s="285"/>
      <c r="J61" s="285"/>
      <c r="K61" s="283"/>
    </row>
    <row r="62" s="1" customFormat="1" ht="15" customHeight="1">
      <c r="B62" s="281"/>
      <c r="C62" s="287"/>
      <c r="D62" s="290" t="s">
        <v>2074</v>
      </c>
      <c r="E62" s="290"/>
      <c r="F62" s="290"/>
      <c r="G62" s="290"/>
      <c r="H62" s="290"/>
      <c r="I62" s="290"/>
      <c r="J62" s="290"/>
      <c r="K62" s="283"/>
    </row>
    <row r="63" s="1" customFormat="1" ht="15" customHeight="1">
      <c r="B63" s="281"/>
      <c r="C63" s="287"/>
      <c r="D63" s="285" t="s">
        <v>2075</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2076</v>
      </c>
      <c r="E65" s="285"/>
      <c r="F65" s="285"/>
      <c r="G65" s="285"/>
      <c r="H65" s="285"/>
      <c r="I65" s="285"/>
      <c r="J65" s="285"/>
      <c r="K65" s="283"/>
    </row>
    <row r="66" s="1" customFormat="1" ht="15" customHeight="1">
      <c r="B66" s="281"/>
      <c r="C66" s="287"/>
      <c r="D66" s="290" t="s">
        <v>2077</v>
      </c>
      <c r="E66" s="290"/>
      <c r="F66" s="290"/>
      <c r="G66" s="290"/>
      <c r="H66" s="290"/>
      <c r="I66" s="290"/>
      <c r="J66" s="290"/>
      <c r="K66" s="283"/>
    </row>
    <row r="67" s="1" customFormat="1" ht="15" customHeight="1">
      <c r="B67" s="281"/>
      <c r="C67" s="287"/>
      <c r="D67" s="285" t="s">
        <v>2078</v>
      </c>
      <c r="E67" s="285"/>
      <c r="F67" s="285"/>
      <c r="G67" s="285"/>
      <c r="H67" s="285"/>
      <c r="I67" s="285"/>
      <c r="J67" s="285"/>
      <c r="K67" s="283"/>
    </row>
    <row r="68" s="1" customFormat="1" ht="15" customHeight="1">
      <c r="B68" s="281"/>
      <c r="C68" s="287"/>
      <c r="D68" s="285" t="s">
        <v>2079</v>
      </c>
      <c r="E68" s="285"/>
      <c r="F68" s="285"/>
      <c r="G68" s="285"/>
      <c r="H68" s="285"/>
      <c r="I68" s="285"/>
      <c r="J68" s="285"/>
      <c r="K68" s="283"/>
    </row>
    <row r="69" s="1" customFormat="1" ht="15" customHeight="1">
      <c r="B69" s="281"/>
      <c r="C69" s="287"/>
      <c r="D69" s="285" t="s">
        <v>2080</v>
      </c>
      <c r="E69" s="285"/>
      <c r="F69" s="285"/>
      <c r="G69" s="285"/>
      <c r="H69" s="285"/>
      <c r="I69" s="285"/>
      <c r="J69" s="285"/>
      <c r="K69" s="283"/>
    </row>
    <row r="70" s="1" customFormat="1" ht="15" customHeight="1">
      <c r="B70" s="281"/>
      <c r="C70" s="287"/>
      <c r="D70" s="285" t="s">
        <v>2081</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2082</v>
      </c>
      <c r="D75" s="301"/>
      <c r="E75" s="301"/>
      <c r="F75" s="301"/>
      <c r="G75" s="301"/>
      <c r="H75" s="301"/>
      <c r="I75" s="301"/>
      <c r="J75" s="301"/>
      <c r="K75" s="302"/>
    </row>
    <row r="76" s="1" customFormat="1" ht="17.25" customHeight="1">
      <c r="B76" s="300"/>
      <c r="C76" s="303" t="s">
        <v>2083</v>
      </c>
      <c r="D76" s="303"/>
      <c r="E76" s="303"/>
      <c r="F76" s="303" t="s">
        <v>2084</v>
      </c>
      <c r="G76" s="304"/>
      <c r="H76" s="303" t="s">
        <v>54</v>
      </c>
      <c r="I76" s="303" t="s">
        <v>57</v>
      </c>
      <c r="J76" s="303" t="s">
        <v>2085</v>
      </c>
      <c r="K76" s="302"/>
    </row>
    <row r="77" s="1" customFormat="1" ht="17.25" customHeight="1">
      <c r="B77" s="300"/>
      <c r="C77" s="305" t="s">
        <v>2086</v>
      </c>
      <c r="D77" s="305"/>
      <c r="E77" s="305"/>
      <c r="F77" s="306" t="s">
        <v>2087</v>
      </c>
      <c r="G77" s="307"/>
      <c r="H77" s="305"/>
      <c r="I77" s="305"/>
      <c r="J77" s="305" t="s">
        <v>2088</v>
      </c>
      <c r="K77" s="302"/>
    </row>
    <row r="78" s="1" customFormat="1" ht="5.25" customHeight="1">
      <c r="B78" s="300"/>
      <c r="C78" s="308"/>
      <c r="D78" s="308"/>
      <c r="E78" s="308"/>
      <c r="F78" s="308"/>
      <c r="G78" s="309"/>
      <c r="H78" s="308"/>
      <c r="I78" s="308"/>
      <c r="J78" s="308"/>
      <c r="K78" s="302"/>
    </row>
    <row r="79" s="1" customFormat="1" ht="15" customHeight="1">
      <c r="B79" s="300"/>
      <c r="C79" s="288" t="s">
        <v>53</v>
      </c>
      <c r="D79" s="308"/>
      <c r="E79" s="308"/>
      <c r="F79" s="310" t="s">
        <v>2089</v>
      </c>
      <c r="G79" s="309"/>
      <c r="H79" s="288" t="s">
        <v>2090</v>
      </c>
      <c r="I79" s="288" t="s">
        <v>2091</v>
      </c>
      <c r="J79" s="288">
        <v>20</v>
      </c>
      <c r="K79" s="302"/>
    </row>
    <row r="80" s="1" customFormat="1" ht="15" customHeight="1">
      <c r="B80" s="300"/>
      <c r="C80" s="288" t="s">
        <v>2092</v>
      </c>
      <c r="D80" s="288"/>
      <c r="E80" s="288"/>
      <c r="F80" s="310" t="s">
        <v>2089</v>
      </c>
      <c r="G80" s="309"/>
      <c r="H80" s="288" t="s">
        <v>2093</v>
      </c>
      <c r="I80" s="288" t="s">
        <v>2091</v>
      </c>
      <c r="J80" s="288">
        <v>120</v>
      </c>
      <c r="K80" s="302"/>
    </row>
    <row r="81" s="1" customFormat="1" ht="15" customHeight="1">
      <c r="B81" s="311"/>
      <c r="C81" s="288" t="s">
        <v>2094</v>
      </c>
      <c r="D81" s="288"/>
      <c r="E81" s="288"/>
      <c r="F81" s="310" t="s">
        <v>2095</v>
      </c>
      <c r="G81" s="309"/>
      <c r="H81" s="288" t="s">
        <v>2096</v>
      </c>
      <c r="I81" s="288" t="s">
        <v>2091</v>
      </c>
      <c r="J81" s="288">
        <v>50</v>
      </c>
      <c r="K81" s="302"/>
    </row>
    <row r="82" s="1" customFormat="1" ht="15" customHeight="1">
      <c r="B82" s="311"/>
      <c r="C82" s="288" t="s">
        <v>2097</v>
      </c>
      <c r="D82" s="288"/>
      <c r="E82" s="288"/>
      <c r="F82" s="310" t="s">
        <v>2089</v>
      </c>
      <c r="G82" s="309"/>
      <c r="H82" s="288" t="s">
        <v>2098</v>
      </c>
      <c r="I82" s="288" t="s">
        <v>2099</v>
      </c>
      <c r="J82" s="288"/>
      <c r="K82" s="302"/>
    </row>
    <row r="83" s="1" customFormat="1" ht="15" customHeight="1">
      <c r="B83" s="311"/>
      <c r="C83" s="312" t="s">
        <v>2100</v>
      </c>
      <c r="D83" s="312"/>
      <c r="E83" s="312"/>
      <c r="F83" s="313" t="s">
        <v>2095</v>
      </c>
      <c r="G83" s="312"/>
      <c r="H83" s="312" t="s">
        <v>2101</v>
      </c>
      <c r="I83" s="312" t="s">
        <v>2091</v>
      </c>
      <c r="J83" s="312">
        <v>15</v>
      </c>
      <c r="K83" s="302"/>
    </row>
    <row r="84" s="1" customFormat="1" ht="15" customHeight="1">
      <c r="B84" s="311"/>
      <c r="C84" s="312" t="s">
        <v>2102</v>
      </c>
      <c r="D84" s="312"/>
      <c r="E84" s="312"/>
      <c r="F84" s="313" t="s">
        <v>2095</v>
      </c>
      <c r="G84" s="312"/>
      <c r="H84" s="312" t="s">
        <v>2103</v>
      </c>
      <c r="I84" s="312" t="s">
        <v>2091</v>
      </c>
      <c r="J84" s="312">
        <v>15</v>
      </c>
      <c r="K84" s="302"/>
    </row>
    <row r="85" s="1" customFormat="1" ht="15" customHeight="1">
      <c r="B85" s="311"/>
      <c r="C85" s="312" t="s">
        <v>2104</v>
      </c>
      <c r="D85" s="312"/>
      <c r="E85" s="312"/>
      <c r="F85" s="313" t="s">
        <v>2095</v>
      </c>
      <c r="G85" s="312"/>
      <c r="H85" s="312" t="s">
        <v>2105</v>
      </c>
      <c r="I85" s="312" t="s">
        <v>2091</v>
      </c>
      <c r="J85" s="312">
        <v>20</v>
      </c>
      <c r="K85" s="302"/>
    </row>
    <row r="86" s="1" customFormat="1" ht="15" customHeight="1">
      <c r="B86" s="311"/>
      <c r="C86" s="312" t="s">
        <v>2106</v>
      </c>
      <c r="D86" s="312"/>
      <c r="E86" s="312"/>
      <c r="F86" s="313" t="s">
        <v>2095</v>
      </c>
      <c r="G86" s="312"/>
      <c r="H86" s="312" t="s">
        <v>2107</v>
      </c>
      <c r="I86" s="312" t="s">
        <v>2091</v>
      </c>
      <c r="J86" s="312">
        <v>20</v>
      </c>
      <c r="K86" s="302"/>
    </row>
    <row r="87" s="1" customFormat="1" ht="15" customHeight="1">
      <c r="B87" s="311"/>
      <c r="C87" s="288" t="s">
        <v>2108</v>
      </c>
      <c r="D87" s="288"/>
      <c r="E87" s="288"/>
      <c r="F87" s="310" t="s">
        <v>2095</v>
      </c>
      <c r="G87" s="309"/>
      <c r="H87" s="288" t="s">
        <v>2109</v>
      </c>
      <c r="I87" s="288" t="s">
        <v>2091</v>
      </c>
      <c r="J87" s="288">
        <v>50</v>
      </c>
      <c r="K87" s="302"/>
    </row>
    <row r="88" s="1" customFormat="1" ht="15" customHeight="1">
      <c r="B88" s="311"/>
      <c r="C88" s="288" t="s">
        <v>2110</v>
      </c>
      <c r="D88" s="288"/>
      <c r="E88" s="288"/>
      <c r="F88" s="310" t="s">
        <v>2095</v>
      </c>
      <c r="G88" s="309"/>
      <c r="H88" s="288" t="s">
        <v>2111</v>
      </c>
      <c r="I88" s="288" t="s">
        <v>2091</v>
      </c>
      <c r="J88" s="288">
        <v>20</v>
      </c>
      <c r="K88" s="302"/>
    </row>
    <row r="89" s="1" customFormat="1" ht="15" customHeight="1">
      <c r="B89" s="311"/>
      <c r="C89" s="288" t="s">
        <v>2112</v>
      </c>
      <c r="D89" s="288"/>
      <c r="E89" s="288"/>
      <c r="F89" s="310" t="s">
        <v>2095</v>
      </c>
      <c r="G89" s="309"/>
      <c r="H89" s="288" t="s">
        <v>2113</v>
      </c>
      <c r="I89" s="288" t="s">
        <v>2091</v>
      </c>
      <c r="J89" s="288">
        <v>20</v>
      </c>
      <c r="K89" s="302"/>
    </row>
    <row r="90" s="1" customFormat="1" ht="15" customHeight="1">
      <c r="B90" s="311"/>
      <c r="C90" s="288" t="s">
        <v>2114</v>
      </c>
      <c r="D90" s="288"/>
      <c r="E90" s="288"/>
      <c r="F90" s="310" t="s">
        <v>2095</v>
      </c>
      <c r="G90" s="309"/>
      <c r="H90" s="288" t="s">
        <v>2115</v>
      </c>
      <c r="I90" s="288" t="s">
        <v>2091</v>
      </c>
      <c r="J90" s="288">
        <v>50</v>
      </c>
      <c r="K90" s="302"/>
    </row>
    <row r="91" s="1" customFormat="1" ht="15" customHeight="1">
      <c r="B91" s="311"/>
      <c r="C91" s="288" t="s">
        <v>2116</v>
      </c>
      <c r="D91" s="288"/>
      <c r="E91" s="288"/>
      <c r="F91" s="310" t="s">
        <v>2095</v>
      </c>
      <c r="G91" s="309"/>
      <c r="H91" s="288" t="s">
        <v>2116</v>
      </c>
      <c r="I91" s="288" t="s">
        <v>2091</v>
      </c>
      <c r="J91" s="288">
        <v>50</v>
      </c>
      <c r="K91" s="302"/>
    </row>
    <row r="92" s="1" customFormat="1" ht="15" customHeight="1">
      <c r="B92" s="311"/>
      <c r="C92" s="288" t="s">
        <v>2117</v>
      </c>
      <c r="D92" s="288"/>
      <c r="E92" s="288"/>
      <c r="F92" s="310" t="s">
        <v>2095</v>
      </c>
      <c r="G92" s="309"/>
      <c r="H92" s="288" t="s">
        <v>2118</v>
      </c>
      <c r="I92" s="288" t="s">
        <v>2091</v>
      </c>
      <c r="J92" s="288">
        <v>255</v>
      </c>
      <c r="K92" s="302"/>
    </row>
    <row r="93" s="1" customFormat="1" ht="15" customHeight="1">
      <c r="B93" s="311"/>
      <c r="C93" s="288" t="s">
        <v>2119</v>
      </c>
      <c r="D93" s="288"/>
      <c r="E93" s="288"/>
      <c r="F93" s="310" t="s">
        <v>2089</v>
      </c>
      <c r="G93" s="309"/>
      <c r="H93" s="288" t="s">
        <v>2120</v>
      </c>
      <c r="I93" s="288" t="s">
        <v>2121</v>
      </c>
      <c r="J93" s="288"/>
      <c r="K93" s="302"/>
    </row>
    <row r="94" s="1" customFormat="1" ht="15" customHeight="1">
      <c r="B94" s="311"/>
      <c r="C94" s="288" t="s">
        <v>2122</v>
      </c>
      <c r="D94" s="288"/>
      <c r="E94" s="288"/>
      <c r="F94" s="310" t="s">
        <v>2089</v>
      </c>
      <c r="G94" s="309"/>
      <c r="H94" s="288" t="s">
        <v>2123</v>
      </c>
      <c r="I94" s="288" t="s">
        <v>2124</v>
      </c>
      <c r="J94" s="288"/>
      <c r="K94" s="302"/>
    </row>
    <row r="95" s="1" customFormat="1" ht="15" customHeight="1">
      <c r="B95" s="311"/>
      <c r="C95" s="288" t="s">
        <v>2125</v>
      </c>
      <c r="D95" s="288"/>
      <c r="E95" s="288"/>
      <c r="F95" s="310" t="s">
        <v>2089</v>
      </c>
      <c r="G95" s="309"/>
      <c r="H95" s="288" t="s">
        <v>2125</v>
      </c>
      <c r="I95" s="288" t="s">
        <v>2124</v>
      </c>
      <c r="J95" s="288"/>
      <c r="K95" s="302"/>
    </row>
    <row r="96" s="1" customFormat="1" ht="15" customHeight="1">
      <c r="B96" s="311"/>
      <c r="C96" s="288" t="s">
        <v>38</v>
      </c>
      <c r="D96" s="288"/>
      <c r="E96" s="288"/>
      <c r="F96" s="310" t="s">
        <v>2089</v>
      </c>
      <c r="G96" s="309"/>
      <c r="H96" s="288" t="s">
        <v>2126</v>
      </c>
      <c r="I96" s="288" t="s">
        <v>2124</v>
      </c>
      <c r="J96" s="288"/>
      <c r="K96" s="302"/>
    </row>
    <row r="97" s="1" customFormat="1" ht="15" customHeight="1">
      <c r="B97" s="311"/>
      <c r="C97" s="288" t="s">
        <v>48</v>
      </c>
      <c r="D97" s="288"/>
      <c r="E97" s="288"/>
      <c r="F97" s="310" t="s">
        <v>2089</v>
      </c>
      <c r="G97" s="309"/>
      <c r="H97" s="288" t="s">
        <v>2127</v>
      </c>
      <c r="I97" s="288" t="s">
        <v>2124</v>
      </c>
      <c r="J97" s="288"/>
      <c r="K97" s="302"/>
    </row>
    <row r="98" s="1" customFormat="1" ht="15" customHeight="1">
      <c r="B98" s="314"/>
      <c r="C98" s="315"/>
      <c r="D98" s="315"/>
      <c r="E98" s="315"/>
      <c r="F98" s="315"/>
      <c r="G98" s="315"/>
      <c r="H98" s="315"/>
      <c r="I98" s="315"/>
      <c r="J98" s="315"/>
      <c r="K98" s="316"/>
    </row>
    <row r="99" s="1" customFormat="1" ht="18.75" customHeight="1">
      <c r="B99" s="317"/>
      <c r="C99" s="318"/>
      <c r="D99" s="318"/>
      <c r="E99" s="318"/>
      <c r="F99" s="318"/>
      <c r="G99" s="318"/>
      <c r="H99" s="318"/>
      <c r="I99" s="318"/>
      <c r="J99" s="318"/>
      <c r="K99" s="317"/>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2128</v>
      </c>
      <c r="D102" s="301"/>
      <c r="E102" s="301"/>
      <c r="F102" s="301"/>
      <c r="G102" s="301"/>
      <c r="H102" s="301"/>
      <c r="I102" s="301"/>
      <c r="J102" s="301"/>
      <c r="K102" s="302"/>
    </row>
    <row r="103" s="1" customFormat="1" ht="17.25" customHeight="1">
      <c r="B103" s="300"/>
      <c r="C103" s="303" t="s">
        <v>2083</v>
      </c>
      <c r="D103" s="303"/>
      <c r="E103" s="303"/>
      <c r="F103" s="303" t="s">
        <v>2084</v>
      </c>
      <c r="G103" s="304"/>
      <c r="H103" s="303" t="s">
        <v>54</v>
      </c>
      <c r="I103" s="303" t="s">
        <v>57</v>
      </c>
      <c r="J103" s="303" t="s">
        <v>2085</v>
      </c>
      <c r="K103" s="302"/>
    </row>
    <row r="104" s="1" customFormat="1" ht="17.25" customHeight="1">
      <c r="B104" s="300"/>
      <c r="C104" s="305" t="s">
        <v>2086</v>
      </c>
      <c r="D104" s="305"/>
      <c r="E104" s="305"/>
      <c r="F104" s="306" t="s">
        <v>2087</v>
      </c>
      <c r="G104" s="307"/>
      <c r="H104" s="305"/>
      <c r="I104" s="305"/>
      <c r="J104" s="305" t="s">
        <v>2088</v>
      </c>
      <c r="K104" s="302"/>
    </row>
    <row r="105" s="1" customFormat="1" ht="5.25" customHeight="1">
      <c r="B105" s="300"/>
      <c r="C105" s="303"/>
      <c r="D105" s="303"/>
      <c r="E105" s="303"/>
      <c r="F105" s="303"/>
      <c r="G105" s="319"/>
      <c r="H105" s="303"/>
      <c r="I105" s="303"/>
      <c r="J105" s="303"/>
      <c r="K105" s="302"/>
    </row>
    <row r="106" s="1" customFormat="1" ht="15" customHeight="1">
      <c r="B106" s="300"/>
      <c r="C106" s="288" t="s">
        <v>53</v>
      </c>
      <c r="D106" s="308"/>
      <c r="E106" s="308"/>
      <c r="F106" s="310" t="s">
        <v>2089</v>
      </c>
      <c r="G106" s="319"/>
      <c r="H106" s="288" t="s">
        <v>2129</v>
      </c>
      <c r="I106" s="288" t="s">
        <v>2091</v>
      </c>
      <c r="J106" s="288">
        <v>20</v>
      </c>
      <c r="K106" s="302"/>
    </row>
    <row r="107" s="1" customFormat="1" ht="15" customHeight="1">
      <c r="B107" s="300"/>
      <c r="C107" s="288" t="s">
        <v>2092</v>
      </c>
      <c r="D107" s="288"/>
      <c r="E107" s="288"/>
      <c r="F107" s="310" t="s">
        <v>2089</v>
      </c>
      <c r="G107" s="288"/>
      <c r="H107" s="288" t="s">
        <v>2129</v>
      </c>
      <c r="I107" s="288" t="s">
        <v>2091</v>
      </c>
      <c r="J107" s="288">
        <v>120</v>
      </c>
      <c r="K107" s="302"/>
    </row>
    <row r="108" s="1" customFormat="1" ht="15" customHeight="1">
      <c r="B108" s="311"/>
      <c r="C108" s="288" t="s">
        <v>2094</v>
      </c>
      <c r="D108" s="288"/>
      <c r="E108" s="288"/>
      <c r="F108" s="310" t="s">
        <v>2095</v>
      </c>
      <c r="G108" s="288"/>
      <c r="H108" s="288" t="s">
        <v>2129</v>
      </c>
      <c r="I108" s="288" t="s">
        <v>2091</v>
      </c>
      <c r="J108" s="288">
        <v>50</v>
      </c>
      <c r="K108" s="302"/>
    </row>
    <row r="109" s="1" customFormat="1" ht="15" customHeight="1">
      <c r="B109" s="311"/>
      <c r="C109" s="288" t="s">
        <v>2097</v>
      </c>
      <c r="D109" s="288"/>
      <c r="E109" s="288"/>
      <c r="F109" s="310" t="s">
        <v>2089</v>
      </c>
      <c r="G109" s="288"/>
      <c r="H109" s="288" t="s">
        <v>2129</v>
      </c>
      <c r="I109" s="288" t="s">
        <v>2099</v>
      </c>
      <c r="J109" s="288"/>
      <c r="K109" s="302"/>
    </row>
    <row r="110" s="1" customFormat="1" ht="15" customHeight="1">
      <c r="B110" s="311"/>
      <c r="C110" s="288" t="s">
        <v>2108</v>
      </c>
      <c r="D110" s="288"/>
      <c r="E110" s="288"/>
      <c r="F110" s="310" t="s">
        <v>2095</v>
      </c>
      <c r="G110" s="288"/>
      <c r="H110" s="288" t="s">
        <v>2129</v>
      </c>
      <c r="I110" s="288" t="s">
        <v>2091</v>
      </c>
      <c r="J110" s="288">
        <v>50</v>
      </c>
      <c r="K110" s="302"/>
    </row>
    <row r="111" s="1" customFormat="1" ht="15" customHeight="1">
      <c r="B111" s="311"/>
      <c r="C111" s="288" t="s">
        <v>2116</v>
      </c>
      <c r="D111" s="288"/>
      <c r="E111" s="288"/>
      <c r="F111" s="310" t="s">
        <v>2095</v>
      </c>
      <c r="G111" s="288"/>
      <c r="H111" s="288" t="s">
        <v>2129</v>
      </c>
      <c r="I111" s="288" t="s">
        <v>2091</v>
      </c>
      <c r="J111" s="288">
        <v>50</v>
      </c>
      <c r="K111" s="302"/>
    </row>
    <row r="112" s="1" customFormat="1" ht="15" customHeight="1">
      <c r="B112" s="311"/>
      <c r="C112" s="288" t="s">
        <v>2114</v>
      </c>
      <c r="D112" s="288"/>
      <c r="E112" s="288"/>
      <c r="F112" s="310" t="s">
        <v>2095</v>
      </c>
      <c r="G112" s="288"/>
      <c r="H112" s="288" t="s">
        <v>2129</v>
      </c>
      <c r="I112" s="288" t="s">
        <v>2091</v>
      </c>
      <c r="J112" s="288">
        <v>50</v>
      </c>
      <c r="K112" s="302"/>
    </row>
    <row r="113" s="1" customFormat="1" ht="15" customHeight="1">
      <c r="B113" s="311"/>
      <c r="C113" s="288" t="s">
        <v>53</v>
      </c>
      <c r="D113" s="288"/>
      <c r="E113" s="288"/>
      <c r="F113" s="310" t="s">
        <v>2089</v>
      </c>
      <c r="G113" s="288"/>
      <c r="H113" s="288" t="s">
        <v>2130</v>
      </c>
      <c r="I113" s="288" t="s">
        <v>2091</v>
      </c>
      <c r="J113" s="288">
        <v>20</v>
      </c>
      <c r="K113" s="302"/>
    </row>
    <row r="114" s="1" customFormat="1" ht="15" customHeight="1">
      <c r="B114" s="311"/>
      <c r="C114" s="288" t="s">
        <v>2131</v>
      </c>
      <c r="D114" s="288"/>
      <c r="E114" s="288"/>
      <c r="F114" s="310" t="s">
        <v>2089</v>
      </c>
      <c r="G114" s="288"/>
      <c r="H114" s="288" t="s">
        <v>2132</v>
      </c>
      <c r="I114" s="288" t="s">
        <v>2091</v>
      </c>
      <c r="J114" s="288">
        <v>120</v>
      </c>
      <c r="K114" s="302"/>
    </row>
    <row r="115" s="1" customFormat="1" ht="15" customHeight="1">
      <c r="B115" s="311"/>
      <c r="C115" s="288" t="s">
        <v>38</v>
      </c>
      <c r="D115" s="288"/>
      <c r="E115" s="288"/>
      <c r="F115" s="310" t="s">
        <v>2089</v>
      </c>
      <c r="G115" s="288"/>
      <c r="H115" s="288" t="s">
        <v>2133</v>
      </c>
      <c r="I115" s="288" t="s">
        <v>2124</v>
      </c>
      <c r="J115" s="288"/>
      <c r="K115" s="302"/>
    </row>
    <row r="116" s="1" customFormat="1" ht="15" customHeight="1">
      <c r="B116" s="311"/>
      <c r="C116" s="288" t="s">
        <v>48</v>
      </c>
      <c r="D116" s="288"/>
      <c r="E116" s="288"/>
      <c r="F116" s="310" t="s">
        <v>2089</v>
      </c>
      <c r="G116" s="288"/>
      <c r="H116" s="288" t="s">
        <v>2134</v>
      </c>
      <c r="I116" s="288" t="s">
        <v>2124</v>
      </c>
      <c r="J116" s="288"/>
      <c r="K116" s="302"/>
    </row>
    <row r="117" s="1" customFormat="1" ht="15" customHeight="1">
      <c r="B117" s="311"/>
      <c r="C117" s="288" t="s">
        <v>57</v>
      </c>
      <c r="D117" s="288"/>
      <c r="E117" s="288"/>
      <c r="F117" s="310" t="s">
        <v>2089</v>
      </c>
      <c r="G117" s="288"/>
      <c r="H117" s="288" t="s">
        <v>2135</v>
      </c>
      <c r="I117" s="288" t="s">
        <v>2136</v>
      </c>
      <c r="J117" s="288"/>
      <c r="K117" s="302"/>
    </row>
    <row r="118" s="1" customFormat="1" ht="15" customHeight="1">
      <c r="B118" s="314"/>
      <c r="C118" s="320"/>
      <c r="D118" s="320"/>
      <c r="E118" s="320"/>
      <c r="F118" s="320"/>
      <c r="G118" s="320"/>
      <c r="H118" s="320"/>
      <c r="I118" s="320"/>
      <c r="J118" s="320"/>
      <c r="K118" s="316"/>
    </row>
    <row r="119" s="1" customFormat="1" ht="18.75" customHeight="1">
      <c r="B119" s="321"/>
      <c r="C119" s="285"/>
      <c r="D119" s="285"/>
      <c r="E119" s="285"/>
      <c r="F119" s="322"/>
      <c r="G119" s="285"/>
      <c r="H119" s="285"/>
      <c r="I119" s="285"/>
      <c r="J119" s="285"/>
      <c r="K119" s="321"/>
    </row>
    <row r="120" s="1" customFormat="1" ht="18.75" customHeight="1">
      <c r="B120" s="296"/>
      <c r="C120" s="296"/>
      <c r="D120" s="296"/>
      <c r="E120" s="296"/>
      <c r="F120" s="296"/>
      <c r="G120" s="296"/>
      <c r="H120" s="296"/>
      <c r="I120" s="296"/>
      <c r="J120" s="296"/>
      <c r="K120" s="296"/>
    </row>
    <row r="121" s="1" customFormat="1" ht="7.5" customHeight="1">
      <c r="B121" s="323"/>
      <c r="C121" s="324"/>
      <c r="D121" s="324"/>
      <c r="E121" s="324"/>
      <c r="F121" s="324"/>
      <c r="G121" s="324"/>
      <c r="H121" s="324"/>
      <c r="I121" s="324"/>
      <c r="J121" s="324"/>
      <c r="K121" s="325"/>
    </row>
    <row r="122" s="1" customFormat="1" ht="45" customHeight="1">
      <c r="B122" s="326"/>
      <c r="C122" s="279" t="s">
        <v>2137</v>
      </c>
      <c r="D122" s="279"/>
      <c r="E122" s="279"/>
      <c r="F122" s="279"/>
      <c r="G122" s="279"/>
      <c r="H122" s="279"/>
      <c r="I122" s="279"/>
      <c r="J122" s="279"/>
      <c r="K122" s="327"/>
    </row>
    <row r="123" s="1" customFormat="1" ht="17.25" customHeight="1">
      <c r="B123" s="328"/>
      <c r="C123" s="303" t="s">
        <v>2083</v>
      </c>
      <c r="D123" s="303"/>
      <c r="E123" s="303"/>
      <c r="F123" s="303" t="s">
        <v>2084</v>
      </c>
      <c r="G123" s="304"/>
      <c r="H123" s="303" t="s">
        <v>54</v>
      </c>
      <c r="I123" s="303" t="s">
        <v>57</v>
      </c>
      <c r="J123" s="303" t="s">
        <v>2085</v>
      </c>
      <c r="K123" s="329"/>
    </row>
    <row r="124" s="1" customFormat="1" ht="17.25" customHeight="1">
      <c r="B124" s="328"/>
      <c r="C124" s="305" t="s">
        <v>2086</v>
      </c>
      <c r="D124" s="305"/>
      <c r="E124" s="305"/>
      <c r="F124" s="306" t="s">
        <v>2087</v>
      </c>
      <c r="G124" s="307"/>
      <c r="H124" s="305"/>
      <c r="I124" s="305"/>
      <c r="J124" s="305" t="s">
        <v>2088</v>
      </c>
      <c r="K124" s="329"/>
    </row>
    <row r="125" s="1" customFormat="1" ht="5.25" customHeight="1">
      <c r="B125" s="330"/>
      <c r="C125" s="308"/>
      <c r="D125" s="308"/>
      <c r="E125" s="308"/>
      <c r="F125" s="308"/>
      <c r="G125" s="288"/>
      <c r="H125" s="308"/>
      <c r="I125" s="308"/>
      <c r="J125" s="308"/>
      <c r="K125" s="331"/>
    </row>
    <row r="126" s="1" customFormat="1" ht="15" customHeight="1">
      <c r="B126" s="330"/>
      <c r="C126" s="288" t="s">
        <v>2092</v>
      </c>
      <c r="D126" s="308"/>
      <c r="E126" s="308"/>
      <c r="F126" s="310" t="s">
        <v>2089</v>
      </c>
      <c r="G126" s="288"/>
      <c r="H126" s="288" t="s">
        <v>2129</v>
      </c>
      <c r="I126" s="288" t="s">
        <v>2091</v>
      </c>
      <c r="J126" s="288">
        <v>120</v>
      </c>
      <c r="K126" s="332"/>
    </row>
    <row r="127" s="1" customFormat="1" ht="15" customHeight="1">
      <c r="B127" s="330"/>
      <c r="C127" s="288" t="s">
        <v>2138</v>
      </c>
      <c r="D127" s="288"/>
      <c r="E127" s="288"/>
      <c r="F127" s="310" t="s">
        <v>2089</v>
      </c>
      <c r="G127" s="288"/>
      <c r="H127" s="288" t="s">
        <v>2139</v>
      </c>
      <c r="I127" s="288" t="s">
        <v>2091</v>
      </c>
      <c r="J127" s="288" t="s">
        <v>2140</v>
      </c>
      <c r="K127" s="332"/>
    </row>
    <row r="128" s="1" customFormat="1" ht="15" customHeight="1">
      <c r="B128" s="330"/>
      <c r="C128" s="288" t="s">
        <v>86</v>
      </c>
      <c r="D128" s="288"/>
      <c r="E128" s="288"/>
      <c r="F128" s="310" t="s">
        <v>2089</v>
      </c>
      <c r="G128" s="288"/>
      <c r="H128" s="288" t="s">
        <v>2141</v>
      </c>
      <c r="I128" s="288" t="s">
        <v>2091</v>
      </c>
      <c r="J128" s="288" t="s">
        <v>2140</v>
      </c>
      <c r="K128" s="332"/>
    </row>
    <row r="129" s="1" customFormat="1" ht="15" customHeight="1">
      <c r="B129" s="330"/>
      <c r="C129" s="288" t="s">
        <v>2100</v>
      </c>
      <c r="D129" s="288"/>
      <c r="E129" s="288"/>
      <c r="F129" s="310" t="s">
        <v>2095</v>
      </c>
      <c r="G129" s="288"/>
      <c r="H129" s="288" t="s">
        <v>2101</v>
      </c>
      <c r="I129" s="288" t="s">
        <v>2091</v>
      </c>
      <c r="J129" s="288">
        <v>15</v>
      </c>
      <c r="K129" s="332"/>
    </row>
    <row r="130" s="1" customFormat="1" ht="15" customHeight="1">
      <c r="B130" s="330"/>
      <c r="C130" s="312" t="s">
        <v>2102</v>
      </c>
      <c r="D130" s="312"/>
      <c r="E130" s="312"/>
      <c r="F130" s="313" t="s">
        <v>2095</v>
      </c>
      <c r="G130" s="312"/>
      <c r="H130" s="312" t="s">
        <v>2103</v>
      </c>
      <c r="I130" s="312" t="s">
        <v>2091</v>
      </c>
      <c r="J130" s="312">
        <v>15</v>
      </c>
      <c r="K130" s="332"/>
    </row>
    <row r="131" s="1" customFormat="1" ht="15" customHeight="1">
      <c r="B131" s="330"/>
      <c r="C131" s="312" t="s">
        <v>2104</v>
      </c>
      <c r="D131" s="312"/>
      <c r="E131" s="312"/>
      <c r="F131" s="313" t="s">
        <v>2095</v>
      </c>
      <c r="G131" s="312"/>
      <c r="H131" s="312" t="s">
        <v>2105</v>
      </c>
      <c r="I131" s="312" t="s">
        <v>2091</v>
      </c>
      <c r="J131" s="312">
        <v>20</v>
      </c>
      <c r="K131" s="332"/>
    </row>
    <row r="132" s="1" customFormat="1" ht="15" customHeight="1">
      <c r="B132" s="330"/>
      <c r="C132" s="312" t="s">
        <v>2106</v>
      </c>
      <c r="D132" s="312"/>
      <c r="E132" s="312"/>
      <c r="F132" s="313" t="s">
        <v>2095</v>
      </c>
      <c r="G132" s="312"/>
      <c r="H132" s="312" t="s">
        <v>2107</v>
      </c>
      <c r="I132" s="312" t="s">
        <v>2091</v>
      </c>
      <c r="J132" s="312">
        <v>20</v>
      </c>
      <c r="K132" s="332"/>
    </row>
    <row r="133" s="1" customFormat="1" ht="15" customHeight="1">
      <c r="B133" s="330"/>
      <c r="C133" s="288" t="s">
        <v>2094</v>
      </c>
      <c r="D133" s="288"/>
      <c r="E133" s="288"/>
      <c r="F133" s="310" t="s">
        <v>2095</v>
      </c>
      <c r="G133" s="288"/>
      <c r="H133" s="288" t="s">
        <v>2129</v>
      </c>
      <c r="I133" s="288" t="s">
        <v>2091</v>
      </c>
      <c r="J133" s="288">
        <v>50</v>
      </c>
      <c r="K133" s="332"/>
    </row>
    <row r="134" s="1" customFormat="1" ht="15" customHeight="1">
      <c r="B134" s="330"/>
      <c r="C134" s="288" t="s">
        <v>2108</v>
      </c>
      <c r="D134" s="288"/>
      <c r="E134" s="288"/>
      <c r="F134" s="310" t="s">
        <v>2095</v>
      </c>
      <c r="G134" s="288"/>
      <c r="H134" s="288" t="s">
        <v>2129</v>
      </c>
      <c r="I134" s="288" t="s">
        <v>2091</v>
      </c>
      <c r="J134" s="288">
        <v>50</v>
      </c>
      <c r="K134" s="332"/>
    </row>
    <row r="135" s="1" customFormat="1" ht="15" customHeight="1">
      <c r="B135" s="330"/>
      <c r="C135" s="288" t="s">
        <v>2114</v>
      </c>
      <c r="D135" s="288"/>
      <c r="E135" s="288"/>
      <c r="F135" s="310" t="s">
        <v>2095</v>
      </c>
      <c r="G135" s="288"/>
      <c r="H135" s="288" t="s">
        <v>2129</v>
      </c>
      <c r="I135" s="288" t="s">
        <v>2091</v>
      </c>
      <c r="J135" s="288">
        <v>50</v>
      </c>
      <c r="K135" s="332"/>
    </row>
    <row r="136" s="1" customFormat="1" ht="15" customHeight="1">
      <c r="B136" s="330"/>
      <c r="C136" s="288" t="s">
        <v>2116</v>
      </c>
      <c r="D136" s="288"/>
      <c r="E136" s="288"/>
      <c r="F136" s="310" t="s">
        <v>2095</v>
      </c>
      <c r="G136" s="288"/>
      <c r="H136" s="288" t="s">
        <v>2129</v>
      </c>
      <c r="I136" s="288" t="s">
        <v>2091</v>
      </c>
      <c r="J136" s="288">
        <v>50</v>
      </c>
      <c r="K136" s="332"/>
    </row>
    <row r="137" s="1" customFormat="1" ht="15" customHeight="1">
      <c r="B137" s="330"/>
      <c r="C137" s="288" t="s">
        <v>2117</v>
      </c>
      <c r="D137" s="288"/>
      <c r="E137" s="288"/>
      <c r="F137" s="310" t="s">
        <v>2095</v>
      </c>
      <c r="G137" s="288"/>
      <c r="H137" s="288" t="s">
        <v>2142</v>
      </c>
      <c r="I137" s="288" t="s">
        <v>2091</v>
      </c>
      <c r="J137" s="288">
        <v>255</v>
      </c>
      <c r="K137" s="332"/>
    </row>
    <row r="138" s="1" customFormat="1" ht="15" customHeight="1">
      <c r="B138" s="330"/>
      <c r="C138" s="288" t="s">
        <v>2119</v>
      </c>
      <c r="D138" s="288"/>
      <c r="E138" s="288"/>
      <c r="F138" s="310" t="s">
        <v>2089</v>
      </c>
      <c r="G138" s="288"/>
      <c r="H138" s="288" t="s">
        <v>2143</v>
      </c>
      <c r="I138" s="288" t="s">
        <v>2121</v>
      </c>
      <c r="J138" s="288"/>
      <c r="K138" s="332"/>
    </row>
    <row r="139" s="1" customFormat="1" ht="15" customHeight="1">
      <c r="B139" s="330"/>
      <c r="C139" s="288" t="s">
        <v>2122</v>
      </c>
      <c r="D139" s="288"/>
      <c r="E139" s="288"/>
      <c r="F139" s="310" t="s">
        <v>2089</v>
      </c>
      <c r="G139" s="288"/>
      <c r="H139" s="288" t="s">
        <v>2144</v>
      </c>
      <c r="I139" s="288" t="s">
        <v>2124</v>
      </c>
      <c r="J139" s="288"/>
      <c r="K139" s="332"/>
    </row>
    <row r="140" s="1" customFormat="1" ht="15" customHeight="1">
      <c r="B140" s="330"/>
      <c r="C140" s="288" t="s">
        <v>2125</v>
      </c>
      <c r="D140" s="288"/>
      <c r="E140" s="288"/>
      <c r="F140" s="310" t="s">
        <v>2089</v>
      </c>
      <c r="G140" s="288"/>
      <c r="H140" s="288" t="s">
        <v>2125</v>
      </c>
      <c r="I140" s="288" t="s">
        <v>2124</v>
      </c>
      <c r="J140" s="288"/>
      <c r="K140" s="332"/>
    </row>
    <row r="141" s="1" customFormat="1" ht="15" customHeight="1">
      <c r="B141" s="330"/>
      <c r="C141" s="288" t="s">
        <v>38</v>
      </c>
      <c r="D141" s="288"/>
      <c r="E141" s="288"/>
      <c r="F141" s="310" t="s">
        <v>2089</v>
      </c>
      <c r="G141" s="288"/>
      <c r="H141" s="288" t="s">
        <v>2145</v>
      </c>
      <c r="I141" s="288" t="s">
        <v>2124</v>
      </c>
      <c r="J141" s="288"/>
      <c r="K141" s="332"/>
    </row>
    <row r="142" s="1" customFormat="1" ht="15" customHeight="1">
      <c r="B142" s="330"/>
      <c r="C142" s="288" t="s">
        <v>2146</v>
      </c>
      <c r="D142" s="288"/>
      <c r="E142" s="288"/>
      <c r="F142" s="310" t="s">
        <v>2089</v>
      </c>
      <c r="G142" s="288"/>
      <c r="H142" s="288" t="s">
        <v>2147</v>
      </c>
      <c r="I142" s="288" t="s">
        <v>2124</v>
      </c>
      <c r="J142" s="288"/>
      <c r="K142" s="332"/>
    </row>
    <row r="143" s="1" customFormat="1" ht="15" customHeight="1">
      <c r="B143" s="333"/>
      <c r="C143" s="334"/>
      <c r="D143" s="334"/>
      <c r="E143" s="334"/>
      <c r="F143" s="334"/>
      <c r="G143" s="334"/>
      <c r="H143" s="334"/>
      <c r="I143" s="334"/>
      <c r="J143" s="334"/>
      <c r="K143" s="335"/>
    </row>
    <row r="144" s="1" customFormat="1" ht="18.75" customHeight="1">
      <c r="B144" s="285"/>
      <c r="C144" s="285"/>
      <c r="D144" s="285"/>
      <c r="E144" s="285"/>
      <c r="F144" s="322"/>
      <c r="G144" s="285"/>
      <c r="H144" s="285"/>
      <c r="I144" s="285"/>
      <c r="J144" s="285"/>
      <c r="K144" s="285"/>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2148</v>
      </c>
      <c r="D147" s="301"/>
      <c r="E147" s="301"/>
      <c r="F147" s="301"/>
      <c r="G147" s="301"/>
      <c r="H147" s="301"/>
      <c r="I147" s="301"/>
      <c r="J147" s="301"/>
      <c r="K147" s="302"/>
    </row>
    <row r="148" s="1" customFormat="1" ht="17.25" customHeight="1">
      <c r="B148" s="300"/>
      <c r="C148" s="303" t="s">
        <v>2083</v>
      </c>
      <c r="D148" s="303"/>
      <c r="E148" s="303"/>
      <c r="F148" s="303" t="s">
        <v>2084</v>
      </c>
      <c r="G148" s="304"/>
      <c r="H148" s="303" t="s">
        <v>54</v>
      </c>
      <c r="I148" s="303" t="s">
        <v>57</v>
      </c>
      <c r="J148" s="303" t="s">
        <v>2085</v>
      </c>
      <c r="K148" s="302"/>
    </row>
    <row r="149" s="1" customFormat="1" ht="17.25" customHeight="1">
      <c r="B149" s="300"/>
      <c r="C149" s="305" t="s">
        <v>2086</v>
      </c>
      <c r="D149" s="305"/>
      <c r="E149" s="305"/>
      <c r="F149" s="306" t="s">
        <v>2087</v>
      </c>
      <c r="G149" s="307"/>
      <c r="H149" s="305"/>
      <c r="I149" s="305"/>
      <c r="J149" s="305" t="s">
        <v>2088</v>
      </c>
      <c r="K149" s="302"/>
    </row>
    <row r="150" s="1" customFormat="1" ht="5.25" customHeight="1">
      <c r="B150" s="311"/>
      <c r="C150" s="308"/>
      <c r="D150" s="308"/>
      <c r="E150" s="308"/>
      <c r="F150" s="308"/>
      <c r="G150" s="309"/>
      <c r="H150" s="308"/>
      <c r="I150" s="308"/>
      <c r="J150" s="308"/>
      <c r="K150" s="332"/>
    </row>
    <row r="151" s="1" customFormat="1" ht="15" customHeight="1">
      <c r="B151" s="311"/>
      <c r="C151" s="336" t="s">
        <v>2092</v>
      </c>
      <c r="D151" s="288"/>
      <c r="E151" s="288"/>
      <c r="F151" s="337" t="s">
        <v>2089</v>
      </c>
      <c r="G151" s="288"/>
      <c r="H151" s="336" t="s">
        <v>2129</v>
      </c>
      <c r="I151" s="336" t="s">
        <v>2091</v>
      </c>
      <c r="J151" s="336">
        <v>120</v>
      </c>
      <c r="K151" s="332"/>
    </row>
    <row r="152" s="1" customFormat="1" ht="15" customHeight="1">
      <c r="B152" s="311"/>
      <c r="C152" s="336" t="s">
        <v>2138</v>
      </c>
      <c r="D152" s="288"/>
      <c r="E152" s="288"/>
      <c r="F152" s="337" t="s">
        <v>2089</v>
      </c>
      <c r="G152" s="288"/>
      <c r="H152" s="336" t="s">
        <v>2149</v>
      </c>
      <c r="I152" s="336" t="s">
        <v>2091</v>
      </c>
      <c r="J152" s="336" t="s">
        <v>2140</v>
      </c>
      <c r="K152" s="332"/>
    </row>
    <row r="153" s="1" customFormat="1" ht="15" customHeight="1">
      <c r="B153" s="311"/>
      <c r="C153" s="336" t="s">
        <v>86</v>
      </c>
      <c r="D153" s="288"/>
      <c r="E153" s="288"/>
      <c r="F153" s="337" t="s">
        <v>2089</v>
      </c>
      <c r="G153" s="288"/>
      <c r="H153" s="336" t="s">
        <v>2150</v>
      </c>
      <c r="I153" s="336" t="s">
        <v>2091</v>
      </c>
      <c r="J153" s="336" t="s">
        <v>2140</v>
      </c>
      <c r="K153" s="332"/>
    </row>
    <row r="154" s="1" customFormat="1" ht="15" customHeight="1">
      <c r="B154" s="311"/>
      <c r="C154" s="336" t="s">
        <v>2094</v>
      </c>
      <c r="D154" s="288"/>
      <c r="E154" s="288"/>
      <c r="F154" s="337" t="s">
        <v>2095</v>
      </c>
      <c r="G154" s="288"/>
      <c r="H154" s="336" t="s">
        <v>2129</v>
      </c>
      <c r="I154" s="336" t="s">
        <v>2091</v>
      </c>
      <c r="J154" s="336">
        <v>50</v>
      </c>
      <c r="K154" s="332"/>
    </row>
    <row r="155" s="1" customFormat="1" ht="15" customHeight="1">
      <c r="B155" s="311"/>
      <c r="C155" s="336" t="s">
        <v>2097</v>
      </c>
      <c r="D155" s="288"/>
      <c r="E155" s="288"/>
      <c r="F155" s="337" t="s">
        <v>2089</v>
      </c>
      <c r="G155" s="288"/>
      <c r="H155" s="336" t="s">
        <v>2129</v>
      </c>
      <c r="I155" s="336" t="s">
        <v>2099</v>
      </c>
      <c r="J155" s="336"/>
      <c r="K155" s="332"/>
    </row>
    <row r="156" s="1" customFormat="1" ht="15" customHeight="1">
      <c r="B156" s="311"/>
      <c r="C156" s="336" t="s">
        <v>2108</v>
      </c>
      <c r="D156" s="288"/>
      <c r="E156" s="288"/>
      <c r="F156" s="337" t="s">
        <v>2095</v>
      </c>
      <c r="G156" s="288"/>
      <c r="H156" s="336" t="s">
        <v>2129</v>
      </c>
      <c r="I156" s="336" t="s">
        <v>2091</v>
      </c>
      <c r="J156" s="336">
        <v>50</v>
      </c>
      <c r="K156" s="332"/>
    </row>
    <row r="157" s="1" customFormat="1" ht="15" customHeight="1">
      <c r="B157" s="311"/>
      <c r="C157" s="336" t="s">
        <v>2116</v>
      </c>
      <c r="D157" s="288"/>
      <c r="E157" s="288"/>
      <c r="F157" s="337" t="s">
        <v>2095</v>
      </c>
      <c r="G157" s="288"/>
      <c r="H157" s="336" t="s">
        <v>2129</v>
      </c>
      <c r="I157" s="336" t="s">
        <v>2091</v>
      </c>
      <c r="J157" s="336">
        <v>50</v>
      </c>
      <c r="K157" s="332"/>
    </row>
    <row r="158" s="1" customFormat="1" ht="15" customHeight="1">
      <c r="B158" s="311"/>
      <c r="C158" s="336" t="s">
        <v>2114</v>
      </c>
      <c r="D158" s="288"/>
      <c r="E158" s="288"/>
      <c r="F158" s="337" t="s">
        <v>2095</v>
      </c>
      <c r="G158" s="288"/>
      <c r="H158" s="336" t="s">
        <v>2129</v>
      </c>
      <c r="I158" s="336" t="s">
        <v>2091</v>
      </c>
      <c r="J158" s="336">
        <v>50</v>
      </c>
      <c r="K158" s="332"/>
    </row>
    <row r="159" s="1" customFormat="1" ht="15" customHeight="1">
      <c r="B159" s="311"/>
      <c r="C159" s="336" t="s">
        <v>140</v>
      </c>
      <c r="D159" s="288"/>
      <c r="E159" s="288"/>
      <c r="F159" s="337" t="s">
        <v>2089</v>
      </c>
      <c r="G159" s="288"/>
      <c r="H159" s="336" t="s">
        <v>2151</v>
      </c>
      <c r="I159" s="336" t="s">
        <v>2091</v>
      </c>
      <c r="J159" s="336" t="s">
        <v>2152</v>
      </c>
      <c r="K159" s="332"/>
    </row>
    <row r="160" s="1" customFormat="1" ht="15" customHeight="1">
      <c r="B160" s="311"/>
      <c r="C160" s="336" t="s">
        <v>2153</v>
      </c>
      <c r="D160" s="288"/>
      <c r="E160" s="288"/>
      <c r="F160" s="337" t="s">
        <v>2089</v>
      </c>
      <c r="G160" s="288"/>
      <c r="H160" s="336" t="s">
        <v>2154</v>
      </c>
      <c r="I160" s="336" t="s">
        <v>2124</v>
      </c>
      <c r="J160" s="336"/>
      <c r="K160" s="332"/>
    </row>
    <row r="161" s="1" customFormat="1" ht="15" customHeight="1">
      <c r="B161" s="338"/>
      <c r="C161" s="320"/>
      <c r="D161" s="320"/>
      <c r="E161" s="320"/>
      <c r="F161" s="320"/>
      <c r="G161" s="320"/>
      <c r="H161" s="320"/>
      <c r="I161" s="320"/>
      <c r="J161" s="320"/>
      <c r="K161" s="339"/>
    </row>
    <row r="162" s="1" customFormat="1" ht="18.75" customHeight="1">
      <c r="B162" s="285"/>
      <c r="C162" s="288"/>
      <c r="D162" s="288"/>
      <c r="E162" s="288"/>
      <c r="F162" s="310"/>
      <c r="G162" s="288"/>
      <c r="H162" s="288"/>
      <c r="I162" s="288"/>
      <c r="J162" s="288"/>
      <c r="K162" s="285"/>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2155</v>
      </c>
      <c r="D165" s="279"/>
      <c r="E165" s="279"/>
      <c r="F165" s="279"/>
      <c r="G165" s="279"/>
      <c r="H165" s="279"/>
      <c r="I165" s="279"/>
      <c r="J165" s="279"/>
      <c r="K165" s="280"/>
    </row>
    <row r="166" s="1" customFormat="1" ht="17.25" customHeight="1">
      <c r="B166" s="278"/>
      <c r="C166" s="303" t="s">
        <v>2083</v>
      </c>
      <c r="D166" s="303"/>
      <c r="E166" s="303"/>
      <c r="F166" s="303" t="s">
        <v>2084</v>
      </c>
      <c r="G166" s="340"/>
      <c r="H166" s="341" t="s">
        <v>54</v>
      </c>
      <c r="I166" s="341" t="s">
        <v>57</v>
      </c>
      <c r="J166" s="303" t="s">
        <v>2085</v>
      </c>
      <c r="K166" s="280"/>
    </row>
    <row r="167" s="1" customFormat="1" ht="17.25" customHeight="1">
      <c r="B167" s="281"/>
      <c r="C167" s="305" t="s">
        <v>2086</v>
      </c>
      <c r="D167" s="305"/>
      <c r="E167" s="305"/>
      <c r="F167" s="306" t="s">
        <v>2087</v>
      </c>
      <c r="G167" s="342"/>
      <c r="H167" s="343"/>
      <c r="I167" s="343"/>
      <c r="J167" s="305" t="s">
        <v>2088</v>
      </c>
      <c r="K167" s="283"/>
    </row>
    <row r="168" s="1" customFormat="1" ht="5.25" customHeight="1">
      <c r="B168" s="311"/>
      <c r="C168" s="308"/>
      <c r="D168" s="308"/>
      <c r="E168" s="308"/>
      <c r="F168" s="308"/>
      <c r="G168" s="309"/>
      <c r="H168" s="308"/>
      <c r="I168" s="308"/>
      <c r="J168" s="308"/>
      <c r="K168" s="332"/>
    </row>
    <row r="169" s="1" customFormat="1" ht="15" customHeight="1">
      <c r="B169" s="311"/>
      <c r="C169" s="288" t="s">
        <v>2092</v>
      </c>
      <c r="D169" s="288"/>
      <c r="E169" s="288"/>
      <c r="F169" s="310" t="s">
        <v>2089</v>
      </c>
      <c r="G169" s="288"/>
      <c r="H169" s="288" t="s">
        <v>2129</v>
      </c>
      <c r="I169" s="288" t="s">
        <v>2091</v>
      </c>
      <c r="J169" s="288">
        <v>120</v>
      </c>
      <c r="K169" s="332"/>
    </row>
    <row r="170" s="1" customFormat="1" ht="15" customHeight="1">
      <c r="B170" s="311"/>
      <c r="C170" s="288" t="s">
        <v>2138</v>
      </c>
      <c r="D170" s="288"/>
      <c r="E170" s="288"/>
      <c r="F170" s="310" t="s">
        <v>2089</v>
      </c>
      <c r="G170" s="288"/>
      <c r="H170" s="288" t="s">
        <v>2139</v>
      </c>
      <c r="I170" s="288" t="s">
        <v>2091</v>
      </c>
      <c r="J170" s="288" t="s">
        <v>2140</v>
      </c>
      <c r="K170" s="332"/>
    </row>
    <row r="171" s="1" customFormat="1" ht="15" customHeight="1">
      <c r="B171" s="311"/>
      <c r="C171" s="288" t="s">
        <v>86</v>
      </c>
      <c r="D171" s="288"/>
      <c r="E171" s="288"/>
      <c r="F171" s="310" t="s">
        <v>2089</v>
      </c>
      <c r="G171" s="288"/>
      <c r="H171" s="288" t="s">
        <v>2156</v>
      </c>
      <c r="I171" s="288" t="s">
        <v>2091</v>
      </c>
      <c r="J171" s="288" t="s">
        <v>2140</v>
      </c>
      <c r="K171" s="332"/>
    </row>
    <row r="172" s="1" customFormat="1" ht="15" customHeight="1">
      <c r="B172" s="311"/>
      <c r="C172" s="288" t="s">
        <v>2094</v>
      </c>
      <c r="D172" s="288"/>
      <c r="E172" s="288"/>
      <c r="F172" s="310" t="s">
        <v>2095</v>
      </c>
      <c r="G172" s="288"/>
      <c r="H172" s="288" t="s">
        <v>2156</v>
      </c>
      <c r="I172" s="288" t="s">
        <v>2091</v>
      </c>
      <c r="J172" s="288">
        <v>50</v>
      </c>
      <c r="K172" s="332"/>
    </row>
    <row r="173" s="1" customFormat="1" ht="15" customHeight="1">
      <c r="B173" s="311"/>
      <c r="C173" s="288" t="s">
        <v>2097</v>
      </c>
      <c r="D173" s="288"/>
      <c r="E173" s="288"/>
      <c r="F173" s="310" t="s">
        <v>2089</v>
      </c>
      <c r="G173" s="288"/>
      <c r="H173" s="288" t="s">
        <v>2156</v>
      </c>
      <c r="I173" s="288" t="s">
        <v>2099</v>
      </c>
      <c r="J173" s="288"/>
      <c r="K173" s="332"/>
    </row>
    <row r="174" s="1" customFormat="1" ht="15" customHeight="1">
      <c r="B174" s="311"/>
      <c r="C174" s="288" t="s">
        <v>2108</v>
      </c>
      <c r="D174" s="288"/>
      <c r="E174" s="288"/>
      <c r="F174" s="310" t="s">
        <v>2095</v>
      </c>
      <c r="G174" s="288"/>
      <c r="H174" s="288" t="s">
        <v>2156</v>
      </c>
      <c r="I174" s="288" t="s">
        <v>2091</v>
      </c>
      <c r="J174" s="288">
        <v>50</v>
      </c>
      <c r="K174" s="332"/>
    </row>
    <row r="175" s="1" customFormat="1" ht="15" customHeight="1">
      <c r="B175" s="311"/>
      <c r="C175" s="288" t="s">
        <v>2116</v>
      </c>
      <c r="D175" s="288"/>
      <c r="E175" s="288"/>
      <c r="F175" s="310" t="s">
        <v>2095</v>
      </c>
      <c r="G175" s="288"/>
      <c r="H175" s="288" t="s">
        <v>2156</v>
      </c>
      <c r="I175" s="288" t="s">
        <v>2091</v>
      </c>
      <c r="J175" s="288">
        <v>50</v>
      </c>
      <c r="K175" s="332"/>
    </row>
    <row r="176" s="1" customFormat="1" ht="15" customHeight="1">
      <c r="B176" s="311"/>
      <c r="C176" s="288" t="s">
        <v>2114</v>
      </c>
      <c r="D176" s="288"/>
      <c r="E176" s="288"/>
      <c r="F176" s="310" t="s">
        <v>2095</v>
      </c>
      <c r="G176" s="288"/>
      <c r="H176" s="288" t="s">
        <v>2156</v>
      </c>
      <c r="I176" s="288" t="s">
        <v>2091</v>
      </c>
      <c r="J176" s="288">
        <v>50</v>
      </c>
      <c r="K176" s="332"/>
    </row>
    <row r="177" s="1" customFormat="1" ht="15" customHeight="1">
      <c r="B177" s="311"/>
      <c r="C177" s="288" t="s">
        <v>149</v>
      </c>
      <c r="D177" s="288"/>
      <c r="E177" s="288"/>
      <c r="F177" s="310" t="s">
        <v>2089</v>
      </c>
      <c r="G177" s="288"/>
      <c r="H177" s="288" t="s">
        <v>2157</v>
      </c>
      <c r="I177" s="288" t="s">
        <v>2158</v>
      </c>
      <c r="J177" s="288"/>
      <c r="K177" s="332"/>
    </row>
    <row r="178" s="1" customFormat="1" ht="15" customHeight="1">
      <c r="B178" s="311"/>
      <c r="C178" s="288" t="s">
        <v>57</v>
      </c>
      <c r="D178" s="288"/>
      <c r="E178" s="288"/>
      <c r="F178" s="310" t="s">
        <v>2089</v>
      </c>
      <c r="G178" s="288"/>
      <c r="H178" s="288" t="s">
        <v>2159</v>
      </c>
      <c r="I178" s="288" t="s">
        <v>2160</v>
      </c>
      <c r="J178" s="288">
        <v>1</v>
      </c>
      <c r="K178" s="332"/>
    </row>
    <row r="179" s="1" customFormat="1" ht="15" customHeight="1">
      <c r="B179" s="311"/>
      <c r="C179" s="288" t="s">
        <v>53</v>
      </c>
      <c r="D179" s="288"/>
      <c r="E179" s="288"/>
      <c r="F179" s="310" t="s">
        <v>2089</v>
      </c>
      <c r="G179" s="288"/>
      <c r="H179" s="288" t="s">
        <v>2161</v>
      </c>
      <c r="I179" s="288" t="s">
        <v>2091</v>
      </c>
      <c r="J179" s="288">
        <v>20</v>
      </c>
      <c r="K179" s="332"/>
    </row>
    <row r="180" s="1" customFormat="1" ht="15" customHeight="1">
      <c r="B180" s="311"/>
      <c r="C180" s="288" t="s">
        <v>54</v>
      </c>
      <c r="D180" s="288"/>
      <c r="E180" s="288"/>
      <c r="F180" s="310" t="s">
        <v>2089</v>
      </c>
      <c r="G180" s="288"/>
      <c r="H180" s="288" t="s">
        <v>2162</v>
      </c>
      <c r="I180" s="288" t="s">
        <v>2091</v>
      </c>
      <c r="J180" s="288">
        <v>255</v>
      </c>
      <c r="K180" s="332"/>
    </row>
    <row r="181" s="1" customFormat="1" ht="15" customHeight="1">
      <c r="B181" s="311"/>
      <c r="C181" s="288" t="s">
        <v>150</v>
      </c>
      <c r="D181" s="288"/>
      <c r="E181" s="288"/>
      <c r="F181" s="310" t="s">
        <v>2089</v>
      </c>
      <c r="G181" s="288"/>
      <c r="H181" s="288" t="s">
        <v>2053</v>
      </c>
      <c r="I181" s="288" t="s">
        <v>2091</v>
      </c>
      <c r="J181" s="288">
        <v>10</v>
      </c>
      <c r="K181" s="332"/>
    </row>
    <row r="182" s="1" customFormat="1" ht="15" customHeight="1">
      <c r="B182" s="311"/>
      <c r="C182" s="288" t="s">
        <v>151</v>
      </c>
      <c r="D182" s="288"/>
      <c r="E182" s="288"/>
      <c r="F182" s="310" t="s">
        <v>2089</v>
      </c>
      <c r="G182" s="288"/>
      <c r="H182" s="288" t="s">
        <v>2163</v>
      </c>
      <c r="I182" s="288" t="s">
        <v>2124</v>
      </c>
      <c r="J182" s="288"/>
      <c r="K182" s="332"/>
    </row>
    <row r="183" s="1" customFormat="1" ht="15" customHeight="1">
      <c r="B183" s="311"/>
      <c r="C183" s="288" t="s">
        <v>2164</v>
      </c>
      <c r="D183" s="288"/>
      <c r="E183" s="288"/>
      <c r="F183" s="310" t="s">
        <v>2089</v>
      </c>
      <c r="G183" s="288"/>
      <c r="H183" s="288" t="s">
        <v>2165</v>
      </c>
      <c r="I183" s="288" t="s">
        <v>2124</v>
      </c>
      <c r="J183" s="288"/>
      <c r="K183" s="332"/>
    </row>
    <row r="184" s="1" customFormat="1" ht="15" customHeight="1">
      <c r="B184" s="311"/>
      <c r="C184" s="288" t="s">
        <v>2153</v>
      </c>
      <c r="D184" s="288"/>
      <c r="E184" s="288"/>
      <c r="F184" s="310" t="s">
        <v>2089</v>
      </c>
      <c r="G184" s="288"/>
      <c r="H184" s="288" t="s">
        <v>2166</v>
      </c>
      <c r="I184" s="288" t="s">
        <v>2124</v>
      </c>
      <c r="J184" s="288"/>
      <c r="K184" s="332"/>
    </row>
    <row r="185" s="1" customFormat="1" ht="15" customHeight="1">
      <c r="B185" s="311"/>
      <c r="C185" s="288" t="s">
        <v>154</v>
      </c>
      <c r="D185" s="288"/>
      <c r="E185" s="288"/>
      <c r="F185" s="310" t="s">
        <v>2095</v>
      </c>
      <c r="G185" s="288"/>
      <c r="H185" s="288" t="s">
        <v>2167</v>
      </c>
      <c r="I185" s="288" t="s">
        <v>2091</v>
      </c>
      <c r="J185" s="288">
        <v>50</v>
      </c>
      <c r="K185" s="332"/>
    </row>
    <row r="186" s="1" customFormat="1" ht="15" customHeight="1">
      <c r="B186" s="311"/>
      <c r="C186" s="288" t="s">
        <v>2168</v>
      </c>
      <c r="D186" s="288"/>
      <c r="E186" s="288"/>
      <c r="F186" s="310" t="s">
        <v>2095</v>
      </c>
      <c r="G186" s="288"/>
      <c r="H186" s="288" t="s">
        <v>2169</v>
      </c>
      <c r="I186" s="288" t="s">
        <v>2170</v>
      </c>
      <c r="J186" s="288"/>
      <c r="K186" s="332"/>
    </row>
    <row r="187" s="1" customFormat="1" ht="15" customHeight="1">
      <c r="B187" s="311"/>
      <c r="C187" s="288" t="s">
        <v>2171</v>
      </c>
      <c r="D187" s="288"/>
      <c r="E187" s="288"/>
      <c r="F187" s="310" t="s">
        <v>2095</v>
      </c>
      <c r="G187" s="288"/>
      <c r="H187" s="288" t="s">
        <v>2172</v>
      </c>
      <c r="I187" s="288" t="s">
        <v>2170</v>
      </c>
      <c r="J187" s="288"/>
      <c r="K187" s="332"/>
    </row>
    <row r="188" s="1" customFormat="1" ht="15" customHeight="1">
      <c r="B188" s="311"/>
      <c r="C188" s="288" t="s">
        <v>2173</v>
      </c>
      <c r="D188" s="288"/>
      <c r="E188" s="288"/>
      <c r="F188" s="310" t="s">
        <v>2095</v>
      </c>
      <c r="G188" s="288"/>
      <c r="H188" s="288" t="s">
        <v>2174</v>
      </c>
      <c r="I188" s="288" t="s">
        <v>2170</v>
      </c>
      <c r="J188" s="288"/>
      <c r="K188" s="332"/>
    </row>
    <row r="189" s="1" customFormat="1" ht="15" customHeight="1">
      <c r="B189" s="311"/>
      <c r="C189" s="344" t="s">
        <v>2175</v>
      </c>
      <c r="D189" s="288"/>
      <c r="E189" s="288"/>
      <c r="F189" s="310" t="s">
        <v>2095</v>
      </c>
      <c r="G189" s="288"/>
      <c r="H189" s="288" t="s">
        <v>2176</v>
      </c>
      <c r="I189" s="288" t="s">
        <v>2177</v>
      </c>
      <c r="J189" s="345" t="s">
        <v>2178</v>
      </c>
      <c r="K189" s="332"/>
    </row>
    <row r="190" s="1" customFormat="1" ht="15" customHeight="1">
      <c r="B190" s="311"/>
      <c r="C190" s="295" t="s">
        <v>42</v>
      </c>
      <c r="D190" s="288"/>
      <c r="E190" s="288"/>
      <c r="F190" s="310" t="s">
        <v>2089</v>
      </c>
      <c r="G190" s="288"/>
      <c r="H190" s="285" t="s">
        <v>2179</v>
      </c>
      <c r="I190" s="288" t="s">
        <v>2180</v>
      </c>
      <c r="J190" s="288"/>
      <c r="K190" s="332"/>
    </row>
    <row r="191" s="1" customFormat="1" ht="15" customHeight="1">
      <c r="B191" s="311"/>
      <c r="C191" s="295" t="s">
        <v>2181</v>
      </c>
      <c r="D191" s="288"/>
      <c r="E191" s="288"/>
      <c r="F191" s="310" t="s">
        <v>2089</v>
      </c>
      <c r="G191" s="288"/>
      <c r="H191" s="288" t="s">
        <v>2182</v>
      </c>
      <c r="I191" s="288" t="s">
        <v>2124</v>
      </c>
      <c r="J191" s="288"/>
      <c r="K191" s="332"/>
    </row>
    <row r="192" s="1" customFormat="1" ht="15" customHeight="1">
      <c r="B192" s="311"/>
      <c r="C192" s="295" t="s">
        <v>2183</v>
      </c>
      <c r="D192" s="288"/>
      <c r="E192" s="288"/>
      <c r="F192" s="310" t="s">
        <v>2089</v>
      </c>
      <c r="G192" s="288"/>
      <c r="H192" s="288" t="s">
        <v>2184</v>
      </c>
      <c r="I192" s="288" t="s">
        <v>2124</v>
      </c>
      <c r="J192" s="288"/>
      <c r="K192" s="332"/>
    </row>
    <row r="193" s="1" customFormat="1" ht="15" customHeight="1">
      <c r="B193" s="311"/>
      <c r="C193" s="295" t="s">
        <v>2185</v>
      </c>
      <c r="D193" s="288"/>
      <c r="E193" s="288"/>
      <c r="F193" s="310" t="s">
        <v>2095</v>
      </c>
      <c r="G193" s="288"/>
      <c r="H193" s="288" t="s">
        <v>2186</v>
      </c>
      <c r="I193" s="288" t="s">
        <v>2124</v>
      </c>
      <c r="J193" s="288"/>
      <c r="K193" s="332"/>
    </row>
    <row r="194" s="1" customFormat="1" ht="15" customHeight="1">
      <c r="B194" s="338"/>
      <c r="C194" s="346"/>
      <c r="D194" s="320"/>
      <c r="E194" s="320"/>
      <c r="F194" s="320"/>
      <c r="G194" s="320"/>
      <c r="H194" s="320"/>
      <c r="I194" s="320"/>
      <c r="J194" s="320"/>
      <c r="K194" s="339"/>
    </row>
    <row r="195" s="1" customFormat="1" ht="18.75" customHeight="1">
      <c r="B195" s="285"/>
      <c r="C195" s="288"/>
      <c r="D195" s="288"/>
      <c r="E195" s="288"/>
      <c r="F195" s="310"/>
      <c r="G195" s="288"/>
      <c r="H195" s="288"/>
      <c r="I195" s="288"/>
      <c r="J195" s="288"/>
      <c r="K195" s="285"/>
    </row>
    <row r="196" s="1" customFormat="1" ht="18.75" customHeight="1">
      <c r="B196" s="285"/>
      <c r="C196" s="288"/>
      <c r="D196" s="288"/>
      <c r="E196" s="288"/>
      <c r="F196" s="310"/>
      <c r="G196" s="288"/>
      <c r="H196" s="288"/>
      <c r="I196" s="288"/>
      <c r="J196" s="288"/>
      <c r="K196" s="285"/>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2187</v>
      </c>
      <c r="D199" s="279"/>
      <c r="E199" s="279"/>
      <c r="F199" s="279"/>
      <c r="G199" s="279"/>
      <c r="H199" s="279"/>
      <c r="I199" s="279"/>
      <c r="J199" s="279"/>
      <c r="K199" s="280"/>
    </row>
    <row r="200" s="1" customFormat="1" ht="25.5" customHeight="1">
      <c r="B200" s="278"/>
      <c r="C200" s="347" t="s">
        <v>2188</v>
      </c>
      <c r="D200" s="347"/>
      <c r="E200" s="347"/>
      <c r="F200" s="347" t="s">
        <v>2189</v>
      </c>
      <c r="G200" s="348"/>
      <c r="H200" s="347" t="s">
        <v>2190</v>
      </c>
      <c r="I200" s="347"/>
      <c r="J200" s="347"/>
      <c r="K200" s="280"/>
    </row>
    <row r="201" s="1" customFormat="1" ht="5.25" customHeight="1">
      <c r="B201" s="311"/>
      <c r="C201" s="308"/>
      <c r="D201" s="308"/>
      <c r="E201" s="308"/>
      <c r="F201" s="308"/>
      <c r="G201" s="288"/>
      <c r="H201" s="308"/>
      <c r="I201" s="308"/>
      <c r="J201" s="308"/>
      <c r="K201" s="332"/>
    </row>
    <row r="202" s="1" customFormat="1" ht="15" customHeight="1">
      <c r="B202" s="311"/>
      <c r="C202" s="288" t="s">
        <v>2180</v>
      </c>
      <c r="D202" s="288"/>
      <c r="E202" s="288"/>
      <c r="F202" s="310" t="s">
        <v>43</v>
      </c>
      <c r="G202" s="288"/>
      <c r="H202" s="288" t="s">
        <v>2191</v>
      </c>
      <c r="I202" s="288"/>
      <c r="J202" s="288"/>
      <c r="K202" s="332"/>
    </row>
    <row r="203" s="1" customFormat="1" ht="15" customHeight="1">
      <c r="B203" s="311"/>
      <c r="C203" s="317"/>
      <c r="D203" s="288"/>
      <c r="E203" s="288"/>
      <c r="F203" s="310" t="s">
        <v>44</v>
      </c>
      <c r="G203" s="288"/>
      <c r="H203" s="288" t="s">
        <v>2192</v>
      </c>
      <c r="I203" s="288"/>
      <c r="J203" s="288"/>
      <c r="K203" s="332"/>
    </row>
    <row r="204" s="1" customFormat="1" ht="15" customHeight="1">
      <c r="B204" s="311"/>
      <c r="C204" s="317"/>
      <c r="D204" s="288"/>
      <c r="E204" s="288"/>
      <c r="F204" s="310" t="s">
        <v>47</v>
      </c>
      <c r="G204" s="288"/>
      <c r="H204" s="288" t="s">
        <v>2193</v>
      </c>
      <c r="I204" s="288"/>
      <c r="J204" s="288"/>
      <c r="K204" s="332"/>
    </row>
    <row r="205" s="1" customFormat="1" ht="15" customHeight="1">
      <c r="B205" s="311"/>
      <c r="C205" s="288"/>
      <c r="D205" s="288"/>
      <c r="E205" s="288"/>
      <c r="F205" s="310" t="s">
        <v>45</v>
      </c>
      <c r="G205" s="288"/>
      <c r="H205" s="288" t="s">
        <v>2194</v>
      </c>
      <c r="I205" s="288"/>
      <c r="J205" s="288"/>
      <c r="K205" s="332"/>
    </row>
    <row r="206" s="1" customFormat="1" ht="15" customHeight="1">
      <c r="B206" s="311"/>
      <c r="C206" s="288"/>
      <c r="D206" s="288"/>
      <c r="E206" s="288"/>
      <c r="F206" s="310" t="s">
        <v>46</v>
      </c>
      <c r="G206" s="288"/>
      <c r="H206" s="288" t="s">
        <v>2195</v>
      </c>
      <c r="I206" s="288"/>
      <c r="J206" s="288"/>
      <c r="K206" s="332"/>
    </row>
    <row r="207" s="1" customFormat="1" ht="15" customHeight="1">
      <c r="B207" s="311"/>
      <c r="C207" s="288"/>
      <c r="D207" s="288"/>
      <c r="E207" s="288"/>
      <c r="F207" s="310"/>
      <c r="G207" s="288"/>
      <c r="H207" s="288"/>
      <c r="I207" s="288"/>
      <c r="J207" s="288"/>
      <c r="K207" s="332"/>
    </row>
    <row r="208" s="1" customFormat="1" ht="15" customHeight="1">
      <c r="B208" s="311"/>
      <c r="C208" s="288" t="s">
        <v>2136</v>
      </c>
      <c r="D208" s="288"/>
      <c r="E208" s="288"/>
      <c r="F208" s="310" t="s">
        <v>100</v>
      </c>
      <c r="G208" s="288"/>
      <c r="H208" s="288" t="s">
        <v>2196</v>
      </c>
      <c r="I208" s="288"/>
      <c r="J208" s="288"/>
      <c r="K208" s="332"/>
    </row>
    <row r="209" s="1" customFormat="1" ht="15" customHeight="1">
      <c r="B209" s="311"/>
      <c r="C209" s="317"/>
      <c r="D209" s="288"/>
      <c r="E209" s="288"/>
      <c r="F209" s="310" t="s">
        <v>80</v>
      </c>
      <c r="G209" s="288"/>
      <c r="H209" s="288" t="s">
        <v>2036</v>
      </c>
      <c r="I209" s="288"/>
      <c r="J209" s="288"/>
      <c r="K209" s="332"/>
    </row>
    <row r="210" s="1" customFormat="1" ht="15" customHeight="1">
      <c r="B210" s="311"/>
      <c r="C210" s="288"/>
      <c r="D210" s="288"/>
      <c r="E210" s="288"/>
      <c r="F210" s="310" t="s">
        <v>2034</v>
      </c>
      <c r="G210" s="288"/>
      <c r="H210" s="288" t="s">
        <v>2197</v>
      </c>
      <c r="I210" s="288"/>
      <c r="J210" s="288"/>
      <c r="K210" s="332"/>
    </row>
    <row r="211" s="1" customFormat="1" ht="15" customHeight="1">
      <c r="B211" s="349"/>
      <c r="C211" s="317"/>
      <c r="D211" s="317"/>
      <c r="E211" s="317"/>
      <c r="F211" s="310" t="s">
        <v>96</v>
      </c>
      <c r="G211" s="295"/>
      <c r="H211" s="336" t="s">
        <v>2037</v>
      </c>
      <c r="I211" s="336"/>
      <c r="J211" s="336"/>
      <c r="K211" s="350"/>
    </row>
    <row r="212" s="1" customFormat="1" ht="15" customHeight="1">
      <c r="B212" s="349"/>
      <c r="C212" s="317"/>
      <c r="D212" s="317"/>
      <c r="E212" s="317"/>
      <c r="F212" s="310" t="s">
        <v>130</v>
      </c>
      <c r="G212" s="295"/>
      <c r="H212" s="336" t="s">
        <v>2198</v>
      </c>
      <c r="I212" s="336"/>
      <c r="J212" s="336"/>
      <c r="K212" s="350"/>
    </row>
    <row r="213" s="1" customFormat="1" ht="15" customHeight="1">
      <c r="B213" s="349"/>
      <c r="C213" s="317"/>
      <c r="D213" s="317"/>
      <c r="E213" s="317"/>
      <c r="F213" s="351"/>
      <c r="G213" s="295"/>
      <c r="H213" s="352"/>
      <c r="I213" s="352"/>
      <c r="J213" s="352"/>
      <c r="K213" s="350"/>
    </row>
    <row r="214" s="1" customFormat="1" ht="15" customHeight="1">
      <c r="B214" s="349"/>
      <c r="C214" s="288" t="s">
        <v>2160</v>
      </c>
      <c r="D214" s="317"/>
      <c r="E214" s="317"/>
      <c r="F214" s="310">
        <v>1</v>
      </c>
      <c r="G214" s="295"/>
      <c r="H214" s="336" t="s">
        <v>2199</v>
      </c>
      <c r="I214" s="336"/>
      <c r="J214" s="336"/>
      <c r="K214" s="350"/>
    </row>
    <row r="215" s="1" customFormat="1" ht="15" customHeight="1">
      <c r="B215" s="349"/>
      <c r="C215" s="317"/>
      <c r="D215" s="317"/>
      <c r="E215" s="317"/>
      <c r="F215" s="310">
        <v>2</v>
      </c>
      <c r="G215" s="295"/>
      <c r="H215" s="336" t="s">
        <v>2200</v>
      </c>
      <c r="I215" s="336"/>
      <c r="J215" s="336"/>
      <c r="K215" s="350"/>
    </row>
    <row r="216" s="1" customFormat="1" ht="15" customHeight="1">
      <c r="B216" s="349"/>
      <c r="C216" s="317"/>
      <c r="D216" s="317"/>
      <c r="E216" s="317"/>
      <c r="F216" s="310">
        <v>3</v>
      </c>
      <c r="G216" s="295"/>
      <c r="H216" s="336" t="s">
        <v>2201</v>
      </c>
      <c r="I216" s="336"/>
      <c r="J216" s="336"/>
      <c r="K216" s="350"/>
    </row>
    <row r="217" s="1" customFormat="1" ht="15" customHeight="1">
      <c r="B217" s="349"/>
      <c r="C217" s="317"/>
      <c r="D217" s="317"/>
      <c r="E217" s="317"/>
      <c r="F217" s="310">
        <v>4</v>
      </c>
      <c r="G217" s="295"/>
      <c r="H217" s="336" t="s">
        <v>2202</v>
      </c>
      <c r="I217" s="336"/>
      <c r="J217" s="336"/>
      <c r="K217" s="350"/>
    </row>
    <row r="218" s="1" customFormat="1" ht="12.75" customHeight="1">
      <c r="B218" s="353"/>
      <c r="C218" s="354"/>
      <c r="D218" s="354"/>
      <c r="E218" s="354"/>
      <c r="F218" s="354"/>
      <c r="G218" s="354"/>
      <c r="H218" s="354"/>
      <c r="I218" s="354"/>
      <c r="J218" s="354"/>
      <c r="K218" s="355"/>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88</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134</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136</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ROUND(K90,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ROUND((SUM(BE90:BE354)),  2)</f>
        <v>0</v>
      </c>
      <c r="G37" s="36"/>
      <c r="H37" s="36"/>
      <c r="I37" s="166">
        <v>0.20999999999999999</v>
      </c>
      <c r="J37" s="147"/>
      <c r="K37" s="160">
        <f>ROUND(((SUM(BE90:BE354))*I37),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ROUND((SUM(BF90:BF354)),  2)</f>
        <v>0</v>
      </c>
      <c r="G38" s="36"/>
      <c r="H38" s="36"/>
      <c r="I38" s="166">
        <v>0.14999999999999999</v>
      </c>
      <c r="J38" s="147"/>
      <c r="K38" s="160">
        <f>ROUND(((SUM(BF90:BF354))*I38),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ROUND((SUM(BG90:BG354)),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ROUND((SUM(BH90:BH354)),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ROUND((SUM(BI90:BI354)),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134</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01 - Technologie zabezpečovacího zařízení</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Q90</f>
        <v>0</v>
      </c>
      <c r="J65" s="188">
        <f>R90</f>
        <v>0</v>
      </c>
      <c r="K65" s="100">
        <f>K90</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145</v>
      </c>
      <c r="E66" s="192"/>
      <c r="F66" s="192"/>
      <c r="G66" s="192"/>
      <c r="H66" s="192"/>
      <c r="I66" s="193">
        <f>Q104</f>
        <v>0</v>
      </c>
      <c r="J66" s="193">
        <f>R104</f>
        <v>0</v>
      </c>
      <c r="K66" s="194">
        <f>K104</f>
        <v>0</v>
      </c>
      <c r="L66" s="190"/>
      <c r="M66" s="195"/>
      <c r="S66" s="9"/>
      <c r="T66" s="9"/>
      <c r="U66" s="9"/>
      <c r="V66" s="9"/>
      <c r="W66" s="9"/>
      <c r="X66" s="9"/>
      <c r="Y66" s="9"/>
      <c r="Z66" s="9"/>
      <c r="AA66" s="9"/>
      <c r="AB66" s="9"/>
      <c r="AC66" s="9"/>
      <c r="AD66" s="9"/>
      <c r="AE66" s="9"/>
    </row>
    <row r="67" s="10" customFormat="1" ht="19.92" customHeight="1">
      <c r="A67" s="10"/>
      <c r="B67" s="196"/>
      <c r="C67" s="125"/>
      <c r="D67" s="197" t="s">
        <v>146</v>
      </c>
      <c r="E67" s="198"/>
      <c r="F67" s="198"/>
      <c r="G67" s="198"/>
      <c r="H67" s="198"/>
      <c r="I67" s="199">
        <f>Q105</f>
        <v>0</v>
      </c>
      <c r="J67" s="199">
        <f>R105</f>
        <v>0</v>
      </c>
      <c r="K67" s="200">
        <f>K105</f>
        <v>0</v>
      </c>
      <c r="L67" s="125"/>
      <c r="M67" s="201"/>
      <c r="S67" s="10"/>
      <c r="T67" s="10"/>
      <c r="U67" s="10"/>
      <c r="V67" s="10"/>
      <c r="W67" s="10"/>
      <c r="X67" s="10"/>
      <c r="Y67" s="10"/>
      <c r="Z67" s="10"/>
      <c r="AA67" s="10"/>
      <c r="AB67" s="10"/>
      <c r="AC67" s="10"/>
      <c r="AD67" s="10"/>
      <c r="AE67" s="10"/>
    </row>
    <row r="68" s="9" customFormat="1" ht="24.96" customHeight="1">
      <c r="A68" s="9"/>
      <c r="B68" s="189"/>
      <c r="C68" s="190"/>
      <c r="D68" s="191" t="s">
        <v>147</v>
      </c>
      <c r="E68" s="192"/>
      <c r="F68" s="192"/>
      <c r="G68" s="192"/>
      <c r="H68" s="192"/>
      <c r="I68" s="193">
        <f>Q106</f>
        <v>0</v>
      </c>
      <c r="J68" s="193">
        <f>R106</f>
        <v>0</v>
      </c>
      <c r="K68" s="194">
        <f>K106</f>
        <v>0</v>
      </c>
      <c r="L68" s="190"/>
      <c r="M68" s="195"/>
      <c r="S68" s="9"/>
      <c r="T68" s="9"/>
      <c r="U68" s="9"/>
      <c r="V68" s="9"/>
      <c r="W68" s="9"/>
      <c r="X68" s="9"/>
      <c r="Y68" s="9"/>
      <c r="Z68" s="9"/>
      <c r="AA68" s="9"/>
      <c r="AB68" s="9"/>
      <c r="AC68" s="9"/>
      <c r="AD68" s="9"/>
      <c r="AE68" s="9"/>
    </row>
    <row r="69" s="2" customFormat="1" ht="21.84" customHeight="1">
      <c r="A69" s="36"/>
      <c r="B69" s="37"/>
      <c r="C69" s="38"/>
      <c r="D69" s="38"/>
      <c r="E69" s="38"/>
      <c r="F69" s="38"/>
      <c r="G69" s="38"/>
      <c r="H69" s="38"/>
      <c r="I69" s="147"/>
      <c r="J69" s="147"/>
      <c r="K69" s="38"/>
      <c r="L69" s="38"/>
      <c r="M69" s="148"/>
      <c r="S69" s="36"/>
      <c r="T69" s="36"/>
      <c r="U69" s="36"/>
      <c r="V69" s="36"/>
      <c r="W69" s="36"/>
      <c r="X69" s="36"/>
      <c r="Y69" s="36"/>
      <c r="Z69" s="36"/>
      <c r="AA69" s="36"/>
      <c r="AB69" s="36"/>
      <c r="AC69" s="36"/>
      <c r="AD69" s="36"/>
      <c r="AE69" s="36"/>
    </row>
    <row r="70" s="2" customFormat="1" ht="6.96" customHeight="1">
      <c r="A70" s="36"/>
      <c r="B70" s="57"/>
      <c r="C70" s="58"/>
      <c r="D70" s="58"/>
      <c r="E70" s="58"/>
      <c r="F70" s="58"/>
      <c r="G70" s="58"/>
      <c r="H70" s="58"/>
      <c r="I70" s="177"/>
      <c r="J70" s="177"/>
      <c r="K70" s="58"/>
      <c r="L70" s="58"/>
      <c r="M70" s="148"/>
      <c r="S70" s="36"/>
      <c r="T70" s="36"/>
      <c r="U70" s="36"/>
      <c r="V70" s="36"/>
      <c r="W70" s="36"/>
      <c r="X70" s="36"/>
      <c r="Y70" s="36"/>
      <c r="Z70" s="36"/>
      <c r="AA70" s="36"/>
      <c r="AB70" s="36"/>
      <c r="AC70" s="36"/>
      <c r="AD70" s="36"/>
      <c r="AE70" s="36"/>
    </row>
    <row r="74" s="2" customFormat="1" ht="6.96" customHeight="1">
      <c r="A74" s="36"/>
      <c r="B74" s="59"/>
      <c r="C74" s="60"/>
      <c r="D74" s="60"/>
      <c r="E74" s="60"/>
      <c r="F74" s="60"/>
      <c r="G74" s="60"/>
      <c r="H74" s="60"/>
      <c r="I74" s="180"/>
      <c r="J74" s="180"/>
      <c r="K74" s="60"/>
      <c r="L74" s="60"/>
      <c r="M74" s="148"/>
      <c r="S74" s="36"/>
      <c r="T74" s="36"/>
      <c r="U74" s="36"/>
      <c r="V74" s="36"/>
      <c r="W74" s="36"/>
      <c r="X74" s="36"/>
      <c r="Y74" s="36"/>
      <c r="Z74" s="36"/>
      <c r="AA74" s="36"/>
      <c r="AB74" s="36"/>
      <c r="AC74" s="36"/>
      <c r="AD74" s="36"/>
      <c r="AE74" s="36"/>
    </row>
    <row r="75" s="2" customFormat="1" ht="24.96" customHeight="1">
      <c r="A75" s="36"/>
      <c r="B75" s="37"/>
      <c r="C75" s="21" t="s">
        <v>148</v>
      </c>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147"/>
      <c r="J76" s="147"/>
      <c r="K76" s="38"/>
      <c r="L76" s="38"/>
      <c r="M76" s="148"/>
      <c r="S76" s="36"/>
      <c r="T76" s="36"/>
      <c r="U76" s="36"/>
      <c r="V76" s="36"/>
      <c r="W76" s="36"/>
      <c r="X76" s="36"/>
      <c r="Y76" s="36"/>
      <c r="Z76" s="36"/>
      <c r="AA76" s="36"/>
      <c r="AB76" s="36"/>
      <c r="AC76" s="36"/>
      <c r="AD76" s="36"/>
      <c r="AE76" s="36"/>
    </row>
    <row r="77" s="2" customFormat="1" ht="12" customHeight="1">
      <c r="A77" s="36"/>
      <c r="B77" s="37"/>
      <c r="C77" s="30" t="s">
        <v>17</v>
      </c>
      <c r="D77" s="38"/>
      <c r="E77" s="38"/>
      <c r="F77" s="38"/>
      <c r="G77" s="38"/>
      <c r="H77" s="38"/>
      <c r="I77" s="147"/>
      <c r="J77" s="147"/>
      <c r="K77" s="38"/>
      <c r="L77" s="38"/>
      <c r="M77" s="148"/>
      <c r="S77" s="36"/>
      <c r="T77" s="36"/>
      <c r="U77" s="36"/>
      <c r="V77" s="36"/>
      <c r="W77" s="36"/>
      <c r="X77" s="36"/>
      <c r="Y77" s="36"/>
      <c r="Z77" s="36"/>
      <c r="AA77" s="36"/>
      <c r="AB77" s="36"/>
      <c r="AC77" s="36"/>
      <c r="AD77" s="36"/>
      <c r="AE77" s="36"/>
    </row>
    <row r="78" s="2" customFormat="1" ht="14.4" customHeight="1">
      <c r="A78" s="36"/>
      <c r="B78" s="37"/>
      <c r="C78" s="38"/>
      <c r="D78" s="38"/>
      <c r="E78" s="181" t="str">
        <f>E7</f>
        <v>Oprava zabezpečovacího zařízení v ŽST Dobříš</v>
      </c>
      <c r="F78" s="30"/>
      <c r="G78" s="30"/>
      <c r="H78" s="30"/>
      <c r="I78" s="147"/>
      <c r="J78" s="147"/>
      <c r="K78" s="38"/>
      <c r="L78" s="38"/>
      <c r="M78" s="148"/>
      <c r="S78" s="36"/>
      <c r="T78" s="36"/>
      <c r="U78" s="36"/>
      <c r="V78" s="36"/>
      <c r="W78" s="36"/>
      <c r="X78" s="36"/>
      <c r="Y78" s="36"/>
      <c r="Z78" s="36"/>
      <c r="AA78" s="36"/>
      <c r="AB78" s="36"/>
      <c r="AC78" s="36"/>
      <c r="AD78" s="36"/>
      <c r="AE78" s="36"/>
    </row>
    <row r="79" s="1" customFormat="1" ht="12" customHeight="1">
      <c r="B79" s="19"/>
      <c r="C79" s="30" t="s">
        <v>133</v>
      </c>
      <c r="D79" s="20"/>
      <c r="E79" s="20"/>
      <c r="F79" s="20"/>
      <c r="G79" s="20"/>
      <c r="H79" s="20"/>
      <c r="I79" s="139"/>
      <c r="J79" s="139"/>
      <c r="K79" s="20"/>
      <c r="L79" s="20"/>
      <c r="M79" s="18"/>
    </row>
    <row r="80" s="2" customFormat="1" ht="14.4" customHeight="1">
      <c r="A80" s="36"/>
      <c r="B80" s="37"/>
      <c r="C80" s="38"/>
      <c r="D80" s="38"/>
      <c r="E80" s="181" t="s">
        <v>134</v>
      </c>
      <c r="F80" s="38"/>
      <c r="G80" s="38"/>
      <c r="H80" s="38"/>
      <c r="I80" s="147"/>
      <c r="J80" s="147"/>
      <c r="K80" s="38"/>
      <c r="L80" s="38"/>
      <c r="M80" s="148"/>
      <c r="S80" s="36"/>
      <c r="T80" s="36"/>
      <c r="U80" s="36"/>
      <c r="V80" s="36"/>
      <c r="W80" s="36"/>
      <c r="X80" s="36"/>
      <c r="Y80" s="36"/>
      <c r="Z80" s="36"/>
      <c r="AA80" s="36"/>
      <c r="AB80" s="36"/>
      <c r="AC80" s="36"/>
      <c r="AD80" s="36"/>
      <c r="AE80" s="36"/>
    </row>
    <row r="81" s="2" customFormat="1" ht="12" customHeight="1">
      <c r="A81" s="36"/>
      <c r="B81" s="37"/>
      <c r="C81" s="30" t="s">
        <v>135</v>
      </c>
      <c r="D81" s="38"/>
      <c r="E81" s="38"/>
      <c r="F81" s="38"/>
      <c r="G81" s="38"/>
      <c r="H81" s="38"/>
      <c r="I81" s="147"/>
      <c r="J81" s="147"/>
      <c r="K81" s="38"/>
      <c r="L81" s="38"/>
      <c r="M81" s="148"/>
      <c r="S81" s="36"/>
      <c r="T81" s="36"/>
      <c r="U81" s="36"/>
      <c r="V81" s="36"/>
      <c r="W81" s="36"/>
      <c r="X81" s="36"/>
      <c r="Y81" s="36"/>
      <c r="Z81" s="36"/>
      <c r="AA81" s="36"/>
      <c r="AB81" s="36"/>
      <c r="AC81" s="36"/>
      <c r="AD81" s="36"/>
      <c r="AE81" s="36"/>
    </row>
    <row r="82" s="2" customFormat="1" ht="14.4" customHeight="1">
      <c r="A82" s="36"/>
      <c r="B82" s="37"/>
      <c r="C82" s="38"/>
      <c r="D82" s="38"/>
      <c r="E82" s="67" t="str">
        <f>E11</f>
        <v>01 - Technologie zabezpečovacího zařízení</v>
      </c>
      <c r="F82" s="38"/>
      <c r="G82" s="38"/>
      <c r="H82" s="38"/>
      <c r="I82" s="147"/>
      <c r="J82" s="147"/>
      <c r="K82" s="38"/>
      <c r="L82" s="38"/>
      <c r="M82" s="148"/>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147"/>
      <c r="J83" s="147"/>
      <c r="K83" s="38"/>
      <c r="L83" s="38"/>
      <c r="M83" s="148"/>
      <c r="S83" s="36"/>
      <c r="T83" s="36"/>
      <c r="U83" s="36"/>
      <c r="V83" s="36"/>
      <c r="W83" s="36"/>
      <c r="X83" s="36"/>
      <c r="Y83" s="36"/>
      <c r="Z83" s="36"/>
      <c r="AA83" s="36"/>
      <c r="AB83" s="36"/>
      <c r="AC83" s="36"/>
      <c r="AD83" s="36"/>
      <c r="AE83" s="36"/>
    </row>
    <row r="84" s="2" customFormat="1" ht="12" customHeight="1">
      <c r="A84" s="36"/>
      <c r="B84" s="37"/>
      <c r="C84" s="30" t="s">
        <v>22</v>
      </c>
      <c r="D84" s="38"/>
      <c r="E84" s="38"/>
      <c r="F84" s="25" t="str">
        <f>F14</f>
        <v>Dobříš</v>
      </c>
      <c r="G84" s="38"/>
      <c r="H84" s="38"/>
      <c r="I84" s="150" t="s">
        <v>24</v>
      </c>
      <c r="J84" s="152" t="str">
        <f>IF(J14="","",J14)</f>
        <v>18. 12. 2019</v>
      </c>
      <c r="K84" s="38"/>
      <c r="L84" s="38"/>
      <c r="M84" s="148"/>
      <c r="S84" s="36"/>
      <c r="T84" s="36"/>
      <c r="U84" s="36"/>
      <c r="V84" s="36"/>
      <c r="W84" s="36"/>
      <c r="X84" s="36"/>
      <c r="Y84" s="36"/>
      <c r="Z84" s="36"/>
      <c r="AA84" s="36"/>
      <c r="AB84" s="36"/>
      <c r="AC84" s="36"/>
      <c r="AD84" s="36"/>
      <c r="AE84" s="36"/>
    </row>
    <row r="85" s="2" customFormat="1" ht="6.96" customHeight="1">
      <c r="A85" s="36"/>
      <c r="B85" s="37"/>
      <c r="C85" s="38"/>
      <c r="D85" s="38"/>
      <c r="E85" s="38"/>
      <c r="F85" s="38"/>
      <c r="G85" s="38"/>
      <c r="H85" s="38"/>
      <c r="I85" s="147"/>
      <c r="J85" s="147"/>
      <c r="K85" s="38"/>
      <c r="L85" s="38"/>
      <c r="M85" s="148"/>
      <c r="S85" s="36"/>
      <c r="T85" s="36"/>
      <c r="U85" s="36"/>
      <c r="V85" s="36"/>
      <c r="W85" s="36"/>
      <c r="X85" s="36"/>
      <c r="Y85" s="36"/>
      <c r="Z85" s="36"/>
      <c r="AA85" s="36"/>
      <c r="AB85" s="36"/>
      <c r="AC85" s="36"/>
      <c r="AD85" s="36"/>
      <c r="AE85" s="36"/>
    </row>
    <row r="86" s="2" customFormat="1" ht="26.4" customHeight="1">
      <c r="A86" s="36"/>
      <c r="B86" s="37"/>
      <c r="C86" s="30" t="s">
        <v>26</v>
      </c>
      <c r="D86" s="38"/>
      <c r="E86" s="38"/>
      <c r="F86" s="25" t="str">
        <f>E17</f>
        <v>Jiří Kejkula</v>
      </c>
      <c r="G86" s="38"/>
      <c r="H86" s="38"/>
      <c r="I86" s="150" t="s">
        <v>32</v>
      </c>
      <c r="J86" s="182" t="str">
        <f>E23</f>
        <v>Signal projekt s.r.o.</v>
      </c>
      <c r="K86" s="38"/>
      <c r="L86" s="38"/>
      <c r="M86" s="148"/>
      <c r="S86" s="36"/>
      <c r="T86" s="36"/>
      <c r="U86" s="36"/>
      <c r="V86" s="36"/>
      <c r="W86" s="36"/>
      <c r="X86" s="36"/>
      <c r="Y86" s="36"/>
      <c r="Z86" s="36"/>
      <c r="AA86" s="36"/>
      <c r="AB86" s="36"/>
      <c r="AC86" s="36"/>
      <c r="AD86" s="36"/>
      <c r="AE86" s="36"/>
    </row>
    <row r="87" s="2" customFormat="1" ht="15.6" customHeight="1">
      <c r="A87" s="36"/>
      <c r="B87" s="37"/>
      <c r="C87" s="30" t="s">
        <v>30</v>
      </c>
      <c r="D87" s="38"/>
      <c r="E87" s="38"/>
      <c r="F87" s="25" t="str">
        <f>IF(E20="","",E20)</f>
        <v>Vyplň údaj</v>
      </c>
      <c r="G87" s="38"/>
      <c r="H87" s="38"/>
      <c r="I87" s="150" t="s">
        <v>34</v>
      </c>
      <c r="J87" s="182" t="str">
        <f>E26</f>
        <v>Zdeněk Hron</v>
      </c>
      <c r="K87" s="38"/>
      <c r="L87" s="38"/>
      <c r="M87" s="148"/>
      <c r="S87" s="36"/>
      <c r="T87" s="36"/>
      <c r="U87" s="36"/>
      <c r="V87" s="36"/>
      <c r="W87" s="36"/>
      <c r="X87" s="36"/>
      <c r="Y87" s="36"/>
      <c r="Z87" s="36"/>
      <c r="AA87" s="36"/>
      <c r="AB87" s="36"/>
      <c r="AC87" s="36"/>
      <c r="AD87" s="36"/>
      <c r="AE87" s="36"/>
    </row>
    <row r="88" s="2" customFormat="1" ht="10.32" customHeight="1">
      <c r="A88" s="36"/>
      <c r="B88" s="37"/>
      <c r="C88" s="38"/>
      <c r="D88" s="38"/>
      <c r="E88" s="38"/>
      <c r="F88" s="38"/>
      <c r="G88" s="38"/>
      <c r="H88" s="38"/>
      <c r="I88" s="147"/>
      <c r="J88" s="147"/>
      <c r="K88" s="38"/>
      <c r="L88" s="38"/>
      <c r="M88" s="148"/>
      <c r="S88" s="36"/>
      <c r="T88" s="36"/>
      <c r="U88" s="36"/>
      <c r="V88" s="36"/>
      <c r="W88" s="36"/>
      <c r="X88" s="36"/>
      <c r="Y88" s="36"/>
      <c r="Z88" s="36"/>
      <c r="AA88" s="36"/>
      <c r="AB88" s="36"/>
      <c r="AC88" s="36"/>
      <c r="AD88" s="36"/>
      <c r="AE88" s="36"/>
    </row>
    <row r="89" s="11" customFormat="1" ht="29.28" customHeight="1">
      <c r="A89" s="202"/>
      <c r="B89" s="203"/>
      <c r="C89" s="204" t="s">
        <v>149</v>
      </c>
      <c r="D89" s="205" t="s">
        <v>57</v>
      </c>
      <c r="E89" s="205" t="s">
        <v>53</v>
      </c>
      <c r="F89" s="205" t="s">
        <v>54</v>
      </c>
      <c r="G89" s="205" t="s">
        <v>150</v>
      </c>
      <c r="H89" s="205" t="s">
        <v>151</v>
      </c>
      <c r="I89" s="206" t="s">
        <v>152</v>
      </c>
      <c r="J89" s="206" t="s">
        <v>153</v>
      </c>
      <c r="K89" s="207" t="s">
        <v>143</v>
      </c>
      <c r="L89" s="208" t="s">
        <v>154</v>
      </c>
      <c r="M89" s="209"/>
      <c r="N89" s="90" t="s">
        <v>20</v>
      </c>
      <c r="O89" s="91" t="s">
        <v>42</v>
      </c>
      <c r="P89" s="91" t="s">
        <v>155</v>
      </c>
      <c r="Q89" s="91" t="s">
        <v>156</v>
      </c>
      <c r="R89" s="91" t="s">
        <v>157</v>
      </c>
      <c r="S89" s="91" t="s">
        <v>158</v>
      </c>
      <c r="T89" s="91" t="s">
        <v>159</v>
      </c>
      <c r="U89" s="91" t="s">
        <v>160</v>
      </c>
      <c r="V89" s="91" t="s">
        <v>161</v>
      </c>
      <c r="W89" s="91" t="s">
        <v>162</v>
      </c>
      <c r="X89" s="92" t="s">
        <v>163</v>
      </c>
      <c r="Y89" s="202"/>
      <c r="Z89" s="202"/>
      <c r="AA89" s="202"/>
      <c r="AB89" s="202"/>
      <c r="AC89" s="202"/>
      <c r="AD89" s="202"/>
      <c r="AE89" s="202"/>
    </row>
    <row r="90" s="2" customFormat="1" ht="22.8" customHeight="1">
      <c r="A90" s="36"/>
      <c r="B90" s="37"/>
      <c r="C90" s="97" t="s">
        <v>164</v>
      </c>
      <c r="D90" s="38"/>
      <c r="E90" s="38"/>
      <c r="F90" s="38"/>
      <c r="G90" s="38"/>
      <c r="H90" s="38"/>
      <c r="I90" s="147"/>
      <c r="J90" s="147"/>
      <c r="K90" s="210">
        <f>BK90</f>
        <v>0</v>
      </c>
      <c r="L90" s="38"/>
      <c r="M90" s="42"/>
      <c r="N90" s="93"/>
      <c r="O90" s="211"/>
      <c r="P90" s="94"/>
      <c r="Q90" s="212">
        <f>Q91+SUM(Q92:Q104)+Q106</f>
        <v>0</v>
      </c>
      <c r="R90" s="212">
        <f>R91+SUM(R92:R104)+R106</f>
        <v>0</v>
      </c>
      <c r="S90" s="94"/>
      <c r="T90" s="213">
        <f>T91+SUM(T92:T104)+T106</f>
        <v>0</v>
      </c>
      <c r="U90" s="94"/>
      <c r="V90" s="213">
        <f>V91+SUM(V92:V104)+V106</f>
        <v>0</v>
      </c>
      <c r="W90" s="94"/>
      <c r="X90" s="214">
        <f>X91+SUM(X92:X104)+X106</f>
        <v>0</v>
      </c>
      <c r="Y90" s="36"/>
      <c r="Z90" s="36"/>
      <c r="AA90" s="36"/>
      <c r="AB90" s="36"/>
      <c r="AC90" s="36"/>
      <c r="AD90" s="36"/>
      <c r="AE90" s="36"/>
      <c r="AT90" s="15" t="s">
        <v>73</v>
      </c>
      <c r="AU90" s="15" t="s">
        <v>144</v>
      </c>
      <c r="BK90" s="215">
        <f>BK91+SUM(BK92:BK104)+BK106</f>
        <v>0</v>
      </c>
    </row>
    <row r="91" s="2" customFormat="1" ht="32.4" customHeight="1">
      <c r="A91" s="36"/>
      <c r="B91" s="37"/>
      <c r="C91" s="216" t="s">
        <v>165</v>
      </c>
      <c r="D91" s="216" t="s">
        <v>166</v>
      </c>
      <c r="E91" s="217" t="s">
        <v>167</v>
      </c>
      <c r="F91" s="218" t="s">
        <v>168</v>
      </c>
      <c r="G91" s="219" t="s">
        <v>169</v>
      </c>
      <c r="H91" s="220">
        <v>2</v>
      </c>
      <c r="I91" s="221"/>
      <c r="J91" s="222"/>
      <c r="K91" s="223">
        <f>ROUND(P91*H91,2)</f>
        <v>0</v>
      </c>
      <c r="L91" s="224"/>
      <c r="M91" s="225"/>
      <c r="N91" s="226" t="s">
        <v>20</v>
      </c>
      <c r="O91" s="227" t="s">
        <v>43</v>
      </c>
      <c r="P91" s="228">
        <f>I91+J91</f>
        <v>0</v>
      </c>
      <c r="Q91" s="228">
        <f>ROUND(I91*H91,2)</f>
        <v>0</v>
      </c>
      <c r="R91" s="228">
        <f>ROUND(J91*H91,2)</f>
        <v>0</v>
      </c>
      <c r="S91" s="82"/>
      <c r="T91" s="229">
        <f>S91*H91</f>
        <v>0</v>
      </c>
      <c r="U91" s="229">
        <v>0</v>
      </c>
      <c r="V91" s="229">
        <f>U91*H91</f>
        <v>0</v>
      </c>
      <c r="W91" s="229">
        <v>0</v>
      </c>
      <c r="X91" s="230">
        <f>W91*H91</f>
        <v>0</v>
      </c>
      <c r="Y91" s="36"/>
      <c r="Z91" s="36"/>
      <c r="AA91" s="36"/>
      <c r="AB91" s="36"/>
      <c r="AC91" s="36"/>
      <c r="AD91" s="36"/>
      <c r="AE91" s="36"/>
      <c r="AR91" s="231" t="s">
        <v>87</v>
      </c>
      <c r="AT91" s="231" t="s">
        <v>166</v>
      </c>
      <c r="AU91" s="231" t="s">
        <v>74</v>
      </c>
      <c r="AY91" s="15" t="s">
        <v>170</v>
      </c>
      <c r="BE91" s="232">
        <f>IF(O91="základní",K91,0)</f>
        <v>0</v>
      </c>
      <c r="BF91" s="232">
        <f>IF(O91="snížená",K91,0)</f>
        <v>0</v>
      </c>
      <c r="BG91" s="232">
        <f>IF(O91="zákl. přenesená",K91,0)</f>
        <v>0</v>
      </c>
      <c r="BH91" s="232">
        <f>IF(O91="sníž. přenesená",K91,0)</f>
        <v>0</v>
      </c>
      <c r="BI91" s="232">
        <f>IF(O91="nulová",K91,0)</f>
        <v>0</v>
      </c>
      <c r="BJ91" s="15" t="s">
        <v>81</v>
      </c>
      <c r="BK91" s="232">
        <f>ROUND(P91*H91,2)</f>
        <v>0</v>
      </c>
      <c r="BL91" s="15" t="s">
        <v>81</v>
      </c>
      <c r="BM91" s="231" t="s">
        <v>171</v>
      </c>
    </row>
    <row r="92" s="2" customFormat="1" ht="32.4" customHeight="1">
      <c r="A92" s="36"/>
      <c r="B92" s="37"/>
      <c r="C92" s="216" t="s">
        <v>172</v>
      </c>
      <c r="D92" s="216" t="s">
        <v>166</v>
      </c>
      <c r="E92" s="217" t="s">
        <v>173</v>
      </c>
      <c r="F92" s="218" t="s">
        <v>174</v>
      </c>
      <c r="G92" s="219" t="s">
        <v>169</v>
      </c>
      <c r="H92" s="220">
        <v>2</v>
      </c>
      <c r="I92" s="221"/>
      <c r="J92" s="222"/>
      <c r="K92" s="223">
        <f>ROUND(P92*H92,2)</f>
        <v>0</v>
      </c>
      <c r="L92" s="224"/>
      <c r="M92" s="225"/>
      <c r="N92" s="226" t="s">
        <v>20</v>
      </c>
      <c r="O92" s="227" t="s">
        <v>43</v>
      </c>
      <c r="P92" s="228">
        <f>I92+J92</f>
        <v>0</v>
      </c>
      <c r="Q92" s="228">
        <f>ROUND(I92*H92,2)</f>
        <v>0</v>
      </c>
      <c r="R92" s="228">
        <f>ROUND(J92*H92,2)</f>
        <v>0</v>
      </c>
      <c r="S92" s="82"/>
      <c r="T92" s="229">
        <f>S92*H92</f>
        <v>0</v>
      </c>
      <c r="U92" s="229">
        <v>0</v>
      </c>
      <c r="V92" s="229">
        <f>U92*H92</f>
        <v>0</v>
      </c>
      <c r="W92" s="229">
        <v>0</v>
      </c>
      <c r="X92" s="230">
        <f>W92*H92</f>
        <v>0</v>
      </c>
      <c r="Y92" s="36"/>
      <c r="Z92" s="36"/>
      <c r="AA92" s="36"/>
      <c r="AB92" s="36"/>
      <c r="AC92" s="36"/>
      <c r="AD92" s="36"/>
      <c r="AE92" s="36"/>
      <c r="AR92" s="231" t="s">
        <v>87</v>
      </c>
      <c r="AT92" s="231" t="s">
        <v>166</v>
      </c>
      <c r="AU92" s="231" t="s">
        <v>74</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81</v>
      </c>
      <c r="BM92" s="231" t="s">
        <v>175</v>
      </c>
    </row>
    <row r="93" s="2" customFormat="1" ht="32.4" customHeight="1">
      <c r="A93" s="36"/>
      <c r="B93" s="37"/>
      <c r="C93" s="216" t="s">
        <v>176</v>
      </c>
      <c r="D93" s="216" t="s">
        <v>166</v>
      </c>
      <c r="E93" s="217" t="s">
        <v>177</v>
      </c>
      <c r="F93" s="218" t="s">
        <v>178</v>
      </c>
      <c r="G93" s="219" t="s">
        <v>169</v>
      </c>
      <c r="H93" s="220">
        <v>2</v>
      </c>
      <c r="I93" s="221"/>
      <c r="J93" s="222"/>
      <c r="K93" s="223">
        <f>ROUND(P93*H93,2)</f>
        <v>0</v>
      </c>
      <c r="L93" s="224"/>
      <c r="M93" s="225"/>
      <c r="N93" s="226" t="s">
        <v>20</v>
      </c>
      <c r="O93" s="227" t="s">
        <v>43</v>
      </c>
      <c r="P93" s="228">
        <f>I93+J93</f>
        <v>0</v>
      </c>
      <c r="Q93" s="228">
        <f>ROUND(I93*H93,2)</f>
        <v>0</v>
      </c>
      <c r="R93" s="228">
        <f>ROUND(J93*H93,2)</f>
        <v>0</v>
      </c>
      <c r="S93" s="82"/>
      <c r="T93" s="229">
        <f>S93*H93</f>
        <v>0</v>
      </c>
      <c r="U93" s="229">
        <v>0</v>
      </c>
      <c r="V93" s="229">
        <f>U93*H93</f>
        <v>0</v>
      </c>
      <c r="W93" s="229">
        <v>0</v>
      </c>
      <c r="X93" s="230">
        <f>W93*H93</f>
        <v>0</v>
      </c>
      <c r="Y93" s="36"/>
      <c r="Z93" s="36"/>
      <c r="AA93" s="36"/>
      <c r="AB93" s="36"/>
      <c r="AC93" s="36"/>
      <c r="AD93" s="36"/>
      <c r="AE93" s="36"/>
      <c r="AR93" s="231" t="s">
        <v>87</v>
      </c>
      <c r="AT93" s="231" t="s">
        <v>166</v>
      </c>
      <c r="AU93" s="231" t="s">
        <v>74</v>
      </c>
      <c r="AY93" s="15" t="s">
        <v>170</v>
      </c>
      <c r="BE93" s="232">
        <f>IF(O93="základní",K93,0)</f>
        <v>0</v>
      </c>
      <c r="BF93" s="232">
        <f>IF(O93="snížená",K93,0)</f>
        <v>0</v>
      </c>
      <c r="BG93" s="232">
        <f>IF(O93="zákl. přenesená",K93,0)</f>
        <v>0</v>
      </c>
      <c r="BH93" s="232">
        <f>IF(O93="sníž. přenesená",K93,0)</f>
        <v>0</v>
      </c>
      <c r="BI93" s="232">
        <f>IF(O93="nulová",K93,0)</f>
        <v>0</v>
      </c>
      <c r="BJ93" s="15" t="s">
        <v>81</v>
      </c>
      <c r="BK93" s="232">
        <f>ROUND(P93*H93,2)</f>
        <v>0</v>
      </c>
      <c r="BL93" s="15" t="s">
        <v>81</v>
      </c>
      <c r="BM93" s="231" t="s">
        <v>179</v>
      </c>
    </row>
    <row r="94" s="2" customFormat="1" ht="21.6" customHeight="1">
      <c r="A94" s="36"/>
      <c r="B94" s="37"/>
      <c r="C94" s="216" t="s">
        <v>180</v>
      </c>
      <c r="D94" s="216" t="s">
        <v>166</v>
      </c>
      <c r="E94" s="217" t="s">
        <v>181</v>
      </c>
      <c r="F94" s="218" t="s">
        <v>182</v>
      </c>
      <c r="G94" s="219" t="s">
        <v>169</v>
      </c>
      <c r="H94" s="220">
        <v>249</v>
      </c>
      <c r="I94" s="221"/>
      <c r="J94" s="222"/>
      <c r="K94" s="223">
        <f>ROUND(P94*H94,2)</f>
        <v>0</v>
      </c>
      <c r="L94" s="224"/>
      <c r="M94" s="225"/>
      <c r="N94" s="226"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87</v>
      </c>
      <c r="AT94" s="231" t="s">
        <v>166</v>
      </c>
      <c r="AU94" s="231" t="s">
        <v>74</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81</v>
      </c>
      <c r="BM94" s="231" t="s">
        <v>183</v>
      </c>
    </row>
    <row r="95" s="2" customFormat="1" ht="32.4" customHeight="1">
      <c r="A95" s="36"/>
      <c r="B95" s="37"/>
      <c r="C95" s="216" t="s">
        <v>184</v>
      </c>
      <c r="D95" s="216" t="s">
        <v>166</v>
      </c>
      <c r="E95" s="217" t="s">
        <v>185</v>
      </c>
      <c r="F95" s="218" t="s">
        <v>186</v>
      </c>
      <c r="G95" s="219" t="s">
        <v>187</v>
      </c>
      <c r="H95" s="220">
        <v>810</v>
      </c>
      <c r="I95" s="221"/>
      <c r="J95" s="222"/>
      <c r="K95" s="223">
        <f>ROUND(P95*H95,2)</f>
        <v>0</v>
      </c>
      <c r="L95" s="224"/>
      <c r="M95" s="225"/>
      <c r="N95" s="226" t="s">
        <v>20</v>
      </c>
      <c r="O95" s="227" t="s">
        <v>43</v>
      </c>
      <c r="P95" s="228">
        <f>I95+J95</f>
        <v>0</v>
      </c>
      <c r="Q95" s="228">
        <f>ROUND(I95*H95,2)</f>
        <v>0</v>
      </c>
      <c r="R95" s="228">
        <f>ROUND(J95*H95,2)</f>
        <v>0</v>
      </c>
      <c r="S95" s="82"/>
      <c r="T95" s="229">
        <f>S95*H95</f>
        <v>0</v>
      </c>
      <c r="U95" s="229">
        <v>0</v>
      </c>
      <c r="V95" s="229">
        <f>U95*H95</f>
        <v>0</v>
      </c>
      <c r="W95" s="229">
        <v>0</v>
      </c>
      <c r="X95" s="230">
        <f>W95*H95</f>
        <v>0</v>
      </c>
      <c r="Y95" s="36"/>
      <c r="Z95" s="36"/>
      <c r="AA95" s="36"/>
      <c r="AB95" s="36"/>
      <c r="AC95" s="36"/>
      <c r="AD95" s="36"/>
      <c r="AE95" s="36"/>
      <c r="AR95" s="231" t="s">
        <v>87</v>
      </c>
      <c r="AT95" s="231" t="s">
        <v>166</v>
      </c>
      <c r="AU95" s="231" t="s">
        <v>74</v>
      </c>
      <c r="AY95" s="15" t="s">
        <v>170</v>
      </c>
      <c r="BE95" s="232">
        <f>IF(O95="základní",K95,0)</f>
        <v>0</v>
      </c>
      <c r="BF95" s="232">
        <f>IF(O95="snížená",K95,0)</f>
        <v>0</v>
      </c>
      <c r="BG95" s="232">
        <f>IF(O95="zákl. přenesená",K95,0)</f>
        <v>0</v>
      </c>
      <c r="BH95" s="232">
        <f>IF(O95="sníž. přenesená",K95,0)</f>
        <v>0</v>
      </c>
      <c r="BI95" s="232">
        <f>IF(O95="nulová",K95,0)</f>
        <v>0</v>
      </c>
      <c r="BJ95" s="15" t="s">
        <v>81</v>
      </c>
      <c r="BK95" s="232">
        <f>ROUND(P95*H95,2)</f>
        <v>0</v>
      </c>
      <c r="BL95" s="15" t="s">
        <v>81</v>
      </c>
      <c r="BM95" s="231" t="s">
        <v>188</v>
      </c>
    </row>
    <row r="96" s="2" customFormat="1" ht="32.4" customHeight="1">
      <c r="A96" s="36"/>
      <c r="B96" s="37"/>
      <c r="C96" s="216" t="s">
        <v>189</v>
      </c>
      <c r="D96" s="216" t="s">
        <v>166</v>
      </c>
      <c r="E96" s="217" t="s">
        <v>190</v>
      </c>
      <c r="F96" s="218" t="s">
        <v>191</v>
      </c>
      <c r="G96" s="219" t="s">
        <v>187</v>
      </c>
      <c r="H96" s="220">
        <v>500</v>
      </c>
      <c r="I96" s="221"/>
      <c r="J96" s="222"/>
      <c r="K96" s="223">
        <f>ROUND(P96*H96,2)</f>
        <v>0</v>
      </c>
      <c r="L96" s="224"/>
      <c r="M96" s="225"/>
      <c r="N96" s="226" t="s">
        <v>20</v>
      </c>
      <c r="O96" s="227" t="s">
        <v>43</v>
      </c>
      <c r="P96" s="228">
        <f>I96+J96</f>
        <v>0</v>
      </c>
      <c r="Q96" s="228">
        <f>ROUND(I96*H96,2)</f>
        <v>0</v>
      </c>
      <c r="R96" s="228">
        <f>ROUND(J96*H96,2)</f>
        <v>0</v>
      </c>
      <c r="S96" s="82"/>
      <c r="T96" s="229">
        <f>S96*H96</f>
        <v>0</v>
      </c>
      <c r="U96" s="229">
        <v>0</v>
      </c>
      <c r="V96" s="229">
        <f>U96*H96</f>
        <v>0</v>
      </c>
      <c r="W96" s="229">
        <v>0</v>
      </c>
      <c r="X96" s="230">
        <f>W96*H96</f>
        <v>0</v>
      </c>
      <c r="Y96" s="36"/>
      <c r="Z96" s="36"/>
      <c r="AA96" s="36"/>
      <c r="AB96" s="36"/>
      <c r="AC96" s="36"/>
      <c r="AD96" s="36"/>
      <c r="AE96" s="36"/>
      <c r="AR96" s="231" t="s">
        <v>87</v>
      </c>
      <c r="AT96" s="231" t="s">
        <v>166</v>
      </c>
      <c r="AU96" s="231" t="s">
        <v>74</v>
      </c>
      <c r="AY96" s="15" t="s">
        <v>170</v>
      </c>
      <c r="BE96" s="232">
        <f>IF(O96="základní",K96,0)</f>
        <v>0</v>
      </c>
      <c r="BF96" s="232">
        <f>IF(O96="snížená",K96,0)</f>
        <v>0</v>
      </c>
      <c r="BG96" s="232">
        <f>IF(O96="zákl. přenesená",K96,0)</f>
        <v>0</v>
      </c>
      <c r="BH96" s="232">
        <f>IF(O96="sníž. přenesená",K96,0)</f>
        <v>0</v>
      </c>
      <c r="BI96" s="232">
        <f>IF(O96="nulová",K96,0)</f>
        <v>0</v>
      </c>
      <c r="BJ96" s="15" t="s">
        <v>81</v>
      </c>
      <c r="BK96" s="232">
        <f>ROUND(P96*H96,2)</f>
        <v>0</v>
      </c>
      <c r="BL96" s="15" t="s">
        <v>81</v>
      </c>
      <c r="BM96" s="231" t="s">
        <v>192</v>
      </c>
    </row>
    <row r="97" s="2" customFormat="1" ht="32.4" customHeight="1">
      <c r="A97" s="36"/>
      <c r="B97" s="37"/>
      <c r="C97" s="216" t="s">
        <v>193</v>
      </c>
      <c r="D97" s="216" t="s">
        <v>166</v>
      </c>
      <c r="E97" s="217" t="s">
        <v>194</v>
      </c>
      <c r="F97" s="218" t="s">
        <v>195</v>
      </c>
      <c r="G97" s="219" t="s">
        <v>187</v>
      </c>
      <c r="H97" s="220">
        <v>1295</v>
      </c>
      <c r="I97" s="221"/>
      <c r="J97" s="222"/>
      <c r="K97" s="223">
        <f>ROUND(P97*H97,2)</f>
        <v>0</v>
      </c>
      <c r="L97" s="224"/>
      <c r="M97" s="225"/>
      <c r="N97" s="226" t="s">
        <v>20</v>
      </c>
      <c r="O97" s="227" t="s">
        <v>43</v>
      </c>
      <c r="P97" s="228">
        <f>I97+J97</f>
        <v>0</v>
      </c>
      <c r="Q97" s="228">
        <f>ROUND(I97*H97,2)</f>
        <v>0</v>
      </c>
      <c r="R97" s="228">
        <f>ROUND(J97*H97,2)</f>
        <v>0</v>
      </c>
      <c r="S97" s="82"/>
      <c r="T97" s="229">
        <f>S97*H97</f>
        <v>0</v>
      </c>
      <c r="U97" s="229">
        <v>0</v>
      </c>
      <c r="V97" s="229">
        <f>U97*H97</f>
        <v>0</v>
      </c>
      <c r="W97" s="229">
        <v>0</v>
      </c>
      <c r="X97" s="230">
        <f>W97*H97</f>
        <v>0</v>
      </c>
      <c r="Y97" s="36"/>
      <c r="Z97" s="36"/>
      <c r="AA97" s="36"/>
      <c r="AB97" s="36"/>
      <c r="AC97" s="36"/>
      <c r="AD97" s="36"/>
      <c r="AE97" s="36"/>
      <c r="AR97" s="231" t="s">
        <v>87</v>
      </c>
      <c r="AT97" s="231" t="s">
        <v>166</v>
      </c>
      <c r="AU97" s="231" t="s">
        <v>74</v>
      </c>
      <c r="AY97" s="15" t="s">
        <v>170</v>
      </c>
      <c r="BE97" s="232">
        <f>IF(O97="základní",K97,0)</f>
        <v>0</v>
      </c>
      <c r="BF97" s="232">
        <f>IF(O97="snížená",K97,0)</f>
        <v>0</v>
      </c>
      <c r="BG97" s="232">
        <f>IF(O97="zákl. přenesená",K97,0)</f>
        <v>0</v>
      </c>
      <c r="BH97" s="232">
        <f>IF(O97="sníž. přenesená",K97,0)</f>
        <v>0</v>
      </c>
      <c r="BI97" s="232">
        <f>IF(O97="nulová",K97,0)</f>
        <v>0</v>
      </c>
      <c r="BJ97" s="15" t="s">
        <v>81</v>
      </c>
      <c r="BK97" s="232">
        <f>ROUND(P97*H97,2)</f>
        <v>0</v>
      </c>
      <c r="BL97" s="15" t="s">
        <v>81</v>
      </c>
      <c r="BM97" s="231" t="s">
        <v>196</v>
      </c>
    </row>
    <row r="98" s="2" customFormat="1" ht="32.4" customHeight="1">
      <c r="A98" s="36"/>
      <c r="B98" s="37"/>
      <c r="C98" s="216" t="s">
        <v>197</v>
      </c>
      <c r="D98" s="216" t="s">
        <v>166</v>
      </c>
      <c r="E98" s="217" t="s">
        <v>198</v>
      </c>
      <c r="F98" s="218" t="s">
        <v>199</v>
      </c>
      <c r="G98" s="219" t="s">
        <v>187</v>
      </c>
      <c r="H98" s="220">
        <v>2175</v>
      </c>
      <c r="I98" s="221"/>
      <c r="J98" s="222"/>
      <c r="K98" s="223">
        <f>ROUND(P98*H98,2)</f>
        <v>0</v>
      </c>
      <c r="L98" s="224"/>
      <c r="M98" s="225"/>
      <c r="N98" s="226" t="s">
        <v>20</v>
      </c>
      <c r="O98" s="227" t="s">
        <v>43</v>
      </c>
      <c r="P98" s="228">
        <f>I98+J98</f>
        <v>0</v>
      </c>
      <c r="Q98" s="228">
        <f>ROUND(I98*H98,2)</f>
        <v>0</v>
      </c>
      <c r="R98" s="228">
        <f>ROUND(J98*H98,2)</f>
        <v>0</v>
      </c>
      <c r="S98" s="82"/>
      <c r="T98" s="229">
        <f>S98*H98</f>
        <v>0</v>
      </c>
      <c r="U98" s="229">
        <v>0</v>
      </c>
      <c r="V98" s="229">
        <f>U98*H98</f>
        <v>0</v>
      </c>
      <c r="W98" s="229">
        <v>0</v>
      </c>
      <c r="X98" s="230">
        <f>W98*H98</f>
        <v>0</v>
      </c>
      <c r="Y98" s="36"/>
      <c r="Z98" s="36"/>
      <c r="AA98" s="36"/>
      <c r="AB98" s="36"/>
      <c r="AC98" s="36"/>
      <c r="AD98" s="36"/>
      <c r="AE98" s="36"/>
      <c r="AR98" s="231" t="s">
        <v>87</v>
      </c>
      <c r="AT98" s="231" t="s">
        <v>166</v>
      </c>
      <c r="AU98" s="231" t="s">
        <v>74</v>
      </c>
      <c r="AY98" s="15" t="s">
        <v>170</v>
      </c>
      <c r="BE98" s="232">
        <f>IF(O98="základní",K98,0)</f>
        <v>0</v>
      </c>
      <c r="BF98" s="232">
        <f>IF(O98="snížená",K98,0)</f>
        <v>0</v>
      </c>
      <c r="BG98" s="232">
        <f>IF(O98="zákl. přenesená",K98,0)</f>
        <v>0</v>
      </c>
      <c r="BH98" s="232">
        <f>IF(O98="sníž. přenesená",K98,0)</f>
        <v>0</v>
      </c>
      <c r="BI98" s="232">
        <f>IF(O98="nulová",K98,0)</f>
        <v>0</v>
      </c>
      <c r="BJ98" s="15" t="s">
        <v>81</v>
      </c>
      <c r="BK98" s="232">
        <f>ROUND(P98*H98,2)</f>
        <v>0</v>
      </c>
      <c r="BL98" s="15" t="s">
        <v>81</v>
      </c>
      <c r="BM98" s="231" t="s">
        <v>200</v>
      </c>
    </row>
    <row r="99" s="2" customFormat="1" ht="32.4" customHeight="1">
      <c r="A99" s="36"/>
      <c r="B99" s="37"/>
      <c r="C99" s="216" t="s">
        <v>201</v>
      </c>
      <c r="D99" s="216" t="s">
        <v>166</v>
      </c>
      <c r="E99" s="217" t="s">
        <v>202</v>
      </c>
      <c r="F99" s="218" t="s">
        <v>203</v>
      </c>
      <c r="G99" s="219" t="s">
        <v>187</v>
      </c>
      <c r="H99" s="220">
        <v>810</v>
      </c>
      <c r="I99" s="221"/>
      <c r="J99" s="222"/>
      <c r="K99" s="223">
        <f>ROUND(P99*H99,2)</f>
        <v>0</v>
      </c>
      <c r="L99" s="224"/>
      <c r="M99" s="225"/>
      <c r="N99" s="226" t="s">
        <v>20</v>
      </c>
      <c r="O99" s="227" t="s">
        <v>43</v>
      </c>
      <c r="P99" s="228">
        <f>I99+J99</f>
        <v>0</v>
      </c>
      <c r="Q99" s="228">
        <f>ROUND(I99*H99,2)</f>
        <v>0</v>
      </c>
      <c r="R99" s="228">
        <f>ROUND(J99*H99,2)</f>
        <v>0</v>
      </c>
      <c r="S99" s="82"/>
      <c r="T99" s="229">
        <f>S99*H99</f>
        <v>0</v>
      </c>
      <c r="U99" s="229">
        <v>0</v>
      </c>
      <c r="V99" s="229">
        <f>U99*H99</f>
        <v>0</v>
      </c>
      <c r="W99" s="229">
        <v>0</v>
      </c>
      <c r="X99" s="230">
        <f>W99*H99</f>
        <v>0</v>
      </c>
      <c r="Y99" s="36"/>
      <c r="Z99" s="36"/>
      <c r="AA99" s="36"/>
      <c r="AB99" s="36"/>
      <c r="AC99" s="36"/>
      <c r="AD99" s="36"/>
      <c r="AE99" s="36"/>
      <c r="AR99" s="231" t="s">
        <v>87</v>
      </c>
      <c r="AT99" s="231" t="s">
        <v>166</v>
      </c>
      <c r="AU99" s="231" t="s">
        <v>74</v>
      </c>
      <c r="AY99" s="15" t="s">
        <v>170</v>
      </c>
      <c r="BE99" s="232">
        <f>IF(O99="základní",K99,0)</f>
        <v>0</v>
      </c>
      <c r="BF99" s="232">
        <f>IF(O99="snížená",K99,0)</f>
        <v>0</v>
      </c>
      <c r="BG99" s="232">
        <f>IF(O99="zákl. přenesená",K99,0)</f>
        <v>0</v>
      </c>
      <c r="BH99" s="232">
        <f>IF(O99="sníž. přenesená",K99,0)</f>
        <v>0</v>
      </c>
      <c r="BI99" s="232">
        <f>IF(O99="nulová",K99,0)</f>
        <v>0</v>
      </c>
      <c r="BJ99" s="15" t="s">
        <v>81</v>
      </c>
      <c r="BK99" s="232">
        <f>ROUND(P99*H99,2)</f>
        <v>0</v>
      </c>
      <c r="BL99" s="15" t="s">
        <v>81</v>
      </c>
      <c r="BM99" s="231" t="s">
        <v>204</v>
      </c>
    </row>
    <row r="100" s="2" customFormat="1" ht="32.4" customHeight="1">
      <c r="A100" s="36"/>
      <c r="B100" s="37"/>
      <c r="C100" s="216" t="s">
        <v>205</v>
      </c>
      <c r="D100" s="216" t="s">
        <v>166</v>
      </c>
      <c r="E100" s="217" t="s">
        <v>185</v>
      </c>
      <c r="F100" s="218" t="s">
        <v>186</v>
      </c>
      <c r="G100" s="219" t="s">
        <v>187</v>
      </c>
      <c r="H100" s="220">
        <v>85</v>
      </c>
      <c r="I100" s="221"/>
      <c r="J100" s="222"/>
      <c r="K100" s="223">
        <f>ROUND(P100*H100,2)</f>
        <v>0</v>
      </c>
      <c r="L100" s="224"/>
      <c r="M100" s="225"/>
      <c r="N100" s="226" t="s">
        <v>20</v>
      </c>
      <c r="O100" s="227" t="s">
        <v>43</v>
      </c>
      <c r="P100" s="228">
        <f>I100+J100</f>
        <v>0</v>
      </c>
      <c r="Q100" s="228">
        <f>ROUND(I100*H100,2)</f>
        <v>0</v>
      </c>
      <c r="R100" s="228">
        <f>ROUND(J100*H100,2)</f>
        <v>0</v>
      </c>
      <c r="S100" s="82"/>
      <c r="T100" s="229">
        <f>S100*H100</f>
        <v>0</v>
      </c>
      <c r="U100" s="229">
        <v>0</v>
      </c>
      <c r="V100" s="229">
        <f>U100*H100</f>
        <v>0</v>
      </c>
      <c r="W100" s="229">
        <v>0</v>
      </c>
      <c r="X100" s="230">
        <f>W100*H100</f>
        <v>0</v>
      </c>
      <c r="Y100" s="36"/>
      <c r="Z100" s="36"/>
      <c r="AA100" s="36"/>
      <c r="AB100" s="36"/>
      <c r="AC100" s="36"/>
      <c r="AD100" s="36"/>
      <c r="AE100" s="36"/>
      <c r="AR100" s="231" t="s">
        <v>87</v>
      </c>
      <c r="AT100" s="231" t="s">
        <v>166</v>
      </c>
      <c r="AU100" s="231" t="s">
        <v>74</v>
      </c>
      <c r="AY100" s="15" t="s">
        <v>170</v>
      </c>
      <c r="BE100" s="232">
        <f>IF(O100="základní",K100,0)</f>
        <v>0</v>
      </c>
      <c r="BF100" s="232">
        <f>IF(O100="snížená",K100,0)</f>
        <v>0</v>
      </c>
      <c r="BG100" s="232">
        <f>IF(O100="zákl. přenesená",K100,0)</f>
        <v>0</v>
      </c>
      <c r="BH100" s="232">
        <f>IF(O100="sníž. přenesená",K100,0)</f>
        <v>0</v>
      </c>
      <c r="BI100" s="232">
        <f>IF(O100="nulová",K100,0)</f>
        <v>0</v>
      </c>
      <c r="BJ100" s="15" t="s">
        <v>81</v>
      </c>
      <c r="BK100" s="232">
        <f>ROUND(P100*H100,2)</f>
        <v>0</v>
      </c>
      <c r="BL100" s="15" t="s">
        <v>81</v>
      </c>
      <c r="BM100" s="231" t="s">
        <v>206</v>
      </c>
    </row>
    <row r="101" s="2" customFormat="1" ht="32.4" customHeight="1">
      <c r="A101" s="36"/>
      <c r="B101" s="37"/>
      <c r="C101" s="216" t="s">
        <v>207</v>
      </c>
      <c r="D101" s="216" t="s">
        <v>166</v>
      </c>
      <c r="E101" s="217" t="s">
        <v>208</v>
      </c>
      <c r="F101" s="218" t="s">
        <v>209</v>
      </c>
      <c r="G101" s="219" t="s">
        <v>187</v>
      </c>
      <c r="H101" s="220">
        <v>20</v>
      </c>
      <c r="I101" s="221"/>
      <c r="J101" s="222"/>
      <c r="K101" s="223">
        <f>ROUND(P101*H101,2)</f>
        <v>0</v>
      </c>
      <c r="L101" s="224"/>
      <c r="M101" s="225"/>
      <c r="N101" s="226" t="s">
        <v>20</v>
      </c>
      <c r="O101" s="227" t="s">
        <v>43</v>
      </c>
      <c r="P101" s="228">
        <f>I101+J101</f>
        <v>0</v>
      </c>
      <c r="Q101" s="228">
        <f>ROUND(I101*H101,2)</f>
        <v>0</v>
      </c>
      <c r="R101" s="228">
        <f>ROUND(J101*H101,2)</f>
        <v>0</v>
      </c>
      <c r="S101" s="82"/>
      <c r="T101" s="229">
        <f>S101*H101</f>
        <v>0</v>
      </c>
      <c r="U101" s="229">
        <v>0</v>
      </c>
      <c r="V101" s="229">
        <f>U101*H101</f>
        <v>0</v>
      </c>
      <c r="W101" s="229">
        <v>0</v>
      </c>
      <c r="X101" s="230">
        <f>W101*H101</f>
        <v>0</v>
      </c>
      <c r="Y101" s="36"/>
      <c r="Z101" s="36"/>
      <c r="AA101" s="36"/>
      <c r="AB101" s="36"/>
      <c r="AC101" s="36"/>
      <c r="AD101" s="36"/>
      <c r="AE101" s="36"/>
      <c r="AR101" s="231" t="s">
        <v>87</v>
      </c>
      <c r="AT101" s="231" t="s">
        <v>166</v>
      </c>
      <c r="AU101" s="231" t="s">
        <v>74</v>
      </c>
      <c r="AY101" s="15" t="s">
        <v>170</v>
      </c>
      <c r="BE101" s="232">
        <f>IF(O101="základní",K101,0)</f>
        <v>0</v>
      </c>
      <c r="BF101" s="232">
        <f>IF(O101="snížená",K101,0)</f>
        <v>0</v>
      </c>
      <c r="BG101" s="232">
        <f>IF(O101="zákl. přenesená",K101,0)</f>
        <v>0</v>
      </c>
      <c r="BH101" s="232">
        <f>IF(O101="sníž. přenesená",K101,0)</f>
        <v>0</v>
      </c>
      <c r="BI101" s="232">
        <f>IF(O101="nulová",K101,0)</f>
        <v>0</v>
      </c>
      <c r="BJ101" s="15" t="s">
        <v>81</v>
      </c>
      <c r="BK101" s="232">
        <f>ROUND(P101*H101,2)</f>
        <v>0</v>
      </c>
      <c r="BL101" s="15" t="s">
        <v>81</v>
      </c>
      <c r="BM101" s="231" t="s">
        <v>210</v>
      </c>
    </row>
    <row r="102" s="2" customFormat="1" ht="21.6" customHeight="1">
      <c r="A102" s="36"/>
      <c r="B102" s="37"/>
      <c r="C102" s="216" t="s">
        <v>211</v>
      </c>
      <c r="D102" s="216" t="s">
        <v>166</v>
      </c>
      <c r="E102" s="217" t="s">
        <v>212</v>
      </c>
      <c r="F102" s="218" t="s">
        <v>213</v>
      </c>
      <c r="G102" s="219" t="s">
        <v>187</v>
      </c>
      <c r="H102" s="220">
        <v>20</v>
      </c>
      <c r="I102" s="221"/>
      <c r="J102" s="222"/>
      <c r="K102" s="223">
        <f>ROUND(P102*H102,2)</f>
        <v>0</v>
      </c>
      <c r="L102" s="224"/>
      <c r="M102" s="225"/>
      <c r="N102" s="226" t="s">
        <v>20</v>
      </c>
      <c r="O102" s="227" t="s">
        <v>43</v>
      </c>
      <c r="P102" s="228">
        <f>I102+J102</f>
        <v>0</v>
      </c>
      <c r="Q102" s="228">
        <f>ROUND(I102*H102,2)</f>
        <v>0</v>
      </c>
      <c r="R102" s="228">
        <f>ROUND(J102*H102,2)</f>
        <v>0</v>
      </c>
      <c r="S102" s="82"/>
      <c r="T102" s="229">
        <f>S102*H102</f>
        <v>0</v>
      </c>
      <c r="U102" s="229">
        <v>0</v>
      </c>
      <c r="V102" s="229">
        <f>U102*H102</f>
        <v>0</v>
      </c>
      <c r="W102" s="229">
        <v>0</v>
      </c>
      <c r="X102" s="230">
        <f>W102*H102</f>
        <v>0</v>
      </c>
      <c r="Y102" s="36"/>
      <c r="Z102" s="36"/>
      <c r="AA102" s="36"/>
      <c r="AB102" s="36"/>
      <c r="AC102" s="36"/>
      <c r="AD102" s="36"/>
      <c r="AE102" s="36"/>
      <c r="AR102" s="231" t="s">
        <v>87</v>
      </c>
      <c r="AT102" s="231" t="s">
        <v>166</v>
      </c>
      <c r="AU102" s="231" t="s">
        <v>74</v>
      </c>
      <c r="AY102" s="15" t="s">
        <v>170</v>
      </c>
      <c r="BE102" s="232">
        <f>IF(O102="základní",K102,0)</f>
        <v>0</v>
      </c>
      <c r="BF102" s="232">
        <f>IF(O102="snížená",K102,0)</f>
        <v>0</v>
      </c>
      <c r="BG102" s="232">
        <f>IF(O102="zákl. přenesená",K102,0)</f>
        <v>0</v>
      </c>
      <c r="BH102" s="232">
        <f>IF(O102="sníž. přenesená",K102,0)</f>
        <v>0</v>
      </c>
      <c r="BI102" s="232">
        <f>IF(O102="nulová",K102,0)</f>
        <v>0</v>
      </c>
      <c r="BJ102" s="15" t="s">
        <v>81</v>
      </c>
      <c r="BK102" s="232">
        <f>ROUND(P102*H102,2)</f>
        <v>0</v>
      </c>
      <c r="BL102" s="15" t="s">
        <v>81</v>
      </c>
      <c r="BM102" s="231" t="s">
        <v>214</v>
      </c>
    </row>
    <row r="103" s="2" customFormat="1" ht="21.6" customHeight="1">
      <c r="A103" s="36"/>
      <c r="B103" s="37"/>
      <c r="C103" s="216" t="s">
        <v>215</v>
      </c>
      <c r="D103" s="216" t="s">
        <v>166</v>
      </c>
      <c r="E103" s="217" t="s">
        <v>216</v>
      </c>
      <c r="F103" s="218" t="s">
        <v>217</v>
      </c>
      <c r="G103" s="219" t="s">
        <v>187</v>
      </c>
      <c r="H103" s="220">
        <v>55</v>
      </c>
      <c r="I103" s="221"/>
      <c r="J103" s="222"/>
      <c r="K103" s="223">
        <f>ROUND(P103*H103,2)</f>
        <v>0</v>
      </c>
      <c r="L103" s="224"/>
      <c r="M103" s="225"/>
      <c r="N103" s="226" t="s">
        <v>20</v>
      </c>
      <c r="O103" s="227" t="s">
        <v>43</v>
      </c>
      <c r="P103" s="228">
        <f>I103+J103</f>
        <v>0</v>
      </c>
      <c r="Q103" s="228">
        <f>ROUND(I103*H103,2)</f>
        <v>0</v>
      </c>
      <c r="R103" s="228">
        <f>ROUND(J103*H103,2)</f>
        <v>0</v>
      </c>
      <c r="S103" s="82"/>
      <c r="T103" s="229">
        <f>S103*H103</f>
        <v>0</v>
      </c>
      <c r="U103" s="229">
        <v>0</v>
      </c>
      <c r="V103" s="229">
        <f>U103*H103</f>
        <v>0</v>
      </c>
      <c r="W103" s="229">
        <v>0</v>
      </c>
      <c r="X103" s="230">
        <f>W103*H103</f>
        <v>0</v>
      </c>
      <c r="Y103" s="36"/>
      <c r="Z103" s="36"/>
      <c r="AA103" s="36"/>
      <c r="AB103" s="36"/>
      <c r="AC103" s="36"/>
      <c r="AD103" s="36"/>
      <c r="AE103" s="36"/>
      <c r="AR103" s="231" t="s">
        <v>87</v>
      </c>
      <c r="AT103" s="231" t="s">
        <v>166</v>
      </c>
      <c r="AU103" s="231" t="s">
        <v>74</v>
      </c>
      <c r="AY103" s="15" t="s">
        <v>170</v>
      </c>
      <c r="BE103" s="232">
        <f>IF(O103="základní",K103,0)</f>
        <v>0</v>
      </c>
      <c r="BF103" s="232">
        <f>IF(O103="snížená",K103,0)</f>
        <v>0</v>
      </c>
      <c r="BG103" s="232">
        <f>IF(O103="zákl. přenesená",K103,0)</f>
        <v>0</v>
      </c>
      <c r="BH103" s="232">
        <f>IF(O103="sníž. přenesená",K103,0)</f>
        <v>0</v>
      </c>
      <c r="BI103" s="232">
        <f>IF(O103="nulová",K103,0)</f>
        <v>0</v>
      </c>
      <c r="BJ103" s="15" t="s">
        <v>81</v>
      </c>
      <c r="BK103" s="232">
        <f>ROUND(P103*H103,2)</f>
        <v>0</v>
      </c>
      <c r="BL103" s="15" t="s">
        <v>81</v>
      </c>
      <c r="BM103" s="231" t="s">
        <v>218</v>
      </c>
    </row>
    <row r="104" s="12" customFormat="1" ht="25.92" customHeight="1">
      <c r="A104" s="12"/>
      <c r="B104" s="233"/>
      <c r="C104" s="234"/>
      <c r="D104" s="235" t="s">
        <v>73</v>
      </c>
      <c r="E104" s="236" t="s">
        <v>166</v>
      </c>
      <c r="F104" s="236" t="s">
        <v>219</v>
      </c>
      <c r="G104" s="234"/>
      <c r="H104" s="234"/>
      <c r="I104" s="237"/>
      <c r="J104" s="237"/>
      <c r="K104" s="238">
        <f>BK104</f>
        <v>0</v>
      </c>
      <c r="L104" s="234"/>
      <c r="M104" s="239"/>
      <c r="N104" s="240"/>
      <c r="O104" s="241"/>
      <c r="P104" s="241"/>
      <c r="Q104" s="242">
        <f>Q105</f>
        <v>0</v>
      </c>
      <c r="R104" s="242">
        <f>R105</f>
        <v>0</v>
      </c>
      <c r="S104" s="241"/>
      <c r="T104" s="243">
        <f>T105</f>
        <v>0</v>
      </c>
      <c r="U104" s="241"/>
      <c r="V104" s="243">
        <f>V105</f>
        <v>0</v>
      </c>
      <c r="W104" s="241"/>
      <c r="X104" s="244">
        <f>X105</f>
        <v>0</v>
      </c>
      <c r="Y104" s="12"/>
      <c r="Z104" s="12"/>
      <c r="AA104" s="12"/>
      <c r="AB104" s="12"/>
      <c r="AC104" s="12"/>
      <c r="AD104" s="12"/>
      <c r="AE104" s="12"/>
      <c r="AR104" s="245" t="s">
        <v>165</v>
      </c>
      <c r="AT104" s="246" t="s">
        <v>73</v>
      </c>
      <c r="AU104" s="246" t="s">
        <v>74</v>
      </c>
      <c r="AY104" s="245" t="s">
        <v>170</v>
      </c>
      <c r="BK104" s="247">
        <f>BK105</f>
        <v>0</v>
      </c>
    </row>
    <row r="105" s="12" customFormat="1" ht="22.8" customHeight="1">
      <c r="A105" s="12"/>
      <c r="B105" s="233"/>
      <c r="C105" s="234"/>
      <c r="D105" s="235" t="s">
        <v>73</v>
      </c>
      <c r="E105" s="248" t="s">
        <v>220</v>
      </c>
      <c r="F105" s="248" t="s">
        <v>221</v>
      </c>
      <c r="G105" s="234"/>
      <c r="H105" s="234"/>
      <c r="I105" s="237"/>
      <c r="J105" s="237"/>
      <c r="K105" s="249">
        <f>BK105</f>
        <v>0</v>
      </c>
      <c r="L105" s="234"/>
      <c r="M105" s="239"/>
      <c r="N105" s="240"/>
      <c r="O105" s="241"/>
      <c r="P105" s="241"/>
      <c r="Q105" s="242">
        <v>0</v>
      </c>
      <c r="R105" s="242">
        <v>0</v>
      </c>
      <c r="S105" s="241"/>
      <c r="T105" s="243">
        <v>0</v>
      </c>
      <c r="U105" s="241"/>
      <c r="V105" s="243">
        <v>0</v>
      </c>
      <c r="W105" s="241"/>
      <c r="X105" s="244">
        <v>0</v>
      </c>
      <c r="Y105" s="12"/>
      <c r="Z105" s="12"/>
      <c r="AA105" s="12"/>
      <c r="AB105" s="12"/>
      <c r="AC105" s="12"/>
      <c r="AD105" s="12"/>
      <c r="AE105" s="12"/>
      <c r="AR105" s="245" t="s">
        <v>165</v>
      </c>
      <c r="AT105" s="246" t="s">
        <v>73</v>
      </c>
      <c r="AU105" s="246" t="s">
        <v>81</v>
      </c>
      <c r="AY105" s="245" t="s">
        <v>170</v>
      </c>
      <c r="BK105" s="247">
        <v>0</v>
      </c>
    </row>
    <row r="106" s="12" customFormat="1" ht="25.92" customHeight="1">
      <c r="A106" s="12"/>
      <c r="B106" s="233"/>
      <c r="C106" s="234"/>
      <c r="D106" s="235" t="s">
        <v>73</v>
      </c>
      <c r="E106" s="236" t="s">
        <v>130</v>
      </c>
      <c r="F106" s="236" t="s">
        <v>222</v>
      </c>
      <c r="G106" s="234"/>
      <c r="H106" s="234"/>
      <c r="I106" s="237"/>
      <c r="J106" s="237"/>
      <c r="K106" s="238">
        <f>BK106</f>
        <v>0</v>
      </c>
      <c r="L106" s="234"/>
      <c r="M106" s="239"/>
      <c r="N106" s="240"/>
      <c r="O106" s="241"/>
      <c r="P106" s="241"/>
      <c r="Q106" s="242">
        <f>SUM(Q107:Q354)</f>
        <v>0</v>
      </c>
      <c r="R106" s="242">
        <f>SUM(R107:R354)</f>
        <v>0</v>
      </c>
      <c r="S106" s="241"/>
      <c r="T106" s="243">
        <f>SUM(T107:T354)</f>
        <v>0</v>
      </c>
      <c r="U106" s="241"/>
      <c r="V106" s="243">
        <f>SUM(V107:V354)</f>
        <v>0</v>
      </c>
      <c r="W106" s="241"/>
      <c r="X106" s="244">
        <f>SUM(X107:X354)</f>
        <v>0</v>
      </c>
      <c r="Y106" s="12"/>
      <c r="Z106" s="12"/>
      <c r="AA106" s="12"/>
      <c r="AB106" s="12"/>
      <c r="AC106" s="12"/>
      <c r="AD106" s="12"/>
      <c r="AE106" s="12"/>
      <c r="AR106" s="245" t="s">
        <v>172</v>
      </c>
      <c r="AT106" s="246" t="s">
        <v>73</v>
      </c>
      <c r="AU106" s="246" t="s">
        <v>74</v>
      </c>
      <c r="AY106" s="245" t="s">
        <v>170</v>
      </c>
      <c r="BK106" s="247">
        <f>SUM(BK107:BK354)</f>
        <v>0</v>
      </c>
    </row>
    <row r="107" s="2" customFormat="1" ht="21.6" customHeight="1">
      <c r="A107" s="36"/>
      <c r="B107" s="37"/>
      <c r="C107" s="216" t="s">
        <v>223</v>
      </c>
      <c r="D107" s="216" t="s">
        <v>166</v>
      </c>
      <c r="E107" s="217" t="s">
        <v>224</v>
      </c>
      <c r="F107" s="218" t="s">
        <v>225</v>
      </c>
      <c r="G107" s="219" t="s">
        <v>187</v>
      </c>
      <c r="H107" s="220">
        <v>220</v>
      </c>
      <c r="I107" s="221"/>
      <c r="J107" s="222"/>
      <c r="K107" s="223">
        <f>ROUND(P107*H107,2)</f>
        <v>0</v>
      </c>
      <c r="L107" s="224"/>
      <c r="M107" s="225"/>
      <c r="N107" s="226" t="s">
        <v>20</v>
      </c>
      <c r="O107" s="227" t="s">
        <v>43</v>
      </c>
      <c r="P107" s="228">
        <f>I107+J107</f>
        <v>0</v>
      </c>
      <c r="Q107" s="228">
        <f>ROUND(I107*H107,2)</f>
        <v>0</v>
      </c>
      <c r="R107" s="228">
        <f>ROUND(J107*H107,2)</f>
        <v>0</v>
      </c>
      <c r="S107" s="82"/>
      <c r="T107" s="229">
        <f>S107*H107</f>
        <v>0</v>
      </c>
      <c r="U107" s="229">
        <v>0</v>
      </c>
      <c r="V107" s="229">
        <f>U107*H107</f>
        <v>0</v>
      </c>
      <c r="W107" s="229">
        <v>0</v>
      </c>
      <c r="X107" s="230">
        <f>W107*H107</f>
        <v>0</v>
      </c>
      <c r="Y107" s="36"/>
      <c r="Z107" s="36"/>
      <c r="AA107" s="36"/>
      <c r="AB107" s="36"/>
      <c r="AC107" s="36"/>
      <c r="AD107" s="36"/>
      <c r="AE107" s="36"/>
      <c r="AR107" s="231" t="s">
        <v>226</v>
      </c>
      <c r="AT107" s="231" t="s">
        <v>166</v>
      </c>
      <c r="AU107" s="231" t="s">
        <v>81</v>
      </c>
      <c r="AY107" s="15" t="s">
        <v>170</v>
      </c>
      <c r="BE107" s="232">
        <f>IF(O107="základní",K107,0)</f>
        <v>0</v>
      </c>
      <c r="BF107" s="232">
        <f>IF(O107="snížená",K107,0)</f>
        <v>0</v>
      </c>
      <c r="BG107" s="232">
        <f>IF(O107="zákl. přenesená",K107,0)</f>
        <v>0</v>
      </c>
      <c r="BH107" s="232">
        <f>IF(O107="sníž. přenesená",K107,0)</f>
        <v>0</v>
      </c>
      <c r="BI107" s="232">
        <f>IF(O107="nulová",K107,0)</f>
        <v>0</v>
      </c>
      <c r="BJ107" s="15" t="s">
        <v>81</v>
      </c>
      <c r="BK107" s="232">
        <f>ROUND(P107*H107,2)</f>
        <v>0</v>
      </c>
      <c r="BL107" s="15" t="s">
        <v>226</v>
      </c>
      <c r="BM107" s="231" t="s">
        <v>227</v>
      </c>
    </row>
    <row r="108" s="2" customFormat="1" ht="54" customHeight="1">
      <c r="A108" s="36"/>
      <c r="B108" s="37"/>
      <c r="C108" s="250" t="s">
        <v>228</v>
      </c>
      <c r="D108" s="250" t="s">
        <v>229</v>
      </c>
      <c r="E108" s="251" t="s">
        <v>230</v>
      </c>
      <c r="F108" s="252" t="s">
        <v>231</v>
      </c>
      <c r="G108" s="253" t="s">
        <v>187</v>
      </c>
      <c r="H108" s="254">
        <v>325</v>
      </c>
      <c r="I108" s="255"/>
      <c r="J108" s="255"/>
      <c r="K108" s="256">
        <f>ROUND(P108*H108,2)</f>
        <v>0</v>
      </c>
      <c r="L108" s="257"/>
      <c r="M108" s="42"/>
      <c r="N108" s="258" t="s">
        <v>20</v>
      </c>
      <c r="O108" s="227" t="s">
        <v>43</v>
      </c>
      <c r="P108" s="228">
        <f>I108+J108</f>
        <v>0</v>
      </c>
      <c r="Q108" s="228">
        <f>ROUND(I108*H108,2)</f>
        <v>0</v>
      </c>
      <c r="R108" s="228">
        <f>ROUND(J108*H108,2)</f>
        <v>0</v>
      </c>
      <c r="S108" s="82"/>
      <c r="T108" s="229">
        <f>S108*H108</f>
        <v>0</v>
      </c>
      <c r="U108" s="229">
        <v>0</v>
      </c>
      <c r="V108" s="229">
        <f>U108*H108</f>
        <v>0</v>
      </c>
      <c r="W108" s="229">
        <v>0</v>
      </c>
      <c r="X108" s="230">
        <f>W108*H108</f>
        <v>0</v>
      </c>
      <c r="Y108" s="36"/>
      <c r="Z108" s="36"/>
      <c r="AA108" s="36"/>
      <c r="AB108" s="36"/>
      <c r="AC108" s="36"/>
      <c r="AD108" s="36"/>
      <c r="AE108" s="36"/>
      <c r="AR108" s="231" t="s">
        <v>81</v>
      </c>
      <c r="AT108" s="231" t="s">
        <v>229</v>
      </c>
      <c r="AU108" s="231" t="s">
        <v>81</v>
      </c>
      <c r="AY108" s="15" t="s">
        <v>170</v>
      </c>
      <c r="BE108" s="232">
        <f>IF(O108="základní",K108,0)</f>
        <v>0</v>
      </c>
      <c r="BF108" s="232">
        <f>IF(O108="snížená",K108,0)</f>
        <v>0</v>
      </c>
      <c r="BG108" s="232">
        <f>IF(O108="zákl. přenesená",K108,0)</f>
        <v>0</v>
      </c>
      <c r="BH108" s="232">
        <f>IF(O108="sníž. přenesená",K108,0)</f>
        <v>0</v>
      </c>
      <c r="BI108" s="232">
        <f>IF(O108="nulová",K108,0)</f>
        <v>0</v>
      </c>
      <c r="BJ108" s="15" t="s">
        <v>81</v>
      </c>
      <c r="BK108" s="232">
        <f>ROUND(P108*H108,2)</f>
        <v>0</v>
      </c>
      <c r="BL108" s="15" t="s">
        <v>81</v>
      </c>
      <c r="BM108" s="231" t="s">
        <v>232</v>
      </c>
    </row>
    <row r="109" s="2" customFormat="1" ht="54" customHeight="1">
      <c r="A109" s="36"/>
      <c r="B109" s="37"/>
      <c r="C109" s="250" t="s">
        <v>233</v>
      </c>
      <c r="D109" s="250" t="s">
        <v>229</v>
      </c>
      <c r="E109" s="251" t="s">
        <v>234</v>
      </c>
      <c r="F109" s="252" t="s">
        <v>235</v>
      </c>
      <c r="G109" s="253" t="s">
        <v>169</v>
      </c>
      <c r="H109" s="254">
        <v>5</v>
      </c>
      <c r="I109" s="255"/>
      <c r="J109" s="255"/>
      <c r="K109" s="256">
        <f>ROUND(P109*H109,2)</f>
        <v>0</v>
      </c>
      <c r="L109" s="257"/>
      <c r="M109" s="42"/>
      <c r="N109" s="258" t="s">
        <v>20</v>
      </c>
      <c r="O109" s="227" t="s">
        <v>43</v>
      </c>
      <c r="P109" s="228">
        <f>I109+J109</f>
        <v>0</v>
      </c>
      <c r="Q109" s="228">
        <f>ROUND(I109*H109,2)</f>
        <v>0</v>
      </c>
      <c r="R109" s="228">
        <f>ROUND(J109*H109,2)</f>
        <v>0</v>
      </c>
      <c r="S109" s="82"/>
      <c r="T109" s="229">
        <f>S109*H109</f>
        <v>0</v>
      </c>
      <c r="U109" s="229">
        <v>0</v>
      </c>
      <c r="V109" s="229">
        <f>U109*H109</f>
        <v>0</v>
      </c>
      <c r="W109" s="229">
        <v>0</v>
      </c>
      <c r="X109" s="230">
        <f>W109*H109</f>
        <v>0</v>
      </c>
      <c r="Y109" s="36"/>
      <c r="Z109" s="36"/>
      <c r="AA109" s="36"/>
      <c r="AB109" s="36"/>
      <c r="AC109" s="36"/>
      <c r="AD109" s="36"/>
      <c r="AE109" s="36"/>
      <c r="AR109" s="231" t="s">
        <v>81</v>
      </c>
      <c r="AT109" s="231" t="s">
        <v>229</v>
      </c>
      <c r="AU109" s="231" t="s">
        <v>81</v>
      </c>
      <c r="AY109" s="15" t="s">
        <v>170</v>
      </c>
      <c r="BE109" s="232">
        <f>IF(O109="základní",K109,0)</f>
        <v>0</v>
      </c>
      <c r="BF109" s="232">
        <f>IF(O109="snížená",K109,0)</f>
        <v>0</v>
      </c>
      <c r="BG109" s="232">
        <f>IF(O109="zákl. přenesená",K109,0)</f>
        <v>0</v>
      </c>
      <c r="BH109" s="232">
        <f>IF(O109="sníž. přenesená",K109,0)</f>
        <v>0</v>
      </c>
      <c r="BI109" s="232">
        <f>IF(O109="nulová",K109,0)</f>
        <v>0</v>
      </c>
      <c r="BJ109" s="15" t="s">
        <v>81</v>
      </c>
      <c r="BK109" s="232">
        <f>ROUND(P109*H109,2)</f>
        <v>0</v>
      </c>
      <c r="BL109" s="15" t="s">
        <v>81</v>
      </c>
      <c r="BM109" s="231" t="s">
        <v>236</v>
      </c>
    </row>
    <row r="110" s="2" customFormat="1" ht="64.8" customHeight="1">
      <c r="A110" s="36"/>
      <c r="B110" s="37"/>
      <c r="C110" s="250" t="s">
        <v>237</v>
      </c>
      <c r="D110" s="250" t="s">
        <v>229</v>
      </c>
      <c r="E110" s="251" t="s">
        <v>238</v>
      </c>
      <c r="F110" s="252" t="s">
        <v>239</v>
      </c>
      <c r="G110" s="253" t="s">
        <v>169</v>
      </c>
      <c r="H110" s="254">
        <v>2</v>
      </c>
      <c r="I110" s="255"/>
      <c r="J110" s="255"/>
      <c r="K110" s="256">
        <f>ROUND(P110*H110,2)</f>
        <v>0</v>
      </c>
      <c r="L110" s="257"/>
      <c r="M110" s="42"/>
      <c r="N110" s="258" t="s">
        <v>20</v>
      </c>
      <c r="O110" s="227" t="s">
        <v>43</v>
      </c>
      <c r="P110" s="228">
        <f>I110+J110</f>
        <v>0</v>
      </c>
      <c r="Q110" s="228">
        <f>ROUND(I110*H110,2)</f>
        <v>0</v>
      </c>
      <c r="R110" s="228">
        <f>ROUND(J110*H110,2)</f>
        <v>0</v>
      </c>
      <c r="S110" s="82"/>
      <c r="T110" s="229">
        <f>S110*H110</f>
        <v>0</v>
      </c>
      <c r="U110" s="229">
        <v>0</v>
      </c>
      <c r="V110" s="229">
        <f>U110*H110</f>
        <v>0</v>
      </c>
      <c r="W110" s="229">
        <v>0</v>
      </c>
      <c r="X110" s="230">
        <f>W110*H110</f>
        <v>0</v>
      </c>
      <c r="Y110" s="36"/>
      <c r="Z110" s="36"/>
      <c r="AA110" s="36"/>
      <c r="AB110" s="36"/>
      <c r="AC110" s="36"/>
      <c r="AD110" s="36"/>
      <c r="AE110" s="36"/>
      <c r="AR110" s="231" t="s">
        <v>226</v>
      </c>
      <c r="AT110" s="231" t="s">
        <v>229</v>
      </c>
      <c r="AU110" s="231" t="s">
        <v>81</v>
      </c>
      <c r="AY110" s="15" t="s">
        <v>170</v>
      </c>
      <c r="BE110" s="232">
        <f>IF(O110="základní",K110,0)</f>
        <v>0</v>
      </c>
      <c r="BF110" s="232">
        <f>IF(O110="snížená",K110,0)</f>
        <v>0</v>
      </c>
      <c r="BG110" s="232">
        <f>IF(O110="zákl. přenesená",K110,0)</f>
        <v>0</v>
      </c>
      <c r="BH110" s="232">
        <f>IF(O110="sníž. přenesená",K110,0)</f>
        <v>0</v>
      </c>
      <c r="BI110" s="232">
        <f>IF(O110="nulová",K110,0)</f>
        <v>0</v>
      </c>
      <c r="BJ110" s="15" t="s">
        <v>81</v>
      </c>
      <c r="BK110" s="232">
        <f>ROUND(P110*H110,2)</f>
        <v>0</v>
      </c>
      <c r="BL110" s="15" t="s">
        <v>226</v>
      </c>
      <c r="BM110" s="231" t="s">
        <v>240</v>
      </c>
    </row>
    <row r="111" s="2" customFormat="1" ht="97.2" customHeight="1">
      <c r="A111" s="36"/>
      <c r="B111" s="37"/>
      <c r="C111" s="250" t="s">
        <v>8</v>
      </c>
      <c r="D111" s="250" t="s">
        <v>229</v>
      </c>
      <c r="E111" s="251" t="s">
        <v>241</v>
      </c>
      <c r="F111" s="252" t="s">
        <v>242</v>
      </c>
      <c r="G111" s="253" t="s">
        <v>243</v>
      </c>
      <c r="H111" s="254">
        <v>200</v>
      </c>
      <c r="I111" s="255"/>
      <c r="J111" s="255"/>
      <c r="K111" s="256">
        <f>ROUND(P111*H111,2)</f>
        <v>0</v>
      </c>
      <c r="L111" s="257"/>
      <c r="M111" s="42"/>
      <c r="N111" s="258" t="s">
        <v>20</v>
      </c>
      <c r="O111" s="227" t="s">
        <v>43</v>
      </c>
      <c r="P111" s="228">
        <f>I111+J111</f>
        <v>0</v>
      </c>
      <c r="Q111" s="228">
        <f>ROUND(I111*H111,2)</f>
        <v>0</v>
      </c>
      <c r="R111" s="228">
        <f>ROUND(J111*H111,2)</f>
        <v>0</v>
      </c>
      <c r="S111" s="82"/>
      <c r="T111" s="229">
        <f>S111*H111</f>
        <v>0</v>
      </c>
      <c r="U111" s="229">
        <v>0</v>
      </c>
      <c r="V111" s="229">
        <f>U111*H111</f>
        <v>0</v>
      </c>
      <c r="W111" s="229">
        <v>0</v>
      </c>
      <c r="X111" s="230">
        <f>W111*H111</f>
        <v>0</v>
      </c>
      <c r="Y111" s="36"/>
      <c r="Z111" s="36"/>
      <c r="AA111" s="36"/>
      <c r="AB111" s="36"/>
      <c r="AC111" s="36"/>
      <c r="AD111" s="36"/>
      <c r="AE111" s="36"/>
      <c r="AR111" s="231" t="s">
        <v>81</v>
      </c>
      <c r="AT111" s="231" t="s">
        <v>229</v>
      </c>
      <c r="AU111" s="231" t="s">
        <v>81</v>
      </c>
      <c r="AY111" s="15" t="s">
        <v>170</v>
      </c>
      <c r="BE111" s="232">
        <f>IF(O111="základní",K111,0)</f>
        <v>0</v>
      </c>
      <c r="BF111" s="232">
        <f>IF(O111="snížená",K111,0)</f>
        <v>0</v>
      </c>
      <c r="BG111" s="232">
        <f>IF(O111="zákl. přenesená",K111,0)</f>
        <v>0</v>
      </c>
      <c r="BH111" s="232">
        <f>IF(O111="sníž. přenesená",K111,0)</f>
        <v>0</v>
      </c>
      <c r="BI111" s="232">
        <f>IF(O111="nulová",K111,0)</f>
        <v>0</v>
      </c>
      <c r="BJ111" s="15" t="s">
        <v>81</v>
      </c>
      <c r="BK111" s="232">
        <f>ROUND(P111*H111,2)</f>
        <v>0</v>
      </c>
      <c r="BL111" s="15" t="s">
        <v>81</v>
      </c>
      <c r="BM111" s="231" t="s">
        <v>244</v>
      </c>
    </row>
    <row r="112" s="2" customFormat="1" ht="43.2" customHeight="1">
      <c r="A112" s="36"/>
      <c r="B112" s="37"/>
      <c r="C112" s="250" t="s">
        <v>245</v>
      </c>
      <c r="D112" s="250" t="s">
        <v>229</v>
      </c>
      <c r="E112" s="251" t="s">
        <v>246</v>
      </c>
      <c r="F112" s="252" t="s">
        <v>247</v>
      </c>
      <c r="G112" s="253" t="s">
        <v>169</v>
      </c>
      <c r="H112" s="254">
        <v>2</v>
      </c>
      <c r="I112" s="255"/>
      <c r="J112" s="255"/>
      <c r="K112" s="256">
        <f>ROUND(P112*H112,2)</f>
        <v>0</v>
      </c>
      <c r="L112" s="257"/>
      <c r="M112" s="42"/>
      <c r="N112" s="258" t="s">
        <v>20</v>
      </c>
      <c r="O112" s="227" t="s">
        <v>43</v>
      </c>
      <c r="P112" s="228">
        <f>I112+J112</f>
        <v>0</v>
      </c>
      <c r="Q112" s="228">
        <f>ROUND(I112*H112,2)</f>
        <v>0</v>
      </c>
      <c r="R112" s="228">
        <f>ROUND(J112*H112,2)</f>
        <v>0</v>
      </c>
      <c r="S112" s="82"/>
      <c r="T112" s="229">
        <f>S112*H112</f>
        <v>0</v>
      </c>
      <c r="U112" s="229">
        <v>0</v>
      </c>
      <c r="V112" s="229">
        <f>U112*H112</f>
        <v>0</v>
      </c>
      <c r="W112" s="229">
        <v>0</v>
      </c>
      <c r="X112" s="230">
        <f>W112*H112</f>
        <v>0</v>
      </c>
      <c r="Y112" s="36"/>
      <c r="Z112" s="36"/>
      <c r="AA112" s="36"/>
      <c r="AB112" s="36"/>
      <c r="AC112" s="36"/>
      <c r="AD112" s="36"/>
      <c r="AE112" s="36"/>
      <c r="AR112" s="231" t="s">
        <v>81</v>
      </c>
      <c r="AT112" s="231" t="s">
        <v>229</v>
      </c>
      <c r="AU112" s="231" t="s">
        <v>81</v>
      </c>
      <c r="AY112" s="15" t="s">
        <v>170</v>
      </c>
      <c r="BE112" s="232">
        <f>IF(O112="základní",K112,0)</f>
        <v>0</v>
      </c>
      <c r="BF112" s="232">
        <f>IF(O112="snížená",K112,0)</f>
        <v>0</v>
      </c>
      <c r="BG112" s="232">
        <f>IF(O112="zákl. přenesená",K112,0)</f>
        <v>0</v>
      </c>
      <c r="BH112" s="232">
        <f>IF(O112="sníž. přenesená",K112,0)</f>
        <v>0</v>
      </c>
      <c r="BI112" s="232">
        <f>IF(O112="nulová",K112,0)</f>
        <v>0</v>
      </c>
      <c r="BJ112" s="15" t="s">
        <v>81</v>
      </c>
      <c r="BK112" s="232">
        <f>ROUND(P112*H112,2)</f>
        <v>0</v>
      </c>
      <c r="BL112" s="15" t="s">
        <v>81</v>
      </c>
      <c r="BM112" s="231" t="s">
        <v>248</v>
      </c>
    </row>
    <row r="113" s="2" customFormat="1" ht="43.2" customHeight="1">
      <c r="A113" s="36"/>
      <c r="B113" s="37"/>
      <c r="C113" s="250" t="s">
        <v>249</v>
      </c>
      <c r="D113" s="250" t="s">
        <v>229</v>
      </c>
      <c r="E113" s="251" t="s">
        <v>250</v>
      </c>
      <c r="F113" s="252" t="s">
        <v>251</v>
      </c>
      <c r="G113" s="253" t="s">
        <v>169</v>
      </c>
      <c r="H113" s="254">
        <v>2</v>
      </c>
      <c r="I113" s="255"/>
      <c r="J113" s="255"/>
      <c r="K113" s="256">
        <f>ROUND(P113*H113,2)</f>
        <v>0</v>
      </c>
      <c r="L113" s="257"/>
      <c r="M113" s="42"/>
      <c r="N113" s="258" t="s">
        <v>20</v>
      </c>
      <c r="O113" s="227" t="s">
        <v>43</v>
      </c>
      <c r="P113" s="228">
        <f>I113+J113</f>
        <v>0</v>
      </c>
      <c r="Q113" s="228">
        <f>ROUND(I113*H113,2)</f>
        <v>0</v>
      </c>
      <c r="R113" s="228">
        <f>ROUND(J113*H113,2)</f>
        <v>0</v>
      </c>
      <c r="S113" s="82"/>
      <c r="T113" s="229">
        <f>S113*H113</f>
        <v>0</v>
      </c>
      <c r="U113" s="229">
        <v>0</v>
      </c>
      <c r="V113" s="229">
        <f>U113*H113</f>
        <v>0</v>
      </c>
      <c r="W113" s="229">
        <v>0</v>
      </c>
      <c r="X113" s="230">
        <f>W113*H113</f>
        <v>0</v>
      </c>
      <c r="Y113" s="36"/>
      <c r="Z113" s="36"/>
      <c r="AA113" s="36"/>
      <c r="AB113" s="36"/>
      <c r="AC113" s="36"/>
      <c r="AD113" s="36"/>
      <c r="AE113" s="36"/>
      <c r="AR113" s="231" t="s">
        <v>226</v>
      </c>
      <c r="AT113" s="231" t="s">
        <v>229</v>
      </c>
      <c r="AU113" s="231" t="s">
        <v>81</v>
      </c>
      <c r="AY113" s="15" t="s">
        <v>170</v>
      </c>
      <c r="BE113" s="232">
        <f>IF(O113="základní",K113,0)</f>
        <v>0</v>
      </c>
      <c r="BF113" s="232">
        <f>IF(O113="snížená",K113,0)</f>
        <v>0</v>
      </c>
      <c r="BG113" s="232">
        <f>IF(O113="zákl. přenesená",K113,0)</f>
        <v>0</v>
      </c>
      <c r="BH113" s="232">
        <f>IF(O113="sníž. přenesená",K113,0)</f>
        <v>0</v>
      </c>
      <c r="BI113" s="232">
        <f>IF(O113="nulová",K113,0)</f>
        <v>0</v>
      </c>
      <c r="BJ113" s="15" t="s">
        <v>81</v>
      </c>
      <c r="BK113" s="232">
        <f>ROUND(P113*H113,2)</f>
        <v>0</v>
      </c>
      <c r="BL113" s="15" t="s">
        <v>226</v>
      </c>
      <c r="BM113" s="231" t="s">
        <v>252</v>
      </c>
    </row>
    <row r="114" s="2" customFormat="1" ht="21.6" customHeight="1">
      <c r="A114" s="36"/>
      <c r="B114" s="37"/>
      <c r="C114" s="250" t="s">
        <v>253</v>
      </c>
      <c r="D114" s="250" t="s">
        <v>229</v>
      </c>
      <c r="E114" s="251" t="s">
        <v>254</v>
      </c>
      <c r="F114" s="252" t="s">
        <v>255</v>
      </c>
      <c r="G114" s="253" t="s">
        <v>169</v>
      </c>
      <c r="H114" s="254">
        <v>1</v>
      </c>
      <c r="I114" s="255"/>
      <c r="J114" s="255"/>
      <c r="K114" s="256">
        <f>ROUND(P114*H114,2)</f>
        <v>0</v>
      </c>
      <c r="L114" s="257"/>
      <c r="M114" s="42"/>
      <c r="N114" s="258" t="s">
        <v>20</v>
      </c>
      <c r="O114" s="227" t="s">
        <v>43</v>
      </c>
      <c r="P114" s="228">
        <f>I114+J114</f>
        <v>0</v>
      </c>
      <c r="Q114" s="228">
        <f>ROUND(I114*H114,2)</f>
        <v>0</v>
      </c>
      <c r="R114" s="228">
        <f>ROUND(J114*H114,2)</f>
        <v>0</v>
      </c>
      <c r="S114" s="82"/>
      <c r="T114" s="229">
        <f>S114*H114</f>
        <v>0</v>
      </c>
      <c r="U114" s="229">
        <v>0</v>
      </c>
      <c r="V114" s="229">
        <f>U114*H114</f>
        <v>0</v>
      </c>
      <c r="W114" s="229">
        <v>0</v>
      </c>
      <c r="X114" s="230">
        <f>W114*H114</f>
        <v>0</v>
      </c>
      <c r="Y114" s="36"/>
      <c r="Z114" s="36"/>
      <c r="AA114" s="36"/>
      <c r="AB114" s="36"/>
      <c r="AC114" s="36"/>
      <c r="AD114" s="36"/>
      <c r="AE114" s="36"/>
      <c r="AR114" s="231" t="s">
        <v>226</v>
      </c>
      <c r="AT114" s="231" t="s">
        <v>229</v>
      </c>
      <c r="AU114" s="231" t="s">
        <v>81</v>
      </c>
      <c r="AY114" s="15" t="s">
        <v>170</v>
      </c>
      <c r="BE114" s="232">
        <f>IF(O114="základní",K114,0)</f>
        <v>0</v>
      </c>
      <c r="BF114" s="232">
        <f>IF(O114="snížená",K114,0)</f>
        <v>0</v>
      </c>
      <c r="BG114" s="232">
        <f>IF(O114="zákl. přenesená",K114,0)</f>
        <v>0</v>
      </c>
      <c r="BH114" s="232">
        <f>IF(O114="sníž. přenesená",K114,0)</f>
        <v>0</v>
      </c>
      <c r="BI114" s="232">
        <f>IF(O114="nulová",K114,0)</f>
        <v>0</v>
      </c>
      <c r="BJ114" s="15" t="s">
        <v>81</v>
      </c>
      <c r="BK114" s="232">
        <f>ROUND(P114*H114,2)</f>
        <v>0</v>
      </c>
      <c r="BL114" s="15" t="s">
        <v>226</v>
      </c>
      <c r="BM114" s="231" t="s">
        <v>256</v>
      </c>
    </row>
    <row r="115" s="2" customFormat="1" ht="32.4" customHeight="1">
      <c r="A115" s="36"/>
      <c r="B115" s="37"/>
      <c r="C115" s="250" t="s">
        <v>257</v>
      </c>
      <c r="D115" s="250" t="s">
        <v>229</v>
      </c>
      <c r="E115" s="251" t="s">
        <v>258</v>
      </c>
      <c r="F115" s="252" t="s">
        <v>259</v>
      </c>
      <c r="G115" s="253" t="s">
        <v>169</v>
      </c>
      <c r="H115" s="254">
        <v>2</v>
      </c>
      <c r="I115" s="255"/>
      <c r="J115" s="255"/>
      <c r="K115" s="256">
        <f>ROUND(P115*H115,2)</f>
        <v>0</v>
      </c>
      <c r="L115" s="257"/>
      <c r="M115" s="42"/>
      <c r="N115" s="258" t="s">
        <v>20</v>
      </c>
      <c r="O115" s="227" t="s">
        <v>43</v>
      </c>
      <c r="P115" s="228">
        <f>I115+J115</f>
        <v>0</v>
      </c>
      <c r="Q115" s="228">
        <f>ROUND(I115*H115,2)</f>
        <v>0</v>
      </c>
      <c r="R115" s="228">
        <f>ROUND(J115*H115,2)</f>
        <v>0</v>
      </c>
      <c r="S115" s="82"/>
      <c r="T115" s="229">
        <f>S115*H115</f>
        <v>0</v>
      </c>
      <c r="U115" s="229">
        <v>0</v>
      </c>
      <c r="V115" s="229">
        <f>U115*H115</f>
        <v>0</v>
      </c>
      <c r="W115" s="229">
        <v>0</v>
      </c>
      <c r="X115" s="230">
        <f>W115*H115</f>
        <v>0</v>
      </c>
      <c r="Y115" s="36"/>
      <c r="Z115" s="36"/>
      <c r="AA115" s="36"/>
      <c r="AB115" s="36"/>
      <c r="AC115" s="36"/>
      <c r="AD115" s="36"/>
      <c r="AE115" s="36"/>
      <c r="AR115" s="231" t="s">
        <v>81</v>
      </c>
      <c r="AT115" s="231" t="s">
        <v>229</v>
      </c>
      <c r="AU115" s="231" t="s">
        <v>81</v>
      </c>
      <c r="AY115" s="15" t="s">
        <v>170</v>
      </c>
      <c r="BE115" s="232">
        <f>IF(O115="základní",K115,0)</f>
        <v>0</v>
      </c>
      <c r="BF115" s="232">
        <f>IF(O115="snížená",K115,0)</f>
        <v>0</v>
      </c>
      <c r="BG115" s="232">
        <f>IF(O115="zákl. přenesená",K115,0)</f>
        <v>0</v>
      </c>
      <c r="BH115" s="232">
        <f>IF(O115="sníž. přenesená",K115,0)</f>
        <v>0</v>
      </c>
      <c r="BI115" s="232">
        <f>IF(O115="nulová",K115,0)</f>
        <v>0</v>
      </c>
      <c r="BJ115" s="15" t="s">
        <v>81</v>
      </c>
      <c r="BK115" s="232">
        <f>ROUND(P115*H115,2)</f>
        <v>0</v>
      </c>
      <c r="BL115" s="15" t="s">
        <v>81</v>
      </c>
      <c r="BM115" s="231" t="s">
        <v>260</v>
      </c>
    </row>
    <row r="116" s="2" customFormat="1" ht="43.2" customHeight="1">
      <c r="A116" s="36"/>
      <c r="B116" s="37"/>
      <c r="C116" s="216" t="s">
        <v>261</v>
      </c>
      <c r="D116" s="216" t="s">
        <v>166</v>
      </c>
      <c r="E116" s="217" t="s">
        <v>262</v>
      </c>
      <c r="F116" s="218" t="s">
        <v>263</v>
      </c>
      <c r="G116" s="219" t="s">
        <v>169</v>
      </c>
      <c r="H116" s="220">
        <v>1</v>
      </c>
      <c r="I116" s="221"/>
      <c r="J116" s="222"/>
      <c r="K116" s="223">
        <f>ROUND(P116*H116,2)</f>
        <v>0</v>
      </c>
      <c r="L116" s="224"/>
      <c r="M116" s="225"/>
      <c r="N116" s="226" t="s">
        <v>20</v>
      </c>
      <c r="O116" s="227" t="s">
        <v>43</v>
      </c>
      <c r="P116" s="228">
        <f>I116+J116</f>
        <v>0</v>
      </c>
      <c r="Q116" s="228">
        <f>ROUND(I116*H116,2)</f>
        <v>0</v>
      </c>
      <c r="R116" s="228">
        <f>ROUND(J116*H116,2)</f>
        <v>0</v>
      </c>
      <c r="S116" s="82"/>
      <c r="T116" s="229">
        <f>S116*H116</f>
        <v>0</v>
      </c>
      <c r="U116" s="229">
        <v>0</v>
      </c>
      <c r="V116" s="229">
        <f>U116*H116</f>
        <v>0</v>
      </c>
      <c r="W116" s="229">
        <v>0</v>
      </c>
      <c r="X116" s="230">
        <f>W116*H116</f>
        <v>0</v>
      </c>
      <c r="Y116" s="36"/>
      <c r="Z116" s="36"/>
      <c r="AA116" s="36"/>
      <c r="AB116" s="36"/>
      <c r="AC116" s="36"/>
      <c r="AD116" s="36"/>
      <c r="AE116" s="36"/>
      <c r="AR116" s="231" t="s">
        <v>87</v>
      </c>
      <c r="AT116" s="231" t="s">
        <v>166</v>
      </c>
      <c r="AU116" s="231" t="s">
        <v>81</v>
      </c>
      <c r="AY116" s="15" t="s">
        <v>170</v>
      </c>
      <c r="BE116" s="232">
        <f>IF(O116="základní",K116,0)</f>
        <v>0</v>
      </c>
      <c r="BF116" s="232">
        <f>IF(O116="snížená",K116,0)</f>
        <v>0</v>
      </c>
      <c r="BG116" s="232">
        <f>IF(O116="zákl. přenesená",K116,0)</f>
        <v>0</v>
      </c>
      <c r="BH116" s="232">
        <f>IF(O116="sníž. přenesená",K116,0)</f>
        <v>0</v>
      </c>
      <c r="BI116" s="232">
        <f>IF(O116="nulová",K116,0)</f>
        <v>0</v>
      </c>
      <c r="BJ116" s="15" t="s">
        <v>81</v>
      </c>
      <c r="BK116" s="232">
        <f>ROUND(P116*H116,2)</f>
        <v>0</v>
      </c>
      <c r="BL116" s="15" t="s">
        <v>81</v>
      </c>
      <c r="BM116" s="231" t="s">
        <v>264</v>
      </c>
    </row>
    <row r="117" s="2" customFormat="1" ht="43.2" customHeight="1">
      <c r="A117" s="36"/>
      <c r="B117" s="37"/>
      <c r="C117" s="216" t="s">
        <v>265</v>
      </c>
      <c r="D117" s="216" t="s">
        <v>166</v>
      </c>
      <c r="E117" s="217" t="s">
        <v>266</v>
      </c>
      <c r="F117" s="218" t="s">
        <v>267</v>
      </c>
      <c r="G117" s="219" t="s">
        <v>169</v>
      </c>
      <c r="H117" s="220">
        <v>1</v>
      </c>
      <c r="I117" s="221"/>
      <c r="J117" s="222"/>
      <c r="K117" s="223">
        <f>ROUND(P117*H117,2)</f>
        <v>0</v>
      </c>
      <c r="L117" s="224"/>
      <c r="M117" s="225"/>
      <c r="N117" s="226" t="s">
        <v>20</v>
      </c>
      <c r="O117" s="227" t="s">
        <v>43</v>
      </c>
      <c r="P117" s="228">
        <f>I117+J117</f>
        <v>0</v>
      </c>
      <c r="Q117" s="228">
        <f>ROUND(I117*H117,2)</f>
        <v>0</v>
      </c>
      <c r="R117" s="228">
        <f>ROUND(J117*H117,2)</f>
        <v>0</v>
      </c>
      <c r="S117" s="82"/>
      <c r="T117" s="229">
        <f>S117*H117</f>
        <v>0</v>
      </c>
      <c r="U117" s="229">
        <v>0</v>
      </c>
      <c r="V117" s="229">
        <f>U117*H117</f>
        <v>0</v>
      </c>
      <c r="W117" s="229">
        <v>0</v>
      </c>
      <c r="X117" s="230">
        <f>W117*H117</f>
        <v>0</v>
      </c>
      <c r="Y117" s="36"/>
      <c r="Z117" s="36"/>
      <c r="AA117" s="36"/>
      <c r="AB117" s="36"/>
      <c r="AC117" s="36"/>
      <c r="AD117" s="36"/>
      <c r="AE117" s="36"/>
      <c r="AR117" s="231" t="s">
        <v>87</v>
      </c>
      <c r="AT117" s="231" t="s">
        <v>166</v>
      </c>
      <c r="AU117" s="231" t="s">
        <v>81</v>
      </c>
      <c r="AY117" s="15" t="s">
        <v>170</v>
      </c>
      <c r="BE117" s="232">
        <f>IF(O117="základní",K117,0)</f>
        <v>0</v>
      </c>
      <c r="BF117" s="232">
        <f>IF(O117="snížená",K117,0)</f>
        <v>0</v>
      </c>
      <c r="BG117" s="232">
        <f>IF(O117="zákl. přenesená",K117,0)</f>
        <v>0</v>
      </c>
      <c r="BH117" s="232">
        <f>IF(O117="sníž. přenesená",K117,0)</f>
        <v>0</v>
      </c>
      <c r="BI117" s="232">
        <f>IF(O117="nulová",K117,0)</f>
        <v>0</v>
      </c>
      <c r="BJ117" s="15" t="s">
        <v>81</v>
      </c>
      <c r="BK117" s="232">
        <f>ROUND(P117*H117,2)</f>
        <v>0</v>
      </c>
      <c r="BL117" s="15" t="s">
        <v>81</v>
      </c>
      <c r="BM117" s="231" t="s">
        <v>268</v>
      </c>
    </row>
    <row r="118" s="2" customFormat="1" ht="43.2" customHeight="1">
      <c r="A118" s="36"/>
      <c r="B118" s="37"/>
      <c r="C118" s="216" t="s">
        <v>269</v>
      </c>
      <c r="D118" s="216" t="s">
        <v>166</v>
      </c>
      <c r="E118" s="217" t="s">
        <v>270</v>
      </c>
      <c r="F118" s="218" t="s">
        <v>271</v>
      </c>
      <c r="G118" s="219" t="s">
        <v>169</v>
      </c>
      <c r="H118" s="220">
        <v>80</v>
      </c>
      <c r="I118" s="221"/>
      <c r="J118" s="222"/>
      <c r="K118" s="223">
        <f>ROUND(P118*H118,2)</f>
        <v>0</v>
      </c>
      <c r="L118" s="224"/>
      <c r="M118" s="225"/>
      <c r="N118" s="226" t="s">
        <v>20</v>
      </c>
      <c r="O118" s="227" t="s">
        <v>43</v>
      </c>
      <c r="P118" s="228">
        <f>I118+J118</f>
        <v>0</v>
      </c>
      <c r="Q118" s="228">
        <f>ROUND(I118*H118,2)</f>
        <v>0</v>
      </c>
      <c r="R118" s="228">
        <f>ROUND(J118*H118,2)</f>
        <v>0</v>
      </c>
      <c r="S118" s="82"/>
      <c r="T118" s="229">
        <f>S118*H118</f>
        <v>0</v>
      </c>
      <c r="U118" s="229">
        <v>0</v>
      </c>
      <c r="V118" s="229">
        <f>U118*H118</f>
        <v>0</v>
      </c>
      <c r="W118" s="229">
        <v>0</v>
      </c>
      <c r="X118" s="230">
        <f>W118*H118</f>
        <v>0</v>
      </c>
      <c r="Y118" s="36"/>
      <c r="Z118" s="36"/>
      <c r="AA118" s="36"/>
      <c r="AB118" s="36"/>
      <c r="AC118" s="36"/>
      <c r="AD118" s="36"/>
      <c r="AE118" s="36"/>
      <c r="AR118" s="231" t="s">
        <v>87</v>
      </c>
      <c r="AT118" s="231" t="s">
        <v>166</v>
      </c>
      <c r="AU118" s="231" t="s">
        <v>81</v>
      </c>
      <c r="AY118" s="15" t="s">
        <v>170</v>
      </c>
      <c r="BE118" s="232">
        <f>IF(O118="základní",K118,0)</f>
        <v>0</v>
      </c>
      <c r="BF118" s="232">
        <f>IF(O118="snížená",K118,0)</f>
        <v>0</v>
      </c>
      <c r="BG118" s="232">
        <f>IF(O118="zákl. přenesená",K118,0)</f>
        <v>0</v>
      </c>
      <c r="BH118" s="232">
        <f>IF(O118="sníž. přenesená",K118,0)</f>
        <v>0</v>
      </c>
      <c r="BI118" s="232">
        <f>IF(O118="nulová",K118,0)</f>
        <v>0</v>
      </c>
      <c r="BJ118" s="15" t="s">
        <v>81</v>
      </c>
      <c r="BK118" s="232">
        <f>ROUND(P118*H118,2)</f>
        <v>0</v>
      </c>
      <c r="BL118" s="15" t="s">
        <v>81</v>
      </c>
      <c r="BM118" s="231" t="s">
        <v>272</v>
      </c>
    </row>
    <row r="119" s="2" customFormat="1" ht="21.6" customHeight="1">
      <c r="A119" s="36"/>
      <c r="B119" s="37"/>
      <c r="C119" s="216" t="s">
        <v>273</v>
      </c>
      <c r="D119" s="216" t="s">
        <v>166</v>
      </c>
      <c r="E119" s="217" t="s">
        <v>274</v>
      </c>
      <c r="F119" s="218" t="s">
        <v>275</v>
      </c>
      <c r="G119" s="219" t="s">
        <v>169</v>
      </c>
      <c r="H119" s="220">
        <v>319</v>
      </c>
      <c r="I119" s="221"/>
      <c r="J119" s="222"/>
      <c r="K119" s="223">
        <f>ROUND(P119*H119,2)</f>
        <v>0</v>
      </c>
      <c r="L119" s="224"/>
      <c r="M119" s="225"/>
      <c r="N119" s="226" t="s">
        <v>20</v>
      </c>
      <c r="O119" s="227" t="s">
        <v>43</v>
      </c>
      <c r="P119" s="228">
        <f>I119+J119</f>
        <v>0</v>
      </c>
      <c r="Q119" s="228">
        <f>ROUND(I119*H119,2)</f>
        <v>0</v>
      </c>
      <c r="R119" s="228">
        <f>ROUND(J119*H119,2)</f>
        <v>0</v>
      </c>
      <c r="S119" s="82"/>
      <c r="T119" s="229">
        <f>S119*H119</f>
        <v>0</v>
      </c>
      <c r="U119" s="229">
        <v>0</v>
      </c>
      <c r="V119" s="229">
        <f>U119*H119</f>
        <v>0</v>
      </c>
      <c r="W119" s="229">
        <v>0</v>
      </c>
      <c r="X119" s="230">
        <f>W119*H119</f>
        <v>0</v>
      </c>
      <c r="Y119" s="36"/>
      <c r="Z119" s="36"/>
      <c r="AA119" s="36"/>
      <c r="AB119" s="36"/>
      <c r="AC119" s="36"/>
      <c r="AD119" s="36"/>
      <c r="AE119" s="36"/>
      <c r="AR119" s="231" t="s">
        <v>87</v>
      </c>
      <c r="AT119" s="231" t="s">
        <v>166</v>
      </c>
      <c r="AU119" s="231" t="s">
        <v>81</v>
      </c>
      <c r="AY119" s="15" t="s">
        <v>170</v>
      </c>
      <c r="BE119" s="232">
        <f>IF(O119="základní",K119,0)</f>
        <v>0</v>
      </c>
      <c r="BF119" s="232">
        <f>IF(O119="snížená",K119,0)</f>
        <v>0</v>
      </c>
      <c r="BG119" s="232">
        <f>IF(O119="zákl. přenesená",K119,0)</f>
        <v>0</v>
      </c>
      <c r="BH119" s="232">
        <f>IF(O119="sníž. přenesená",K119,0)</f>
        <v>0</v>
      </c>
      <c r="BI119" s="232">
        <f>IF(O119="nulová",K119,0)</f>
        <v>0</v>
      </c>
      <c r="BJ119" s="15" t="s">
        <v>81</v>
      </c>
      <c r="BK119" s="232">
        <f>ROUND(P119*H119,2)</f>
        <v>0</v>
      </c>
      <c r="BL119" s="15" t="s">
        <v>81</v>
      </c>
      <c r="BM119" s="231" t="s">
        <v>276</v>
      </c>
    </row>
    <row r="120" s="2" customFormat="1" ht="21.6" customHeight="1">
      <c r="A120" s="36"/>
      <c r="B120" s="37"/>
      <c r="C120" s="216" t="s">
        <v>277</v>
      </c>
      <c r="D120" s="216" t="s">
        <v>166</v>
      </c>
      <c r="E120" s="217" t="s">
        <v>278</v>
      </c>
      <c r="F120" s="218" t="s">
        <v>279</v>
      </c>
      <c r="G120" s="219" t="s">
        <v>169</v>
      </c>
      <c r="H120" s="220">
        <v>50</v>
      </c>
      <c r="I120" s="221"/>
      <c r="J120" s="222"/>
      <c r="K120" s="223">
        <f>ROUND(P120*H120,2)</f>
        <v>0</v>
      </c>
      <c r="L120" s="224"/>
      <c r="M120" s="225"/>
      <c r="N120" s="226" t="s">
        <v>20</v>
      </c>
      <c r="O120" s="227" t="s">
        <v>43</v>
      </c>
      <c r="P120" s="228">
        <f>I120+J120</f>
        <v>0</v>
      </c>
      <c r="Q120" s="228">
        <f>ROUND(I120*H120,2)</f>
        <v>0</v>
      </c>
      <c r="R120" s="228">
        <f>ROUND(J120*H120,2)</f>
        <v>0</v>
      </c>
      <c r="S120" s="82"/>
      <c r="T120" s="229">
        <f>S120*H120</f>
        <v>0</v>
      </c>
      <c r="U120" s="229">
        <v>0</v>
      </c>
      <c r="V120" s="229">
        <f>U120*H120</f>
        <v>0</v>
      </c>
      <c r="W120" s="229">
        <v>0</v>
      </c>
      <c r="X120" s="230">
        <f>W120*H120</f>
        <v>0</v>
      </c>
      <c r="Y120" s="36"/>
      <c r="Z120" s="36"/>
      <c r="AA120" s="36"/>
      <c r="AB120" s="36"/>
      <c r="AC120" s="36"/>
      <c r="AD120" s="36"/>
      <c r="AE120" s="36"/>
      <c r="AR120" s="231" t="s">
        <v>87</v>
      </c>
      <c r="AT120" s="231" t="s">
        <v>166</v>
      </c>
      <c r="AU120" s="231" t="s">
        <v>81</v>
      </c>
      <c r="AY120" s="15" t="s">
        <v>170</v>
      </c>
      <c r="BE120" s="232">
        <f>IF(O120="základní",K120,0)</f>
        <v>0</v>
      </c>
      <c r="BF120" s="232">
        <f>IF(O120="snížená",K120,0)</f>
        <v>0</v>
      </c>
      <c r="BG120" s="232">
        <f>IF(O120="zákl. přenesená",K120,0)</f>
        <v>0</v>
      </c>
      <c r="BH120" s="232">
        <f>IF(O120="sníž. přenesená",K120,0)</f>
        <v>0</v>
      </c>
      <c r="BI120" s="232">
        <f>IF(O120="nulová",K120,0)</f>
        <v>0</v>
      </c>
      <c r="BJ120" s="15" t="s">
        <v>81</v>
      </c>
      <c r="BK120" s="232">
        <f>ROUND(P120*H120,2)</f>
        <v>0</v>
      </c>
      <c r="BL120" s="15" t="s">
        <v>81</v>
      </c>
      <c r="BM120" s="231" t="s">
        <v>280</v>
      </c>
    </row>
    <row r="121" s="2" customFormat="1" ht="21.6" customHeight="1">
      <c r="A121" s="36"/>
      <c r="B121" s="37"/>
      <c r="C121" s="216" t="s">
        <v>281</v>
      </c>
      <c r="D121" s="216" t="s">
        <v>166</v>
      </c>
      <c r="E121" s="217" t="s">
        <v>282</v>
      </c>
      <c r="F121" s="218" t="s">
        <v>283</v>
      </c>
      <c r="G121" s="219" t="s">
        <v>169</v>
      </c>
      <c r="H121" s="220">
        <v>12</v>
      </c>
      <c r="I121" s="221"/>
      <c r="J121" s="222"/>
      <c r="K121" s="223">
        <f>ROUND(P121*H121,2)</f>
        <v>0</v>
      </c>
      <c r="L121" s="224"/>
      <c r="M121" s="225"/>
      <c r="N121" s="226" t="s">
        <v>20</v>
      </c>
      <c r="O121" s="227" t="s">
        <v>43</v>
      </c>
      <c r="P121" s="228">
        <f>I121+J121</f>
        <v>0</v>
      </c>
      <c r="Q121" s="228">
        <f>ROUND(I121*H121,2)</f>
        <v>0</v>
      </c>
      <c r="R121" s="228">
        <f>ROUND(J121*H121,2)</f>
        <v>0</v>
      </c>
      <c r="S121" s="82"/>
      <c r="T121" s="229">
        <f>S121*H121</f>
        <v>0</v>
      </c>
      <c r="U121" s="229">
        <v>0</v>
      </c>
      <c r="V121" s="229">
        <f>U121*H121</f>
        <v>0</v>
      </c>
      <c r="W121" s="229">
        <v>0</v>
      </c>
      <c r="X121" s="230">
        <f>W121*H121</f>
        <v>0</v>
      </c>
      <c r="Y121" s="36"/>
      <c r="Z121" s="36"/>
      <c r="AA121" s="36"/>
      <c r="AB121" s="36"/>
      <c r="AC121" s="36"/>
      <c r="AD121" s="36"/>
      <c r="AE121" s="36"/>
      <c r="AR121" s="231" t="s">
        <v>87</v>
      </c>
      <c r="AT121" s="231" t="s">
        <v>166</v>
      </c>
      <c r="AU121" s="231" t="s">
        <v>81</v>
      </c>
      <c r="AY121" s="15" t="s">
        <v>170</v>
      </c>
      <c r="BE121" s="232">
        <f>IF(O121="základní",K121,0)</f>
        <v>0</v>
      </c>
      <c r="BF121" s="232">
        <f>IF(O121="snížená",K121,0)</f>
        <v>0</v>
      </c>
      <c r="BG121" s="232">
        <f>IF(O121="zákl. přenesená",K121,0)</f>
        <v>0</v>
      </c>
      <c r="BH121" s="232">
        <f>IF(O121="sníž. přenesená",K121,0)</f>
        <v>0</v>
      </c>
      <c r="BI121" s="232">
        <f>IF(O121="nulová",K121,0)</f>
        <v>0</v>
      </c>
      <c r="BJ121" s="15" t="s">
        <v>81</v>
      </c>
      <c r="BK121" s="232">
        <f>ROUND(P121*H121,2)</f>
        <v>0</v>
      </c>
      <c r="BL121" s="15" t="s">
        <v>81</v>
      </c>
      <c r="BM121" s="231" t="s">
        <v>284</v>
      </c>
    </row>
    <row r="122" s="2" customFormat="1" ht="21.6" customHeight="1">
      <c r="A122" s="36"/>
      <c r="B122" s="37"/>
      <c r="C122" s="216" t="s">
        <v>285</v>
      </c>
      <c r="D122" s="216" t="s">
        <v>166</v>
      </c>
      <c r="E122" s="217" t="s">
        <v>286</v>
      </c>
      <c r="F122" s="218" t="s">
        <v>287</v>
      </c>
      <c r="G122" s="219" t="s">
        <v>169</v>
      </c>
      <c r="H122" s="220">
        <v>98</v>
      </c>
      <c r="I122" s="221"/>
      <c r="J122" s="222"/>
      <c r="K122" s="223">
        <f>ROUND(P122*H122,2)</f>
        <v>0</v>
      </c>
      <c r="L122" s="224"/>
      <c r="M122" s="225"/>
      <c r="N122" s="226" t="s">
        <v>20</v>
      </c>
      <c r="O122" s="227" t="s">
        <v>43</v>
      </c>
      <c r="P122" s="228">
        <f>I122+J122</f>
        <v>0</v>
      </c>
      <c r="Q122" s="228">
        <f>ROUND(I122*H122,2)</f>
        <v>0</v>
      </c>
      <c r="R122" s="228">
        <f>ROUND(J122*H122,2)</f>
        <v>0</v>
      </c>
      <c r="S122" s="82"/>
      <c r="T122" s="229">
        <f>S122*H122</f>
        <v>0</v>
      </c>
      <c r="U122" s="229">
        <v>0</v>
      </c>
      <c r="V122" s="229">
        <f>U122*H122</f>
        <v>0</v>
      </c>
      <c r="W122" s="229">
        <v>0</v>
      </c>
      <c r="X122" s="230">
        <f>W122*H122</f>
        <v>0</v>
      </c>
      <c r="Y122" s="36"/>
      <c r="Z122" s="36"/>
      <c r="AA122" s="36"/>
      <c r="AB122" s="36"/>
      <c r="AC122" s="36"/>
      <c r="AD122" s="36"/>
      <c r="AE122" s="36"/>
      <c r="AR122" s="231" t="s">
        <v>87</v>
      </c>
      <c r="AT122" s="231" t="s">
        <v>166</v>
      </c>
      <c r="AU122" s="231" t="s">
        <v>81</v>
      </c>
      <c r="AY122" s="15" t="s">
        <v>170</v>
      </c>
      <c r="BE122" s="232">
        <f>IF(O122="základní",K122,0)</f>
        <v>0</v>
      </c>
      <c r="BF122" s="232">
        <f>IF(O122="snížená",K122,0)</f>
        <v>0</v>
      </c>
      <c r="BG122" s="232">
        <f>IF(O122="zákl. přenesená",K122,0)</f>
        <v>0</v>
      </c>
      <c r="BH122" s="232">
        <f>IF(O122="sníž. přenesená",K122,0)</f>
        <v>0</v>
      </c>
      <c r="BI122" s="232">
        <f>IF(O122="nulová",K122,0)</f>
        <v>0</v>
      </c>
      <c r="BJ122" s="15" t="s">
        <v>81</v>
      </c>
      <c r="BK122" s="232">
        <f>ROUND(P122*H122,2)</f>
        <v>0</v>
      </c>
      <c r="BL122" s="15" t="s">
        <v>81</v>
      </c>
      <c r="BM122" s="231" t="s">
        <v>288</v>
      </c>
    </row>
    <row r="123" s="2" customFormat="1" ht="21.6" customHeight="1">
      <c r="A123" s="36"/>
      <c r="B123" s="37"/>
      <c r="C123" s="216" t="s">
        <v>289</v>
      </c>
      <c r="D123" s="216" t="s">
        <v>166</v>
      </c>
      <c r="E123" s="217" t="s">
        <v>290</v>
      </c>
      <c r="F123" s="218" t="s">
        <v>291</v>
      </c>
      <c r="G123" s="219" t="s">
        <v>169</v>
      </c>
      <c r="H123" s="220">
        <v>26</v>
      </c>
      <c r="I123" s="221"/>
      <c r="J123" s="222"/>
      <c r="K123" s="223">
        <f>ROUND(P123*H123,2)</f>
        <v>0</v>
      </c>
      <c r="L123" s="224"/>
      <c r="M123" s="225"/>
      <c r="N123" s="226" t="s">
        <v>20</v>
      </c>
      <c r="O123" s="227" t="s">
        <v>43</v>
      </c>
      <c r="P123" s="228">
        <f>I123+J123</f>
        <v>0</v>
      </c>
      <c r="Q123" s="228">
        <f>ROUND(I123*H123,2)</f>
        <v>0</v>
      </c>
      <c r="R123" s="228">
        <f>ROUND(J123*H123,2)</f>
        <v>0</v>
      </c>
      <c r="S123" s="82"/>
      <c r="T123" s="229">
        <f>S123*H123</f>
        <v>0</v>
      </c>
      <c r="U123" s="229">
        <v>0</v>
      </c>
      <c r="V123" s="229">
        <f>U123*H123</f>
        <v>0</v>
      </c>
      <c r="W123" s="229">
        <v>0</v>
      </c>
      <c r="X123" s="230">
        <f>W123*H123</f>
        <v>0</v>
      </c>
      <c r="Y123" s="36"/>
      <c r="Z123" s="36"/>
      <c r="AA123" s="36"/>
      <c r="AB123" s="36"/>
      <c r="AC123" s="36"/>
      <c r="AD123" s="36"/>
      <c r="AE123" s="36"/>
      <c r="AR123" s="231" t="s">
        <v>87</v>
      </c>
      <c r="AT123" s="231" t="s">
        <v>166</v>
      </c>
      <c r="AU123" s="231" t="s">
        <v>81</v>
      </c>
      <c r="AY123" s="15" t="s">
        <v>170</v>
      </c>
      <c r="BE123" s="232">
        <f>IF(O123="základní",K123,0)</f>
        <v>0</v>
      </c>
      <c r="BF123" s="232">
        <f>IF(O123="snížená",K123,0)</f>
        <v>0</v>
      </c>
      <c r="BG123" s="232">
        <f>IF(O123="zákl. přenesená",K123,0)</f>
        <v>0</v>
      </c>
      <c r="BH123" s="232">
        <f>IF(O123="sníž. přenesená",K123,0)</f>
        <v>0</v>
      </c>
      <c r="BI123" s="232">
        <f>IF(O123="nulová",K123,0)</f>
        <v>0</v>
      </c>
      <c r="BJ123" s="15" t="s">
        <v>81</v>
      </c>
      <c r="BK123" s="232">
        <f>ROUND(P123*H123,2)</f>
        <v>0</v>
      </c>
      <c r="BL123" s="15" t="s">
        <v>81</v>
      </c>
      <c r="BM123" s="231" t="s">
        <v>292</v>
      </c>
    </row>
    <row r="124" s="2" customFormat="1" ht="21.6" customHeight="1">
      <c r="A124" s="36"/>
      <c r="B124" s="37"/>
      <c r="C124" s="216" t="s">
        <v>293</v>
      </c>
      <c r="D124" s="216" t="s">
        <v>166</v>
      </c>
      <c r="E124" s="217" t="s">
        <v>294</v>
      </c>
      <c r="F124" s="218" t="s">
        <v>295</v>
      </c>
      <c r="G124" s="219" t="s">
        <v>169</v>
      </c>
      <c r="H124" s="220">
        <v>23</v>
      </c>
      <c r="I124" s="221"/>
      <c r="J124" s="222"/>
      <c r="K124" s="223">
        <f>ROUND(P124*H124,2)</f>
        <v>0</v>
      </c>
      <c r="L124" s="224"/>
      <c r="M124" s="225"/>
      <c r="N124" s="226" t="s">
        <v>20</v>
      </c>
      <c r="O124" s="227" t="s">
        <v>43</v>
      </c>
      <c r="P124" s="228">
        <f>I124+J124</f>
        <v>0</v>
      </c>
      <c r="Q124" s="228">
        <f>ROUND(I124*H124,2)</f>
        <v>0</v>
      </c>
      <c r="R124" s="228">
        <f>ROUND(J124*H124,2)</f>
        <v>0</v>
      </c>
      <c r="S124" s="82"/>
      <c r="T124" s="229">
        <f>S124*H124</f>
        <v>0</v>
      </c>
      <c r="U124" s="229">
        <v>0</v>
      </c>
      <c r="V124" s="229">
        <f>U124*H124</f>
        <v>0</v>
      </c>
      <c r="W124" s="229">
        <v>0</v>
      </c>
      <c r="X124" s="230">
        <f>W124*H124</f>
        <v>0</v>
      </c>
      <c r="Y124" s="36"/>
      <c r="Z124" s="36"/>
      <c r="AA124" s="36"/>
      <c r="AB124" s="36"/>
      <c r="AC124" s="36"/>
      <c r="AD124" s="36"/>
      <c r="AE124" s="36"/>
      <c r="AR124" s="231" t="s">
        <v>87</v>
      </c>
      <c r="AT124" s="231" t="s">
        <v>166</v>
      </c>
      <c r="AU124" s="231" t="s">
        <v>81</v>
      </c>
      <c r="AY124" s="15" t="s">
        <v>170</v>
      </c>
      <c r="BE124" s="232">
        <f>IF(O124="základní",K124,0)</f>
        <v>0</v>
      </c>
      <c r="BF124" s="232">
        <f>IF(O124="snížená",K124,0)</f>
        <v>0</v>
      </c>
      <c r="BG124" s="232">
        <f>IF(O124="zákl. přenesená",K124,0)</f>
        <v>0</v>
      </c>
      <c r="BH124" s="232">
        <f>IF(O124="sníž. přenesená",K124,0)</f>
        <v>0</v>
      </c>
      <c r="BI124" s="232">
        <f>IF(O124="nulová",K124,0)</f>
        <v>0</v>
      </c>
      <c r="BJ124" s="15" t="s">
        <v>81</v>
      </c>
      <c r="BK124" s="232">
        <f>ROUND(P124*H124,2)</f>
        <v>0</v>
      </c>
      <c r="BL124" s="15" t="s">
        <v>81</v>
      </c>
      <c r="BM124" s="231" t="s">
        <v>296</v>
      </c>
    </row>
    <row r="125" s="2" customFormat="1" ht="21.6" customHeight="1">
      <c r="A125" s="36"/>
      <c r="B125" s="37"/>
      <c r="C125" s="216" t="s">
        <v>297</v>
      </c>
      <c r="D125" s="216" t="s">
        <v>166</v>
      </c>
      <c r="E125" s="217" t="s">
        <v>298</v>
      </c>
      <c r="F125" s="218" t="s">
        <v>299</v>
      </c>
      <c r="G125" s="219" t="s">
        <v>169</v>
      </c>
      <c r="H125" s="220">
        <v>28</v>
      </c>
      <c r="I125" s="221"/>
      <c r="J125" s="222"/>
      <c r="K125" s="223">
        <f>ROUND(P125*H125,2)</f>
        <v>0</v>
      </c>
      <c r="L125" s="224"/>
      <c r="M125" s="225"/>
      <c r="N125" s="226" t="s">
        <v>20</v>
      </c>
      <c r="O125" s="227" t="s">
        <v>43</v>
      </c>
      <c r="P125" s="228">
        <f>I125+J125</f>
        <v>0</v>
      </c>
      <c r="Q125" s="228">
        <f>ROUND(I125*H125,2)</f>
        <v>0</v>
      </c>
      <c r="R125" s="228">
        <f>ROUND(J125*H125,2)</f>
        <v>0</v>
      </c>
      <c r="S125" s="82"/>
      <c r="T125" s="229">
        <f>S125*H125</f>
        <v>0</v>
      </c>
      <c r="U125" s="229">
        <v>0</v>
      </c>
      <c r="V125" s="229">
        <f>U125*H125</f>
        <v>0</v>
      </c>
      <c r="W125" s="229">
        <v>0</v>
      </c>
      <c r="X125" s="230">
        <f>W125*H125</f>
        <v>0</v>
      </c>
      <c r="Y125" s="36"/>
      <c r="Z125" s="36"/>
      <c r="AA125" s="36"/>
      <c r="AB125" s="36"/>
      <c r="AC125" s="36"/>
      <c r="AD125" s="36"/>
      <c r="AE125" s="36"/>
      <c r="AR125" s="231" t="s">
        <v>87</v>
      </c>
      <c r="AT125" s="231" t="s">
        <v>166</v>
      </c>
      <c r="AU125" s="231" t="s">
        <v>81</v>
      </c>
      <c r="AY125" s="15" t="s">
        <v>170</v>
      </c>
      <c r="BE125" s="232">
        <f>IF(O125="základní",K125,0)</f>
        <v>0</v>
      </c>
      <c r="BF125" s="232">
        <f>IF(O125="snížená",K125,0)</f>
        <v>0</v>
      </c>
      <c r="BG125" s="232">
        <f>IF(O125="zákl. přenesená",K125,0)</f>
        <v>0</v>
      </c>
      <c r="BH125" s="232">
        <f>IF(O125="sníž. přenesená",K125,0)</f>
        <v>0</v>
      </c>
      <c r="BI125" s="232">
        <f>IF(O125="nulová",K125,0)</f>
        <v>0</v>
      </c>
      <c r="BJ125" s="15" t="s">
        <v>81</v>
      </c>
      <c r="BK125" s="232">
        <f>ROUND(P125*H125,2)</f>
        <v>0</v>
      </c>
      <c r="BL125" s="15" t="s">
        <v>81</v>
      </c>
      <c r="BM125" s="231" t="s">
        <v>300</v>
      </c>
    </row>
    <row r="126" s="2" customFormat="1" ht="14.4" customHeight="1">
      <c r="A126" s="36"/>
      <c r="B126" s="37"/>
      <c r="C126" s="216" t="s">
        <v>301</v>
      </c>
      <c r="D126" s="216" t="s">
        <v>166</v>
      </c>
      <c r="E126" s="217" t="s">
        <v>302</v>
      </c>
      <c r="F126" s="218" t="s">
        <v>303</v>
      </c>
      <c r="G126" s="219" t="s">
        <v>169</v>
      </c>
      <c r="H126" s="220">
        <v>1</v>
      </c>
      <c r="I126" s="221"/>
      <c r="J126" s="222"/>
      <c r="K126" s="223">
        <f>ROUND(P126*H126,2)</f>
        <v>0</v>
      </c>
      <c r="L126" s="224"/>
      <c r="M126" s="225"/>
      <c r="N126" s="226" t="s">
        <v>20</v>
      </c>
      <c r="O126" s="227" t="s">
        <v>43</v>
      </c>
      <c r="P126" s="228">
        <f>I126+J126</f>
        <v>0</v>
      </c>
      <c r="Q126" s="228">
        <f>ROUND(I126*H126,2)</f>
        <v>0</v>
      </c>
      <c r="R126" s="228">
        <f>ROUND(J126*H126,2)</f>
        <v>0</v>
      </c>
      <c r="S126" s="82"/>
      <c r="T126" s="229">
        <f>S126*H126</f>
        <v>0</v>
      </c>
      <c r="U126" s="229">
        <v>0</v>
      </c>
      <c r="V126" s="229">
        <f>U126*H126</f>
        <v>0</v>
      </c>
      <c r="W126" s="229">
        <v>0</v>
      </c>
      <c r="X126" s="230">
        <f>W126*H126</f>
        <v>0</v>
      </c>
      <c r="Y126" s="36"/>
      <c r="Z126" s="36"/>
      <c r="AA126" s="36"/>
      <c r="AB126" s="36"/>
      <c r="AC126" s="36"/>
      <c r="AD126" s="36"/>
      <c r="AE126" s="36"/>
      <c r="AR126" s="231" t="s">
        <v>87</v>
      </c>
      <c r="AT126" s="231" t="s">
        <v>166</v>
      </c>
      <c r="AU126" s="231" t="s">
        <v>81</v>
      </c>
      <c r="AY126" s="15" t="s">
        <v>170</v>
      </c>
      <c r="BE126" s="232">
        <f>IF(O126="základní",K126,0)</f>
        <v>0</v>
      </c>
      <c r="BF126" s="232">
        <f>IF(O126="snížená",K126,0)</f>
        <v>0</v>
      </c>
      <c r="BG126" s="232">
        <f>IF(O126="zákl. přenesená",K126,0)</f>
        <v>0</v>
      </c>
      <c r="BH126" s="232">
        <f>IF(O126="sníž. přenesená",K126,0)</f>
        <v>0</v>
      </c>
      <c r="BI126" s="232">
        <f>IF(O126="nulová",K126,0)</f>
        <v>0</v>
      </c>
      <c r="BJ126" s="15" t="s">
        <v>81</v>
      </c>
      <c r="BK126" s="232">
        <f>ROUND(P126*H126,2)</f>
        <v>0</v>
      </c>
      <c r="BL126" s="15" t="s">
        <v>81</v>
      </c>
      <c r="BM126" s="231" t="s">
        <v>304</v>
      </c>
    </row>
    <row r="127" s="2" customFormat="1" ht="32.4" customHeight="1">
      <c r="A127" s="36"/>
      <c r="B127" s="37"/>
      <c r="C127" s="216" t="s">
        <v>305</v>
      </c>
      <c r="D127" s="216" t="s">
        <v>166</v>
      </c>
      <c r="E127" s="217" t="s">
        <v>306</v>
      </c>
      <c r="F127" s="218" t="s">
        <v>307</v>
      </c>
      <c r="G127" s="219" t="s">
        <v>169</v>
      </c>
      <c r="H127" s="220">
        <v>1</v>
      </c>
      <c r="I127" s="221"/>
      <c r="J127" s="222"/>
      <c r="K127" s="223">
        <f>ROUND(P127*H127,2)</f>
        <v>0</v>
      </c>
      <c r="L127" s="224"/>
      <c r="M127" s="225"/>
      <c r="N127" s="226" t="s">
        <v>20</v>
      </c>
      <c r="O127" s="227" t="s">
        <v>43</v>
      </c>
      <c r="P127" s="228">
        <f>I127+J127</f>
        <v>0</v>
      </c>
      <c r="Q127" s="228">
        <f>ROUND(I127*H127,2)</f>
        <v>0</v>
      </c>
      <c r="R127" s="228">
        <f>ROUND(J127*H127,2)</f>
        <v>0</v>
      </c>
      <c r="S127" s="82"/>
      <c r="T127" s="229">
        <f>S127*H127</f>
        <v>0</v>
      </c>
      <c r="U127" s="229">
        <v>0</v>
      </c>
      <c r="V127" s="229">
        <f>U127*H127</f>
        <v>0</v>
      </c>
      <c r="W127" s="229">
        <v>0</v>
      </c>
      <c r="X127" s="230">
        <f>W127*H127</f>
        <v>0</v>
      </c>
      <c r="Y127" s="36"/>
      <c r="Z127" s="36"/>
      <c r="AA127" s="36"/>
      <c r="AB127" s="36"/>
      <c r="AC127" s="36"/>
      <c r="AD127" s="36"/>
      <c r="AE127" s="36"/>
      <c r="AR127" s="231" t="s">
        <v>87</v>
      </c>
      <c r="AT127" s="231" t="s">
        <v>166</v>
      </c>
      <c r="AU127" s="231" t="s">
        <v>81</v>
      </c>
      <c r="AY127" s="15" t="s">
        <v>170</v>
      </c>
      <c r="BE127" s="232">
        <f>IF(O127="základní",K127,0)</f>
        <v>0</v>
      </c>
      <c r="BF127" s="232">
        <f>IF(O127="snížená",K127,0)</f>
        <v>0</v>
      </c>
      <c r="BG127" s="232">
        <f>IF(O127="zákl. přenesená",K127,0)</f>
        <v>0</v>
      </c>
      <c r="BH127" s="232">
        <f>IF(O127="sníž. přenesená",K127,0)</f>
        <v>0</v>
      </c>
      <c r="BI127" s="232">
        <f>IF(O127="nulová",K127,0)</f>
        <v>0</v>
      </c>
      <c r="BJ127" s="15" t="s">
        <v>81</v>
      </c>
      <c r="BK127" s="232">
        <f>ROUND(P127*H127,2)</f>
        <v>0</v>
      </c>
      <c r="BL127" s="15" t="s">
        <v>81</v>
      </c>
      <c r="BM127" s="231" t="s">
        <v>308</v>
      </c>
    </row>
    <row r="128" s="2" customFormat="1" ht="21.6" customHeight="1">
      <c r="A128" s="36"/>
      <c r="B128" s="37"/>
      <c r="C128" s="216" t="s">
        <v>309</v>
      </c>
      <c r="D128" s="216" t="s">
        <v>166</v>
      </c>
      <c r="E128" s="217" t="s">
        <v>310</v>
      </c>
      <c r="F128" s="218" t="s">
        <v>311</v>
      </c>
      <c r="G128" s="219" t="s">
        <v>169</v>
      </c>
      <c r="H128" s="220">
        <v>1</v>
      </c>
      <c r="I128" s="221"/>
      <c r="J128" s="222"/>
      <c r="K128" s="223">
        <f>ROUND(P128*H128,2)</f>
        <v>0</v>
      </c>
      <c r="L128" s="224"/>
      <c r="M128" s="225"/>
      <c r="N128" s="226" t="s">
        <v>20</v>
      </c>
      <c r="O128" s="227" t="s">
        <v>43</v>
      </c>
      <c r="P128" s="228">
        <f>I128+J128</f>
        <v>0</v>
      </c>
      <c r="Q128" s="228">
        <f>ROUND(I128*H128,2)</f>
        <v>0</v>
      </c>
      <c r="R128" s="228">
        <f>ROUND(J128*H128,2)</f>
        <v>0</v>
      </c>
      <c r="S128" s="82"/>
      <c r="T128" s="229">
        <f>S128*H128</f>
        <v>0</v>
      </c>
      <c r="U128" s="229">
        <v>0</v>
      </c>
      <c r="V128" s="229">
        <f>U128*H128</f>
        <v>0</v>
      </c>
      <c r="W128" s="229">
        <v>0</v>
      </c>
      <c r="X128" s="230">
        <f>W128*H128</f>
        <v>0</v>
      </c>
      <c r="Y128" s="36"/>
      <c r="Z128" s="36"/>
      <c r="AA128" s="36"/>
      <c r="AB128" s="36"/>
      <c r="AC128" s="36"/>
      <c r="AD128" s="36"/>
      <c r="AE128" s="36"/>
      <c r="AR128" s="231" t="s">
        <v>87</v>
      </c>
      <c r="AT128" s="231" t="s">
        <v>166</v>
      </c>
      <c r="AU128" s="231" t="s">
        <v>81</v>
      </c>
      <c r="AY128" s="15" t="s">
        <v>170</v>
      </c>
      <c r="BE128" s="232">
        <f>IF(O128="základní",K128,0)</f>
        <v>0</v>
      </c>
      <c r="BF128" s="232">
        <f>IF(O128="snížená",K128,0)</f>
        <v>0</v>
      </c>
      <c r="BG128" s="232">
        <f>IF(O128="zákl. přenesená",K128,0)</f>
        <v>0</v>
      </c>
      <c r="BH128" s="232">
        <f>IF(O128="sníž. přenesená",K128,0)</f>
        <v>0</v>
      </c>
      <c r="BI128" s="232">
        <f>IF(O128="nulová",K128,0)</f>
        <v>0</v>
      </c>
      <c r="BJ128" s="15" t="s">
        <v>81</v>
      </c>
      <c r="BK128" s="232">
        <f>ROUND(P128*H128,2)</f>
        <v>0</v>
      </c>
      <c r="BL128" s="15" t="s">
        <v>81</v>
      </c>
      <c r="BM128" s="231" t="s">
        <v>312</v>
      </c>
    </row>
    <row r="129" s="2" customFormat="1" ht="32.4" customHeight="1">
      <c r="A129" s="36"/>
      <c r="B129" s="37"/>
      <c r="C129" s="250" t="s">
        <v>313</v>
      </c>
      <c r="D129" s="250" t="s">
        <v>229</v>
      </c>
      <c r="E129" s="251" t="s">
        <v>314</v>
      </c>
      <c r="F129" s="252" t="s">
        <v>315</v>
      </c>
      <c r="G129" s="253" t="s">
        <v>169</v>
      </c>
      <c r="H129" s="254">
        <v>2</v>
      </c>
      <c r="I129" s="255"/>
      <c r="J129" s="255"/>
      <c r="K129" s="256">
        <f>ROUND(P129*H129,2)</f>
        <v>0</v>
      </c>
      <c r="L129" s="257"/>
      <c r="M129" s="42"/>
      <c r="N129" s="258" t="s">
        <v>20</v>
      </c>
      <c r="O129" s="227" t="s">
        <v>43</v>
      </c>
      <c r="P129" s="228">
        <f>I129+J129</f>
        <v>0</v>
      </c>
      <c r="Q129" s="228">
        <f>ROUND(I129*H129,2)</f>
        <v>0</v>
      </c>
      <c r="R129" s="228">
        <f>ROUND(J129*H129,2)</f>
        <v>0</v>
      </c>
      <c r="S129" s="82"/>
      <c r="T129" s="229">
        <f>S129*H129</f>
        <v>0</v>
      </c>
      <c r="U129" s="229">
        <v>0</v>
      </c>
      <c r="V129" s="229">
        <f>U129*H129</f>
        <v>0</v>
      </c>
      <c r="W129" s="229">
        <v>0</v>
      </c>
      <c r="X129" s="230">
        <f>W129*H129</f>
        <v>0</v>
      </c>
      <c r="Y129" s="36"/>
      <c r="Z129" s="36"/>
      <c r="AA129" s="36"/>
      <c r="AB129" s="36"/>
      <c r="AC129" s="36"/>
      <c r="AD129" s="36"/>
      <c r="AE129" s="36"/>
      <c r="AR129" s="231" t="s">
        <v>81</v>
      </c>
      <c r="AT129" s="231" t="s">
        <v>229</v>
      </c>
      <c r="AU129" s="231" t="s">
        <v>81</v>
      </c>
      <c r="AY129" s="15" t="s">
        <v>170</v>
      </c>
      <c r="BE129" s="232">
        <f>IF(O129="základní",K129,0)</f>
        <v>0</v>
      </c>
      <c r="BF129" s="232">
        <f>IF(O129="snížená",K129,0)</f>
        <v>0</v>
      </c>
      <c r="BG129" s="232">
        <f>IF(O129="zákl. přenesená",K129,0)</f>
        <v>0</v>
      </c>
      <c r="BH129" s="232">
        <f>IF(O129="sníž. přenesená",K129,0)</f>
        <v>0</v>
      </c>
      <c r="BI129" s="232">
        <f>IF(O129="nulová",K129,0)</f>
        <v>0</v>
      </c>
      <c r="BJ129" s="15" t="s">
        <v>81</v>
      </c>
      <c r="BK129" s="232">
        <f>ROUND(P129*H129,2)</f>
        <v>0</v>
      </c>
      <c r="BL129" s="15" t="s">
        <v>81</v>
      </c>
      <c r="BM129" s="231" t="s">
        <v>316</v>
      </c>
    </row>
    <row r="130" s="2" customFormat="1" ht="32.4" customHeight="1">
      <c r="A130" s="36"/>
      <c r="B130" s="37"/>
      <c r="C130" s="250" t="s">
        <v>317</v>
      </c>
      <c r="D130" s="250" t="s">
        <v>229</v>
      </c>
      <c r="E130" s="251" t="s">
        <v>318</v>
      </c>
      <c r="F130" s="252" t="s">
        <v>319</v>
      </c>
      <c r="G130" s="253" t="s">
        <v>169</v>
      </c>
      <c r="H130" s="254">
        <v>2</v>
      </c>
      <c r="I130" s="255"/>
      <c r="J130" s="255"/>
      <c r="K130" s="256">
        <f>ROUND(P130*H130,2)</f>
        <v>0</v>
      </c>
      <c r="L130" s="257"/>
      <c r="M130" s="42"/>
      <c r="N130" s="258" t="s">
        <v>20</v>
      </c>
      <c r="O130" s="227" t="s">
        <v>43</v>
      </c>
      <c r="P130" s="228">
        <f>I130+J130</f>
        <v>0</v>
      </c>
      <c r="Q130" s="228">
        <f>ROUND(I130*H130,2)</f>
        <v>0</v>
      </c>
      <c r="R130" s="228">
        <f>ROUND(J130*H130,2)</f>
        <v>0</v>
      </c>
      <c r="S130" s="82"/>
      <c r="T130" s="229">
        <f>S130*H130</f>
        <v>0</v>
      </c>
      <c r="U130" s="229">
        <v>0</v>
      </c>
      <c r="V130" s="229">
        <f>U130*H130</f>
        <v>0</v>
      </c>
      <c r="W130" s="229">
        <v>0</v>
      </c>
      <c r="X130" s="230">
        <f>W130*H130</f>
        <v>0</v>
      </c>
      <c r="Y130" s="36"/>
      <c r="Z130" s="36"/>
      <c r="AA130" s="36"/>
      <c r="AB130" s="36"/>
      <c r="AC130" s="36"/>
      <c r="AD130" s="36"/>
      <c r="AE130" s="36"/>
      <c r="AR130" s="231" t="s">
        <v>81</v>
      </c>
      <c r="AT130" s="231" t="s">
        <v>229</v>
      </c>
      <c r="AU130" s="231" t="s">
        <v>81</v>
      </c>
      <c r="AY130" s="15" t="s">
        <v>170</v>
      </c>
      <c r="BE130" s="232">
        <f>IF(O130="základní",K130,0)</f>
        <v>0</v>
      </c>
      <c r="BF130" s="232">
        <f>IF(O130="snížená",K130,0)</f>
        <v>0</v>
      </c>
      <c r="BG130" s="232">
        <f>IF(O130="zákl. přenesená",K130,0)</f>
        <v>0</v>
      </c>
      <c r="BH130" s="232">
        <f>IF(O130="sníž. přenesená",K130,0)</f>
        <v>0</v>
      </c>
      <c r="BI130" s="232">
        <f>IF(O130="nulová",K130,0)</f>
        <v>0</v>
      </c>
      <c r="BJ130" s="15" t="s">
        <v>81</v>
      </c>
      <c r="BK130" s="232">
        <f>ROUND(P130*H130,2)</f>
        <v>0</v>
      </c>
      <c r="BL130" s="15" t="s">
        <v>81</v>
      </c>
      <c r="BM130" s="231" t="s">
        <v>320</v>
      </c>
    </row>
    <row r="131" s="2" customFormat="1" ht="32.4" customHeight="1">
      <c r="A131" s="36"/>
      <c r="B131" s="37"/>
      <c r="C131" s="250" t="s">
        <v>321</v>
      </c>
      <c r="D131" s="250" t="s">
        <v>229</v>
      </c>
      <c r="E131" s="251" t="s">
        <v>322</v>
      </c>
      <c r="F131" s="252" t="s">
        <v>323</v>
      </c>
      <c r="G131" s="253" t="s">
        <v>169</v>
      </c>
      <c r="H131" s="254">
        <v>1</v>
      </c>
      <c r="I131" s="255"/>
      <c r="J131" s="255"/>
      <c r="K131" s="256">
        <f>ROUND(P131*H131,2)</f>
        <v>0</v>
      </c>
      <c r="L131" s="257"/>
      <c r="M131" s="42"/>
      <c r="N131" s="258" t="s">
        <v>20</v>
      </c>
      <c r="O131" s="227" t="s">
        <v>43</v>
      </c>
      <c r="P131" s="228">
        <f>I131+J131</f>
        <v>0</v>
      </c>
      <c r="Q131" s="228">
        <f>ROUND(I131*H131,2)</f>
        <v>0</v>
      </c>
      <c r="R131" s="228">
        <f>ROUND(J131*H131,2)</f>
        <v>0</v>
      </c>
      <c r="S131" s="82"/>
      <c r="T131" s="229">
        <f>S131*H131</f>
        <v>0</v>
      </c>
      <c r="U131" s="229">
        <v>0</v>
      </c>
      <c r="V131" s="229">
        <f>U131*H131</f>
        <v>0</v>
      </c>
      <c r="W131" s="229">
        <v>0</v>
      </c>
      <c r="X131" s="230">
        <f>W131*H131</f>
        <v>0</v>
      </c>
      <c r="Y131" s="36"/>
      <c r="Z131" s="36"/>
      <c r="AA131" s="36"/>
      <c r="AB131" s="36"/>
      <c r="AC131" s="36"/>
      <c r="AD131" s="36"/>
      <c r="AE131" s="36"/>
      <c r="AR131" s="231" t="s">
        <v>81</v>
      </c>
      <c r="AT131" s="231" t="s">
        <v>229</v>
      </c>
      <c r="AU131" s="231" t="s">
        <v>81</v>
      </c>
      <c r="AY131" s="15" t="s">
        <v>170</v>
      </c>
      <c r="BE131" s="232">
        <f>IF(O131="základní",K131,0)</f>
        <v>0</v>
      </c>
      <c r="BF131" s="232">
        <f>IF(O131="snížená",K131,0)</f>
        <v>0</v>
      </c>
      <c r="BG131" s="232">
        <f>IF(O131="zákl. přenesená",K131,0)</f>
        <v>0</v>
      </c>
      <c r="BH131" s="232">
        <f>IF(O131="sníž. přenesená",K131,0)</f>
        <v>0</v>
      </c>
      <c r="BI131" s="232">
        <f>IF(O131="nulová",K131,0)</f>
        <v>0</v>
      </c>
      <c r="BJ131" s="15" t="s">
        <v>81</v>
      </c>
      <c r="BK131" s="232">
        <f>ROUND(P131*H131,2)</f>
        <v>0</v>
      </c>
      <c r="BL131" s="15" t="s">
        <v>81</v>
      </c>
      <c r="BM131" s="231" t="s">
        <v>324</v>
      </c>
    </row>
    <row r="132" s="2" customFormat="1" ht="21.6" customHeight="1">
      <c r="A132" s="36"/>
      <c r="B132" s="37"/>
      <c r="C132" s="250" t="s">
        <v>325</v>
      </c>
      <c r="D132" s="250" t="s">
        <v>229</v>
      </c>
      <c r="E132" s="251" t="s">
        <v>326</v>
      </c>
      <c r="F132" s="252" t="s">
        <v>327</v>
      </c>
      <c r="G132" s="253" t="s">
        <v>169</v>
      </c>
      <c r="H132" s="254">
        <v>1</v>
      </c>
      <c r="I132" s="255"/>
      <c r="J132" s="255"/>
      <c r="K132" s="256">
        <f>ROUND(P132*H132,2)</f>
        <v>0</v>
      </c>
      <c r="L132" s="257"/>
      <c r="M132" s="42"/>
      <c r="N132" s="258" t="s">
        <v>20</v>
      </c>
      <c r="O132" s="227" t="s">
        <v>43</v>
      </c>
      <c r="P132" s="228">
        <f>I132+J132</f>
        <v>0</v>
      </c>
      <c r="Q132" s="228">
        <f>ROUND(I132*H132,2)</f>
        <v>0</v>
      </c>
      <c r="R132" s="228">
        <f>ROUND(J132*H132,2)</f>
        <v>0</v>
      </c>
      <c r="S132" s="82"/>
      <c r="T132" s="229">
        <f>S132*H132</f>
        <v>0</v>
      </c>
      <c r="U132" s="229">
        <v>0</v>
      </c>
      <c r="V132" s="229">
        <f>U132*H132</f>
        <v>0</v>
      </c>
      <c r="W132" s="229">
        <v>0</v>
      </c>
      <c r="X132" s="230">
        <f>W132*H132</f>
        <v>0</v>
      </c>
      <c r="Y132" s="36"/>
      <c r="Z132" s="36"/>
      <c r="AA132" s="36"/>
      <c r="AB132" s="36"/>
      <c r="AC132" s="36"/>
      <c r="AD132" s="36"/>
      <c r="AE132" s="36"/>
      <c r="AR132" s="231" t="s">
        <v>226</v>
      </c>
      <c r="AT132" s="231" t="s">
        <v>229</v>
      </c>
      <c r="AU132" s="231" t="s">
        <v>81</v>
      </c>
      <c r="AY132" s="15" t="s">
        <v>170</v>
      </c>
      <c r="BE132" s="232">
        <f>IF(O132="základní",K132,0)</f>
        <v>0</v>
      </c>
      <c r="BF132" s="232">
        <f>IF(O132="snížená",K132,0)</f>
        <v>0</v>
      </c>
      <c r="BG132" s="232">
        <f>IF(O132="zákl. přenesená",K132,0)</f>
        <v>0</v>
      </c>
      <c r="BH132" s="232">
        <f>IF(O132="sníž. přenesená",K132,0)</f>
        <v>0</v>
      </c>
      <c r="BI132" s="232">
        <f>IF(O132="nulová",K132,0)</f>
        <v>0</v>
      </c>
      <c r="BJ132" s="15" t="s">
        <v>81</v>
      </c>
      <c r="BK132" s="232">
        <f>ROUND(P132*H132,2)</f>
        <v>0</v>
      </c>
      <c r="BL132" s="15" t="s">
        <v>226</v>
      </c>
      <c r="BM132" s="231" t="s">
        <v>328</v>
      </c>
    </row>
    <row r="133" s="2" customFormat="1" ht="14.4" customHeight="1">
      <c r="A133" s="36"/>
      <c r="B133" s="37"/>
      <c r="C133" s="250" t="s">
        <v>329</v>
      </c>
      <c r="D133" s="250" t="s">
        <v>229</v>
      </c>
      <c r="E133" s="251" t="s">
        <v>330</v>
      </c>
      <c r="F133" s="252" t="s">
        <v>331</v>
      </c>
      <c r="G133" s="253" t="s">
        <v>332</v>
      </c>
      <c r="H133" s="254">
        <v>18</v>
      </c>
      <c r="I133" s="255"/>
      <c r="J133" s="255"/>
      <c r="K133" s="256">
        <f>ROUND(P133*H133,2)</f>
        <v>0</v>
      </c>
      <c r="L133" s="257"/>
      <c r="M133" s="42"/>
      <c r="N133" s="258" t="s">
        <v>20</v>
      </c>
      <c r="O133" s="227" t="s">
        <v>43</v>
      </c>
      <c r="P133" s="228">
        <f>I133+J133</f>
        <v>0</v>
      </c>
      <c r="Q133" s="228">
        <f>ROUND(I133*H133,2)</f>
        <v>0</v>
      </c>
      <c r="R133" s="228">
        <f>ROUND(J133*H133,2)</f>
        <v>0</v>
      </c>
      <c r="S133" s="82"/>
      <c r="T133" s="229">
        <f>S133*H133</f>
        <v>0</v>
      </c>
      <c r="U133" s="229">
        <v>0</v>
      </c>
      <c r="V133" s="229">
        <f>U133*H133</f>
        <v>0</v>
      </c>
      <c r="W133" s="229">
        <v>0</v>
      </c>
      <c r="X133" s="230">
        <f>W133*H133</f>
        <v>0</v>
      </c>
      <c r="Y133" s="36"/>
      <c r="Z133" s="36"/>
      <c r="AA133" s="36"/>
      <c r="AB133" s="36"/>
      <c r="AC133" s="36"/>
      <c r="AD133" s="36"/>
      <c r="AE133" s="36"/>
      <c r="AR133" s="231" t="s">
        <v>81</v>
      </c>
      <c r="AT133" s="231" t="s">
        <v>229</v>
      </c>
      <c r="AU133" s="231" t="s">
        <v>81</v>
      </c>
      <c r="AY133" s="15" t="s">
        <v>170</v>
      </c>
      <c r="BE133" s="232">
        <f>IF(O133="základní",K133,0)</f>
        <v>0</v>
      </c>
      <c r="BF133" s="232">
        <f>IF(O133="snížená",K133,0)</f>
        <v>0</v>
      </c>
      <c r="BG133" s="232">
        <f>IF(O133="zákl. přenesená",K133,0)</f>
        <v>0</v>
      </c>
      <c r="BH133" s="232">
        <f>IF(O133="sníž. přenesená",K133,0)</f>
        <v>0</v>
      </c>
      <c r="BI133" s="232">
        <f>IF(O133="nulová",K133,0)</f>
        <v>0</v>
      </c>
      <c r="BJ133" s="15" t="s">
        <v>81</v>
      </c>
      <c r="BK133" s="232">
        <f>ROUND(P133*H133,2)</f>
        <v>0</v>
      </c>
      <c r="BL133" s="15" t="s">
        <v>81</v>
      </c>
      <c r="BM133" s="231" t="s">
        <v>333</v>
      </c>
    </row>
    <row r="134" s="2" customFormat="1" ht="14.4" customHeight="1">
      <c r="A134" s="36"/>
      <c r="B134" s="37"/>
      <c r="C134" s="250" t="s">
        <v>334</v>
      </c>
      <c r="D134" s="250" t="s">
        <v>229</v>
      </c>
      <c r="E134" s="251" t="s">
        <v>335</v>
      </c>
      <c r="F134" s="252" t="s">
        <v>336</v>
      </c>
      <c r="G134" s="253" t="s">
        <v>332</v>
      </c>
      <c r="H134" s="254">
        <v>5</v>
      </c>
      <c r="I134" s="255"/>
      <c r="J134" s="255"/>
      <c r="K134" s="256">
        <f>ROUND(P134*H134,2)</f>
        <v>0</v>
      </c>
      <c r="L134" s="257"/>
      <c r="M134" s="42"/>
      <c r="N134" s="258" t="s">
        <v>20</v>
      </c>
      <c r="O134" s="227" t="s">
        <v>43</v>
      </c>
      <c r="P134" s="228">
        <f>I134+J134</f>
        <v>0</v>
      </c>
      <c r="Q134" s="228">
        <f>ROUND(I134*H134,2)</f>
        <v>0</v>
      </c>
      <c r="R134" s="228">
        <f>ROUND(J134*H134,2)</f>
        <v>0</v>
      </c>
      <c r="S134" s="82"/>
      <c r="T134" s="229">
        <f>S134*H134</f>
        <v>0</v>
      </c>
      <c r="U134" s="229">
        <v>0</v>
      </c>
      <c r="V134" s="229">
        <f>U134*H134</f>
        <v>0</v>
      </c>
      <c r="W134" s="229">
        <v>0</v>
      </c>
      <c r="X134" s="230">
        <f>W134*H134</f>
        <v>0</v>
      </c>
      <c r="Y134" s="36"/>
      <c r="Z134" s="36"/>
      <c r="AA134" s="36"/>
      <c r="AB134" s="36"/>
      <c r="AC134" s="36"/>
      <c r="AD134" s="36"/>
      <c r="AE134" s="36"/>
      <c r="AR134" s="231" t="s">
        <v>226</v>
      </c>
      <c r="AT134" s="231" t="s">
        <v>229</v>
      </c>
      <c r="AU134" s="231" t="s">
        <v>81</v>
      </c>
      <c r="AY134" s="15" t="s">
        <v>170</v>
      </c>
      <c r="BE134" s="232">
        <f>IF(O134="základní",K134,0)</f>
        <v>0</v>
      </c>
      <c r="BF134" s="232">
        <f>IF(O134="snížená",K134,0)</f>
        <v>0</v>
      </c>
      <c r="BG134" s="232">
        <f>IF(O134="zákl. přenesená",K134,0)</f>
        <v>0</v>
      </c>
      <c r="BH134" s="232">
        <f>IF(O134="sníž. přenesená",K134,0)</f>
        <v>0</v>
      </c>
      <c r="BI134" s="232">
        <f>IF(O134="nulová",K134,0)</f>
        <v>0</v>
      </c>
      <c r="BJ134" s="15" t="s">
        <v>81</v>
      </c>
      <c r="BK134" s="232">
        <f>ROUND(P134*H134,2)</f>
        <v>0</v>
      </c>
      <c r="BL134" s="15" t="s">
        <v>226</v>
      </c>
      <c r="BM134" s="231" t="s">
        <v>337</v>
      </c>
    </row>
    <row r="135" s="2" customFormat="1" ht="108" customHeight="1">
      <c r="A135" s="36"/>
      <c r="B135" s="37"/>
      <c r="C135" s="250" t="s">
        <v>338</v>
      </c>
      <c r="D135" s="250" t="s">
        <v>229</v>
      </c>
      <c r="E135" s="251" t="s">
        <v>339</v>
      </c>
      <c r="F135" s="252" t="s">
        <v>340</v>
      </c>
      <c r="G135" s="253" t="s">
        <v>187</v>
      </c>
      <c r="H135" s="254">
        <v>3970</v>
      </c>
      <c r="I135" s="255"/>
      <c r="J135" s="255"/>
      <c r="K135" s="256">
        <f>ROUND(P135*H135,2)</f>
        <v>0</v>
      </c>
      <c r="L135" s="257"/>
      <c r="M135" s="42"/>
      <c r="N135" s="258" t="s">
        <v>20</v>
      </c>
      <c r="O135" s="227" t="s">
        <v>43</v>
      </c>
      <c r="P135" s="228">
        <f>I135+J135</f>
        <v>0</v>
      </c>
      <c r="Q135" s="228">
        <f>ROUND(I135*H135,2)</f>
        <v>0</v>
      </c>
      <c r="R135" s="228">
        <f>ROUND(J135*H135,2)</f>
        <v>0</v>
      </c>
      <c r="S135" s="82"/>
      <c r="T135" s="229">
        <f>S135*H135</f>
        <v>0</v>
      </c>
      <c r="U135" s="229">
        <v>0</v>
      </c>
      <c r="V135" s="229">
        <f>U135*H135</f>
        <v>0</v>
      </c>
      <c r="W135" s="229">
        <v>0</v>
      </c>
      <c r="X135" s="230">
        <f>W135*H135</f>
        <v>0</v>
      </c>
      <c r="Y135" s="36"/>
      <c r="Z135" s="36"/>
      <c r="AA135" s="36"/>
      <c r="AB135" s="36"/>
      <c r="AC135" s="36"/>
      <c r="AD135" s="36"/>
      <c r="AE135" s="36"/>
      <c r="AR135" s="231" t="s">
        <v>81</v>
      </c>
      <c r="AT135" s="231" t="s">
        <v>229</v>
      </c>
      <c r="AU135" s="231" t="s">
        <v>81</v>
      </c>
      <c r="AY135" s="15" t="s">
        <v>170</v>
      </c>
      <c r="BE135" s="232">
        <f>IF(O135="základní",K135,0)</f>
        <v>0</v>
      </c>
      <c r="BF135" s="232">
        <f>IF(O135="snížená",K135,0)</f>
        <v>0</v>
      </c>
      <c r="BG135" s="232">
        <f>IF(O135="zákl. přenesená",K135,0)</f>
        <v>0</v>
      </c>
      <c r="BH135" s="232">
        <f>IF(O135="sníž. přenesená",K135,0)</f>
        <v>0</v>
      </c>
      <c r="BI135" s="232">
        <f>IF(O135="nulová",K135,0)</f>
        <v>0</v>
      </c>
      <c r="BJ135" s="15" t="s">
        <v>81</v>
      </c>
      <c r="BK135" s="232">
        <f>ROUND(P135*H135,2)</f>
        <v>0</v>
      </c>
      <c r="BL135" s="15" t="s">
        <v>81</v>
      </c>
      <c r="BM135" s="231" t="s">
        <v>341</v>
      </c>
    </row>
    <row r="136" s="2" customFormat="1" ht="108" customHeight="1">
      <c r="A136" s="36"/>
      <c r="B136" s="37"/>
      <c r="C136" s="250" t="s">
        <v>342</v>
      </c>
      <c r="D136" s="250" t="s">
        <v>229</v>
      </c>
      <c r="E136" s="251" t="s">
        <v>343</v>
      </c>
      <c r="F136" s="252" t="s">
        <v>344</v>
      </c>
      <c r="G136" s="253" t="s">
        <v>187</v>
      </c>
      <c r="H136" s="254">
        <v>990</v>
      </c>
      <c r="I136" s="255"/>
      <c r="J136" s="255"/>
      <c r="K136" s="256">
        <f>ROUND(P136*H136,2)</f>
        <v>0</v>
      </c>
      <c r="L136" s="257"/>
      <c r="M136" s="42"/>
      <c r="N136" s="258" t="s">
        <v>20</v>
      </c>
      <c r="O136" s="227" t="s">
        <v>43</v>
      </c>
      <c r="P136" s="228">
        <f>I136+J136</f>
        <v>0</v>
      </c>
      <c r="Q136" s="228">
        <f>ROUND(I136*H136,2)</f>
        <v>0</v>
      </c>
      <c r="R136" s="228">
        <f>ROUND(J136*H136,2)</f>
        <v>0</v>
      </c>
      <c r="S136" s="82"/>
      <c r="T136" s="229">
        <f>S136*H136</f>
        <v>0</v>
      </c>
      <c r="U136" s="229">
        <v>0</v>
      </c>
      <c r="V136" s="229">
        <f>U136*H136</f>
        <v>0</v>
      </c>
      <c r="W136" s="229">
        <v>0</v>
      </c>
      <c r="X136" s="230">
        <f>W136*H136</f>
        <v>0</v>
      </c>
      <c r="Y136" s="36"/>
      <c r="Z136" s="36"/>
      <c r="AA136" s="36"/>
      <c r="AB136" s="36"/>
      <c r="AC136" s="36"/>
      <c r="AD136" s="36"/>
      <c r="AE136" s="36"/>
      <c r="AR136" s="231" t="s">
        <v>226</v>
      </c>
      <c r="AT136" s="231" t="s">
        <v>229</v>
      </c>
      <c r="AU136" s="231" t="s">
        <v>81</v>
      </c>
      <c r="AY136" s="15" t="s">
        <v>170</v>
      </c>
      <c r="BE136" s="232">
        <f>IF(O136="základní",K136,0)</f>
        <v>0</v>
      </c>
      <c r="BF136" s="232">
        <f>IF(O136="snížená",K136,0)</f>
        <v>0</v>
      </c>
      <c r="BG136" s="232">
        <f>IF(O136="zákl. přenesená",K136,0)</f>
        <v>0</v>
      </c>
      <c r="BH136" s="232">
        <f>IF(O136="sníž. přenesená",K136,0)</f>
        <v>0</v>
      </c>
      <c r="BI136" s="232">
        <f>IF(O136="nulová",K136,0)</f>
        <v>0</v>
      </c>
      <c r="BJ136" s="15" t="s">
        <v>81</v>
      </c>
      <c r="BK136" s="232">
        <f>ROUND(P136*H136,2)</f>
        <v>0</v>
      </c>
      <c r="BL136" s="15" t="s">
        <v>226</v>
      </c>
      <c r="BM136" s="231" t="s">
        <v>345</v>
      </c>
    </row>
    <row r="137" s="2" customFormat="1" ht="75.6" customHeight="1">
      <c r="A137" s="36"/>
      <c r="B137" s="37"/>
      <c r="C137" s="250" t="s">
        <v>346</v>
      </c>
      <c r="D137" s="250" t="s">
        <v>229</v>
      </c>
      <c r="E137" s="251" t="s">
        <v>347</v>
      </c>
      <c r="F137" s="252" t="s">
        <v>348</v>
      </c>
      <c r="G137" s="253" t="s">
        <v>169</v>
      </c>
      <c r="H137" s="254">
        <v>5</v>
      </c>
      <c r="I137" s="255"/>
      <c r="J137" s="255"/>
      <c r="K137" s="256">
        <f>ROUND(P137*H137,2)</f>
        <v>0</v>
      </c>
      <c r="L137" s="257"/>
      <c r="M137" s="42"/>
      <c r="N137" s="258" t="s">
        <v>20</v>
      </c>
      <c r="O137" s="227" t="s">
        <v>43</v>
      </c>
      <c r="P137" s="228">
        <f>I137+J137</f>
        <v>0</v>
      </c>
      <c r="Q137" s="228">
        <f>ROUND(I137*H137,2)</f>
        <v>0</v>
      </c>
      <c r="R137" s="228">
        <f>ROUND(J137*H137,2)</f>
        <v>0</v>
      </c>
      <c r="S137" s="82"/>
      <c r="T137" s="229">
        <f>S137*H137</f>
        <v>0</v>
      </c>
      <c r="U137" s="229">
        <v>0</v>
      </c>
      <c r="V137" s="229">
        <f>U137*H137</f>
        <v>0</v>
      </c>
      <c r="W137" s="229">
        <v>0</v>
      </c>
      <c r="X137" s="230">
        <f>W137*H137</f>
        <v>0</v>
      </c>
      <c r="Y137" s="36"/>
      <c r="Z137" s="36"/>
      <c r="AA137" s="36"/>
      <c r="AB137" s="36"/>
      <c r="AC137" s="36"/>
      <c r="AD137" s="36"/>
      <c r="AE137" s="36"/>
      <c r="AR137" s="231" t="s">
        <v>81</v>
      </c>
      <c r="AT137" s="231" t="s">
        <v>229</v>
      </c>
      <c r="AU137" s="231" t="s">
        <v>81</v>
      </c>
      <c r="AY137" s="15" t="s">
        <v>170</v>
      </c>
      <c r="BE137" s="232">
        <f>IF(O137="základní",K137,0)</f>
        <v>0</v>
      </c>
      <c r="BF137" s="232">
        <f>IF(O137="snížená",K137,0)</f>
        <v>0</v>
      </c>
      <c r="BG137" s="232">
        <f>IF(O137="zákl. přenesená",K137,0)</f>
        <v>0</v>
      </c>
      <c r="BH137" s="232">
        <f>IF(O137="sníž. přenesená",K137,0)</f>
        <v>0</v>
      </c>
      <c r="BI137" s="232">
        <f>IF(O137="nulová",K137,0)</f>
        <v>0</v>
      </c>
      <c r="BJ137" s="15" t="s">
        <v>81</v>
      </c>
      <c r="BK137" s="232">
        <f>ROUND(P137*H137,2)</f>
        <v>0</v>
      </c>
      <c r="BL137" s="15" t="s">
        <v>81</v>
      </c>
      <c r="BM137" s="231" t="s">
        <v>349</v>
      </c>
    </row>
    <row r="138" s="2" customFormat="1" ht="75.6" customHeight="1">
      <c r="A138" s="36"/>
      <c r="B138" s="37"/>
      <c r="C138" s="250" t="s">
        <v>350</v>
      </c>
      <c r="D138" s="250" t="s">
        <v>229</v>
      </c>
      <c r="E138" s="251" t="s">
        <v>351</v>
      </c>
      <c r="F138" s="252" t="s">
        <v>352</v>
      </c>
      <c r="G138" s="253" t="s">
        <v>169</v>
      </c>
      <c r="H138" s="254">
        <v>9</v>
      </c>
      <c r="I138" s="255"/>
      <c r="J138" s="255"/>
      <c r="K138" s="256">
        <f>ROUND(P138*H138,2)</f>
        <v>0</v>
      </c>
      <c r="L138" s="257"/>
      <c r="M138" s="42"/>
      <c r="N138" s="258" t="s">
        <v>20</v>
      </c>
      <c r="O138" s="227" t="s">
        <v>43</v>
      </c>
      <c r="P138" s="228">
        <f>I138+J138</f>
        <v>0</v>
      </c>
      <c r="Q138" s="228">
        <f>ROUND(I138*H138,2)</f>
        <v>0</v>
      </c>
      <c r="R138" s="228">
        <f>ROUND(J138*H138,2)</f>
        <v>0</v>
      </c>
      <c r="S138" s="82"/>
      <c r="T138" s="229">
        <f>S138*H138</f>
        <v>0</v>
      </c>
      <c r="U138" s="229">
        <v>0</v>
      </c>
      <c r="V138" s="229">
        <f>U138*H138</f>
        <v>0</v>
      </c>
      <c r="W138" s="229">
        <v>0</v>
      </c>
      <c r="X138" s="230">
        <f>W138*H138</f>
        <v>0</v>
      </c>
      <c r="Y138" s="36"/>
      <c r="Z138" s="36"/>
      <c r="AA138" s="36"/>
      <c r="AB138" s="36"/>
      <c r="AC138" s="36"/>
      <c r="AD138" s="36"/>
      <c r="AE138" s="36"/>
      <c r="AR138" s="231" t="s">
        <v>81</v>
      </c>
      <c r="AT138" s="231" t="s">
        <v>229</v>
      </c>
      <c r="AU138" s="231" t="s">
        <v>81</v>
      </c>
      <c r="AY138" s="15" t="s">
        <v>170</v>
      </c>
      <c r="BE138" s="232">
        <f>IF(O138="základní",K138,0)</f>
        <v>0</v>
      </c>
      <c r="BF138" s="232">
        <f>IF(O138="snížená",K138,0)</f>
        <v>0</v>
      </c>
      <c r="BG138" s="232">
        <f>IF(O138="zákl. přenesená",K138,0)</f>
        <v>0</v>
      </c>
      <c r="BH138" s="232">
        <f>IF(O138="sníž. přenesená",K138,0)</f>
        <v>0</v>
      </c>
      <c r="BI138" s="232">
        <f>IF(O138="nulová",K138,0)</f>
        <v>0</v>
      </c>
      <c r="BJ138" s="15" t="s">
        <v>81</v>
      </c>
      <c r="BK138" s="232">
        <f>ROUND(P138*H138,2)</f>
        <v>0</v>
      </c>
      <c r="BL138" s="15" t="s">
        <v>81</v>
      </c>
      <c r="BM138" s="231" t="s">
        <v>353</v>
      </c>
    </row>
    <row r="139" s="2" customFormat="1" ht="75.6" customHeight="1">
      <c r="A139" s="36"/>
      <c r="B139" s="37"/>
      <c r="C139" s="250" t="s">
        <v>354</v>
      </c>
      <c r="D139" s="250" t="s">
        <v>229</v>
      </c>
      <c r="E139" s="251" t="s">
        <v>355</v>
      </c>
      <c r="F139" s="252" t="s">
        <v>356</v>
      </c>
      <c r="G139" s="253" t="s">
        <v>169</v>
      </c>
      <c r="H139" s="254">
        <v>4</v>
      </c>
      <c r="I139" s="255"/>
      <c r="J139" s="255"/>
      <c r="K139" s="256">
        <f>ROUND(P139*H139,2)</f>
        <v>0</v>
      </c>
      <c r="L139" s="257"/>
      <c r="M139" s="42"/>
      <c r="N139" s="258" t="s">
        <v>20</v>
      </c>
      <c r="O139" s="227" t="s">
        <v>43</v>
      </c>
      <c r="P139" s="228">
        <f>I139+J139</f>
        <v>0</v>
      </c>
      <c r="Q139" s="228">
        <f>ROUND(I139*H139,2)</f>
        <v>0</v>
      </c>
      <c r="R139" s="228">
        <f>ROUND(J139*H139,2)</f>
        <v>0</v>
      </c>
      <c r="S139" s="82"/>
      <c r="T139" s="229">
        <f>S139*H139</f>
        <v>0</v>
      </c>
      <c r="U139" s="229">
        <v>0</v>
      </c>
      <c r="V139" s="229">
        <f>U139*H139</f>
        <v>0</v>
      </c>
      <c r="W139" s="229">
        <v>0</v>
      </c>
      <c r="X139" s="230">
        <f>W139*H139</f>
        <v>0</v>
      </c>
      <c r="Y139" s="36"/>
      <c r="Z139" s="36"/>
      <c r="AA139" s="36"/>
      <c r="AB139" s="36"/>
      <c r="AC139" s="36"/>
      <c r="AD139" s="36"/>
      <c r="AE139" s="36"/>
      <c r="AR139" s="231" t="s">
        <v>81</v>
      </c>
      <c r="AT139" s="231" t="s">
        <v>229</v>
      </c>
      <c r="AU139" s="231" t="s">
        <v>81</v>
      </c>
      <c r="AY139" s="15" t="s">
        <v>170</v>
      </c>
      <c r="BE139" s="232">
        <f>IF(O139="základní",K139,0)</f>
        <v>0</v>
      </c>
      <c r="BF139" s="232">
        <f>IF(O139="snížená",K139,0)</f>
        <v>0</v>
      </c>
      <c r="BG139" s="232">
        <f>IF(O139="zákl. přenesená",K139,0)</f>
        <v>0</v>
      </c>
      <c r="BH139" s="232">
        <f>IF(O139="sníž. přenesená",K139,0)</f>
        <v>0</v>
      </c>
      <c r="BI139" s="232">
        <f>IF(O139="nulová",K139,0)</f>
        <v>0</v>
      </c>
      <c r="BJ139" s="15" t="s">
        <v>81</v>
      </c>
      <c r="BK139" s="232">
        <f>ROUND(P139*H139,2)</f>
        <v>0</v>
      </c>
      <c r="BL139" s="15" t="s">
        <v>81</v>
      </c>
      <c r="BM139" s="231" t="s">
        <v>357</v>
      </c>
    </row>
    <row r="140" s="2" customFormat="1" ht="54" customHeight="1">
      <c r="A140" s="36"/>
      <c r="B140" s="37"/>
      <c r="C140" s="250" t="s">
        <v>358</v>
      </c>
      <c r="D140" s="250" t="s">
        <v>229</v>
      </c>
      <c r="E140" s="251" t="s">
        <v>359</v>
      </c>
      <c r="F140" s="252" t="s">
        <v>360</v>
      </c>
      <c r="G140" s="253" t="s">
        <v>169</v>
      </c>
      <c r="H140" s="254">
        <v>80</v>
      </c>
      <c r="I140" s="255"/>
      <c r="J140" s="255"/>
      <c r="K140" s="256">
        <f>ROUND(P140*H140,2)</f>
        <v>0</v>
      </c>
      <c r="L140" s="257"/>
      <c r="M140" s="42"/>
      <c r="N140" s="258" t="s">
        <v>20</v>
      </c>
      <c r="O140" s="227" t="s">
        <v>43</v>
      </c>
      <c r="P140" s="228">
        <f>I140+J140</f>
        <v>0</v>
      </c>
      <c r="Q140" s="228">
        <f>ROUND(I140*H140,2)</f>
        <v>0</v>
      </c>
      <c r="R140" s="228">
        <f>ROUND(J140*H140,2)</f>
        <v>0</v>
      </c>
      <c r="S140" s="82"/>
      <c r="T140" s="229">
        <f>S140*H140</f>
        <v>0</v>
      </c>
      <c r="U140" s="229">
        <v>0</v>
      </c>
      <c r="V140" s="229">
        <f>U140*H140</f>
        <v>0</v>
      </c>
      <c r="W140" s="229">
        <v>0</v>
      </c>
      <c r="X140" s="230">
        <f>W140*H140</f>
        <v>0</v>
      </c>
      <c r="Y140" s="36"/>
      <c r="Z140" s="36"/>
      <c r="AA140" s="36"/>
      <c r="AB140" s="36"/>
      <c r="AC140" s="36"/>
      <c r="AD140" s="36"/>
      <c r="AE140" s="36"/>
      <c r="AR140" s="231" t="s">
        <v>81</v>
      </c>
      <c r="AT140" s="231" t="s">
        <v>229</v>
      </c>
      <c r="AU140" s="231" t="s">
        <v>81</v>
      </c>
      <c r="AY140" s="15" t="s">
        <v>170</v>
      </c>
      <c r="BE140" s="232">
        <f>IF(O140="základní",K140,0)</f>
        <v>0</v>
      </c>
      <c r="BF140" s="232">
        <f>IF(O140="snížená",K140,0)</f>
        <v>0</v>
      </c>
      <c r="BG140" s="232">
        <f>IF(O140="zákl. přenesená",K140,0)</f>
        <v>0</v>
      </c>
      <c r="BH140" s="232">
        <f>IF(O140="sníž. přenesená",K140,0)</f>
        <v>0</v>
      </c>
      <c r="BI140" s="232">
        <f>IF(O140="nulová",K140,0)</f>
        <v>0</v>
      </c>
      <c r="BJ140" s="15" t="s">
        <v>81</v>
      </c>
      <c r="BK140" s="232">
        <f>ROUND(P140*H140,2)</f>
        <v>0</v>
      </c>
      <c r="BL140" s="15" t="s">
        <v>81</v>
      </c>
      <c r="BM140" s="231" t="s">
        <v>361</v>
      </c>
    </row>
    <row r="141" s="2" customFormat="1" ht="43.2" customHeight="1">
      <c r="A141" s="36"/>
      <c r="B141" s="37"/>
      <c r="C141" s="250" t="s">
        <v>362</v>
      </c>
      <c r="D141" s="250" t="s">
        <v>229</v>
      </c>
      <c r="E141" s="251" t="s">
        <v>363</v>
      </c>
      <c r="F141" s="252" t="s">
        <v>364</v>
      </c>
      <c r="G141" s="253" t="s">
        <v>169</v>
      </c>
      <c r="H141" s="254">
        <v>220</v>
      </c>
      <c r="I141" s="255"/>
      <c r="J141" s="255"/>
      <c r="K141" s="256">
        <f>ROUND(P141*H141,2)</f>
        <v>0</v>
      </c>
      <c r="L141" s="257"/>
      <c r="M141" s="42"/>
      <c r="N141" s="258" t="s">
        <v>20</v>
      </c>
      <c r="O141" s="227" t="s">
        <v>43</v>
      </c>
      <c r="P141" s="228">
        <f>I141+J141</f>
        <v>0</v>
      </c>
      <c r="Q141" s="228">
        <f>ROUND(I141*H141,2)</f>
        <v>0</v>
      </c>
      <c r="R141" s="228">
        <f>ROUND(J141*H141,2)</f>
        <v>0</v>
      </c>
      <c r="S141" s="82"/>
      <c r="T141" s="229">
        <f>S141*H141</f>
        <v>0</v>
      </c>
      <c r="U141" s="229">
        <v>0</v>
      </c>
      <c r="V141" s="229">
        <f>U141*H141</f>
        <v>0</v>
      </c>
      <c r="W141" s="229">
        <v>0</v>
      </c>
      <c r="X141" s="230">
        <f>W141*H141</f>
        <v>0</v>
      </c>
      <c r="Y141" s="36"/>
      <c r="Z141" s="36"/>
      <c r="AA141" s="36"/>
      <c r="AB141" s="36"/>
      <c r="AC141" s="36"/>
      <c r="AD141" s="36"/>
      <c r="AE141" s="36"/>
      <c r="AR141" s="231" t="s">
        <v>81</v>
      </c>
      <c r="AT141" s="231" t="s">
        <v>229</v>
      </c>
      <c r="AU141" s="231" t="s">
        <v>81</v>
      </c>
      <c r="AY141" s="15" t="s">
        <v>170</v>
      </c>
      <c r="BE141" s="232">
        <f>IF(O141="základní",K141,0)</f>
        <v>0</v>
      </c>
      <c r="BF141" s="232">
        <f>IF(O141="snížená",K141,0)</f>
        <v>0</v>
      </c>
      <c r="BG141" s="232">
        <f>IF(O141="zákl. přenesená",K141,0)</f>
        <v>0</v>
      </c>
      <c r="BH141" s="232">
        <f>IF(O141="sníž. přenesená",K141,0)</f>
        <v>0</v>
      </c>
      <c r="BI141" s="232">
        <f>IF(O141="nulová",K141,0)</f>
        <v>0</v>
      </c>
      <c r="BJ141" s="15" t="s">
        <v>81</v>
      </c>
      <c r="BK141" s="232">
        <f>ROUND(P141*H141,2)</f>
        <v>0</v>
      </c>
      <c r="BL141" s="15" t="s">
        <v>81</v>
      </c>
      <c r="BM141" s="231" t="s">
        <v>365</v>
      </c>
    </row>
    <row r="142" s="2" customFormat="1" ht="14.4" customHeight="1">
      <c r="A142" s="36"/>
      <c r="B142" s="37"/>
      <c r="C142" s="250" t="s">
        <v>366</v>
      </c>
      <c r="D142" s="250" t="s">
        <v>229</v>
      </c>
      <c r="E142" s="251" t="s">
        <v>367</v>
      </c>
      <c r="F142" s="252" t="s">
        <v>368</v>
      </c>
      <c r="G142" s="253" t="s">
        <v>169</v>
      </c>
      <c r="H142" s="254">
        <v>100</v>
      </c>
      <c r="I142" s="255"/>
      <c r="J142" s="255"/>
      <c r="K142" s="256">
        <f>ROUND(P142*H142,2)</f>
        <v>0</v>
      </c>
      <c r="L142" s="257"/>
      <c r="M142" s="42"/>
      <c r="N142" s="258" t="s">
        <v>20</v>
      </c>
      <c r="O142" s="227" t="s">
        <v>43</v>
      </c>
      <c r="P142" s="228">
        <f>I142+J142</f>
        <v>0</v>
      </c>
      <c r="Q142" s="228">
        <f>ROUND(I142*H142,2)</f>
        <v>0</v>
      </c>
      <c r="R142" s="228">
        <f>ROUND(J142*H142,2)</f>
        <v>0</v>
      </c>
      <c r="S142" s="82"/>
      <c r="T142" s="229">
        <f>S142*H142</f>
        <v>0</v>
      </c>
      <c r="U142" s="229">
        <v>0</v>
      </c>
      <c r="V142" s="229">
        <f>U142*H142</f>
        <v>0</v>
      </c>
      <c r="W142" s="229">
        <v>0</v>
      </c>
      <c r="X142" s="230">
        <f>W142*H142</f>
        <v>0</v>
      </c>
      <c r="Y142" s="36"/>
      <c r="Z142" s="36"/>
      <c r="AA142" s="36"/>
      <c r="AB142" s="36"/>
      <c r="AC142" s="36"/>
      <c r="AD142" s="36"/>
      <c r="AE142" s="36"/>
      <c r="AR142" s="231" t="s">
        <v>81</v>
      </c>
      <c r="AT142" s="231" t="s">
        <v>229</v>
      </c>
      <c r="AU142" s="231" t="s">
        <v>81</v>
      </c>
      <c r="AY142" s="15" t="s">
        <v>170</v>
      </c>
      <c r="BE142" s="232">
        <f>IF(O142="základní",K142,0)</f>
        <v>0</v>
      </c>
      <c r="BF142" s="232">
        <f>IF(O142="snížená",K142,0)</f>
        <v>0</v>
      </c>
      <c r="BG142" s="232">
        <f>IF(O142="zákl. přenesená",K142,0)</f>
        <v>0</v>
      </c>
      <c r="BH142" s="232">
        <f>IF(O142="sníž. přenesená",K142,0)</f>
        <v>0</v>
      </c>
      <c r="BI142" s="232">
        <f>IF(O142="nulová",K142,0)</f>
        <v>0</v>
      </c>
      <c r="BJ142" s="15" t="s">
        <v>81</v>
      </c>
      <c r="BK142" s="232">
        <f>ROUND(P142*H142,2)</f>
        <v>0</v>
      </c>
      <c r="BL142" s="15" t="s">
        <v>81</v>
      </c>
      <c r="BM142" s="231" t="s">
        <v>369</v>
      </c>
    </row>
    <row r="143" s="2" customFormat="1" ht="21.6" customHeight="1">
      <c r="A143" s="36"/>
      <c r="B143" s="37"/>
      <c r="C143" s="216" t="s">
        <v>370</v>
      </c>
      <c r="D143" s="216" t="s">
        <v>166</v>
      </c>
      <c r="E143" s="217" t="s">
        <v>371</v>
      </c>
      <c r="F143" s="218" t="s">
        <v>372</v>
      </c>
      <c r="G143" s="219" t="s">
        <v>169</v>
      </c>
      <c r="H143" s="220">
        <v>2</v>
      </c>
      <c r="I143" s="221"/>
      <c r="J143" s="222"/>
      <c r="K143" s="223">
        <f>ROUND(P143*H143,2)</f>
        <v>0</v>
      </c>
      <c r="L143" s="224"/>
      <c r="M143" s="225"/>
      <c r="N143" s="226" t="s">
        <v>20</v>
      </c>
      <c r="O143" s="227" t="s">
        <v>43</v>
      </c>
      <c r="P143" s="228">
        <f>I143+J143</f>
        <v>0</v>
      </c>
      <c r="Q143" s="228">
        <f>ROUND(I143*H143,2)</f>
        <v>0</v>
      </c>
      <c r="R143" s="228">
        <f>ROUND(J143*H143,2)</f>
        <v>0</v>
      </c>
      <c r="S143" s="82"/>
      <c r="T143" s="229">
        <f>S143*H143</f>
        <v>0</v>
      </c>
      <c r="U143" s="229">
        <v>0</v>
      </c>
      <c r="V143" s="229">
        <f>U143*H143</f>
        <v>0</v>
      </c>
      <c r="W143" s="229">
        <v>0</v>
      </c>
      <c r="X143" s="230">
        <f>W143*H143</f>
        <v>0</v>
      </c>
      <c r="Y143" s="36"/>
      <c r="Z143" s="36"/>
      <c r="AA143" s="36"/>
      <c r="AB143" s="36"/>
      <c r="AC143" s="36"/>
      <c r="AD143" s="36"/>
      <c r="AE143" s="36"/>
      <c r="AR143" s="231" t="s">
        <v>373</v>
      </c>
      <c r="AT143" s="231" t="s">
        <v>166</v>
      </c>
      <c r="AU143" s="231" t="s">
        <v>81</v>
      </c>
      <c r="AY143" s="15" t="s">
        <v>170</v>
      </c>
      <c r="BE143" s="232">
        <f>IF(O143="základní",K143,0)</f>
        <v>0</v>
      </c>
      <c r="BF143" s="232">
        <f>IF(O143="snížená",K143,0)</f>
        <v>0</v>
      </c>
      <c r="BG143" s="232">
        <f>IF(O143="zákl. přenesená",K143,0)</f>
        <v>0</v>
      </c>
      <c r="BH143" s="232">
        <f>IF(O143="sníž. přenesená",K143,0)</f>
        <v>0</v>
      </c>
      <c r="BI143" s="232">
        <f>IF(O143="nulová",K143,0)</f>
        <v>0</v>
      </c>
      <c r="BJ143" s="15" t="s">
        <v>81</v>
      </c>
      <c r="BK143" s="232">
        <f>ROUND(P143*H143,2)</f>
        <v>0</v>
      </c>
      <c r="BL143" s="15" t="s">
        <v>373</v>
      </c>
      <c r="BM143" s="231" t="s">
        <v>374</v>
      </c>
    </row>
    <row r="144" s="2" customFormat="1" ht="86.4" customHeight="1">
      <c r="A144" s="36"/>
      <c r="B144" s="37"/>
      <c r="C144" s="250" t="s">
        <v>375</v>
      </c>
      <c r="D144" s="250" t="s">
        <v>229</v>
      </c>
      <c r="E144" s="251" t="s">
        <v>376</v>
      </c>
      <c r="F144" s="252" t="s">
        <v>377</v>
      </c>
      <c r="G144" s="253" t="s">
        <v>169</v>
      </c>
      <c r="H144" s="254">
        <v>12</v>
      </c>
      <c r="I144" s="255"/>
      <c r="J144" s="255"/>
      <c r="K144" s="256">
        <f>ROUND(P144*H144,2)</f>
        <v>0</v>
      </c>
      <c r="L144" s="257"/>
      <c r="M144" s="42"/>
      <c r="N144" s="258" t="s">
        <v>20</v>
      </c>
      <c r="O144" s="227" t="s">
        <v>43</v>
      </c>
      <c r="P144" s="228">
        <f>I144+J144</f>
        <v>0</v>
      </c>
      <c r="Q144" s="228">
        <f>ROUND(I144*H144,2)</f>
        <v>0</v>
      </c>
      <c r="R144" s="228">
        <f>ROUND(J144*H144,2)</f>
        <v>0</v>
      </c>
      <c r="S144" s="82"/>
      <c r="T144" s="229">
        <f>S144*H144</f>
        <v>0</v>
      </c>
      <c r="U144" s="229">
        <v>0</v>
      </c>
      <c r="V144" s="229">
        <f>U144*H144</f>
        <v>0</v>
      </c>
      <c r="W144" s="229">
        <v>0</v>
      </c>
      <c r="X144" s="230">
        <f>W144*H144</f>
        <v>0</v>
      </c>
      <c r="Y144" s="36"/>
      <c r="Z144" s="36"/>
      <c r="AA144" s="36"/>
      <c r="AB144" s="36"/>
      <c r="AC144" s="36"/>
      <c r="AD144" s="36"/>
      <c r="AE144" s="36"/>
      <c r="AR144" s="231" t="s">
        <v>81</v>
      </c>
      <c r="AT144" s="231" t="s">
        <v>229</v>
      </c>
      <c r="AU144" s="231" t="s">
        <v>81</v>
      </c>
      <c r="AY144" s="15" t="s">
        <v>170</v>
      </c>
      <c r="BE144" s="232">
        <f>IF(O144="základní",K144,0)</f>
        <v>0</v>
      </c>
      <c r="BF144" s="232">
        <f>IF(O144="snížená",K144,0)</f>
        <v>0</v>
      </c>
      <c r="BG144" s="232">
        <f>IF(O144="zákl. přenesená",K144,0)</f>
        <v>0</v>
      </c>
      <c r="BH144" s="232">
        <f>IF(O144="sníž. přenesená",K144,0)</f>
        <v>0</v>
      </c>
      <c r="BI144" s="232">
        <f>IF(O144="nulová",K144,0)</f>
        <v>0</v>
      </c>
      <c r="BJ144" s="15" t="s">
        <v>81</v>
      </c>
      <c r="BK144" s="232">
        <f>ROUND(P144*H144,2)</f>
        <v>0</v>
      </c>
      <c r="BL144" s="15" t="s">
        <v>81</v>
      </c>
      <c r="BM144" s="231" t="s">
        <v>378</v>
      </c>
    </row>
    <row r="145" s="2" customFormat="1" ht="86.4" customHeight="1">
      <c r="A145" s="36"/>
      <c r="B145" s="37"/>
      <c r="C145" s="250" t="s">
        <v>379</v>
      </c>
      <c r="D145" s="250" t="s">
        <v>229</v>
      </c>
      <c r="E145" s="251" t="s">
        <v>380</v>
      </c>
      <c r="F145" s="252" t="s">
        <v>381</v>
      </c>
      <c r="G145" s="253" t="s">
        <v>169</v>
      </c>
      <c r="H145" s="254">
        <v>16</v>
      </c>
      <c r="I145" s="255"/>
      <c r="J145" s="255"/>
      <c r="K145" s="256">
        <f>ROUND(P145*H145,2)</f>
        <v>0</v>
      </c>
      <c r="L145" s="257"/>
      <c r="M145" s="42"/>
      <c r="N145" s="258" t="s">
        <v>20</v>
      </c>
      <c r="O145" s="227" t="s">
        <v>43</v>
      </c>
      <c r="P145" s="228">
        <f>I145+J145</f>
        <v>0</v>
      </c>
      <c r="Q145" s="228">
        <f>ROUND(I145*H145,2)</f>
        <v>0</v>
      </c>
      <c r="R145" s="228">
        <f>ROUND(J145*H145,2)</f>
        <v>0</v>
      </c>
      <c r="S145" s="82"/>
      <c r="T145" s="229">
        <f>S145*H145</f>
        <v>0</v>
      </c>
      <c r="U145" s="229">
        <v>0</v>
      </c>
      <c r="V145" s="229">
        <f>U145*H145</f>
        <v>0</v>
      </c>
      <c r="W145" s="229">
        <v>0</v>
      </c>
      <c r="X145" s="230">
        <f>W145*H145</f>
        <v>0</v>
      </c>
      <c r="Y145" s="36"/>
      <c r="Z145" s="36"/>
      <c r="AA145" s="36"/>
      <c r="AB145" s="36"/>
      <c r="AC145" s="36"/>
      <c r="AD145" s="36"/>
      <c r="AE145" s="36"/>
      <c r="AR145" s="231" t="s">
        <v>81</v>
      </c>
      <c r="AT145" s="231" t="s">
        <v>229</v>
      </c>
      <c r="AU145" s="231" t="s">
        <v>81</v>
      </c>
      <c r="AY145" s="15" t="s">
        <v>170</v>
      </c>
      <c r="BE145" s="232">
        <f>IF(O145="základní",K145,0)</f>
        <v>0</v>
      </c>
      <c r="BF145" s="232">
        <f>IF(O145="snížená",K145,0)</f>
        <v>0</v>
      </c>
      <c r="BG145" s="232">
        <f>IF(O145="zákl. přenesená",K145,0)</f>
        <v>0</v>
      </c>
      <c r="BH145" s="232">
        <f>IF(O145="sníž. přenesená",K145,0)</f>
        <v>0</v>
      </c>
      <c r="BI145" s="232">
        <f>IF(O145="nulová",K145,0)</f>
        <v>0</v>
      </c>
      <c r="BJ145" s="15" t="s">
        <v>81</v>
      </c>
      <c r="BK145" s="232">
        <f>ROUND(P145*H145,2)</f>
        <v>0</v>
      </c>
      <c r="BL145" s="15" t="s">
        <v>81</v>
      </c>
      <c r="BM145" s="231" t="s">
        <v>382</v>
      </c>
    </row>
    <row r="146" s="2" customFormat="1" ht="86.4" customHeight="1">
      <c r="A146" s="36"/>
      <c r="B146" s="37"/>
      <c r="C146" s="250" t="s">
        <v>383</v>
      </c>
      <c r="D146" s="250" t="s">
        <v>229</v>
      </c>
      <c r="E146" s="251" t="s">
        <v>384</v>
      </c>
      <c r="F146" s="252" t="s">
        <v>385</v>
      </c>
      <c r="G146" s="253" t="s">
        <v>169</v>
      </c>
      <c r="H146" s="254">
        <v>36</v>
      </c>
      <c r="I146" s="255"/>
      <c r="J146" s="255"/>
      <c r="K146" s="256">
        <f>ROUND(P146*H146,2)</f>
        <v>0</v>
      </c>
      <c r="L146" s="257"/>
      <c r="M146" s="42"/>
      <c r="N146" s="258" t="s">
        <v>20</v>
      </c>
      <c r="O146" s="227" t="s">
        <v>43</v>
      </c>
      <c r="P146" s="228">
        <f>I146+J146</f>
        <v>0</v>
      </c>
      <c r="Q146" s="228">
        <f>ROUND(I146*H146,2)</f>
        <v>0</v>
      </c>
      <c r="R146" s="228">
        <f>ROUND(J146*H146,2)</f>
        <v>0</v>
      </c>
      <c r="S146" s="82"/>
      <c r="T146" s="229">
        <f>S146*H146</f>
        <v>0</v>
      </c>
      <c r="U146" s="229">
        <v>0</v>
      </c>
      <c r="V146" s="229">
        <f>U146*H146</f>
        <v>0</v>
      </c>
      <c r="W146" s="229">
        <v>0</v>
      </c>
      <c r="X146" s="230">
        <f>W146*H146</f>
        <v>0</v>
      </c>
      <c r="Y146" s="36"/>
      <c r="Z146" s="36"/>
      <c r="AA146" s="36"/>
      <c r="AB146" s="36"/>
      <c r="AC146" s="36"/>
      <c r="AD146" s="36"/>
      <c r="AE146" s="36"/>
      <c r="AR146" s="231" t="s">
        <v>81</v>
      </c>
      <c r="AT146" s="231" t="s">
        <v>229</v>
      </c>
      <c r="AU146" s="231" t="s">
        <v>81</v>
      </c>
      <c r="AY146" s="15" t="s">
        <v>170</v>
      </c>
      <c r="BE146" s="232">
        <f>IF(O146="základní",K146,0)</f>
        <v>0</v>
      </c>
      <c r="BF146" s="232">
        <f>IF(O146="snížená",K146,0)</f>
        <v>0</v>
      </c>
      <c r="BG146" s="232">
        <f>IF(O146="zákl. přenesená",K146,0)</f>
        <v>0</v>
      </c>
      <c r="BH146" s="232">
        <f>IF(O146="sníž. přenesená",K146,0)</f>
        <v>0</v>
      </c>
      <c r="BI146" s="232">
        <f>IF(O146="nulová",K146,0)</f>
        <v>0</v>
      </c>
      <c r="BJ146" s="15" t="s">
        <v>81</v>
      </c>
      <c r="BK146" s="232">
        <f>ROUND(P146*H146,2)</f>
        <v>0</v>
      </c>
      <c r="BL146" s="15" t="s">
        <v>81</v>
      </c>
      <c r="BM146" s="231" t="s">
        <v>386</v>
      </c>
    </row>
    <row r="147" s="2" customFormat="1" ht="86.4" customHeight="1">
      <c r="A147" s="36"/>
      <c r="B147" s="37"/>
      <c r="C147" s="250" t="s">
        <v>387</v>
      </c>
      <c r="D147" s="250" t="s">
        <v>229</v>
      </c>
      <c r="E147" s="251" t="s">
        <v>388</v>
      </c>
      <c r="F147" s="252" t="s">
        <v>389</v>
      </c>
      <c r="G147" s="253" t="s">
        <v>169</v>
      </c>
      <c r="H147" s="254">
        <v>4</v>
      </c>
      <c r="I147" s="255"/>
      <c r="J147" s="255"/>
      <c r="K147" s="256">
        <f>ROUND(P147*H147,2)</f>
        <v>0</v>
      </c>
      <c r="L147" s="257"/>
      <c r="M147" s="42"/>
      <c r="N147" s="258" t="s">
        <v>20</v>
      </c>
      <c r="O147" s="227" t="s">
        <v>43</v>
      </c>
      <c r="P147" s="228">
        <f>I147+J147</f>
        <v>0</v>
      </c>
      <c r="Q147" s="228">
        <f>ROUND(I147*H147,2)</f>
        <v>0</v>
      </c>
      <c r="R147" s="228">
        <f>ROUND(J147*H147,2)</f>
        <v>0</v>
      </c>
      <c r="S147" s="82"/>
      <c r="T147" s="229">
        <f>S147*H147</f>
        <v>0</v>
      </c>
      <c r="U147" s="229">
        <v>0</v>
      </c>
      <c r="V147" s="229">
        <f>U147*H147</f>
        <v>0</v>
      </c>
      <c r="W147" s="229">
        <v>0</v>
      </c>
      <c r="X147" s="230">
        <f>W147*H147</f>
        <v>0</v>
      </c>
      <c r="Y147" s="36"/>
      <c r="Z147" s="36"/>
      <c r="AA147" s="36"/>
      <c r="AB147" s="36"/>
      <c r="AC147" s="36"/>
      <c r="AD147" s="36"/>
      <c r="AE147" s="36"/>
      <c r="AR147" s="231" t="s">
        <v>81</v>
      </c>
      <c r="AT147" s="231" t="s">
        <v>229</v>
      </c>
      <c r="AU147" s="231" t="s">
        <v>81</v>
      </c>
      <c r="AY147" s="15" t="s">
        <v>170</v>
      </c>
      <c r="BE147" s="232">
        <f>IF(O147="základní",K147,0)</f>
        <v>0</v>
      </c>
      <c r="BF147" s="232">
        <f>IF(O147="snížená",K147,0)</f>
        <v>0</v>
      </c>
      <c r="BG147" s="232">
        <f>IF(O147="zákl. přenesená",K147,0)</f>
        <v>0</v>
      </c>
      <c r="BH147" s="232">
        <f>IF(O147="sníž. přenesená",K147,0)</f>
        <v>0</v>
      </c>
      <c r="BI147" s="232">
        <f>IF(O147="nulová",K147,0)</f>
        <v>0</v>
      </c>
      <c r="BJ147" s="15" t="s">
        <v>81</v>
      </c>
      <c r="BK147" s="232">
        <f>ROUND(P147*H147,2)</f>
        <v>0</v>
      </c>
      <c r="BL147" s="15" t="s">
        <v>81</v>
      </c>
      <c r="BM147" s="231" t="s">
        <v>390</v>
      </c>
    </row>
    <row r="148" s="2" customFormat="1" ht="54" customHeight="1">
      <c r="A148" s="36"/>
      <c r="B148" s="37"/>
      <c r="C148" s="216" t="s">
        <v>391</v>
      </c>
      <c r="D148" s="216" t="s">
        <v>166</v>
      </c>
      <c r="E148" s="217" t="s">
        <v>392</v>
      </c>
      <c r="F148" s="218" t="s">
        <v>393</v>
      </c>
      <c r="G148" s="219" t="s">
        <v>169</v>
      </c>
      <c r="H148" s="220">
        <v>4</v>
      </c>
      <c r="I148" s="221"/>
      <c r="J148" s="222"/>
      <c r="K148" s="223">
        <f>ROUND(P148*H148,2)</f>
        <v>0</v>
      </c>
      <c r="L148" s="224"/>
      <c r="M148" s="225"/>
      <c r="N148" s="226" t="s">
        <v>20</v>
      </c>
      <c r="O148" s="227" t="s">
        <v>43</v>
      </c>
      <c r="P148" s="228">
        <f>I148+J148</f>
        <v>0</v>
      </c>
      <c r="Q148" s="228">
        <f>ROUND(I148*H148,2)</f>
        <v>0</v>
      </c>
      <c r="R148" s="228">
        <f>ROUND(J148*H148,2)</f>
        <v>0</v>
      </c>
      <c r="S148" s="82"/>
      <c r="T148" s="229">
        <f>S148*H148</f>
        <v>0</v>
      </c>
      <c r="U148" s="229">
        <v>0</v>
      </c>
      <c r="V148" s="229">
        <f>U148*H148</f>
        <v>0</v>
      </c>
      <c r="W148" s="229">
        <v>0</v>
      </c>
      <c r="X148" s="230">
        <f>W148*H148</f>
        <v>0</v>
      </c>
      <c r="Y148" s="36"/>
      <c r="Z148" s="36"/>
      <c r="AA148" s="36"/>
      <c r="AB148" s="36"/>
      <c r="AC148" s="36"/>
      <c r="AD148" s="36"/>
      <c r="AE148" s="36"/>
      <c r="AR148" s="231" t="s">
        <v>373</v>
      </c>
      <c r="AT148" s="231" t="s">
        <v>166</v>
      </c>
      <c r="AU148" s="231" t="s">
        <v>81</v>
      </c>
      <c r="AY148" s="15" t="s">
        <v>170</v>
      </c>
      <c r="BE148" s="232">
        <f>IF(O148="základní",K148,0)</f>
        <v>0</v>
      </c>
      <c r="BF148" s="232">
        <f>IF(O148="snížená",K148,0)</f>
        <v>0</v>
      </c>
      <c r="BG148" s="232">
        <f>IF(O148="zákl. přenesená",K148,0)</f>
        <v>0</v>
      </c>
      <c r="BH148" s="232">
        <f>IF(O148="sníž. přenesená",K148,0)</f>
        <v>0</v>
      </c>
      <c r="BI148" s="232">
        <f>IF(O148="nulová",K148,0)</f>
        <v>0</v>
      </c>
      <c r="BJ148" s="15" t="s">
        <v>81</v>
      </c>
      <c r="BK148" s="232">
        <f>ROUND(P148*H148,2)</f>
        <v>0</v>
      </c>
      <c r="BL148" s="15" t="s">
        <v>373</v>
      </c>
      <c r="BM148" s="231" t="s">
        <v>394</v>
      </c>
    </row>
    <row r="149" s="2" customFormat="1" ht="54" customHeight="1">
      <c r="A149" s="36"/>
      <c r="B149" s="37"/>
      <c r="C149" s="216" t="s">
        <v>395</v>
      </c>
      <c r="D149" s="216" t="s">
        <v>166</v>
      </c>
      <c r="E149" s="217" t="s">
        <v>396</v>
      </c>
      <c r="F149" s="218" t="s">
        <v>397</v>
      </c>
      <c r="G149" s="219" t="s">
        <v>169</v>
      </c>
      <c r="H149" s="220">
        <v>14</v>
      </c>
      <c r="I149" s="221"/>
      <c r="J149" s="222"/>
      <c r="K149" s="223">
        <f>ROUND(P149*H149,2)</f>
        <v>0</v>
      </c>
      <c r="L149" s="224"/>
      <c r="M149" s="225"/>
      <c r="N149" s="226" t="s">
        <v>20</v>
      </c>
      <c r="O149" s="227" t="s">
        <v>43</v>
      </c>
      <c r="P149" s="228">
        <f>I149+J149</f>
        <v>0</v>
      </c>
      <c r="Q149" s="228">
        <f>ROUND(I149*H149,2)</f>
        <v>0</v>
      </c>
      <c r="R149" s="228">
        <f>ROUND(J149*H149,2)</f>
        <v>0</v>
      </c>
      <c r="S149" s="82"/>
      <c r="T149" s="229">
        <f>S149*H149</f>
        <v>0</v>
      </c>
      <c r="U149" s="229">
        <v>0</v>
      </c>
      <c r="V149" s="229">
        <f>U149*H149</f>
        <v>0</v>
      </c>
      <c r="W149" s="229">
        <v>0</v>
      </c>
      <c r="X149" s="230">
        <f>W149*H149</f>
        <v>0</v>
      </c>
      <c r="Y149" s="36"/>
      <c r="Z149" s="36"/>
      <c r="AA149" s="36"/>
      <c r="AB149" s="36"/>
      <c r="AC149" s="36"/>
      <c r="AD149" s="36"/>
      <c r="AE149" s="36"/>
      <c r="AR149" s="231" t="s">
        <v>373</v>
      </c>
      <c r="AT149" s="231" t="s">
        <v>166</v>
      </c>
      <c r="AU149" s="231" t="s">
        <v>81</v>
      </c>
      <c r="AY149" s="15" t="s">
        <v>170</v>
      </c>
      <c r="BE149" s="232">
        <f>IF(O149="základní",K149,0)</f>
        <v>0</v>
      </c>
      <c r="BF149" s="232">
        <f>IF(O149="snížená",K149,0)</f>
        <v>0</v>
      </c>
      <c r="BG149" s="232">
        <f>IF(O149="zákl. přenesená",K149,0)</f>
        <v>0</v>
      </c>
      <c r="BH149" s="232">
        <f>IF(O149="sníž. přenesená",K149,0)</f>
        <v>0</v>
      </c>
      <c r="BI149" s="232">
        <f>IF(O149="nulová",K149,0)</f>
        <v>0</v>
      </c>
      <c r="BJ149" s="15" t="s">
        <v>81</v>
      </c>
      <c r="BK149" s="232">
        <f>ROUND(P149*H149,2)</f>
        <v>0</v>
      </c>
      <c r="BL149" s="15" t="s">
        <v>373</v>
      </c>
      <c r="BM149" s="231" t="s">
        <v>398</v>
      </c>
    </row>
    <row r="150" s="2" customFormat="1" ht="86.4" customHeight="1">
      <c r="A150" s="36"/>
      <c r="B150" s="37"/>
      <c r="C150" s="250" t="s">
        <v>399</v>
      </c>
      <c r="D150" s="250" t="s">
        <v>229</v>
      </c>
      <c r="E150" s="251" t="s">
        <v>400</v>
      </c>
      <c r="F150" s="252" t="s">
        <v>401</v>
      </c>
      <c r="G150" s="253" t="s">
        <v>169</v>
      </c>
      <c r="H150" s="254">
        <v>4</v>
      </c>
      <c r="I150" s="255"/>
      <c r="J150" s="255"/>
      <c r="K150" s="256">
        <f>ROUND(P150*H150,2)</f>
        <v>0</v>
      </c>
      <c r="L150" s="257"/>
      <c r="M150" s="42"/>
      <c r="N150" s="258" t="s">
        <v>20</v>
      </c>
      <c r="O150" s="227" t="s">
        <v>43</v>
      </c>
      <c r="P150" s="228">
        <f>I150+J150</f>
        <v>0</v>
      </c>
      <c r="Q150" s="228">
        <f>ROUND(I150*H150,2)</f>
        <v>0</v>
      </c>
      <c r="R150" s="228">
        <f>ROUND(J150*H150,2)</f>
        <v>0</v>
      </c>
      <c r="S150" s="82"/>
      <c r="T150" s="229">
        <f>S150*H150</f>
        <v>0</v>
      </c>
      <c r="U150" s="229">
        <v>0</v>
      </c>
      <c r="V150" s="229">
        <f>U150*H150</f>
        <v>0</v>
      </c>
      <c r="W150" s="229">
        <v>0</v>
      </c>
      <c r="X150" s="230">
        <f>W150*H150</f>
        <v>0</v>
      </c>
      <c r="Y150" s="36"/>
      <c r="Z150" s="36"/>
      <c r="AA150" s="36"/>
      <c r="AB150" s="36"/>
      <c r="AC150" s="36"/>
      <c r="AD150" s="36"/>
      <c r="AE150" s="36"/>
      <c r="AR150" s="231" t="s">
        <v>226</v>
      </c>
      <c r="AT150" s="231" t="s">
        <v>229</v>
      </c>
      <c r="AU150" s="231" t="s">
        <v>81</v>
      </c>
      <c r="AY150" s="15" t="s">
        <v>170</v>
      </c>
      <c r="BE150" s="232">
        <f>IF(O150="základní",K150,0)</f>
        <v>0</v>
      </c>
      <c r="BF150" s="232">
        <f>IF(O150="snížená",K150,0)</f>
        <v>0</v>
      </c>
      <c r="BG150" s="232">
        <f>IF(O150="zákl. přenesená",K150,0)</f>
        <v>0</v>
      </c>
      <c r="BH150" s="232">
        <f>IF(O150="sníž. přenesená",K150,0)</f>
        <v>0</v>
      </c>
      <c r="BI150" s="232">
        <f>IF(O150="nulová",K150,0)</f>
        <v>0</v>
      </c>
      <c r="BJ150" s="15" t="s">
        <v>81</v>
      </c>
      <c r="BK150" s="232">
        <f>ROUND(P150*H150,2)</f>
        <v>0</v>
      </c>
      <c r="BL150" s="15" t="s">
        <v>226</v>
      </c>
      <c r="BM150" s="231" t="s">
        <v>402</v>
      </c>
    </row>
    <row r="151" s="2" customFormat="1" ht="21.6" customHeight="1">
      <c r="A151" s="36"/>
      <c r="B151" s="37"/>
      <c r="C151" s="250" t="s">
        <v>403</v>
      </c>
      <c r="D151" s="250" t="s">
        <v>229</v>
      </c>
      <c r="E151" s="251" t="s">
        <v>404</v>
      </c>
      <c r="F151" s="252" t="s">
        <v>405</v>
      </c>
      <c r="G151" s="253" t="s">
        <v>169</v>
      </c>
      <c r="H151" s="254">
        <v>1</v>
      </c>
      <c r="I151" s="255"/>
      <c r="J151" s="255"/>
      <c r="K151" s="256">
        <f>ROUND(P151*H151,2)</f>
        <v>0</v>
      </c>
      <c r="L151" s="257"/>
      <c r="M151" s="42"/>
      <c r="N151" s="258" t="s">
        <v>20</v>
      </c>
      <c r="O151" s="227" t="s">
        <v>43</v>
      </c>
      <c r="P151" s="228">
        <f>I151+J151</f>
        <v>0</v>
      </c>
      <c r="Q151" s="228">
        <f>ROUND(I151*H151,2)</f>
        <v>0</v>
      </c>
      <c r="R151" s="228">
        <f>ROUND(J151*H151,2)</f>
        <v>0</v>
      </c>
      <c r="S151" s="82"/>
      <c r="T151" s="229">
        <f>S151*H151</f>
        <v>0</v>
      </c>
      <c r="U151" s="229">
        <v>0</v>
      </c>
      <c r="V151" s="229">
        <f>U151*H151</f>
        <v>0</v>
      </c>
      <c r="W151" s="229">
        <v>0</v>
      </c>
      <c r="X151" s="230">
        <f>W151*H151</f>
        <v>0</v>
      </c>
      <c r="Y151" s="36"/>
      <c r="Z151" s="36"/>
      <c r="AA151" s="36"/>
      <c r="AB151" s="36"/>
      <c r="AC151" s="36"/>
      <c r="AD151" s="36"/>
      <c r="AE151" s="36"/>
      <c r="AR151" s="231" t="s">
        <v>226</v>
      </c>
      <c r="AT151" s="231" t="s">
        <v>229</v>
      </c>
      <c r="AU151" s="231" t="s">
        <v>81</v>
      </c>
      <c r="AY151" s="15" t="s">
        <v>170</v>
      </c>
      <c r="BE151" s="232">
        <f>IF(O151="základní",K151,0)</f>
        <v>0</v>
      </c>
      <c r="BF151" s="232">
        <f>IF(O151="snížená",K151,0)</f>
        <v>0</v>
      </c>
      <c r="BG151" s="232">
        <f>IF(O151="zákl. přenesená",K151,0)</f>
        <v>0</v>
      </c>
      <c r="BH151" s="232">
        <f>IF(O151="sníž. přenesená",K151,0)</f>
        <v>0</v>
      </c>
      <c r="BI151" s="232">
        <f>IF(O151="nulová",K151,0)</f>
        <v>0</v>
      </c>
      <c r="BJ151" s="15" t="s">
        <v>81</v>
      </c>
      <c r="BK151" s="232">
        <f>ROUND(P151*H151,2)</f>
        <v>0</v>
      </c>
      <c r="BL151" s="15" t="s">
        <v>226</v>
      </c>
      <c r="BM151" s="231" t="s">
        <v>406</v>
      </c>
    </row>
    <row r="152" s="2" customFormat="1" ht="64.8" customHeight="1">
      <c r="A152" s="36"/>
      <c r="B152" s="37"/>
      <c r="C152" s="250" t="s">
        <v>407</v>
      </c>
      <c r="D152" s="250" t="s">
        <v>229</v>
      </c>
      <c r="E152" s="251" t="s">
        <v>408</v>
      </c>
      <c r="F152" s="252" t="s">
        <v>409</v>
      </c>
      <c r="G152" s="253" t="s">
        <v>169</v>
      </c>
      <c r="H152" s="254">
        <v>1</v>
      </c>
      <c r="I152" s="255"/>
      <c r="J152" s="255"/>
      <c r="K152" s="256">
        <f>ROUND(P152*H152,2)</f>
        <v>0</v>
      </c>
      <c r="L152" s="257"/>
      <c r="M152" s="42"/>
      <c r="N152" s="258" t="s">
        <v>20</v>
      </c>
      <c r="O152" s="227" t="s">
        <v>43</v>
      </c>
      <c r="P152" s="228">
        <f>I152+J152</f>
        <v>0</v>
      </c>
      <c r="Q152" s="228">
        <f>ROUND(I152*H152,2)</f>
        <v>0</v>
      </c>
      <c r="R152" s="228">
        <f>ROUND(J152*H152,2)</f>
        <v>0</v>
      </c>
      <c r="S152" s="82"/>
      <c r="T152" s="229">
        <f>S152*H152</f>
        <v>0</v>
      </c>
      <c r="U152" s="229">
        <v>0</v>
      </c>
      <c r="V152" s="229">
        <f>U152*H152</f>
        <v>0</v>
      </c>
      <c r="W152" s="229">
        <v>0</v>
      </c>
      <c r="X152" s="230">
        <f>W152*H152</f>
        <v>0</v>
      </c>
      <c r="Y152" s="36"/>
      <c r="Z152" s="36"/>
      <c r="AA152" s="36"/>
      <c r="AB152" s="36"/>
      <c r="AC152" s="36"/>
      <c r="AD152" s="36"/>
      <c r="AE152" s="36"/>
      <c r="AR152" s="231" t="s">
        <v>81</v>
      </c>
      <c r="AT152" s="231" t="s">
        <v>229</v>
      </c>
      <c r="AU152" s="231" t="s">
        <v>81</v>
      </c>
      <c r="AY152" s="15" t="s">
        <v>170</v>
      </c>
      <c r="BE152" s="232">
        <f>IF(O152="základní",K152,0)</f>
        <v>0</v>
      </c>
      <c r="BF152" s="232">
        <f>IF(O152="snížená",K152,0)</f>
        <v>0</v>
      </c>
      <c r="BG152" s="232">
        <f>IF(O152="zákl. přenesená",K152,0)</f>
        <v>0</v>
      </c>
      <c r="BH152" s="232">
        <f>IF(O152="sníž. přenesená",K152,0)</f>
        <v>0</v>
      </c>
      <c r="BI152" s="232">
        <f>IF(O152="nulová",K152,0)</f>
        <v>0</v>
      </c>
      <c r="BJ152" s="15" t="s">
        <v>81</v>
      </c>
      <c r="BK152" s="232">
        <f>ROUND(P152*H152,2)</f>
        <v>0</v>
      </c>
      <c r="BL152" s="15" t="s">
        <v>81</v>
      </c>
      <c r="BM152" s="231" t="s">
        <v>410</v>
      </c>
    </row>
    <row r="153" s="2" customFormat="1" ht="21.6" customHeight="1">
      <c r="A153" s="36"/>
      <c r="B153" s="37"/>
      <c r="C153" s="250" t="s">
        <v>411</v>
      </c>
      <c r="D153" s="250" t="s">
        <v>229</v>
      </c>
      <c r="E153" s="251" t="s">
        <v>412</v>
      </c>
      <c r="F153" s="252" t="s">
        <v>413</v>
      </c>
      <c r="G153" s="253" t="s">
        <v>169</v>
      </c>
      <c r="H153" s="254">
        <v>1</v>
      </c>
      <c r="I153" s="255"/>
      <c r="J153" s="255"/>
      <c r="K153" s="256">
        <f>ROUND(P153*H153,2)</f>
        <v>0</v>
      </c>
      <c r="L153" s="257"/>
      <c r="M153" s="42"/>
      <c r="N153" s="258" t="s">
        <v>20</v>
      </c>
      <c r="O153" s="227" t="s">
        <v>43</v>
      </c>
      <c r="P153" s="228">
        <f>I153+J153</f>
        <v>0</v>
      </c>
      <c r="Q153" s="228">
        <f>ROUND(I153*H153,2)</f>
        <v>0</v>
      </c>
      <c r="R153" s="228">
        <f>ROUND(J153*H153,2)</f>
        <v>0</v>
      </c>
      <c r="S153" s="82"/>
      <c r="T153" s="229">
        <f>S153*H153</f>
        <v>0</v>
      </c>
      <c r="U153" s="229">
        <v>0</v>
      </c>
      <c r="V153" s="229">
        <f>U153*H153</f>
        <v>0</v>
      </c>
      <c r="W153" s="229">
        <v>0</v>
      </c>
      <c r="X153" s="230">
        <f>W153*H153</f>
        <v>0</v>
      </c>
      <c r="Y153" s="36"/>
      <c r="Z153" s="36"/>
      <c r="AA153" s="36"/>
      <c r="AB153" s="36"/>
      <c r="AC153" s="36"/>
      <c r="AD153" s="36"/>
      <c r="AE153" s="36"/>
      <c r="AR153" s="231" t="s">
        <v>81</v>
      </c>
      <c r="AT153" s="231" t="s">
        <v>229</v>
      </c>
      <c r="AU153" s="231" t="s">
        <v>81</v>
      </c>
      <c r="AY153" s="15" t="s">
        <v>170</v>
      </c>
      <c r="BE153" s="232">
        <f>IF(O153="základní",K153,0)</f>
        <v>0</v>
      </c>
      <c r="BF153" s="232">
        <f>IF(O153="snížená",K153,0)</f>
        <v>0</v>
      </c>
      <c r="BG153" s="232">
        <f>IF(O153="zákl. přenesená",K153,0)</f>
        <v>0</v>
      </c>
      <c r="BH153" s="232">
        <f>IF(O153="sníž. přenesená",K153,0)</f>
        <v>0</v>
      </c>
      <c r="BI153" s="232">
        <f>IF(O153="nulová",K153,0)</f>
        <v>0</v>
      </c>
      <c r="BJ153" s="15" t="s">
        <v>81</v>
      </c>
      <c r="BK153" s="232">
        <f>ROUND(P153*H153,2)</f>
        <v>0</v>
      </c>
      <c r="BL153" s="15" t="s">
        <v>81</v>
      </c>
      <c r="BM153" s="231" t="s">
        <v>414</v>
      </c>
    </row>
    <row r="154" s="2" customFormat="1" ht="14.4" customHeight="1">
      <c r="A154" s="36"/>
      <c r="B154" s="37"/>
      <c r="C154" s="250" t="s">
        <v>415</v>
      </c>
      <c r="D154" s="250" t="s">
        <v>229</v>
      </c>
      <c r="E154" s="251" t="s">
        <v>416</v>
      </c>
      <c r="F154" s="252" t="s">
        <v>417</v>
      </c>
      <c r="G154" s="253" t="s">
        <v>169</v>
      </c>
      <c r="H154" s="254">
        <v>1</v>
      </c>
      <c r="I154" s="255"/>
      <c r="J154" s="255"/>
      <c r="K154" s="256">
        <f>ROUND(P154*H154,2)</f>
        <v>0</v>
      </c>
      <c r="L154" s="257"/>
      <c r="M154" s="42"/>
      <c r="N154" s="258" t="s">
        <v>20</v>
      </c>
      <c r="O154" s="227" t="s">
        <v>43</v>
      </c>
      <c r="P154" s="228">
        <f>I154+J154</f>
        <v>0</v>
      </c>
      <c r="Q154" s="228">
        <f>ROUND(I154*H154,2)</f>
        <v>0</v>
      </c>
      <c r="R154" s="228">
        <f>ROUND(J154*H154,2)</f>
        <v>0</v>
      </c>
      <c r="S154" s="82"/>
      <c r="T154" s="229">
        <f>S154*H154</f>
        <v>0</v>
      </c>
      <c r="U154" s="229">
        <v>0</v>
      </c>
      <c r="V154" s="229">
        <f>U154*H154</f>
        <v>0</v>
      </c>
      <c r="W154" s="229">
        <v>0</v>
      </c>
      <c r="X154" s="230">
        <f>W154*H154</f>
        <v>0</v>
      </c>
      <c r="Y154" s="36"/>
      <c r="Z154" s="36"/>
      <c r="AA154" s="36"/>
      <c r="AB154" s="36"/>
      <c r="AC154" s="36"/>
      <c r="AD154" s="36"/>
      <c r="AE154" s="36"/>
      <c r="AR154" s="231" t="s">
        <v>81</v>
      </c>
      <c r="AT154" s="231" t="s">
        <v>229</v>
      </c>
      <c r="AU154" s="231" t="s">
        <v>81</v>
      </c>
      <c r="AY154" s="15" t="s">
        <v>170</v>
      </c>
      <c r="BE154" s="232">
        <f>IF(O154="základní",K154,0)</f>
        <v>0</v>
      </c>
      <c r="BF154" s="232">
        <f>IF(O154="snížená",K154,0)</f>
        <v>0</v>
      </c>
      <c r="BG154" s="232">
        <f>IF(O154="zákl. přenesená",K154,0)</f>
        <v>0</v>
      </c>
      <c r="BH154" s="232">
        <f>IF(O154="sníž. přenesená",K154,0)</f>
        <v>0</v>
      </c>
      <c r="BI154" s="232">
        <f>IF(O154="nulová",K154,0)</f>
        <v>0</v>
      </c>
      <c r="BJ154" s="15" t="s">
        <v>81</v>
      </c>
      <c r="BK154" s="232">
        <f>ROUND(P154*H154,2)</f>
        <v>0</v>
      </c>
      <c r="BL154" s="15" t="s">
        <v>81</v>
      </c>
      <c r="BM154" s="231" t="s">
        <v>418</v>
      </c>
    </row>
    <row r="155" s="2" customFormat="1" ht="108" customHeight="1">
      <c r="A155" s="36"/>
      <c r="B155" s="37"/>
      <c r="C155" s="250" t="s">
        <v>419</v>
      </c>
      <c r="D155" s="250" t="s">
        <v>229</v>
      </c>
      <c r="E155" s="251" t="s">
        <v>420</v>
      </c>
      <c r="F155" s="252" t="s">
        <v>421</v>
      </c>
      <c r="G155" s="253" t="s">
        <v>169</v>
      </c>
      <c r="H155" s="254">
        <v>4</v>
      </c>
      <c r="I155" s="255"/>
      <c r="J155" s="255"/>
      <c r="K155" s="256">
        <f>ROUND(P155*H155,2)</f>
        <v>0</v>
      </c>
      <c r="L155" s="257"/>
      <c r="M155" s="42"/>
      <c r="N155" s="258" t="s">
        <v>20</v>
      </c>
      <c r="O155" s="227" t="s">
        <v>43</v>
      </c>
      <c r="P155" s="228">
        <f>I155+J155</f>
        <v>0</v>
      </c>
      <c r="Q155" s="228">
        <f>ROUND(I155*H155,2)</f>
        <v>0</v>
      </c>
      <c r="R155" s="228">
        <f>ROUND(J155*H155,2)</f>
        <v>0</v>
      </c>
      <c r="S155" s="82"/>
      <c r="T155" s="229">
        <f>S155*H155</f>
        <v>0</v>
      </c>
      <c r="U155" s="229">
        <v>0</v>
      </c>
      <c r="V155" s="229">
        <f>U155*H155</f>
        <v>0</v>
      </c>
      <c r="W155" s="229">
        <v>0</v>
      </c>
      <c r="X155" s="230">
        <f>W155*H155</f>
        <v>0</v>
      </c>
      <c r="Y155" s="36"/>
      <c r="Z155" s="36"/>
      <c r="AA155" s="36"/>
      <c r="AB155" s="36"/>
      <c r="AC155" s="36"/>
      <c r="AD155" s="36"/>
      <c r="AE155" s="36"/>
      <c r="AR155" s="231" t="s">
        <v>81</v>
      </c>
      <c r="AT155" s="231" t="s">
        <v>229</v>
      </c>
      <c r="AU155" s="231" t="s">
        <v>81</v>
      </c>
      <c r="AY155" s="15" t="s">
        <v>170</v>
      </c>
      <c r="BE155" s="232">
        <f>IF(O155="základní",K155,0)</f>
        <v>0</v>
      </c>
      <c r="BF155" s="232">
        <f>IF(O155="snížená",K155,0)</f>
        <v>0</v>
      </c>
      <c r="BG155" s="232">
        <f>IF(O155="zákl. přenesená",K155,0)</f>
        <v>0</v>
      </c>
      <c r="BH155" s="232">
        <f>IF(O155="sníž. přenesená",K155,0)</f>
        <v>0</v>
      </c>
      <c r="BI155" s="232">
        <f>IF(O155="nulová",K155,0)</f>
        <v>0</v>
      </c>
      <c r="BJ155" s="15" t="s">
        <v>81</v>
      </c>
      <c r="BK155" s="232">
        <f>ROUND(P155*H155,2)</f>
        <v>0</v>
      </c>
      <c r="BL155" s="15" t="s">
        <v>81</v>
      </c>
      <c r="BM155" s="231" t="s">
        <v>422</v>
      </c>
    </row>
    <row r="156" s="2" customFormat="1" ht="108" customHeight="1">
      <c r="A156" s="36"/>
      <c r="B156" s="37"/>
      <c r="C156" s="250" t="s">
        <v>423</v>
      </c>
      <c r="D156" s="250" t="s">
        <v>229</v>
      </c>
      <c r="E156" s="251" t="s">
        <v>424</v>
      </c>
      <c r="F156" s="252" t="s">
        <v>425</v>
      </c>
      <c r="G156" s="253" t="s">
        <v>169</v>
      </c>
      <c r="H156" s="254">
        <v>1</v>
      </c>
      <c r="I156" s="255"/>
      <c r="J156" s="255"/>
      <c r="K156" s="256">
        <f>ROUND(P156*H156,2)</f>
        <v>0</v>
      </c>
      <c r="L156" s="257"/>
      <c r="M156" s="42"/>
      <c r="N156" s="258" t="s">
        <v>20</v>
      </c>
      <c r="O156" s="227" t="s">
        <v>43</v>
      </c>
      <c r="P156" s="228">
        <f>I156+J156</f>
        <v>0</v>
      </c>
      <c r="Q156" s="228">
        <f>ROUND(I156*H156,2)</f>
        <v>0</v>
      </c>
      <c r="R156" s="228">
        <f>ROUND(J156*H156,2)</f>
        <v>0</v>
      </c>
      <c r="S156" s="82"/>
      <c r="T156" s="229">
        <f>S156*H156</f>
        <v>0</v>
      </c>
      <c r="U156" s="229">
        <v>0</v>
      </c>
      <c r="V156" s="229">
        <f>U156*H156</f>
        <v>0</v>
      </c>
      <c r="W156" s="229">
        <v>0</v>
      </c>
      <c r="X156" s="230">
        <f>W156*H156</f>
        <v>0</v>
      </c>
      <c r="Y156" s="36"/>
      <c r="Z156" s="36"/>
      <c r="AA156" s="36"/>
      <c r="AB156" s="36"/>
      <c r="AC156" s="36"/>
      <c r="AD156" s="36"/>
      <c r="AE156" s="36"/>
      <c r="AR156" s="231" t="s">
        <v>81</v>
      </c>
      <c r="AT156" s="231" t="s">
        <v>229</v>
      </c>
      <c r="AU156" s="231" t="s">
        <v>81</v>
      </c>
      <c r="AY156" s="15" t="s">
        <v>170</v>
      </c>
      <c r="BE156" s="232">
        <f>IF(O156="základní",K156,0)</f>
        <v>0</v>
      </c>
      <c r="BF156" s="232">
        <f>IF(O156="snížená",K156,0)</f>
        <v>0</v>
      </c>
      <c r="BG156" s="232">
        <f>IF(O156="zákl. přenesená",K156,0)</f>
        <v>0</v>
      </c>
      <c r="BH156" s="232">
        <f>IF(O156="sníž. přenesená",K156,0)</f>
        <v>0</v>
      </c>
      <c r="BI156" s="232">
        <f>IF(O156="nulová",K156,0)</f>
        <v>0</v>
      </c>
      <c r="BJ156" s="15" t="s">
        <v>81</v>
      </c>
      <c r="BK156" s="232">
        <f>ROUND(P156*H156,2)</f>
        <v>0</v>
      </c>
      <c r="BL156" s="15" t="s">
        <v>81</v>
      </c>
      <c r="BM156" s="231" t="s">
        <v>426</v>
      </c>
    </row>
    <row r="157" s="2" customFormat="1" ht="108" customHeight="1">
      <c r="A157" s="36"/>
      <c r="B157" s="37"/>
      <c r="C157" s="250" t="s">
        <v>427</v>
      </c>
      <c r="D157" s="250" t="s">
        <v>229</v>
      </c>
      <c r="E157" s="251" t="s">
        <v>428</v>
      </c>
      <c r="F157" s="252" t="s">
        <v>429</v>
      </c>
      <c r="G157" s="253" t="s">
        <v>169</v>
      </c>
      <c r="H157" s="254">
        <v>2</v>
      </c>
      <c r="I157" s="255"/>
      <c r="J157" s="255"/>
      <c r="K157" s="256">
        <f>ROUND(P157*H157,2)</f>
        <v>0</v>
      </c>
      <c r="L157" s="257"/>
      <c r="M157" s="42"/>
      <c r="N157" s="258" t="s">
        <v>20</v>
      </c>
      <c r="O157" s="227" t="s">
        <v>43</v>
      </c>
      <c r="P157" s="228">
        <f>I157+J157</f>
        <v>0</v>
      </c>
      <c r="Q157" s="228">
        <f>ROUND(I157*H157,2)</f>
        <v>0</v>
      </c>
      <c r="R157" s="228">
        <f>ROUND(J157*H157,2)</f>
        <v>0</v>
      </c>
      <c r="S157" s="82"/>
      <c r="T157" s="229">
        <f>S157*H157</f>
        <v>0</v>
      </c>
      <c r="U157" s="229">
        <v>0</v>
      </c>
      <c r="V157" s="229">
        <f>U157*H157</f>
        <v>0</v>
      </c>
      <c r="W157" s="229">
        <v>0</v>
      </c>
      <c r="X157" s="230">
        <f>W157*H157</f>
        <v>0</v>
      </c>
      <c r="Y157" s="36"/>
      <c r="Z157" s="36"/>
      <c r="AA157" s="36"/>
      <c r="AB157" s="36"/>
      <c r="AC157" s="36"/>
      <c r="AD157" s="36"/>
      <c r="AE157" s="36"/>
      <c r="AR157" s="231" t="s">
        <v>81</v>
      </c>
      <c r="AT157" s="231" t="s">
        <v>229</v>
      </c>
      <c r="AU157" s="231" t="s">
        <v>81</v>
      </c>
      <c r="AY157" s="15" t="s">
        <v>170</v>
      </c>
      <c r="BE157" s="232">
        <f>IF(O157="základní",K157,0)</f>
        <v>0</v>
      </c>
      <c r="BF157" s="232">
        <f>IF(O157="snížená",K157,0)</f>
        <v>0</v>
      </c>
      <c r="BG157" s="232">
        <f>IF(O157="zákl. přenesená",K157,0)</f>
        <v>0</v>
      </c>
      <c r="BH157" s="232">
        <f>IF(O157="sníž. přenesená",K157,0)</f>
        <v>0</v>
      </c>
      <c r="BI157" s="232">
        <f>IF(O157="nulová",K157,0)</f>
        <v>0</v>
      </c>
      <c r="BJ157" s="15" t="s">
        <v>81</v>
      </c>
      <c r="BK157" s="232">
        <f>ROUND(P157*H157,2)</f>
        <v>0</v>
      </c>
      <c r="BL157" s="15" t="s">
        <v>81</v>
      </c>
      <c r="BM157" s="231" t="s">
        <v>430</v>
      </c>
    </row>
    <row r="158" s="2" customFormat="1" ht="108" customHeight="1">
      <c r="A158" s="36"/>
      <c r="B158" s="37"/>
      <c r="C158" s="250" t="s">
        <v>431</v>
      </c>
      <c r="D158" s="250" t="s">
        <v>229</v>
      </c>
      <c r="E158" s="251" t="s">
        <v>432</v>
      </c>
      <c r="F158" s="252" t="s">
        <v>433</v>
      </c>
      <c r="G158" s="253" t="s">
        <v>169</v>
      </c>
      <c r="H158" s="254">
        <v>1</v>
      </c>
      <c r="I158" s="255"/>
      <c r="J158" s="255"/>
      <c r="K158" s="256">
        <f>ROUND(P158*H158,2)</f>
        <v>0</v>
      </c>
      <c r="L158" s="257"/>
      <c r="M158" s="42"/>
      <c r="N158" s="258" t="s">
        <v>20</v>
      </c>
      <c r="O158" s="227" t="s">
        <v>43</v>
      </c>
      <c r="P158" s="228">
        <f>I158+J158</f>
        <v>0</v>
      </c>
      <c r="Q158" s="228">
        <f>ROUND(I158*H158,2)</f>
        <v>0</v>
      </c>
      <c r="R158" s="228">
        <f>ROUND(J158*H158,2)</f>
        <v>0</v>
      </c>
      <c r="S158" s="82"/>
      <c r="T158" s="229">
        <f>S158*H158</f>
        <v>0</v>
      </c>
      <c r="U158" s="229">
        <v>0</v>
      </c>
      <c r="V158" s="229">
        <f>U158*H158</f>
        <v>0</v>
      </c>
      <c r="W158" s="229">
        <v>0</v>
      </c>
      <c r="X158" s="230">
        <f>W158*H158</f>
        <v>0</v>
      </c>
      <c r="Y158" s="36"/>
      <c r="Z158" s="36"/>
      <c r="AA158" s="36"/>
      <c r="AB158" s="36"/>
      <c r="AC158" s="36"/>
      <c r="AD158" s="36"/>
      <c r="AE158" s="36"/>
      <c r="AR158" s="231" t="s">
        <v>226</v>
      </c>
      <c r="AT158" s="231" t="s">
        <v>229</v>
      </c>
      <c r="AU158" s="231" t="s">
        <v>81</v>
      </c>
      <c r="AY158" s="15" t="s">
        <v>170</v>
      </c>
      <c r="BE158" s="232">
        <f>IF(O158="základní",K158,0)</f>
        <v>0</v>
      </c>
      <c r="BF158" s="232">
        <f>IF(O158="snížená",K158,0)</f>
        <v>0</v>
      </c>
      <c r="BG158" s="232">
        <f>IF(O158="zákl. přenesená",K158,0)</f>
        <v>0</v>
      </c>
      <c r="BH158" s="232">
        <f>IF(O158="sníž. přenesená",K158,0)</f>
        <v>0</v>
      </c>
      <c r="BI158" s="232">
        <f>IF(O158="nulová",K158,0)</f>
        <v>0</v>
      </c>
      <c r="BJ158" s="15" t="s">
        <v>81</v>
      </c>
      <c r="BK158" s="232">
        <f>ROUND(P158*H158,2)</f>
        <v>0</v>
      </c>
      <c r="BL158" s="15" t="s">
        <v>226</v>
      </c>
      <c r="BM158" s="231" t="s">
        <v>434</v>
      </c>
    </row>
    <row r="159" s="2" customFormat="1" ht="108" customHeight="1">
      <c r="A159" s="36"/>
      <c r="B159" s="37"/>
      <c r="C159" s="250" t="s">
        <v>435</v>
      </c>
      <c r="D159" s="250" t="s">
        <v>229</v>
      </c>
      <c r="E159" s="251" t="s">
        <v>436</v>
      </c>
      <c r="F159" s="252" t="s">
        <v>437</v>
      </c>
      <c r="G159" s="253" t="s">
        <v>169</v>
      </c>
      <c r="H159" s="254">
        <v>2</v>
      </c>
      <c r="I159" s="255"/>
      <c r="J159" s="255"/>
      <c r="K159" s="256">
        <f>ROUND(P159*H159,2)</f>
        <v>0</v>
      </c>
      <c r="L159" s="257"/>
      <c r="M159" s="42"/>
      <c r="N159" s="258" t="s">
        <v>20</v>
      </c>
      <c r="O159" s="227" t="s">
        <v>43</v>
      </c>
      <c r="P159" s="228">
        <f>I159+J159</f>
        <v>0</v>
      </c>
      <c r="Q159" s="228">
        <f>ROUND(I159*H159,2)</f>
        <v>0</v>
      </c>
      <c r="R159" s="228">
        <f>ROUND(J159*H159,2)</f>
        <v>0</v>
      </c>
      <c r="S159" s="82"/>
      <c r="T159" s="229">
        <f>S159*H159</f>
        <v>0</v>
      </c>
      <c r="U159" s="229">
        <v>0</v>
      </c>
      <c r="V159" s="229">
        <f>U159*H159</f>
        <v>0</v>
      </c>
      <c r="W159" s="229">
        <v>0</v>
      </c>
      <c r="X159" s="230">
        <f>W159*H159</f>
        <v>0</v>
      </c>
      <c r="Y159" s="36"/>
      <c r="Z159" s="36"/>
      <c r="AA159" s="36"/>
      <c r="AB159" s="36"/>
      <c r="AC159" s="36"/>
      <c r="AD159" s="36"/>
      <c r="AE159" s="36"/>
      <c r="AR159" s="231" t="s">
        <v>81</v>
      </c>
      <c r="AT159" s="231" t="s">
        <v>229</v>
      </c>
      <c r="AU159" s="231" t="s">
        <v>81</v>
      </c>
      <c r="AY159" s="15" t="s">
        <v>170</v>
      </c>
      <c r="BE159" s="232">
        <f>IF(O159="základní",K159,0)</f>
        <v>0</v>
      </c>
      <c r="BF159" s="232">
        <f>IF(O159="snížená",K159,0)</f>
        <v>0</v>
      </c>
      <c r="BG159" s="232">
        <f>IF(O159="zákl. přenesená",K159,0)</f>
        <v>0</v>
      </c>
      <c r="BH159" s="232">
        <f>IF(O159="sníž. přenesená",K159,0)</f>
        <v>0</v>
      </c>
      <c r="BI159" s="232">
        <f>IF(O159="nulová",K159,0)</f>
        <v>0</v>
      </c>
      <c r="BJ159" s="15" t="s">
        <v>81</v>
      </c>
      <c r="BK159" s="232">
        <f>ROUND(P159*H159,2)</f>
        <v>0</v>
      </c>
      <c r="BL159" s="15" t="s">
        <v>81</v>
      </c>
      <c r="BM159" s="231" t="s">
        <v>438</v>
      </c>
    </row>
    <row r="160" s="2" customFormat="1" ht="32.4" customHeight="1">
      <c r="A160" s="36"/>
      <c r="B160" s="37"/>
      <c r="C160" s="250" t="s">
        <v>439</v>
      </c>
      <c r="D160" s="250" t="s">
        <v>229</v>
      </c>
      <c r="E160" s="251" t="s">
        <v>440</v>
      </c>
      <c r="F160" s="252" t="s">
        <v>441</v>
      </c>
      <c r="G160" s="253" t="s">
        <v>169</v>
      </c>
      <c r="H160" s="254">
        <v>4</v>
      </c>
      <c r="I160" s="255"/>
      <c r="J160" s="255"/>
      <c r="K160" s="256">
        <f>ROUND(P160*H160,2)</f>
        <v>0</v>
      </c>
      <c r="L160" s="257"/>
      <c r="M160" s="42"/>
      <c r="N160" s="258" t="s">
        <v>20</v>
      </c>
      <c r="O160" s="227" t="s">
        <v>43</v>
      </c>
      <c r="P160" s="228">
        <f>I160+J160</f>
        <v>0</v>
      </c>
      <c r="Q160" s="228">
        <f>ROUND(I160*H160,2)</f>
        <v>0</v>
      </c>
      <c r="R160" s="228">
        <f>ROUND(J160*H160,2)</f>
        <v>0</v>
      </c>
      <c r="S160" s="82"/>
      <c r="T160" s="229">
        <f>S160*H160</f>
        <v>0</v>
      </c>
      <c r="U160" s="229">
        <v>0</v>
      </c>
      <c r="V160" s="229">
        <f>U160*H160</f>
        <v>0</v>
      </c>
      <c r="W160" s="229">
        <v>0</v>
      </c>
      <c r="X160" s="230">
        <f>W160*H160</f>
        <v>0</v>
      </c>
      <c r="Y160" s="36"/>
      <c r="Z160" s="36"/>
      <c r="AA160" s="36"/>
      <c r="AB160" s="36"/>
      <c r="AC160" s="36"/>
      <c r="AD160" s="36"/>
      <c r="AE160" s="36"/>
      <c r="AR160" s="231" t="s">
        <v>226</v>
      </c>
      <c r="AT160" s="231" t="s">
        <v>229</v>
      </c>
      <c r="AU160" s="231" t="s">
        <v>81</v>
      </c>
      <c r="AY160" s="15" t="s">
        <v>170</v>
      </c>
      <c r="BE160" s="232">
        <f>IF(O160="základní",K160,0)</f>
        <v>0</v>
      </c>
      <c r="BF160" s="232">
        <f>IF(O160="snížená",K160,0)</f>
        <v>0</v>
      </c>
      <c r="BG160" s="232">
        <f>IF(O160="zákl. přenesená",K160,0)</f>
        <v>0</v>
      </c>
      <c r="BH160" s="232">
        <f>IF(O160="sníž. přenesená",K160,0)</f>
        <v>0</v>
      </c>
      <c r="BI160" s="232">
        <f>IF(O160="nulová",K160,0)</f>
        <v>0</v>
      </c>
      <c r="BJ160" s="15" t="s">
        <v>81</v>
      </c>
      <c r="BK160" s="232">
        <f>ROUND(P160*H160,2)</f>
        <v>0</v>
      </c>
      <c r="BL160" s="15" t="s">
        <v>226</v>
      </c>
      <c r="BM160" s="231" t="s">
        <v>442</v>
      </c>
    </row>
    <row r="161" s="2" customFormat="1" ht="32.4" customHeight="1">
      <c r="A161" s="36"/>
      <c r="B161" s="37"/>
      <c r="C161" s="250" t="s">
        <v>443</v>
      </c>
      <c r="D161" s="250" t="s">
        <v>229</v>
      </c>
      <c r="E161" s="251" t="s">
        <v>444</v>
      </c>
      <c r="F161" s="252" t="s">
        <v>445</v>
      </c>
      <c r="G161" s="253" t="s">
        <v>169</v>
      </c>
      <c r="H161" s="254">
        <v>1</v>
      </c>
      <c r="I161" s="255"/>
      <c r="J161" s="255"/>
      <c r="K161" s="256">
        <f>ROUND(P161*H161,2)</f>
        <v>0</v>
      </c>
      <c r="L161" s="257"/>
      <c r="M161" s="42"/>
      <c r="N161" s="258" t="s">
        <v>20</v>
      </c>
      <c r="O161" s="227" t="s">
        <v>43</v>
      </c>
      <c r="P161" s="228">
        <f>I161+J161</f>
        <v>0</v>
      </c>
      <c r="Q161" s="228">
        <f>ROUND(I161*H161,2)</f>
        <v>0</v>
      </c>
      <c r="R161" s="228">
        <f>ROUND(J161*H161,2)</f>
        <v>0</v>
      </c>
      <c r="S161" s="82"/>
      <c r="T161" s="229">
        <f>S161*H161</f>
        <v>0</v>
      </c>
      <c r="U161" s="229">
        <v>0</v>
      </c>
      <c r="V161" s="229">
        <f>U161*H161</f>
        <v>0</v>
      </c>
      <c r="W161" s="229">
        <v>0</v>
      </c>
      <c r="X161" s="230">
        <f>W161*H161</f>
        <v>0</v>
      </c>
      <c r="Y161" s="36"/>
      <c r="Z161" s="36"/>
      <c r="AA161" s="36"/>
      <c r="AB161" s="36"/>
      <c r="AC161" s="36"/>
      <c r="AD161" s="36"/>
      <c r="AE161" s="36"/>
      <c r="AR161" s="231" t="s">
        <v>226</v>
      </c>
      <c r="AT161" s="231" t="s">
        <v>229</v>
      </c>
      <c r="AU161" s="231" t="s">
        <v>81</v>
      </c>
      <c r="AY161" s="15" t="s">
        <v>170</v>
      </c>
      <c r="BE161" s="232">
        <f>IF(O161="základní",K161,0)</f>
        <v>0</v>
      </c>
      <c r="BF161" s="232">
        <f>IF(O161="snížená",K161,0)</f>
        <v>0</v>
      </c>
      <c r="BG161" s="232">
        <f>IF(O161="zákl. přenesená",K161,0)</f>
        <v>0</v>
      </c>
      <c r="BH161" s="232">
        <f>IF(O161="sníž. přenesená",K161,0)</f>
        <v>0</v>
      </c>
      <c r="BI161" s="232">
        <f>IF(O161="nulová",K161,0)</f>
        <v>0</v>
      </c>
      <c r="BJ161" s="15" t="s">
        <v>81</v>
      </c>
      <c r="BK161" s="232">
        <f>ROUND(P161*H161,2)</f>
        <v>0</v>
      </c>
      <c r="BL161" s="15" t="s">
        <v>226</v>
      </c>
      <c r="BM161" s="231" t="s">
        <v>446</v>
      </c>
    </row>
    <row r="162" s="2" customFormat="1" ht="32.4" customHeight="1">
      <c r="A162" s="36"/>
      <c r="B162" s="37"/>
      <c r="C162" s="250" t="s">
        <v>447</v>
      </c>
      <c r="D162" s="250" t="s">
        <v>229</v>
      </c>
      <c r="E162" s="251" t="s">
        <v>448</v>
      </c>
      <c r="F162" s="252" t="s">
        <v>449</v>
      </c>
      <c r="G162" s="253" t="s">
        <v>169</v>
      </c>
      <c r="H162" s="254">
        <v>2</v>
      </c>
      <c r="I162" s="255"/>
      <c r="J162" s="255"/>
      <c r="K162" s="256">
        <f>ROUND(P162*H162,2)</f>
        <v>0</v>
      </c>
      <c r="L162" s="257"/>
      <c r="M162" s="42"/>
      <c r="N162" s="258" t="s">
        <v>20</v>
      </c>
      <c r="O162" s="227" t="s">
        <v>43</v>
      </c>
      <c r="P162" s="228">
        <f>I162+J162</f>
        <v>0</v>
      </c>
      <c r="Q162" s="228">
        <f>ROUND(I162*H162,2)</f>
        <v>0</v>
      </c>
      <c r="R162" s="228">
        <f>ROUND(J162*H162,2)</f>
        <v>0</v>
      </c>
      <c r="S162" s="82"/>
      <c r="T162" s="229">
        <f>S162*H162</f>
        <v>0</v>
      </c>
      <c r="U162" s="229">
        <v>0</v>
      </c>
      <c r="V162" s="229">
        <f>U162*H162</f>
        <v>0</v>
      </c>
      <c r="W162" s="229">
        <v>0</v>
      </c>
      <c r="X162" s="230">
        <f>W162*H162</f>
        <v>0</v>
      </c>
      <c r="Y162" s="36"/>
      <c r="Z162" s="36"/>
      <c r="AA162" s="36"/>
      <c r="AB162" s="36"/>
      <c r="AC162" s="36"/>
      <c r="AD162" s="36"/>
      <c r="AE162" s="36"/>
      <c r="AR162" s="231" t="s">
        <v>226</v>
      </c>
      <c r="AT162" s="231" t="s">
        <v>229</v>
      </c>
      <c r="AU162" s="231" t="s">
        <v>81</v>
      </c>
      <c r="AY162" s="15" t="s">
        <v>170</v>
      </c>
      <c r="BE162" s="232">
        <f>IF(O162="základní",K162,0)</f>
        <v>0</v>
      </c>
      <c r="BF162" s="232">
        <f>IF(O162="snížená",K162,0)</f>
        <v>0</v>
      </c>
      <c r="BG162" s="232">
        <f>IF(O162="zákl. přenesená",K162,0)</f>
        <v>0</v>
      </c>
      <c r="BH162" s="232">
        <f>IF(O162="sníž. přenesená",K162,0)</f>
        <v>0</v>
      </c>
      <c r="BI162" s="232">
        <f>IF(O162="nulová",K162,0)</f>
        <v>0</v>
      </c>
      <c r="BJ162" s="15" t="s">
        <v>81</v>
      </c>
      <c r="BK162" s="232">
        <f>ROUND(P162*H162,2)</f>
        <v>0</v>
      </c>
      <c r="BL162" s="15" t="s">
        <v>226</v>
      </c>
      <c r="BM162" s="231" t="s">
        <v>450</v>
      </c>
    </row>
    <row r="163" s="2" customFormat="1" ht="32.4" customHeight="1">
      <c r="A163" s="36"/>
      <c r="B163" s="37"/>
      <c r="C163" s="250" t="s">
        <v>451</v>
      </c>
      <c r="D163" s="250" t="s">
        <v>229</v>
      </c>
      <c r="E163" s="251" t="s">
        <v>452</v>
      </c>
      <c r="F163" s="252" t="s">
        <v>453</v>
      </c>
      <c r="G163" s="253" t="s">
        <v>169</v>
      </c>
      <c r="H163" s="254">
        <v>1</v>
      </c>
      <c r="I163" s="255"/>
      <c r="J163" s="255"/>
      <c r="K163" s="256">
        <f>ROUND(P163*H163,2)</f>
        <v>0</v>
      </c>
      <c r="L163" s="257"/>
      <c r="M163" s="42"/>
      <c r="N163" s="258" t="s">
        <v>20</v>
      </c>
      <c r="O163" s="227" t="s">
        <v>43</v>
      </c>
      <c r="P163" s="228">
        <f>I163+J163</f>
        <v>0</v>
      </c>
      <c r="Q163" s="228">
        <f>ROUND(I163*H163,2)</f>
        <v>0</v>
      </c>
      <c r="R163" s="228">
        <f>ROUND(J163*H163,2)</f>
        <v>0</v>
      </c>
      <c r="S163" s="82"/>
      <c r="T163" s="229">
        <f>S163*H163</f>
        <v>0</v>
      </c>
      <c r="U163" s="229">
        <v>0</v>
      </c>
      <c r="V163" s="229">
        <f>U163*H163</f>
        <v>0</v>
      </c>
      <c r="W163" s="229">
        <v>0</v>
      </c>
      <c r="X163" s="230">
        <f>W163*H163</f>
        <v>0</v>
      </c>
      <c r="Y163" s="36"/>
      <c r="Z163" s="36"/>
      <c r="AA163" s="36"/>
      <c r="AB163" s="36"/>
      <c r="AC163" s="36"/>
      <c r="AD163" s="36"/>
      <c r="AE163" s="36"/>
      <c r="AR163" s="231" t="s">
        <v>226</v>
      </c>
      <c r="AT163" s="231" t="s">
        <v>229</v>
      </c>
      <c r="AU163" s="231" t="s">
        <v>81</v>
      </c>
      <c r="AY163" s="15" t="s">
        <v>170</v>
      </c>
      <c r="BE163" s="232">
        <f>IF(O163="základní",K163,0)</f>
        <v>0</v>
      </c>
      <c r="BF163" s="232">
        <f>IF(O163="snížená",K163,0)</f>
        <v>0</v>
      </c>
      <c r="BG163" s="232">
        <f>IF(O163="zákl. přenesená",K163,0)</f>
        <v>0</v>
      </c>
      <c r="BH163" s="232">
        <f>IF(O163="sníž. přenesená",K163,0)</f>
        <v>0</v>
      </c>
      <c r="BI163" s="232">
        <f>IF(O163="nulová",K163,0)</f>
        <v>0</v>
      </c>
      <c r="BJ163" s="15" t="s">
        <v>81</v>
      </c>
      <c r="BK163" s="232">
        <f>ROUND(P163*H163,2)</f>
        <v>0</v>
      </c>
      <c r="BL163" s="15" t="s">
        <v>226</v>
      </c>
      <c r="BM163" s="231" t="s">
        <v>454</v>
      </c>
    </row>
    <row r="164" s="2" customFormat="1" ht="32.4" customHeight="1">
      <c r="A164" s="36"/>
      <c r="B164" s="37"/>
      <c r="C164" s="250" t="s">
        <v>455</v>
      </c>
      <c r="D164" s="250" t="s">
        <v>229</v>
      </c>
      <c r="E164" s="251" t="s">
        <v>456</v>
      </c>
      <c r="F164" s="252" t="s">
        <v>457</v>
      </c>
      <c r="G164" s="253" t="s">
        <v>169</v>
      </c>
      <c r="H164" s="254">
        <v>2</v>
      </c>
      <c r="I164" s="255"/>
      <c r="J164" s="255"/>
      <c r="K164" s="256">
        <f>ROUND(P164*H164,2)</f>
        <v>0</v>
      </c>
      <c r="L164" s="257"/>
      <c r="M164" s="42"/>
      <c r="N164" s="258" t="s">
        <v>20</v>
      </c>
      <c r="O164" s="227" t="s">
        <v>43</v>
      </c>
      <c r="P164" s="228">
        <f>I164+J164</f>
        <v>0</v>
      </c>
      <c r="Q164" s="228">
        <f>ROUND(I164*H164,2)</f>
        <v>0</v>
      </c>
      <c r="R164" s="228">
        <f>ROUND(J164*H164,2)</f>
        <v>0</v>
      </c>
      <c r="S164" s="82"/>
      <c r="T164" s="229">
        <f>S164*H164</f>
        <v>0</v>
      </c>
      <c r="U164" s="229">
        <v>0</v>
      </c>
      <c r="V164" s="229">
        <f>U164*H164</f>
        <v>0</v>
      </c>
      <c r="W164" s="229">
        <v>0</v>
      </c>
      <c r="X164" s="230">
        <f>W164*H164</f>
        <v>0</v>
      </c>
      <c r="Y164" s="36"/>
      <c r="Z164" s="36"/>
      <c r="AA164" s="36"/>
      <c r="AB164" s="36"/>
      <c r="AC164" s="36"/>
      <c r="AD164" s="36"/>
      <c r="AE164" s="36"/>
      <c r="AR164" s="231" t="s">
        <v>226</v>
      </c>
      <c r="AT164" s="231" t="s">
        <v>229</v>
      </c>
      <c r="AU164" s="231" t="s">
        <v>81</v>
      </c>
      <c r="AY164" s="15" t="s">
        <v>170</v>
      </c>
      <c r="BE164" s="232">
        <f>IF(O164="základní",K164,0)</f>
        <v>0</v>
      </c>
      <c r="BF164" s="232">
        <f>IF(O164="snížená",K164,0)</f>
        <v>0</v>
      </c>
      <c r="BG164" s="232">
        <f>IF(O164="zákl. přenesená",K164,0)</f>
        <v>0</v>
      </c>
      <c r="BH164" s="232">
        <f>IF(O164="sníž. přenesená",K164,0)</f>
        <v>0</v>
      </c>
      <c r="BI164" s="232">
        <f>IF(O164="nulová",K164,0)</f>
        <v>0</v>
      </c>
      <c r="BJ164" s="15" t="s">
        <v>81</v>
      </c>
      <c r="BK164" s="232">
        <f>ROUND(P164*H164,2)</f>
        <v>0</v>
      </c>
      <c r="BL164" s="15" t="s">
        <v>226</v>
      </c>
      <c r="BM164" s="231" t="s">
        <v>458</v>
      </c>
    </row>
    <row r="165" s="2" customFormat="1" ht="14.4" customHeight="1">
      <c r="A165" s="36"/>
      <c r="B165" s="37"/>
      <c r="C165" s="250" t="s">
        <v>459</v>
      </c>
      <c r="D165" s="250" t="s">
        <v>229</v>
      </c>
      <c r="E165" s="251" t="s">
        <v>460</v>
      </c>
      <c r="F165" s="252" t="s">
        <v>461</v>
      </c>
      <c r="G165" s="253" t="s">
        <v>169</v>
      </c>
      <c r="H165" s="254">
        <v>10</v>
      </c>
      <c r="I165" s="255"/>
      <c r="J165" s="255"/>
      <c r="K165" s="256">
        <f>ROUND(P165*H165,2)</f>
        <v>0</v>
      </c>
      <c r="L165" s="257"/>
      <c r="M165" s="42"/>
      <c r="N165" s="258" t="s">
        <v>20</v>
      </c>
      <c r="O165" s="227" t="s">
        <v>43</v>
      </c>
      <c r="P165" s="228">
        <f>I165+J165</f>
        <v>0</v>
      </c>
      <c r="Q165" s="228">
        <f>ROUND(I165*H165,2)</f>
        <v>0</v>
      </c>
      <c r="R165" s="228">
        <f>ROUND(J165*H165,2)</f>
        <v>0</v>
      </c>
      <c r="S165" s="82"/>
      <c r="T165" s="229">
        <f>S165*H165</f>
        <v>0</v>
      </c>
      <c r="U165" s="229">
        <v>0</v>
      </c>
      <c r="V165" s="229">
        <f>U165*H165</f>
        <v>0</v>
      </c>
      <c r="W165" s="229">
        <v>0</v>
      </c>
      <c r="X165" s="230">
        <f>W165*H165</f>
        <v>0</v>
      </c>
      <c r="Y165" s="36"/>
      <c r="Z165" s="36"/>
      <c r="AA165" s="36"/>
      <c r="AB165" s="36"/>
      <c r="AC165" s="36"/>
      <c r="AD165" s="36"/>
      <c r="AE165" s="36"/>
      <c r="AR165" s="231" t="s">
        <v>172</v>
      </c>
      <c r="AT165" s="231" t="s">
        <v>229</v>
      </c>
      <c r="AU165" s="231" t="s">
        <v>81</v>
      </c>
      <c r="AY165" s="15" t="s">
        <v>170</v>
      </c>
      <c r="BE165" s="232">
        <f>IF(O165="základní",K165,0)</f>
        <v>0</v>
      </c>
      <c r="BF165" s="232">
        <f>IF(O165="snížená",K165,0)</f>
        <v>0</v>
      </c>
      <c r="BG165" s="232">
        <f>IF(O165="zákl. přenesená",K165,0)</f>
        <v>0</v>
      </c>
      <c r="BH165" s="232">
        <f>IF(O165="sníž. přenesená",K165,0)</f>
        <v>0</v>
      </c>
      <c r="BI165" s="232">
        <f>IF(O165="nulová",K165,0)</f>
        <v>0</v>
      </c>
      <c r="BJ165" s="15" t="s">
        <v>81</v>
      </c>
      <c r="BK165" s="232">
        <f>ROUND(P165*H165,2)</f>
        <v>0</v>
      </c>
      <c r="BL165" s="15" t="s">
        <v>172</v>
      </c>
      <c r="BM165" s="231" t="s">
        <v>462</v>
      </c>
    </row>
    <row r="166" s="2" customFormat="1" ht="21.6" customHeight="1">
      <c r="A166" s="36"/>
      <c r="B166" s="37"/>
      <c r="C166" s="250" t="s">
        <v>463</v>
      </c>
      <c r="D166" s="250" t="s">
        <v>229</v>
      </c>
      <c r="E166" s="251" t="s">
        <v>464</v>
      </c>
      <c r="F166" s="252" t="s">
        <v>465</v>
      </c>
      <c r="G166" s="253" t="s">
        <v>169</v>
      </c>
      <c r="H166" s="254">
        <v>10</v>
      </c>
      <c r="I166" s="255"/>
      <c r="J166" s="255"/>
      <c r="K166" s="256">
        <f>ROUND(P166*H166,2)</f>
        <v>0</v>
      </c>
      <c r="L166" s="257"/>
      <c r="M166" s="42"/>
      <c r="N166" s="258" t="s">
        <v>20</v>
      </c>
      <c r="O166" s="227" t="s">
        <v>43</v>
      </c>
      <c r="P166" s="228">
        <f>I166+J166</f>
        <v>0</v>
      </c>
      <c r="Q166" s="228">
        <f>ROUND(I166*H166,2)</f>
        <v>0</v>
      </c>
      <c r="R166" s="228">
        <f>ROUND(J166*H166,2)</f>
        <v>0</v>
      </c>
      <c r="S166" s="82"/>
      <c r="T166" s="229">
        <f>S166*H166</f>
        <v>0</v>
      </c>
      <c r="U166" s="229">
        <v>0</v>
      </c>
      <c r="V166" s="229">
        <f>U166*H166</f>
        <v>0</v>
      </c>
      <c r="W166" s="229">
        <v>0</v>
      </c>
      <c r="X166" s="230">
        <f>W166*H166</f>
        <v>0</v>
      </c>
      <c r="Y166" s="36"/>
      <c r="Z166" s="36"/>
      <c r="AA166" s="36"/>
      <c r="AB166" s="36"/>
      <c r="AC166" s="36"/>
      <c r="AD166" s="36"/>
      <c r="AE166" s="36"/>
      <c r="AR166" s="231" t="s">
        <v>81</v>
      </c>
      <c r="AT166" s="231" t="s">
        <v>229</v>
      </c>
      <c r="AU166" s="231" t="s">
        <v>81</v>
      </c>
      <c r="AY166" s="15" t="s">
        <v>170</v>
      </c>
      <c r="BE166" s="232">
        <f>IF(O166="základní",K166,0)</f>
        <v>0</v>
      </c>
      <c r="BF166" s="232">
        <f>IF(O166="snížená",K166,0)</f>
        <v>0</v>
      </c>
      <c r="BG166" s="232">
        <f>IF(O166="zákl. přenesená",K166,0)</f>
        <v>0</v>
      </c>
      <c r="BH166" s="232">
        <f>IF(O166="sníž. přenesená",K166,0)</f>
        <v>0</v>
      </c>
      <c r="BI166" s="232">
        <f>IF(O166="nulová",K166,0)</f>
        <v>0</v>
      </c>
      <c r="BJ166" s="15" t="s">
        <v>81</v>
      </c>
      <c r="BK166" s="232">
        <f>ROUND(P166*H166,2)</f>
        <v>0</v>
      </c>
      <c r="BL166" s="15" t="s">
        <v>81</v>
      </c>
      <c r="BM166" s="231" t="s">
        <v>466</v>
      </c>
    </row>
    <row r="167" s="2" customFormat="1" ht="14.4" customHeight="1">
      <c r="A167" s="36"/>
      <c r="B167" s="37"/>
      <c r="C167" s="250" t="s">
        <v>467</v>
      </c>
      <c r="D167" s="250" t="s">
        <v>229</v>
      </c>
      <c r="E167" s="251" t="s">
        <v>468</v>
      </c>
      <c r="F167" s="252" t="s">
        <v>469</v>
      </c>
      <c r="G167" s="253" t="s">
        <v>169</v>
      </c>
      <c r="H167" s="254">
        <v>10</v>
      </c>
      <c r="I167" s="255"/>
      <c r="J167" s="255"/>
      <c r="K167" s="256">
        <f>ROUND(P167*H167,2)</f>
        <v>0</v>
      </c>
      <c r="L167" s="257"/>
      <c r="M167" s="42"/>
      <c r="N167" s="258" t="s">
        <v>20</v>
      </c>
      <c r="O167" s="227" t="s">
        <v>43</v>
      </c>
      <c r="P167" s="228">
        <f>I167+J167</f>
        <v>0</v>
      </c>
      <c r="Q167" s="228">
        <f>ROUND(I167*H167,2)</f>
        <v>0</v>
      </c>
      <c r="R167" s="228">
        <f>ROUND(J167*H167,2)</f>
        <v>0</v>
      </c>
      <c r="S167" s="82"/>
      <c r="T167" s="229">
        <f>S167*H167</f>
        <v>0</v>
      </c>
      <c r="U167" s="229">
        <v>0</v>
      </c>
      <c r="V167" s="229">
        <f>U167*H167</f>
        <v>0</v>
      </c>
      <c r="W167" s="229">
        <v>0</v>
      </c>
      <c r="X167" s="230">
        <f>W167*H167</f>
        <v>0</v>
      </c>
      <c r="Y167" s="36"/>
      <c r="Z167" s="36"/>
      <c r="AA167" s="36"/>
      <c r="AB167" s="36"/>
      <c r="AC167" s="36"/>
      <c r="AD167" s="36"/>
      <c r="AE167" s="36"/>
      <c r="AR167" s="231" t="s">
        <v>81</v>
      </c>
      <c r="AT167" s="231" t="s">
        <v>229</v>
      </c>
      <c r="AU167" s="231" t="s">
        <v>81</v>
      </c>
      <c r="AY167" s="15" t="s">
        <v>170</v>
      </c>
      <c r="BE167" s="232">
        <f>IF(O167="základní",K167,0)</f>
        <v>0</v>
      </c>
      <c r="BF167" s="232">
        <f>IF(O167="snížená",K167,0)</f>
        <v>0</v>
      </c>
      <c r="BG167" s="232">
        <f>IF(O167="zákl. přenesená",K167,0)</f>
        <v>0</v>
      </c>
      <c r="BH167" s="232">
        <f>IF(O167="sníž. přenesená",K167,0)</f>
        <v>0</v>
      </c>
      <c r="BI167" s="232">
        <f>IF(O167="nulová",K167,0)</f>
        <v>0</v>
      </c>
      <c r="BJ167" s="15" t="s">
        <v>81</v>
      </c>
      <c r="BK167" s="232">
        <f>ROUND(P167*H167,2)</f>
        <v>0</v>
      </c>
      <c r="BL167" s="15" t="s">
        <v>81</v>
      </c>
      <c r="BM167" s="231" t="s">
        <v>470</v>
      </c>
    </row>
    <row r="168" s="2" customFormat="1" ht="21.6" customHeight="1">
      <c r="A168" s="36"/>
      <c r="B168" s="37"/>
      <c r="C168" s="250" t="s">
        <v>471</v>
      </c>
      <c r="D168" s="250" t="s">
        <v>229</v>
      </c>
      <c r="E168" s="251" t="s">
        <v>472</v>
      </c>
      <c r="F168" s="252" t="s">
        <v>473</v>
      </c>
      <c r="G168" s="253" t="s">
        <v>169</v>
      </c>
      <c r="H168" s="254">
        <v>1</v>
      </c>
      <c r="I168" s="255"/>
      <c r="J168" s="255"/>
      <c r="K168" s="256">
        <f>ROUND(P168*H168,2)</f>
        <v>0</v>
      </c>
      <c r="L168" s="257"/>
      <c r="M168" s="42"/>
      <c r="N168" s="258" t="s">
        <v>20</v>
      </c>
      <c r="O168" s="227" t="s">
        <v>43</v>
      </c>
      <c r="P168" s="228">
        <f>I168+J168</f>
        <v>0</v>
      </c>
      <c r="Q168" s="228">
        <f>ROUND(I168*H168,2)</f>
        <v>0</v>
      </c>
      <c r="R168" s="228">
        <f>ROUND(J168*H168,2)</f>
        <v>0</v>
      </c>
      <c r="S168" s="82"/>
      <c r="T168" s="229">
        <f>S168*H168</f>
        <v>0</v>
      </c>
      <c r="U168" s="229">
        <v>0</v>
      </c>
      <c r="V168" s="229">
        <f>U168*H168</f>
        <v>0</v>
      </c>
      <c r="W168" s="229">
        <v>0</v>
      </c>
      <c r="X168" s="230">
        <f>W168*H168</f>
        <v>0</v>
      </c>
      <c r="Y168" s="36"/>
      <c r="Z168" s="36"/>
      <c r="AA168" s="36"/>
      <c r="AB168" s="36"/>
      <c r="AC168" s="36"/>
      <c r="AD168" s="36"/>
      <c r="AE168" s="36"/>
      <c r="AR168" s="231" t="s">
        <v>226</v>
      </c>
      <c r="AT168" s="231" t="s">
        <v>229</v>
      </c>
      <c r="AU168" s="231" t="s">
        <v>81</v>
      </c>
      <c r="AY168" s="15" t="s">
        <v>170</v>
      </c>
      <c r="BE168" s="232">
        <f>IF(O168="základní",K168,0)</f>
        <v>0</v>
      </c>
      <c r="BF168" s="232">
        <f>IF(O168="snížená",K168,0)</f>
        <v>0</v>
      </c>
      <c r="BG168" s="232">
        <f>IF(O168="zákl. přenesená",K168,0)</f>
        <v>0</v>
      </c>
      <c r="BH168" s="232">
        <f>IF(O168="sníž. přenesená",K168,0)</f>
        <v>0</v>
      </c>
      <c r="BI168" s="232">
        <f>IF(O168="nulová",K168,0)</f>
        <v>0</v>
      </c>
      <c r="BJ168" s="15" t="s">
        <v>81</v>
      </c>
      <c r="BK168" s="232">
        <f>ROUND(P168*H168,2)</f>
        <v>0</v>
      </c>
      <c r="BL168" s="15" t="s">
        <v>226</v>
      </c>
      <c r="BM168" s="231" t="s">
        <v>474</v>
      </c>
    </row>
    <row r="169" s="2" customFormat="1" ht="32.4" customHeight="1">
      <c r="A169" s="36"/>
      <c r="B169" s="37"/>
      <c r="C169" s="250" t="s">
        <v>475</v>
      </c>
      <c r="D169" s="250" t="s">
        <v>229</v>
      </c>
      <c r="E169" s="251" t="s">
        <v>476</v>
      </c>
      <c r="F169" s="252" t="s">
        <v>477</v>
      </c>
      <c r="G169" s="253" t="s">
        <v>169</v>
      </c>
      <c r="H169" s="254">
        <v>2</v>
      </c>
      <c r="I169" s="255"/>
      <c r="J169" s="255"/>
      <c r="K169" s="256">
        <f>ROUND(P169*H169,2)</f>
        <v>0</v>
      </c>
      <c r="L169" s="257"/>
      <c r="M169" s="42"/>
      <c r="N169" s="258" t="s">
        <v>20</v>
      </c>
      <c r="O169" s="227" t="s">
        <v>43</v>
      </c>
      <c r="P169" s="228">
        <f>I169+J169</f>
        <v>0</v>
      </c>
      <c r="Q169" s="228">
        <f>ROUND(I169*H169,2)</f>
        <v>0</v>
      </c>
      <c r="R169" s="228">
        <f>ROUND(J169*H169,2)</f>
        <v>0</v>
      </c>
      <c r="S169" s="82"/>
      <c r="T169" s="229">
        <f>S169*H169</f>
        <v>0</v>
      </c>
      <c r="U169" s="229">
        <v>0</v>
      </c>
      <c r="V169" s="229">
        <f>U169*H169</f>
        <v>0</v>
      </c>
      <c r="W169" s="229">
        <v>0</v>
      </c>
      <c r="X169" s="230">
        <f>W169*H169</f>
        <v>0</v>
      </c>
      <c r="Y169" s="36"/>
      <c r="Z169" s="36"/>
      <c r="AA169" s="36"/>
      <c r="AB169" s="36"/>
      <c r="AC169" s="36"/>
      <c r="AD169" s="36"/>
      <c r="AE169" s="36"/>
      <c r="AR169" s="231" t="s">
        <v>226</v>
      </c>
      <c r="AT169" s="231" t="s">
        <v>229</v>
      </c>
      <c r="AU169" s="231" t="s">
        <v>81</v>
      </c>
      <c r="AY169" s="15" t="s">
        <v>170</v>
      </c>
      <c r="BE169" s="232">
        <f>IF(O169="základní",K169,0)</f>
        <v>0</v>
      </c>
      <c r="BF169" s="232">
        <f>IF(O169="snížená",K169,0)</f>
        <v>0</v>
      </c>
      <c r="BG169" s="232">
        <f>IF(O169="zákl. přenesená",K169,0)</f>
        <v>0</v>
      </c>
      <c r="BH169" s="232">
        <f>IF(O169="sníž. přenesená",K169,0)</f>
        <v>0</v>
      </c>
      <c r="BI169" s="232">
        <f>IF(O169="nulová",K169,0)</f>
        <v>0</v>
      </c>
      <c r="BJ169" s="15" t="s">
        <v>81</v>
      </c>
      <c r="BK169" s="232">
        <f>ROUND(P169*H169,2)</f>
        <v>0</v>
      </c>
      <c r="BL169" s="15" t="s">
        <v>226</v>
      </c>
      <c r="BM169" s="231" t="s">
        <v>478</v>
      </c>
    </row>
    <row r="170" s="2" customFormat="1" ht="75.6" customHeight="1">
      <c r="A170" s="36"/>
      <c r="B170" s="37"/>
      <c r="C170" s="250" t="s">
        <v>479</v>
      </c>
      <c r="D170" s="250" t="s">
        <v>229</v>
      </c>
      <c r="E170" s="251" t="s">
        <v>480</v>
      </c>
      <c r="F170" s="252" t="s">
        <v>481</v>
      </c>
      <c r="G170" s="253" t="s">
        <v>169</v>
      </c>
      <c r="H170" s="254">
        <v>3</v>
      </c>
      <c r="I170" s="255"/>
      <c r="J170" s="255"/>
      <c r="K170" s="256">
        <f>ROUND(P170*H170,2)</f>
        <v>0</v>
      </c>
      <c r="L170" s="257"/>
      <c r="M170" s="42"/>
      <c r="N170" s="258" t="s">
        <v>20</v>
      </c>
      <c r="O170" s="227" t="s">
        <v>43</v>
      </c>
      <c r="P170" s="228">
        <f>I170+J170</f>
        <v>0</v>
      </c>
      <c r="Q170" s="228">
        <f>ROUND(I170*H170,2)</f>
        <v>0</v>
      </c>
      <c r="R170" s="228">
        <f>ROUND(J170*H170,2)</f>
        <v>0</v>
      </c>
      <c r="S170" s="82"/>
      <c r="T170" s="229">
        <f>S170*H170</f>
        <v>0</v>
      </c>
      <c r="U170" s="229">
        <v>0</v>
      </c>
      <c r="V170" s="229">
        <f>U170*H170</f>
        <v>0</v>
      </c>
      <c r="W170" s="229">
        <v>0</v>
      </c>
      <c r="X170" s="230">
        <f>W170*H170</f>
        <v>0</v>
      </c>
      <c r="Y170" s="36"/>
      <c r="Z170" s="36"/>
      <c r="AA170" s="36"/>
      <c r="AB170" s="36"/>
      <c r="AC170" s="36"/>
      <c r="AD170" s="36"/>
      <c r="AE170" s="36"/>
      <c r="AR170" s="231" t="s">
        <v>81</v>
      </c>
      <c r="AT170" s="231" t="s">
        <v>229</v>
      </c>
      <c r="AU170" s="231" t="s">
        <v>81</v>
      </c>
      <c r="AY170" s="15" t="s">
        <v>170</v>
      </c>
      <c r="BE170" s="232">
        <f>IF(O170="základní",K170,0)</f>
        <v>0</v>
      </c>
      <c r="BF170" s="232">
        <f>IF(O170="snížená",K170,0)</f>
        <v>0</v>
      </c>
      <c r="BG170" s="232">
        <f>IF(O170="zákl. přenesená",K170,0)</f>
        <v>0</v>
      </c>
      <c r="BH170" s="232">
        <f>IF(O170="sníž. přenesená",K170,0)</f>
        <v>0</v>
      </c>
      <c r="BI170" s="232">
        <f>IF(O170="nulová",K170,0)</f>
        <v>0</v>
      </c>
      <c r="BJ170" s="15" t="s">
        <v>81</v>
      </c>
      <c r="BK170" s="232">
        <f>ROUND(P170*H170,2)</f>
        <v>0</v>
      </c>
      <c r="BL170" s="15" t="s">
        <v>81</v>
      </c>
      <c r="BM170" s="231" t="s">
        <v>482</v>
      </c>
    </row>
    <row r="171" s="2" customFormat="1" ht="21.6" customHeight="1">
      <c r="A171" s="36"/>
      <c r="B171" s="37"/>
      <c r="C171" s="250" t="s">
        <v>483</v>
      </c>
      <c r="D171" s="250" t="s">
        <v>229</v>
      </c>
      <c r="E171" s="251" t="s">
        <v>484</v>
      </c>
      <c r="F171" s="252" t="s">
        <v>485</v>
      </c>
      <c r="G171" s="253" t="s">
        <v>169</v>
      </c>
      <c r="H171" s="254">
        <v>1</v>
      </c>
      <c r="I171" s="255"/>
      <c r="J171" s="255"/>
      <c r="K171" s="256">
        <f>ROUND(P171*H171,2)</f>
        <v>0</v>
      </c>
      <c r="L171" s="257"/>
      <c r="M171" s="42"/>
      <c r="N171" s="258" t="s">
        <v>20</v>
      </c>
      <c r="O171" s="227" t="s">
        <v>43</v>
      </c>
      <c r="P171" s="228">
        <f>I171+J171</f>
        <v>0</v>
      </c>
      <c r="Q171" s="228">
        <f>ROUND(I171*H171,2)</f>
        <v>0</v>
      </c>
      <c r="R171" s="228">
        <f>ROUND(J171*H171,2)</f>
        <v>0</v>
      </c>
      <c r="S171" s="82"/>
      <c r="T171" s="229">
        <f>S171*H171</f>
        <v>0</v>
      </c>
      <c r="U171" s="229">
        <v>0</v>
      </c>
      <c r="V171" s="229">
        <f>U171*H171</f>
        <v>0</v>
      </c>
      <c r="W171" s="229">
        <v>0</v>
      </c>
      <c r="X171" s="230">
        <f>W171*H171</f>
        <v>0</v>
      </c>
      <c r="Y171" s="36"/>
      <c r="Z171" s="36"/>
      <c r="AA171" s="36"/>
      <c r="AB171" s="36"/>
      <c r="AC171" s="36"/>
      <c r="AD171" s="36"/>
      <c r="AE171" s="36"/>
      <c r="AR171" s="231" t="s">
        <v>226</v>
      </c>
      <c r="AT171" s="231" t="s">
        <v>229</v>
      </c>
      <c r="AU171" s="231" t="s">
        <v>81</v>
      </c>
      <c r="AY171" s="15" t="s">
        <v>170</v>
      </c>
      <c r="BE171" s="232">
        <f>IF(O171="základní",K171,0)</f>
        <v>0</v>
      </c>
      <c r="BF171" s="232">
        <f>IF(O171="snížená",K171,0)</f>
        <v>0</v>
      </c>
      <c r="BG171" s="232">
        <f>IF(O171="zákl. přenesená",K171,0)</f>
        <v>0</v>
      </c>
      <c r="BH171" s="232">
        <f>IF(O171="sníž. přenesená",K171,0)</f>
        <v>0</v>
      </c>
      <c r="BI171" s="232">
        <f>IF(O171="nulová",K171,0)</f>
        <v>0</v>
      </c>
      <c r="BJ171" s="15" t="s">
        <v>81</v>
      </c>
      <c r="BK171" s="232">
        <f>ROUND(P171*H171,2)</f>
        <v>0</v>
      </c>
      <c r="BL171" s="15" t="s">
        <v>226</v>
      </c>
      <c r="BM171" s="231" t="s">
        <v>486</v>
      </c>
    </row>
    <row r="172" s="2" customFormat="1" ht="21.6" customHeight="1">
      <c r="A172" s="36"/>
      <c r="B172" s="37"/>
      <c r="C172" s="250" t="s">
        <v>487</v>
      </c>
      <c r="D172" s="250" t="s">
        <v>229</v>
      </c>
      <c r="E172" s="251" t="s">
        <v>488</v>
      </c>
      <c r="F172" s="252" t="s">
        <v>489</v>
      </c>
      <c r="G172" s="253" t="s">
        <v>169</v>
      </c>
      <c r="H172" s="254">
        <v>3</v>
      </c>
      <c r="I172" s="255"/>
      <c r="J172" s="255"/>
      <c r="K172" s="256">
        <f>ROUND(P172*H172,2)</f>
        <v>0</v>
      </c>
      <c r="L172" s="257"/>
      <c r="M172" s="42"/>
      <c r="N172" s="258" t="s">
        <v>20</v>
      </c>
      <c r="O172" s="227" t="s">
        <v>43</v>
      </c>
      <c r="P172" s="228">
        <f>I172+J172</f>
        <v>0</v>
      </c>
      <c r="Q172" s="228">
        <f>ROUND(I172*H172,2)</f>
        <v>0</v>
      </c>
      <c r="R172" s="228">
        <f>ROUND(J172*H172,2)</f>
        <v>0</v>
      </c>
      <c r="S172" s="82"/>
      <c r="T172" s="229">
        <f>S172*H172</f>
        <v>0</v>
      </c>
      <c r="U172" s="229">
        <v>0</v>
      </c>
      <c r="V172" s="229">
        <f>U172*H172</f>
        <v>0</v>
      </c>
      <c r="W172" s="229">
        <v>0</v>
      </c>
      <c r="X172" s="230">
        <f>W172*H172</f>
        <v>0</v>
      </c>
      <c r="Y172" s="36"/>
      <c r="Z172" s="36"/>
      <c r="AA172" s="36"/>
      <c r="AB172" s="36"/>
      <c r="AC172" s="36"/>
      <c r="AD172" s="36"/>
      <c r="AE172" s="36"/>
      <c r="AR172" s="231" t="s">
        <v>226</v>
      </c>
      <c r="AT172" s="231" t="s">
        <v>229</v>
      </c>
      <c r="AU172" s="231" t="s">
        <v>81</v>
      </c>
      <c r="AY172" s="15" t="s">
        <v>170</v>
      </c>
      <c r="BE172" s="232">
        <f>IF(O172="základní",K172,0)</f>
        <v>0</v>
      </c>
      <c r="BF172" s="232">
        <f>IF(O172="snížená",K172,0)</f>
        <v>0</v>
      </c>
      <c r="BG172" s="232">
        <f>IF(O172="zákl. přenesená",K172,0)</f>
        <v>0</v>
      </c>
      <c r="BH172" s="232">
        <f>IF(O172="sníž. přenesená",K172,0)</f>
        <v>0</v>
      </c>
      <c r="BI172" s="232">
        <f>IF(O172="nulová",K172,0)</f>
        <v>0</v>
      </c>
      <c r="BJ172" s="15" t="s">
        <v>81</v>
      </c>
      <c r="BK172" s="232">
        <f>ROUND(P172*H172,2)</f>
        <v>0</v>
      </c>
      <c r="BL172" s="15" t="s">
        <v>226</v>
      </c>
      <c r="BM172" s="231" t="s">
        <v>490</v>
      </c>
    </row>
    <row r="173" s="2" customFormat="1" ht="21.6" customHeight="1">
      <c r="A173" s="36"/>
      <c r="B173" s="37"/>
      <c r="C173" s="250" t="s">
        <v>491</v>
      </c>
      <c r="D173" s="250" t="s">
        <v>229</v>
      </c>
      <c r="E173" s="251" t="s">
        <v>492</v>
      </c>
      <c r="F173" s="252" t="s">
        <v>493</v>
      </c>
      <c r="G173" s="253" t="s">
        <v>169</v>
      </c>
      <c r="H173" s="254">
        <v>4</v>
      </c>
      <c r="I173" s="255"/>
      <c r="J173" s="255"/>
      <c r="K173" s="256">
        <f>ROUND(P173*H173,2)</f>
        <v>0</v>
      </c>
      <c r="L173" s="257"/>
      <c r="M173" s="42"/>
      <c r="N173" s="258" t="s">
        <v>20</v>
      </c>
      <c r="O173" s="227" t="s">
        <v>43</v>
      </c>
      <c r="P173" s="228">
        <f>I173+J173</f>
        <v>0</v>
      </c>
      <c r="Q173" s="228">
        <f>ROUND(I173*H173,2)</f>
        <v>0</v>
      </c>
      <c r="R173" s="228">
        <f>ROUND(J173*H173,2)</f>
        <v>0</v>
      </c>
      <c r="S173" s="82"/>
      <c r="T173" s="229">
        <f>S173*H173</f>
        <v>0</v>
      </c>
      <c r="U173" s="229">
        <v>0</v>
      </c>
      <c r="V173" s="229">
        <f>U173*H173</f>
        <v>0</v>
      </c>
      <c r="W173" s="229">
        <v>0</v>
      </c>
      <c r="X173" s="230">
        <f>W173*H173</f>
        <v>0</v>
      </c>
      <c r="Y173" s="36"/>
      <c r="Z173" s="36"/>
      <c r="AA173" s="36"/>
      <c r="AB173" s="36"/>
      <c r="AC173" s="36"/>
      <c r="AD173" s="36"/>
      <c r="AE173" s="36"/>
      <c r="AR173" s="231" t="s">
        <v>81</v>
      </c>
      <c r="AT173" s="231" t="s">
        <v>229</v>
      </c>
      <c r="AU173" s="231" t="s">
        <v>81</v>
      </c>
      <c r="AY173" s="15" t="s">
        <v>170</v>
      </c>
      <c r="BE173" s="232">
        <f>IF(O173="základní",K173,0)</f>
        <v>0</v>
      </c>
      <c r="BF173" s="232">
        <f>IF(O173="snížená",K173,0)</f>
        <v>0</v>
      </c>
      <c r="BG173" s="232">
        <f>IF(O173="zákl. přenesená",K173,0)</f>
        <v>0</v>
      </c>
      <c r="BH173" s="232">
        <f>IF(O173="sníž. přenesená",K173,0)</f>
        <v>0</v>
      </c>
      <c r="BI173" s="232">
        <f>IF(O173="nulová",K173,0)</f>
        <v>0</v>
      </c>
      <c r="BJ173" s="15" t="s">
        <v>81</v>
      </c>
      <c r="BK173" s="232">
        <f>ROUND(P173*H173,2)</f>
        <v>0</v>
      </c>
      <c r="BL173" s="15" t="s">
        <v>81</v>
      </c>
      <c r="BM173" s="231" t="s">
        <v>494</v>
      </c>
    </row>
    <row r="174" s="2" customFormat="1" ht="21.6" customHeight="1">
      <c r="A174" s="36"/>
      <c r="B174" s="37"/>
      <c r="C174" s="250" t="s">
        <v>495</v>
      </c>
      <c r="D174" s="250" t="s">
        <v>229</v>
      </c>
      <c r="E174" s="251" t="s">
        <v>496</v>
      </c>
      <c r="F174" s="252" t="s">
        <v>497</v>
      </c>
      <c r="G174" s="253" t="s">
        <v>169</v>
      </c>
      <c r="H174" s="254">
        <v>4</v>
      </c>
      <c r="I174" s="255"/>
      <c r="J174" s="255"/>
      <c r="K174" s="256">
        <f>ROUND(P174*H174,2)</f>
        <v>0</v>
      </c>
      <c r="L174" s="257"/>
      <c r="M174" s="42"/>
      <c r="N174" s="258" t="s">
        <v>20</v>
      </c>
      <c r="O174" s="227" t="s">
        <v>43</v>
      </c>
      <c r="P174" s="228">
        <f>I174+J174</f>
        <v>0</v>
      </c>
      <c r="Q174" s="228">
        <f>ROUND(I174*H174,2)</f>
        <v>0</v>
      </c>
      <c r="R174" s="228">
        <f>ROUND(J174*H174,2)</f>
        <v>0</v>
      </c>
      <c r="S174" s="82"/>
      <c r="T174" s="229">
        <f>S174*H174</f>
        <v>0</v>
      </c>
      <c r="U174" s="229">
        <v>0</v>
      </c>
      <c r="V174" s="229">
        <f>U174*H174</f>
        <v>0</v>
      </c>
      <c r="W174" s="229">
        <v>0</v>
      </c>
      <c r="X174" s="230">
        <f>W174*H174</f>
        <v>0</v>
      </c>
      <c r="Y174" s="36"/>
      <c r="Z174" s="36"/>
      <c r="AA174" s="36"/>
      <c r="AB174" s="36"/>
      <c r="AC174" s="36"/>
      <c r="AD174" s="36"/>
      <c r="AE174" s="36"/>
      <c r="AR174" s="231" t="s">
        <v>81</v>
      </c>
      <c r="AT174" s="231" t="s">
        <v>229</v>
      </c>
      <c r="AU174" s="231" t="s">
        <v>81</v>
      </c>
      <c r="AY174" s="15" t="s">
        <v>170</v>
      </c>
      <c r="BE174" s="232">
        <f>IF(O174="základní",K174,0)</f>
        <v>0</v>
      </c>
      <c r="BF174" s="232">
        <f>IF(O174="snížená",K174,0)</f>
        <v>0</v>
      </c>
      <c r="BG174" s="232">
        <f>IF(O174="zákl. přenesená",K174,0)</f>
        <v>0</v>
      </c>
      <c r="BH174" s="232">
        <f>IF(O174="sníž. přenesená",K174,0)</f>
        <v>0</v>
      </c>
      <c r="BI174" s="232">
        <f>IF(O174="nulová",K174,0)</f>
        <v>0</v>
      </c>
      <c r="BJ174" s="15" t="s">
        <v>81</v>
      </c>
      <c r="BK174" s="232">
        <f>ROUND(P174*H174,2)</f>
        <v>0</v>
      </c>
      <c r="BL174" s="15" t="s">
        <v>81</v>
      </c>
      <c r="BM174" s="231" t="s">
        <v>498</v>
      </c>
    </row>
    <row r="175" s="2" customFormat="1" ht="21.6" customHeight="1">
      <c r="A175" s="36"/>
      <c r="B175" s="37"/>
      <c r="C175" s="250" t="s">
        <v>499</v>
      </c>
      <c r="D175" s="250" t="s">
        <v>229</v>
      </c>
      <c r="E175" s="251" t="s">
        <v>500</v>
      </c>
      <c r="F175" s="252" t="s">
        <v>501</v>
      </c>
      <c r="G175" s="253" t="s">
        <v>169</v>
      </c>
      <c r="H175" s="254">
        <v>4</v>
      </c>
      <c r="I175" s="255"/>
      <c r="J175" s="255"/>
      <c r="K175" s="256">
        <f>ROUND(P175*H175,2)</f>
        <v>0</v>
      </c>
      <c r="L175" s="257"/>
      <c r="M175" s="42"/>
      <c r="N175" s="258" t="s">
        <v>20</v>
      </c>
      <c r="O175" s="227" t="s">
        <v>43</v>
      </c>
      <c r="P175" s="228">
        <f>I175+J175</f>
        <v>0</v>
      </c>
      <c r="Q175" s="228">
        <f>ROUND(I175*H175,2)</f>
        <v>0</v>
      </c>
      <c r="R175" s="228">
        <f>ROUND(J175*H175,2)</f>
        <v>0</v>
      </c>
      <c r="S175" s="82"/>
      <c r="T175" s="229">
        <f>S175*H175</f>
        <v>0</v>
      </c>
      <c r="U175" s="229">
        <v>0</v>
      </c>
      <c r="V175" s="229">
        <f>U175*H175</f>
        <v>0</v>
      </c>
      <c r="W175" s="229">
        <v>0</v>
      </c>
      <c r="X175" s="230">
        <f>W175*H175</f>
        <v>0</v>
      </c>
      <c r="Y175" s="36"/>
      <c r="Z175" s="36"/>
      <c r="AA175" s="36"/>
      <c r="AB175" s="36"/>
      <c r="AC175" s="36"/>
      <c r="AD175" s="36"/>
      <c r="AE175" s="36"/>
      <c r="AR175" s="231" t="s">
        <v>81</v>
      </c>
      <c r="AT175" s="231" t="s">
        <v>229</v>
      </c>
      <c r="AU175" s="231" t="s">
        <v>81</v>
      </c>
      <c r="AY175" s="15" t="s">
        <v>170</v>
      </c>
      <c r="BE175" s="232">
        <f>IF(O175="základní",K175,0)</f>
        <v>0</v>
      </c>
      <c r="BF175" s="232">
        <f>IF(O175="snížená",K175,0)</f>
        <v>0</v>
      </c>
      <c r="BG175" s="232">
        <f>IF(O175="zákl. přenesená",K175,0)</f>
        <v>0</v>
      </c>
      <c r="BH175" s="232">
        <f>IF(O175="sníž. přenesená",K175,0)</f>
        <v>0</v>
      </c>
      <c r="BI175" s="232">
        <f>IF(O175="nulová",K175,0)</f>
        <v>0</v>
      </c>
      <c r="BJ175" s="15" t="s">
        <v>81</v>
      </c>
      <c r="BK175" s="232">
        <f>ROUND(P175*H175,2)</f>
        <v>0</v>
      </c>
      <c r="BL175" s="15" t="s">
        <v>81</v>
      </c>
      <c r="BM175" s="231" t="s">
        <v>502</v>
      </c>
    </row>
    <row r="176" s="2" customFormat="1" ht="75.6" customHeight="1">
      <c r="A176" s="36"/>
      <c r="B176" s="37"/>
      <c r="C176" s="250" t="s">
        <v>503</v>
      </c>
      <c r="D176" s="250" t="s">
        <v>229</v>
      </c>
      <c r="E176" s="251" t="s">
        <v>504</v>
      </c>
      <c r="F176" s="252" t="s">
        <v>505</v>
      </c>
      <c r="G176" s="253" t="s">
        <v>169</v>
      </c>
      <c r="H176" s="254">
        <v>1</v>
      </c>
      <c r="I176" s="255"/>
      <c r="J176" s="255"/>
      <c r="K176" s="256">
        <f>ROUND(P176*H176,2)</f>
        <v>0</v>
      </c>
      <c r="L176" s="257"/>
      <c r="M176" s="42"/>
      <c r="N176" s="258" t="s">
        <v>20</v>
      </c>
      <c r="O176" s="227" t="s">
        <v>43</v>
      </c>
      <c r="P176" s="228">
        <f>I176+J176</f>
        <v>0</v>
      </c>
      <c r="Q176" s="228">
        <f>ROUND(I176*H176,2)</f>
        <v>0</v>
      </c>
      <c r="R176" s="228">
        <f>ROUND(J176*H176,2)</f>
        <v>0</v>
      </c>
      <c r="S176" s="82"/>
      <c r="T176" s="229">
        <f>S176*H176</f>
        <v>0</v>
      </c>
      <c r="U176" s="229">
        <v>0</v>
      </c>
      <c r="V176" s="229">
        <f>U176*H176</f>
        <v>0</v>
      </c>
      <c r="W176" s="229">
        <v>0</v>
      </c>
      <c r="X176" s="230">
        <f>W176*H176</f>
        <v>0</v>
      </c>
      <c r="Y176" s="36"/>
      <c r="Z176" s="36"/>
      <c r="AA176" s="36"/>
      <c r="AB176" s="36"/>
      <c r="AC176" s="36"/>
      <c r="AD176" s="36"/>
      <c r="AE176" s="36"/>
      <c r="AR176" s="231" t="s">
        <v>81</v>
      </c>
      <c r="AT176" s="231" t="s">
        <v>229</v>
      </c>
      <c r="AU176" s="231" t="s">
        <v>81</v>
      </c>
      <c r="AY176" s="15" t="s">
        <v>170</v>
      </c>
      <c r="BE176" s="232">
        <f>IF(O176="základní",K176,0)</f>
        <v>0</v>
      </c>
      <c r="BF176" s="232">
        <f>IF(O176="snížená",K176,0)</f>
        <v>0</v>
      </c>
      <c r="BG176" s="232">
        <f>IF(O176="zákl. přenesená",K176,0)</f>
        <v>0</v>
      </c>
      <c r="BH176" s="232">
        <f>IF(O176="sníž. přenesená",K176,0)</f>
        <v>0</v>
      </c>
      <c r="BI176" s="232">
        <f>IF(O176="nulová",K176,0)</f>
        <v>0</v>
      </c>
      <c r="BJ176" s="15" t="s">
        <v>81</v>
      </c>
      <c r="BK176" s="232">
        <f>ROUND(P176*H176,2)</f>
        <v>0</v>
      </c>
      <c r="BL176" s="15" t="s">
        <v>81</v>
      </c>
      <c r="BM176" s="231" t="s">
        <v>506</v>
      </c>
    </row>
    <row r="177" s="2" customFormat="1" ht="21.6" customHeight="1">
      <c r="A177" s="36"/>
      <c r="B177" s="37"/>
      <c r="C177" s="250" t="s">
        <v>507</v>
      </c>
      <c r="D177" s="250" t="s">
        <v>229</v>
      </c>
      <c r="E177" s="251" t="s">
        <v>508</v>
      </c>
      <c r="F177" s="252" t="s">
        <v>509</v>
      </c>
      <c r="G177" s="253" t="s">
        <v>169</v>
      </c>
      <c r="H177" s="254">
        <v>3</v>
      </c>
      <c r="I177" s="255"/>
      <c r="J177" s="255"/>
      <c r="K177" s="256">
        <f>ROUND(P177*H177,2)</f>
        <v>0</v>
      </c>
      <c r="L177" s="257"/>
      <c r="M177" s="42"/>
      <c r="N177" s="258" t="s">
        <v>20</v>
      </c>
      <c r="O177" s="227" t="s">
        <v>43</v>
      </c>
      <c r="P177" s="228">
        <f>I177+J177</f>
        <v>0</v>
      </c>
      <c r="Q177" s="228">
        <f>ROUND(I177*H177,2)</f>
        <v>0</v>
      </c>
      <c r="R177" s="228">
        <f>ROUND(J177*H177,2)</f>
        <v>0</v>
      </c>
      <c r="S177" s="82"/>
      <c r="T177" s="229">
        <f>S177*H177</f>
        <v>0</v>
      </c>
      <c r="U177" s="229">
        <v>0</v>
      </c>
      <c r="V177" s="229">
        <f>U177*H177</f>
        <v>0</v>
      </c>
      <c r="W177" s="229">
        <v>0</v>
      </c>
      <c r="X177" s="230">
        <f>W177*H177</f>
        <v>0</v>
      </c>
      <c r="Y177" s="36"/>
      <c r="Z177" s="36"/>
      <c r="AA177" s="36"/>
      <c r="AB177" s="36"/>
      <c r="AC177" s="36"/>
      <c r="AD177" s="36"/>
      <c r="AE177" s="36"/>
      <c r="AR177" s="231" t="s">
        <v>226</v>
      </c>
      <c r="AT177" s="231" t="s">
        <v>229</v>
      </c>
      <c r="AU177" s="231" t="s">
        <v>81</v>
      </c>
      <c r="AY177" s="15" t="s">
        <v>170</v>
      </c>
      <c r="BE177" s="232">
        <f>IF(O177="základní",K177,0)</f>
        <v>0</v>
      </c>
      <c r="BF177" s="232">
        <f>IF(O177="snížená",K177,0)</f>
        <v>0</v>
      </c>
      <c r="BG177" s="232">
        <f>IF(O177="zákl. přenesená",K177,0)</f>
        <v>0</v>
      </c>
      <c r="BH177" s="232">
        <f>IF(O177="sníž. přenesená",K177,0)</f>
        <v>0</v>
      </c>
      <c r="BI177" s="232">
        <f>IF(O177="nulová",K177,0)</f>
        <v>0</v>
      </c>
      <c r="BJ177" s="15" t="s">
        <v>81</v>
      </c>
      <c r="BK177" s="232">
        <f>ROUND(P177*H177,2)</f>
        <v>0</v>
      </c>
      <c r="BL177" s="15" t="s">
        <v>226</v>
      </c>
      <c r="BM177" s="231" t="s">
        <v>510</v>
      </c>
    </row>
    <row r="178" s="2" customFormat="1" ht="14.4" customHeight="1">
      <c r="A178" s="36"/>
      <c r="B178" s="37"/>
      <c r="C178" s="250" t="s">
        <v>511</v>
      </c>
      <c r="D178" s="250" t="s">
        <v>229</v>
      </c>
      <c r="E178" s="251" t="s">
        <v>512</v>
      </c>
      <c r="F178" s="252" t="s">
        <v>513</v>
      </c>
      <c r="G178" s="253" t="s">
        <v>169</v>
      </c>
      <c r="H178" s="254">
        <v>1</v>
      </c>
      <c r="I178" s="255"/>
      <c r="J178" s="255"/>
      <c r="K178" s="256">
        <f>ROUND(P178*H178,2)</f>
        <v>0</v>
      </c>
      <c r="L178" s="257"/>
      <c r="M178" s="42"/>
      <c r="N178" s="258" t="s">
        <v>20</v>
      </c>
      <c r="O178" s="227" t="s">
        <v>43</v>
      </c>
      <c r="P178" s="228">
        <f>I178+J178</f>
        <v>0</v>
      </c>
      <c r="Q178" s="228">
        <f>ROUND(I178*H178,2)</f>
        <v>0</v>
      </c>
      <c r="R178" s="228">
        <f>ROUND(J178*H178,2)</f>
        <v>0</v>
      </c>
      <c r="S178" s="82"/>
      <c r="T178" s="229">
        <f>S178*H178</f>
        <v>0</v>
      </c>
      <c r="U178" s="229">
        <v>0</v>
      </c>
      <c r="V178" s="229">
        <f>U178*H178</f>
        <v>0</v>
      </c>
      <c r="W178" s="229">
        <v>0</v>
      </c>
      <c r="X178" s="230">
        <f>W178*H178</f>
        <v>0</v>
      </c>
      <c r="Y178" s="36"/>
      <c r="Z178" s="36"/>
      <c r="AA178" s="36"/>
      <c r="AB178" s="36"/>
      <c r="AC178" s="36"/>
      <c r="AD178" s="36"/>
      <c r="AE178" s="36"/>
      <c r="AR178" s="231" t="s">
        <v>226</v>
      </c>
      <c r="AT178" s="231" t="s">
        <v>229</v>
      </c>
      <c r="AU178" s="231" t="s">
        <v>81</v>
      </c>
      <c r="AY178" s="15" t="s">
        <v>170</v>
      </c>
      <c r="BE178" s="232">
        <f>IF(O178="základní",K178,0)</f>
        <v>0</v>
      </c>
      <c r="BF178" s="232">
        <f>IF(O178="snížená",K178,0)</f>
        <v>0</v>
      </c>
      <c r="BG178" s="232">
        <f>IF(O178="zákl. přenesená",K178,0)</f>
        <v>0</v>
      </c>
      <c r="BH178" s="232">
        <f>IF(O178="sníž. přenesená",K178,0)</f>
        <v>0</v>
      </c>
      <c r="BI178" s="232">
        <f>IF(O178="nulová",K178,0)</f>
        <v>0</v>
      </c>
      <c r="BJ178" s="15" t="s">
        <v>81</v>
      </c>
      <c r="BK178" s="232">
        <f>ROUND(P178*H178,2)</f>
        <v>0</v>
      </c>
      <c r="BL178" s="15" t="s">
        <v>226</v>
      </c>
      <c r="BM178" s="231" t="s">
        <v>514</v>
      </c>
    </row>
    <row r="179" s="2" customFormat="1" ht="21.6" customHeight="1">
      <c r="A179" s="36"/>
      <c r="B179" s="37"/>
      <c r="C179" s="250" t="s">
        <v>515</v>
      </c>
      <c r="D179" s="250" t="s">
        <v>229</v>
      </c>
      <c r="E179" s="251" t="s">
        <v>516</v>
      </c>
      <c r="F179" s="252" t="s">
        <v>517</v>
      </c>
      <c r="G179" s="253" t="s">
        <v>169</v>
      </c>
      <c r="H179" s="254">
        <v>4</v>
      </c>
      <c r="I179" s="255"/>
      <c r="J179" s="255"/>
      <c r="K179" s="256">
        <f>ROUND(P179*H179,2)</f>
        <v>0</v>
      </c>
      <c r="L179" s="257"/>
      <c r="M179" s="42"/>
      <c r="N179" s="258" t="s">
        <v>20</v>
      </c>
      <c r="O179" s="227" t="s">
        <v>43</v>
      </c>
      <c r="P179" s="228">
        <f>I179+J179</f>
        <v>0</v>
      </c>
      <c r="Q179" s="228">
        <f>ROUND(I179*H179,2)</f>
        <v>0</v>
      </c>
      <c r="R179" s="228">
        <f>ROUND(J179*H179,2)</f>
        <v>0</v>
      </c>
      <c r="S179" s="82"/>
      <c r="T179" s="229">
        <f>S179*H179</f>
        <v>0</v>
      </c>
      <c r="U179" s="229">
        <v>0</v>
      </c>
      <c r="V179" s="229">
        <f>U179*H179</f>
        <v>0</v>
      </c>
      <c r="W179" s="229">
        <v>0</v>
      </c>
      <c r="X179" s="230">
        <f>W179*H179</f>
        <v>0</v>
      </c>
      <c r="Y179" s="36"/>
      <c r="Z179" s="36"/>
      <c r="AA179" s="36"/>
      <c r="AB179" s="36"/>
      <c r="AC179" s="36"/>
      <c r="AD179" s="36"/>
      <c r="AE179" s="36"/>
      <c r="AR179" s="231" t="s">
        <v>226</v>
      </c>
      <c r="AT179" s="231" t="s">
        <v>229</v>
      </c>
      <c r="AU179" s="231" t="s">
        <v>81</v>
      </c>
      <c r="AY179" s="15" t="s">
        <v>170</v>
      </c>
      <c r="BE179" s="232">
        <f>IF(O179="základní",K179,0)</f>
        <v>0</v>
      </c>
      <c r="BF179" s="232">
        <f>IF(O179="snížená",K179,0)</f>
        <v>0</v>
      </c>
      <c r="BG179" s="232">
        <f>IF(O179="zákl. přenesená",K179,0)</f>
        <v>0</v>
      </c>
      <c r="BH179" s="232">
        <f>IF(O179="sníž. přenesená",K179,0)</f>
        <v>0</v>
      </c>
      <c r="BI179" s="232">
        <f>IF(O179="nulová",K179,0)</f>
        <v>0</v>
      </c>
      <c r="BJ179" s="15" t="s">
        <v>81</v>
      </c>
      <c r="BK179" s="232">
        <f>ROUND(P179*H179,2)</f>
        <v>0</v>
      </c>
      <c r="BL179" s="15" t="s">
        <v>226</v>
      </c>
      <c r="BM179" s="231" t="s">
        <v>518</v>
      </c>
    </row>
    <row r="180" s="2" customFormat="1" ht="75.6" customHeight="1">
      <c r="A180" s="36"/>
      <c r="B180" s="37"/>
      <c r="C180" s="250" t="s">
        <v>519</v>
      </c>
      <c r="D180" s="250" t="s">
        <v>229</v>
      </c>
      <c r="E180" s="251" t="s">
        <v>520</v>
      </c>
      <c r="F180" s="252" t="s">
        <v>521</v>
      </c>
      <c r="G180" s="253" t="s">
        <v>169</v>
      </c>
      <c r="H180" s="254">
        <v>2</v>
      </c>
      <c r="I180" s="255"/>
      <c r="J180" s="255"/>
      <c r="K180" s="256">
        <f>ROUND(P180*H180,2)</f>
        <v>0</v>
      </c>
      <c r="L180" s="257"/>
      <c r="M180" s="42"/>
      <c r="N180" s="258" t="s">
        <v>20</v>
      </c>
      <c r="O180" s="227" t="s">
        <v>43</v>
      </c>
      <c r="P180" s="228">
        <f>I180+J180</f>
        <v>0</v>
      </c>
      <c r="Q180" s="228">
        <f>ROUND(I180*H180,2)</f>
        <v>0</v>
      </c>
      <c r="R180" s="228">
        <f>ROUND(J180*H180,2)</f>
        <v>0</v>
      </c>
      <c r="S180" s="82"/>
      <c r="T180" s="229">
        <f>S180*H180</f>
        <v>0</v>
      </c>
      <c r="U180" s="229">
        <v>0</v>
      </c>
      <c r="V180" s="229">
        <f>U180*H180</f>
        <v>0</v>
      </c>
      <c r="W180" s="229">
        <v>0</v>
      </c>
      <c r="X180" s="230">
        <f>W180*H180</f>
        <v>0</v>
      </c>
      <c r="Y180" s="36"/>
      <c r="Z180" s="36"/>
      <c r="AA180" s="36"/>
      <c r="AB180" s="36"/>
      <c r="AC180" s="36"/>
      <c r="AD180" s="36"/>
      <c r="AE180" s="36"/>
      <c r="AR180" s="231" t="s">
        <v>81</v>
      </c>
      <c r="AT180" s="231" t="s">
        <v>229</v>
      </c>
      <c r="AU180" s="231" t="s">
        <v>81</v>
      </c>
      <c r="AY180" s="15" t="s">
        <v>170</v>
      </c>
      <c r="BE180" s="232">
        <f>IF(O180="základní",K180,0)</f>
        <v>0</v>
      </c>
      <c r="BF180" s="232">
        <f>IF(O180="snížená",K180,0)</f>
        <v>0</v>
      </c>
      <c r="BG180" s="232">
        <f>IF(O180="zákl. přenesená",K180,0)</f>
        <v>0</v>
      </c>
      <c r="BH180" s="232">
        <f>IF(O180="sníž. přenesená",K180,0)</f>
        <v>0</v>
      </c>
      <c r="BI180" s="232">
        <f>IF(O180="nulová",K180,0)</f>
        <v>0</v>
      </c>
      <c r="BJ180" s="15" t="s">
        <v>81</v>
      </c>
      <c r="BK180" s="232">
        <f>ROUND(P180*H180,2)</f>
        <v>0</v>
      </c>
      <c r="BL180" s="15" t="s">
        <v>81</v>
      </c>
      <c r="BM180" s="231" t="s">
        <v>522</v>
      </c>
    </row>
    <row r="181" s="2" customFormat="1" ht="54" customHeight="1">
      <c r="A181" s="36"/>
      <c r="B181" s="37"/>
      <c r="C181" s="250" t="s">
        <v>523</v>
      </c>
      <c r="D181" s="250" t="s">
        <v>229</v>
      </c>
      <c r="E181" s="251" t="s">
        <v>524</v>
      </c>
      <c r="F181" s="252" t="s">
        <v>525</v>
      </c>
      <c r="G181" s="253" t="s">
        <v>169</v>
      </c>
      <c r="H181" s="254">
        <v>2</v>
      </c>
      <c r="I181" s="255"/>
      <c r="J181" s="255"/>
      <c r="K181" s="256">
        <f>ROUND(P181*H181,2)</f>
        <v>0</v>
      </c>
      <c r="L181" s="257"/>
      <c r="M181" s="42"/>
      <c r="N181" s="258" t="s">
        <v>20</v>
      </c>
      <c r="O181" s="227" t="s">
        <v>43</v>
      </c>
      <c r="P181" s="228">
        <f>I181+J181</f>
        <v>0</v>
      </c>
      <c r="Q181" s="228">
        <f>ROUND(I181*H181,2)</f>
        <v>0</v>
      </c>
      <c r="R181" s="228">
        <f>ROUND(J181*H181,2)</f>
        <v>0</v>
      </c>
      <c r="S181" s="82"/>
      <c r="T181" s="229">
        <f>S181*H181</f>
        <v>0</v>
      </c>
      <c r="U181" s="229">
        <v>0</v>
      </c>
      <c r="V181" s="229">
        <f>U181*H181</f>
        <v>0</v>
      </c>
      <c r="W181" s="229">
        <v>0</v>
      </c>
      <c r="X181" s="230">
        <f>W181*H181</f>
        <v>0</v>
      </c>
      <c r="Y181" s="36"/>
      <c r="Z181" s="36"/>
      <c r="AA181" s="36"/>
      <c r="AB181" s="36"/>
      <c r="AC181" s="36"/>
      <c r="AD181" s="36"/>
      <c r="AE181" s="36"/>
      <c r="AR181" s="231" t="s">
        <v>81</v>
      </c>
      <c r="AT181" s="231" t="s">
        <v>229</v>
      </c>
      <c r="AU181" s="231" t="s">
        <v>81</v>
      </c>
      <c r="AY181" s="15" t="s">
        <v>170</v>
      </c>
      <c r="BE181" s="232">
        <f>IF(O181="základní",K181,0)</f>
        <v>0</v>
      </c>
      <c r="BF181" s="232">
        <f>IF(O181="snížená",K181,0)</f>
        <v>0</v>
      </c>
      <c r="BG181" s="232">
        <f>IF(O181="zákl. přenesená",K181,0)</f>
        <v>0</v>
      </c>
      <c r="BH181" s="232">
        <f>IF(O181="sníž. přenesená",K181,0)</f>
        <v>0</v>
      </c>
      <c r="BI181" s="232">
        <f>IF(O181="nulová",K181,0)</f>
        <v>0</v>
      </c>
      <c r="BJ181" s="15" t="s">
        <v>81</v>
      </c>
      <c r="BK181" s="232">
        <f>ROUND(P181*H181,2)</f>
        <v>0</v>
      </c>
      <c r="BL181" s="15" t="s">
        <v>81</v>
      </c>
      <c r="BM181" s="231" t="s">
        <v>526</v>
      </c>
    </row>
    <row r="182" s="2" customFormat="1" ht="54" customHeight="1">
      <c r="A182" s="36"/>
      <c r="B182" s="37"/>
      <c r="C182" s="250" t="s">
        <v>527</v>
      </c>
      <c r="D182" s="250" t="s">
        <v>229</v>
      </c>
      <c r="E182" s="251" t="s">
        <v>528</v>
      </c>
      <c r="F182" s="252" t="s">
        <v>529</v>
      </c>
      <c r="G182" s="253" t="s">
        <v>169</v>
      </c>
      <c r="H182" s="254">
        <v>2</v>
      </c>
      <c r="I182" s="255"/>
      <c r="J182" s="255"/>
      <c r="K182" s="256">
        <f>ROUND(P182*H182,2)</f>
        <v>0</v>
      </c>
      <c r="L182" s="257"/>
      <c r="M182" s="42"/>
      <c r="N182" s="258" t="s">
        <v>20</v>
      </c>
      <c r="O182" s="227" t="s">
        <v>43</v>
      </c>
      <c r="P182" s="228">
        <f>I182+J182</f>
        <v>0</v>
      </c>
      <c r="Q182" s="228">
        <f>ROUND(I182*H182,2)</f>
        <v>0</v>
      </c>
      <c r="R182" s="228">
        <f>ROUND(J182*H182,2)</f>
        <v>0</v>
      </c>
      <c r="S182" s="82"/>
      <c r="T182" s="229">
        <f>S182*H182</f>
        <v>0</v>
      </c>
      <c r="U182" s="229">
        <v>0</v>
      </c>
      <c r="V182" s="229">
        <f>U182*H182</f>
        <v>0</v>
      </c>
      <c r="W182" s="229">
        <v>0</v>
      </c>
      <c r="X182" s="230">
        <f>W182*H182</f>
        <v>0</v>
      </c>
      <c r="Y182" s="36"/>
      <c r="Z182" s="36"/>
      <c r="AA182" s="36"/>
      <c r="AB182" s="36"/>
      <c r="AC182" s="36"/>
      <c r="AD182" s="36"/>
      <c r="AE182" s="36"/>
      <c r="AR182" s="231" t="s">
        <v>81</v>
      </c>
      <c r="AT182" s="231" t="s">
        <v>229</v>
      </c>
      <c r="AU182" s="231" t="s">
        <v>81</v>
      </c>
      <c r="AY182" s="15" t="s">
        <v>170</v>
      </c>
      <c r="BE182" s="232">
        <f>IF(O182="základní",K182,0)</f>
        <v>0</v>
      </c>
      <c r="BF182" s="232">
        <f>IF(O182="snížená",K182,0)</f>
        <v>0</v>
      </c>
      <c r="BG182" s="232">
        <f>IF(O182="zákl. přenesená",K182,0)</f>
        <v>0</v>
      </c>
      <c r="BH182" s="232">
        <f>IF(O182="sníž. přenesená",K182,0)</f>
        <v>0</v>
      </c>
      <c r="BI182" s="232">
        <f>IF(O182="nulová",K182,0)</f>
        <v>0</v>
      </c>
      <c r="BJ182" s="15" t="s">
        <v>81</v>
      </c>
      <c r="BK182" s="232">
        <f>ROUND(P182*H182,2)</f>
        <v>0</v>
      </c>
      <c r="BL182" s="15" t="s">
        <v>81</v>
      </c>
      <c r="BM182" s="231" t="s">
        <v>530</v>
      </c>
    </row>
    <row r="183" s="2" customFormat="1" ht="54" customHeight="1">
      <c r="A183" s="36"/>
      <c r="B183" s="37"/>
      <c r="C183" s="250" t="s">
        <v>531</v>
      </c>
      <c r="D183" s="250" t="s">
        <v>229</v>
      </c>
      <c r="E183" s="251" t="s">
        <v>532</v>
      </c>
      <c r="F183" s="252" t="s">
        <v>533</v>
      </c>
      <c r="G183" s="253" t="s">
        <v>169</v>
      </c>
      <c r="H183" s="254">
        <v>2</v>
      </c>
      <c r="I183" s="255"/>
      <c r="J183" s="255"/>
      <c r="K183" s="256">
        <f>ROUND(P183*H183,2)</f>
        <v>0</v>
      </c>
      <c r="L183" s="257"/>
      <c r="M183" s="42"/>
      <c r="N183" s="258" t="s">
        <v>20</v>
      </c>
      <c r="O183" s="227" t="s">
        <v>43</v>
      </c>
      <c r="P183" s="228">
        <f>I183+J183</f>
        <v>0</v>
      </c>
      <c r="Q183" s="228">
        <f>ROUND(I183*H183,2)</f>
        <v>0</v>
      </c>
      <c r="R183" s="228">
        <f>ROUND(J183*H183,2)</f>
        <v>0</v>
      </c>
      <c r="S183" s="82"/>
      <c r="T183" s="229">
        <f>S183*H183</f>
        <v>0</v>
      </c>
      <c r="U183" s="229">
        <v>0</v>
      </c>
      <c r="V183" s="229">
        <f>U183*H183</f>
        <v>0</v>
      </c>
      <c r="W183" s="229">
        <v>0</v>
      </c>
      <c r="X183" s="230">
        <f>W183*H183</f>
        <v>0</v>
      </c>
      <c r="Y183" s="36"/>
      <c r="Z183" s="36"/>
      <c r="AA183" s="36"/>
      <c r="AB183" s="36"/>
      <c r="AC183" s="36"/>
      <c r="AD183" s="36"/>
      <c r="AE183" s="36"/>
      <c r="AR183" s="231" t="s">
        <v>81</v>
      </c>
      <c r="AT183" s="231" t="s">
        <v>229</v>
      </c>
      <c r="AU183" s="231" t="s">
        <v>81</v>
      </c>
      <c r="AY183" s="15" t="s">
        <v>170</v>
      </c>
      <c r="BE183" s="232">
        <f>IF(O183="základní",K183,0)</f>
        <v>0</v>
      </c>
      <c r="BF183" s="232">
        <f>IF(O183="snížená",K183,0)</f>
        <v>0</v>
      </c>
      <c r="BG183" s="232">
        <f>IF(O183="zákl. přenesená",K183,0)</f>
        <v>0</v>
      </c>
      <c r="BH183" s="232">
        <f>IF(O183="sníž. přenesená",K183,0)</f>
        <v>0</v>
      </c>
      <c r="BI183" s="232">
        <f>IF(O183="nulová",K183,0)</f>
        <v>0</v>
      </c>
      <c r="BJ183" s="15" t="s">
        <v>81</v>
      </c>
      <c r="BK183" s="232">
        <f>ROUND(P183*H183,2)</f>
        <v>0</v>
      </c>
      <c r="BL183" s="15" t="s">
        <v>81</v>
      </c>
      <c r="BM183" s="231" t="s">
        <v>534</v>
      </c>
    </row>
    <row r="184" s="2" customFormat="1" ht="54" customHeight="1">
      <c r="A184" s="36"/>
      <c r="B184" s="37"/>
      <c r="C184" s="250" t="s">
        <v>535</v>
      </c>
      <c r="D184" s="250" t="s">
        <v>229</v>
      </c>
      <c r="E184" s="251" t="s">
        <v>536</v>
      </c>
      <c r="F184" s="252" t="s">
        <v>537</v>
      </c>
      <c r="G184" s="253" t="s">
        <v>169</v>
      </c>
      <c r="H184" s="254">
        <v>2</v>
      </c>
      <c r="I184" s="255"/>
      <c r="J184" s="255"/>
      <c r="K184" s="256">
        <f>ROUND(P184*H184,2)</f>
        <v>0</v>
      </c>
      <c r="L184" s="257"/>
      <c r="M184" s="42"/>
      <c r="N184" s="258" t="s">
        <v>20</v>
      </c>
      <c r="O184" s="227" t="s">
        <v>43</v>
      </c>
      <c r="P184" s="228">
        <f>I184+J184</f>
        <v>0</v>
      </c>
      <c r="Q184" s="228">
        <f>ROUND(I184*H184,2)</f>
        <v>0</v>
      </c>
      <c r="R184" s="228">
        <f>ROUND(J184*H184,2)</f>
        <v>0</v>
      </c>
      <c r="S184" s="82"/>
      <c r="T184" s="229">
        <f>S184*H184</f>
        <v>0</v>
      </c>
      <c r="U184" s="229">
        <v>0</v>
      </c>
      <c r="V184" s="229">
        <f>U184*H184</f>
        <v>0</v>
      </c>
      <c r="W184" s="229">
        <v>0</v>
      </c>
      <c r="X184" s="230">
        <f>W184*H184</f>
        <v>0</v>
      </c>
      <c r="Y184" s="36"/>
      <c r="Z184" s="36"/>
      <c r="AA184" s="36"/>
      <c r="AB184" s="36"/>
      <c r="AC184" s="36"/>
      <c r="AD184" s="36"/>
      <c r="AE184" s="36"/>
      <c r="AR184" s="231" t="s">
        <v>81</v>
      </c>
      <c r="AT184" s="231" t="s">
        <v>229</v>
      </c>
      <c r="AU184" s="231" t="s">
        <v>81</v>
      </c>
      <c r="AY184" s="15" t="s">
        <v>170</v>
      </c>
      <c r="BE184" s="232">
        <f>IF(O184="základní",K184,0)</f>
        <v>0</v>
      </c>
      <c r="BF184" s="232">
        <f>IF(O184="snížená",K184,0)</f>
        <v>0</v>
      </c>
      <c r="BG184" s="232">
        <f>IF(O184="zákl. přenesená",K184,0)</f>
        <v>0</v>
      </c>
      <c r="BH184" s="232">
        <f>IF(O184="sníž. přenesená",K184,0)</f>
        <v>0</v>
      </c>
      <c r="BI184" s="232">
        <f>IF(O184="nulová",K184,0)</f>
        <v>0</v>
      </c>
      <c r="BJ184" s="15" t="s">
        <v>81</v>
      </c>
      <c r="BK184" s="232">
        <f>ROUND(P184*H184,2)</f>
        <v>0</v>
      </c>
      <c r="BL184" s="15" t="s">
        <v>81</v>
      </c>
      <c r="BM184" s="231" t="s">
        <v>538</v>
      </c>
    </row>
    <row r="185" s="2" customFormat="1" ht="32.4" customHeight="1">
      <c r="A185" s="36"/>
      <c r="B185" s="37"/>
      <c r="C185" s="250" t="s">
        <v>539</v>
      </c>
      <c r="D185" s="250" t="s">
        <v>229</v>
      </c>
      <c r="E185" s="251" t="s">
        <v>540</v>
      </c>
      <c r="F185" s="252" t="s">
        <v>541</v>
      </c>
      <c r="G185" s="253" t="s">
        <v>169</v>
      </c>
      <c r="H185" s="254">
        <v>10</v>
      </c>
      <c r="I185" s="255"/>
      <c r="J185" s="255"/>
      <c r="K185" s="256">
        <f>ROUND(P185*H185,2)</f>
        <v>0</v>
      </c>
      <c r="L185" s="257"/>
      <c r="M185" s="42"/>
      <c r="N185" s="258" t="s">
        <v>20</v>
      </c>
      <c r="O185" s="227" t="s">
        <v>43</v>
      </c>
      <c r="P185" s="228">
        <f>I185+J185</f>
        <v>0</v>
      </c>
      <c r="Q185" s="228">
        <f>ROUND(I185*H185,2)</f>
        <v>0</v>
      </c>
      <c r="R185" s="228">
        <f>ROUND(J185*H185,2)</f>
        <v>0</v>
      </c>
      <c r="S185" s="82"/>
      <c r="T185" s="229">
        <f>S185*H185</f>
        <v>0</v>
      </c>
      <c r="U185" s="229">
        <v>0</v>
      </c>
      <c r="V185" s="229">
        <f>U185*H185</f>
        <v>0</v>
      </c>
      <c r="W185" s="229">
        <v>0</v>
      </c>
      <c r="X185" s="230">
        <f>W185*H185</f>
        <v>0</v>
      </c>
      <c r="Y185" s="36"/>
      <c r="Z185" s="36"/>
      <c r="AA185" s="36"/>
      <c r="AB185" s="36"/>
      <c r="AC185" s="36"/>
      <c r="AD185" s="36"/>
      <c r="AE185" s="36"/>
      <c r="AR185" s="231" t="s">
        <v>81</v>
      </c>
      <c r="AT185" s="231" t="s">
        <v>229</v>
      </c>
      <c r="AU185" s="231" t="s">
        <v>81</v>
      </c>
      <c r="AY185" s="15" t="s">
        <v>170</v>
      </c>
      <c r="BE185" s="232">
        <f>IF(O185="základní",K185,0)</f>
        <v>0</v>
      </c>
      <c r="BF185" s="232">
        <f>IF(O185="snížená",K185,0)</f>
        <v>0</v>
      </c>
      <c r="BG185" s="232">
        <f>IF(O185="zákl. přenesená",K185,0)</f>
        <v>0</v>
      </c>
      <c r="BH185" s="232">
        <f>IF(O185="sníž. přenesená",K185,0)</f>
        <v>0</v>
      </c>
      <c r="BI185" s="232">
        <f>IF(O185="nulová",K185,0)</f>
        <v>0</v>
      </c>
      <c r="BJ185" s="15" t="s">
        <v>81</v>
      </c>
      <c r="BK185" s="232">
        <f>ROUND(P185*H185,2)</f>
        <v>0</v>
      </c>
      <c r="BL185" s="15" t="s">
        <v>81</v>
      </c>
      <c r="BM185" s="231" t="s">
        <v>542</v>
      </c>
    </row>
    <row r="186" s="2" customFormat="1" ht="21.6" customHeight="1">
      <c r="A186" s="36"/>
      <c r="B186" s="37"/>
      <c r="C186" s="250" t="s">
        <v>543</v>
      </c>
      <c r="D186" s="250" t="s">
        <v>229</v>
      </c>
      <c r="E186" s="251" t="s">
        <v>544</v>
      </c>
      <c r="F186" s="252" t="s">
        <v>545</v>
      </c>
      <c r="G186" s="253" t="s">
        <v>169</v>
      </c>
      <c r="H186" s="254">
        <v>2</v>
      </c>
      <c r="I186" s="255"/>
      <c r="J186" s="255"/>
      <c r="K186" s="256">
        <f>ROUND(P186*H186,2)</f>
        <v>0</v>
      </c>
      <c r="L186" s="257"/>
      <c r="M186" s="42"/>
      <c r="N186" s="258" t="s">
        <v>20</v>
      </c>
      <c r="O186" s="227" t="s">
        <v>43</v>
      </c>
      <c r="P186" s="228">
        <f>I186+J186</f>
        <v>0</v>
      </c>
      <c r="Q186" s="228">
        <f>ROUND(I186*H186,2)</f>
        <v>0</v>
      </c>
      <c r="R186" s="228">
        <f>ROUND(J186*H186,2)</f>
        <v>0</v>
      </c>
      <c r="S186" s="82"/>
      <c r="T186" s="229">
        <f>S186*H186</f>
        <v>0</v>
      </c>
      <c r="U186" s="229">
        <v>0</v>
      </c>
      <c r="V186" s="229">
        <f>U186*H186</f>
        <v>0</v>
      </c>
      <c r="W186" s="229">
        <v>0</v>
      </c>
      <c r="X186" s="230">
        <f>W186*H186</f>
        <v>0</v>
      </c>
      <c r="Y186" s="36"/>
      <c r="Z186" s="36"/>
      <c r="AA186" s="36"/>
      <c r="AB186" s="36"/>
      <c r="AC186" s="36"/>
      <c r="AD186" s="36"/>
      <c r="AE186" s="36"/>
      <c r="AR186" s="231" t="s">
        <v>81</v>
      </c>
      <c r="AT186" s="231" t="s">
        <v>229</v>
      </c>
      <c r="AU186" s="231" t="s">
        <v>81</v>
      </c>
      <c r="AY186" s="15" t="s">
        <v>170</v>
      </c>
      <c r="BE186" s="232">
        <f>IF(O186="základní",K186,0)</f>
        <v>0</v>
      </c>
      <c r="BF186" s="232">
        <f>IF(O186="snížená",K186,0)</f>
        <v>0</v>
      </c>
      <c r="BG186" s="232">
        <f>IF(O186="zákl. přenesená",K186,0)</f>
        <v>0</v>
      </c>
      <c r="BH186" s="232">
        <f>IF(O186="sníž. přenesená",K186,0)</f>
        <v>0</v>
      </c>
      <c r="BI186" s="232">
        <f>IF(O186="nulová",K186,0)</f>
        <v>0</v>
      </c>
      <c r="BJ186" s="15" t="s">
        <v>81</v>
      </c>
      <c r="BK186" s="232">
        <f>ROUND(P186*H186,2)</f>
        <v>0</v>
      </c>
      <c r="BL186" s="15" t="s">
        <v>81</v>
      </c>
      <c r="BM186" s="231" t="s">
        <v>546</v>
      </c>
    </row>
    <row r="187" s="2" customFormat="1" ht="21.6" customHeight="1">
      <c r="A187" s="36"/>
      <c r="B187" s="37"/>
      <c r="C187" s="250" t="s">
        <v>547</v>
      </c>
      <c r="D187" s="250" t="s">
        <v>229</v>
      </c>
      <c r="E187" s="251" t="s">
        <v>548</v>
      </c>
      <c r="F187" s="252" t="s">
        <v>549</v>
      </c>
      <c r="G187" s="253" t="s">
        <v>169</v>
      </c>
      <c r="H187" s="254">
        <v>2</v>
      </c>
      <c r="I187" s="255"/>
      <c r="J187" s="255"/>
      <c r="K187" s="256">
        <f>ROUND(P187*H187,2)</f>
        <v>0</v>
      </c>
      <c r="L187" s="257"/>
      <c r="M187" s="42"/>
      <c r="N187" s="258" t="s">
        <v>20</v>
      </c>
      <c r="O187" s="227" t="s">
        <v>43</v>
      </c>
      <c r="P187" s="228">
        <f>I187+J187</f>
        <v>0</v>
      </c>
      <c r="Q187" s="228">
        <f>ROUND(I187*H187,2)</f>
        <v>0</v>
      </c>
      <c r="R187" s="228">
        <f>ROUND(J187*H187,2)</f>
        <v>0</v>
      </c>
      <c r="S187" s="82"/>
      <c r="T187" s="229">
        <f>S187*H187</f>
        <v>0</v>
      </c>
      <c r="U187" s="229">
        <v>0</v>
      </c>
      <c r="V187" s="229">
        <f>U187*H187</f>
        <v>0</v>
      </c>
      <c r="W187" s="229">
        <v>0</v>
      </c>
      <c r="X187" s="230">
        <f>W187*H187</f>
        <v>0</v>
      </c>
      <c r="Y187" s="36"/>
      <c r="Z187" s="36"/>
      <c r="AA187" s="36"/>
      <c r="AB187" s="36"/>
      <c r="AC187" s="36"/>
      <c r="AD187" s="36"/>
      <c r="AE187" s="36"/>
      <c r="AR187" s="231" t="s">
        <v>81</v>
      </c>
      <c r="AT187" s="231" t="s">
        <v>229</v>
      </c>
      <c r="AU187" s="231" t="s">
        <v>81</v>
      </c>
      <c r="AY187" s="15" t="s">
        <v>170</v>
      </c>
      <c r="BE187" s="232">
        <f>IF(O187="základní",K187,0)</f>
        <v>0</v>
      </c>
      <c r="BF187" s="232">
        <f>IF(O187="snížená",K187,0)</f>
        <v>0</v>
      </c>
      <c r="BG187" s="232">
        <f>IF(O187="zákl. přenesená",K187,0)</f>
        <v>0</v>
      </c>
      <c r="BH187" s="232">
        <f>IF(O187="sníž. přenesená",K187,0)</f>
        <v>0</v>
      </c>
      <c r="BI187" s="232">
        <f>IF(O187="nulová",K187,0)</f>
        <v>0</v>
      </c>
      <c r="BJ187" s="15" t="s">
        <v>81</v>
      </c>
      <c r="BK187" s="232">
        <f>ROUND(P187*H187,2)</f>
        <v>0</v>
      </c>
      <c r="BL187" s="15" t="s">
        <v>81</v>
      </c>
      <c r="BM187" s="231" t="s">
        <v>550</v>
      </c>
    </row>
    <row r="188" s="2" customFormat="1" ht="21.6" customHeight="1">
      <c r="A188" s="36"/>
      <c r="B188" s="37"/>
      <c r="C188" s="250" t="s">
        <v>551</v>
      </c>
      <c r="D188" s="250" t="s">
        <v>229</v>
      </c>
      <c r="E188" s="251" t="s">
        <v>552</v>
      </c>
      <c r="F188" s="252" t="s">
        <v>553</v>
      </c>
      <c r="G188" s="253" t="s">
        <v>169</v>
      </c>
      <c r="H188" s="254">
        <v>2</v>
      </c>
      <c r="I188" s="255"/>
      <c r="J188" s="255"/>
      <c r="K188" s="256">
        <f>ROUND(P188*H188,2)</f>
        <v>0</v>
      </c>
      <c r="L188" s="257"/>
      <c r="M188" s="42"/>
      <c r="N188" s="258" t="s">
        <v>20</v>
      </c>
      <c r="O188" s="227" t="s">
        <v>43</v>
      </c>
      <c r="P188" s="228">
        <f>I188+J188</f>
        <v>0</v>
      </c>
      <c r="Q188" s="228">
        <f>ROUND(I188*H188,2)</f>
        <v>0</v>
      </c>
      <c r="R188" s="228">
        <f>ROUND(J188*H188,2)</f>
        <v>0</v>
      </c>
      <c r="S188" s="82"/>
      <c r="T188" s="229">
        <f>S188*H188</f>
        <v>0</v>
      </c>
      <c r="U188" s="229">
        <v>0</v>
      </c>
      <c r="V188" s="229">
        <f>U188*H188</f>
        <v>0</v>
      </c>
      <c r="W188" s="229">
        <v>0</v>
      </c>
      <c r="X188" s="230">
        <f>W188*H188</f>
        <v>0</v>
      </c>
      <c r="Y188" s="36"/>
      <c r="Z188" s="36"/>
      <c r="AA188" s="36"/>
      <c r="AB188" s="36"/>
      <c r="AC188" s="36"/>
      <c r="AD188" s="36"/>
      <c r="AE188" s="36"/>
      <c r="AR188" s="231" t="s">
        <v>81</v>
      </c>
      <c r="AT188" s="231" t="s">
        <v>229</v>
      </c>
      <c r="AU188" s="231" t="s">
        <v>81</v>
      </c>
      <c r="AY188" s="15" t="s">
        <v>170</v>
      </c>
      <c r="BE188" s="232">
        <f>IF(O188="základní",K188,0)</f>
        <v>0</v>
      </c>
      <c r="BF188" s="232">
        <f>IF(O188="snížená",K188,0)</f>
        <v>0</v>
      </c>
      <c r="BG188" s="232">
        <f>IF(O188="zákl. přenesená",K188,0)</f>
        <v>0</v>
      </c>
      <c r="BH188" s="232">
        <f>IF(O188="sníž. přenesená",K188,0)</f>
        <v>0</v>
      </c>
      <c r="BI188" s="232">
        <f>IF(O188="nulová",K188,0)</f>
        <v>0</v>
      </c>
      <c r="BJ188" s="15" t="s">
        <v>81</v>
      </c>
      <c r="BK188" s="232">
        <f>ROUND(P188*H188,2)</f>
        <v>0</v>
      </c>
      <c r="BL188" s="15" t="s">
        <v>81</v>
      </c>
      <c r="BM188" s="231" t="s">
        <v>554</v>
      </c>
    </row>
    <row r="189" s="2" customFormat="1" ht="21.6" customHeight="1">
      <c r="A189" s="36"/>
      <c r="B189" s="37"/>
      <c r="C189" s="250" t="s">
        <v>555</v>
      </c>
      <c r="D189" s="250" t="s">
        <v>229</v>
      </c>
      <c r="E189" s="251" t="s">
        <v>556</v>
      </c>
      <c r="F189" s="252" t="s">
        <v>557</v>
      </c>
      <c r="G189" s="253" t="s">
        <v>169</v>
      </c>
      <c r="H189" s="254">
        <v>1</v>
      </c>
      <c r="I189" s="255"/>
      <c r="J189" s="255"/>
      <c r="K189" s="256">
        <f>ROUND(P189*H189,2)</f>
        <v>0</v>
      </c>
      <c r="L189" s="257"/>
      <c r="M189" s="42"/>
      <c r="N189" s="258" t="s">
        <v>20</v>
      </c>
      <c r="O189" s="227" t="s">
        <v>43</v>
      </c>
      <c r="P189" s="228">
        <f>I189+J189</f>
        <v>0</v>
      </c>
      <c r="Q189" s="228">
        <f>ROUND(I189*H189,2)</f>
        <v>0</v>
      </c>
      <c r="R189" s="228">
        <f>ROUND(J189*H189,2)</f>
        <v>0</v>
      </c>
      <c r="S189" s="82"/>
      <c r="T189" s="229">
        <f>S189*H189</f>
        <v>0</v>
      </c>
      <c r="U189" s="229">
        <v>0</v>
      </c>
      <c r="V189" s="229">
        <f>U189*H189</f>
        <v>0</v>
      </c>
      <c r="W189" s="229">
        <v>0</v>
      </c>
      <c r="X189" s="230">
        <f>W189*H189</f>
        <v>0</v>
      </c>
      <c r="Y189" s="36"/>
      <c r="Z189" s="36"/>
      <c r="AA189" s="36"/>
      <c r="AB189" s="36"/>
      <c r="AC189" s="36"/>
      <c r="AD189" s="36"/>
      <c r="AE189" s="36"/>
      <c r="AR189" s="231" t="s">
        <v>226</v>
      </c>
      <c r="AT189" s="231" t="s">
        <v>229</v>
      </c>
      <c r="AU189" s="231" t="s">
        <v>81</v>
      </c>
      <c r="AY189" s="15" t="s">
        <v>170</v>
      </c>
      <c r="BE189" s="232">
        <f>IF(O189="základní",K189,0)</f>
        <v>0</v>
      </c>
      <c r="BF189" s="232">
        <f>IF(O189="snížená",K189,0)</f>
        <v>0</v>
      </c>
      <c r="BG189" s="232">
        <f>IF(O189="zákl. přenesená",K189,0)</f>
        <v>0</v>
      </c>
      <c r="BH189" s="232">
        <f>IF(O189="sníž. přenesená",K189,0)</f>
        <v>0</v>
      </c>
      <c r="BI189" s="232">
        <f>IF(O189="nulová",K189,0)</f>
        <v>0</v>
      </c>
      <c r="BJ189" s="15" t="s">
        <v>81</v>
      </c>
      <c r="BK189" s="232">
        <f>ROUND(P189*H189,2)</f>
        <v>0</v>
      </c>
      <c r="BL189" s="15" t="s">
        <v>226</v>
      </c>
      <c r="BM189" s="231" t="s">
        <v>558</v>
      </c>
    </row>
    <row r="190" s="2" customFormat="1" ht="21.6" customHeight="1">
      <c r="A190" s="36"/>
      <c r="B190" s="37"/>
      <c r="C190" s="250" t="s">
        <v>559</v>
      </c>
      <c r="D190" s="250" t="s">
        <v>229</v>
      </c>
      <c r="E190" s="251" t="s">
        <v>560</v>
      </c>
      <c r="F190" s="252" t="s">
        <v>561</v>
      </c>
      <c r="G190" s="253" t="s">
        <v>243</v>
      </c>
      <c r="H190" s="254">
        <v>400</v>
      </c>
      <c r="I190" s="255"/>
      <c r="J190" s="255"/>
      <c r="K190" s="256">
        <f>ROUND(P190*H190,2)</f>
        <v>0</v>
      </c>
      <c r="L190" s="257"/>
      <c r="M190" s="42"/>
      <c r="N190" s="258" t="s">
        <v>20</v>
      </c>
      <c r="O190" s="227" t="s">
        <v>43</v>
      </c>
      <c r="P190" s="228">
        <f>I190+J190</f>
        <v>0</v>
      </c>
      <c r="Q190" s="228">
        <f>ROUND(I190*H190,2)</f>
        <v>0</v>
      </c>
      <c r="R190" s="228">
        <f>ROUND(J190*H190,2)</f>
        <v>0</v>
      </c>
      <c r="S190" s="82"/>
      <c r="T190" s="229">
        <f>S190*H190</f>
        <v>0</v>
      </c>
      <c r="U190" s="229">
        <v>0</v>
      </c>
      <c r="V190" s="229">
        <f>U190*H190</f>
        <v>0</v>
      </c>
      <c r="W190" s="229">
        <v>0</v>
      </c>
      <c r="X190" s="230">
        <f>W190*H190</f>
        <v>0</v>
      </c>
      <c r="Y190" s="36"/>
      <c r="Z190" s="36"/>
      <c r="AA190" s="36"/>
      <c r="AB190" s="36"/>
      <c r="AC190" s="36"/>
      <c r="AD190" s="36"/>
      <c r="AE190" s="36"/>
      <c r="AR190" s="231" t="s">
        <v>81</v>
      </c>
      <c r="AT190" s="231" t="s">
        <v>229</v>
      </c>
      <c r="AU190" s="231" t="s">
        <v>81</v>
      </c>
      <c r="AY190" s="15" t="s">
        <v>170</v>
      </c>
      <c r="BE190" s="232">
        <f>IF(O190="základní",K190,0)</f>
        <v>0</v>
      </c>
      <c r="BF190" s="232">
        <f>IF(O190="snížená",K190,0)</f>
        <v>0</v>
      </c>
      <c r="BG190" s="232">
        <f>IF(O190="zákl. přenesená",K190,0)</f>
        <v>0</v>
      </c>
      <c r="BH190" s="232">
        <f>IF(O190="sníž. přenesená",K190,0)</f>
        <v>0</v>
      </c>
      <c r="BI190" s="232">
        <f>IF(O190="nulová",K190,0)</f>
        <v>0</v>
      </c>
      <c r="BJ190" s="15" t="s">
        <v>81</v>
      </c>
      <c r="BK190" s="232">
        <f>ROUND(P190*H190,2)</f>
        <v>0</v>
      </c>
      <c r="BL190" s="15" t="s">
        <v>81</v>
      </c>
      <c r="BM190" s="231" t="s">
        <v>562</v>
      </c>
    </row>
    <row r="191" s="2" customFormat="1" ht="32.4" customHeight="1">
      <c r="A191" s="36"/>
      <c r="B191" s="37"/>
      <c r="C191" s="250" t="s">
        <v>563</v>
      </c>
      <c r="D191" s="250" t="s">
        <v>229</v>
      </c>
      <c r="E191" s="251" t="s">
        <v>564</v>
      </c>
      <c r="F191" s="252" t="s">
        <v>565</v>
      </c>
      <c r="G191" s="253" t="s">
        <v>243</v>
      </c>
      <c r="H191" s="254">
        <v>1400</v>
      </c>
      <c r="I191" s="255"/>
      <c r="J191" s="255"/>
      <c r="K191" s="256">
        <f>ROUND(P191*H191,2)</f>
        <v>0</v>
      </c>
      <c r="L191" s="257"/>
      <c r="M191" s="42"/>
      <c r="N191" s="258" t="s">
        <v>20</v>
      </c>
      <c r="O191" s="227" t="s">
        <v>43</v>
      </c>
      <c r="P191" s="228">
        <f>I191+J191</f>
        <v>0</v>
      </c>
      <c r="Q191" s="228">
        <f>ROUND(I191*H191,2)</f>
        <v>0</v>
      </c>
      <c r="R191" s="228">
        <f>ROUND(J191*H191,2)</f>
        <v>0</v>
      </c>
      <c r="S191" s="82"/>
      <c r="T191" s="229">
        <f>S191*H191</f>
        <v>0</v>
      </c>
      <c r="U191" s="229">
        <v>0</v>
      </c>
      <c r="V191" s="229">
        <f>U191*H191</f>
        <v>0</v>
      </c>
      <c r="W191" s="229">
        <v>0</v>
      </c>
      <c r="X191" s="230">
        <f>W191*H191</f>
        <v>0</v>
      </c>
      <c r="Y191" s="36"/>
      <c r="Z191" s="36"/>
      <c r="AA191" s="36"/>
      <c r="AB191" s="36"/>
      <c r="AC191" s="36"/>
      <c r="AD191" s="36"/>
      <c r="AE191" s="36"/>
      <c r="AR191" s="231" t="s">
        <v>81</v>
      </c>
      <c r="AT191" s="231" t="s">
        <v>229</v>
      </c>
      <c r="AU191" s="231" t="s">
        <v>81</v>
      </c>
      <c r="AY191" s="15" t="s">
        <v>170</v>
      </c>
      <c r="BE191" s="232">
        <f>IF(O191="základní",K191,0)</f>
        <v>0</v>
      </c>
      <c r="BF191" s="232">
        <f>IF(O191="snížená",K191,0)</f>
        <v>0</v>
      </c>
      <c r="BG191" s="232">
        <f>IF(O191="zákl. přenesená",K191,0)</f>
        <v>0</v>
      </c>
      <c r="BH191" s="232">
        <f>IF(O191="sníž. přenesená",K191,0)</f>
        <v>0</v>
      </c>
      <c r="BI191" s="232">
        <f>IF(O191="nulová",K191,0)</f>
        <v>0</v>
      </c>
      <c r="BJ191" s="15" t="s">
        <v>81</v>
      </c>
      <c r="BK191" s="232">
        <f>ROUND(P191*H191,2)</f>
        <v>0</v>
      </c>
      <c r="BL191" s="15" t="s">
        <v>81</v>
      </c>
      <c r="BM191" s="231" t="s">
        <v>566</v>
      </c>
    </row>
    <row r="192" s="2" customFormat="1">
      <c r="A192" s="36"/>
      <c r="B192" s="37"/>
      <c r="C192" s="38"/>
      <c r="D192" s="259" t="s">
        <v>567</v>
      </c>
      <c r="E192" s="38"/>
      <c r="F192" s="260" t="s">
        <v>568</v>
      </c>
      <c r="G192" s="38"/>
      <c r="H192" s="38"/>
      <c r="I192" s="147"/>
      <c r="J192" s="147"/>
      <c r="K192" s="38"/>
      <c r="L192" s="38"/>
      <c r="M192" s="42"/>
      <c r="N192" s="261"/>
      <c r="O192" s="262"/>
      <c r="P192" s="82"/>
      <c r="Q192" s="82"/>
      <c r="R192" s="82"/>
      <c r="S192" s="82"/>
      <c r="T192" s="82"/>
      <c r="U192" s="82"/>
      <c r="V192" s="82"/>
      <c r="W192" s="82"/>
      <c r="X192" s="83"/>
      <c r="Y192" s="36"/>
      <c r="Z192" s="36"/>
      <c r="AA192" s="36"/>
      <c r="AB192" s="36"/>
      <c r="AC192" s="36"/>
      <c r="AD192" s="36"/>
      <c r="AE192" s="36"/>
      <c r="AT192" s="15" t="s">
        <v>567</v>
      </c>
      <c r="AU192" s="15" t="s">
        <v>81</v>
      </c>
    </row>
    <row r="193" s="2" customFormat="1" ht="14.4" customHeight="1">
      <c r="A193" s="36"/>
      <c r="B193" s="37"/>
      <c r="C193" s="250" t="s">
        <v>569</v>
      </c>
      <c r="D193" s="250" t="s">
        <v>229</v>
      </c>
      <c r="E193" s="251" t="s">
        <v>570</v>
      </c>
      <c r="F193" s="252" t="s">
        <v>571</v>
      </c>
      <c r="G193" s="253" t="s">
        <v>243</v>
      </c>
      <c r="H193" s="254">
        <v>75</v>
      </c>
      <c r="I193" s="255"/>
      <c r="J193" s="255"/>
      <c r="K193" s="256">
        <f>ROUND(P193*H193,2)</f>
        <v>0</v>
      </c>
      <c r="L193" s="257"/>
      <c r="M193" s="42"/>
      <c r="N193" s="258" t="s">
        <v>20</v>
      </c>
      <c r="O193" s="227" t="s">
        <v>43</v>
      </c>
      <c r="P193" s="228">
        <f>I193+J193</f>
        <v>0</v>
      </c>
      <c r="Q193" s="228">
        <f>ROUND(I193*H193,2)</f>
        <v>0</v>
      </c>
      <c r="R193" s="228">
        <f>ROUND(J193*H193,2)</f>
        <v>0</v>
      </c>
      <c r="S193" s="82"/>
      <c r="T193" s="229">
        <f>S193*H193</f>
        <v>0</v>
      </c>
      <c r="U193" s="229">
        <v>0</v>
      </c>
      <c r="V193" s="229">
        <f>U193*H193</f>
        <v>0</v>
      </c>
      <c r="W193" s="229">
        <v>0</v>
      </c>
      <c r="X193" s="230">
        <f>W193*H193</f>
        <v>0</v>
      </c>
      <c r="Y193" s="36"/>
      <c r="Z193" s="36"/>
      <c r="AA193" s="36"/>
      <c r="AB193" s="36"/>
      <c r="AC193" s="36"/>
      <c r="AD193" s="36"/>
      <c r="AE193" s="36"/>
      <c r="AR193" s="231" t="s">
        <v>81</v>
      </c>
      <c r="AT193" s="231" t="s">
        <v>229</v>
      </c>
      <c r="AU193" s="231" t="s">
        <v>81</v>
      </c>
      <c r="AY193" s="15" t="s">
        <v>170</v>
      </c>
      <c r="BE193" s="232">
        <f>IF(O193="základní",K193,0)</f>
        <v>0</v>
      </c>
      <c r="BF193" s="232">
        <f>IF(O193="snížená",K193,0)</f>
        <v>0</v>
      </c>
      <c r="BG193" s="232">
        <f>IF(O193="zákl. přenesená",K193,0)</f>
        <v>0</v>
      </c>
      <c r="BH193" s="232">
        <f>IF(O193="sníž. přenesená",K193,0)</f>
        <v>0</v>
      </c>
      <c r="BI193" s="232">
        <f>IF(O193="nulová",K193,0)</f>
        <v>0</v>
      </c>
      <c r="BJ193" s="15" t="s">
        <v>81</v>
      </c>
      <c r="BK193" s="232">
        <f>ROUND(P193*H193,2)</f>
        <v>0</v>
      </c>
      <c r="BL193" s="15" t="s">
        <v>81</v>
      </c>
      <c r="BM193" s="231" t="s">
        <v>572</v>
      </c>
    </row>
    <row r="194" s="2" customFormat="1">
      <c r="A194" s="36"/>
      <c r="B194" s="37"/>
      <c r="C194" s="38"/>
      <c r="D194" s="259" t="s">
        <v>567</v>
      </c>
      <c r="E194" s="38"/>
      <c r="F194" s="260" t="s">
        <v>573</v>
      </c>
      <c r="G194" s="38"/>
      <c r="H194" s="38"/>
      <c r="I194" s="147"/>
      <c r="J194" s="147"/>
      <c r="K194" s="38"/>
      <c r="L194" s="38"/>
      <c r="M194" s="42"/>
      <c r="N194" s="261"/>
      <c r="O194" s="262"/>
      <c r="P194" s="82"/>
      <c r="Q194" s="82"/>
      <c r="R194" s="82"/>
      <c r="S194" s="82"/>
      <c r="T194" s="82"/>
      <c r="U194" s="82"/>
      <c r="V194" s="82"/>
      <c r="W194" s="82"/>
      <c r="X194" s="83"/>
      <c r="Y194" s="36"/>
      <c r="Z194" s="36"/>
      <c r="AA194" s="36"/>
      <c r="AB194" s="36"/>
      <c r="AC194" s="36"/>
      <c r="AD194" s="36"/>
      <c r="AE194" s="36"/>
      <c r="AT194" s="15" t="s">
        <v>567</v>
      </c>
      <c r="AU194" s="15" t="s">
        <v>81</v>
      </c>
    </row>
    <row r="195" s="2" customFormat="1" ht="14.4" customHeight="1">
      <c r="A195" s="36"/>
      <c r="B195" s="37"/>
      <c r="C195" s="250" t="s">
        <v>574</v>
      </c>
      <c r="D195" s="250" t="s">
        <v>229</v>
      </c>
      <c r="E195" s="251" t="s">
        <v>575</v>
      </c>
      <c r="F195" s="252" t="s">
        <v>576</v>
      </c>
      <c r="G195" s="253" t="s">
        <v>243</v>
      </c>
      <c r="H195" s="254">
        <v>240</v>
      </c>
      <c r="I195" s="255"/>
      <c r="J195" s="255"/>
      <c r="K195" s="256">
        <f>ROUND(P195*H195,2)</f>
        <v>0</v>
      </c>
      <c r="L195" s="257"/>
      <c r="M195" s="42"/>
      <c r="N195" s="258" t="s">
        <v>20</v>
      </c>
      <c r="O195" s="227" t="s">
        <v>43</v>
      </c>
      <c r="P195" s="228">
        <f>I195+J195</f>
        <v>0</v>
      </c>
      <c r="Q195" s="228">
        <f>ROUND(I195*H195,2)</f>
        <v>0</v>
      </c>
      <c r="R195" s="228">
        <f>ROUND(J195*H195,2)</f>
        <v>0</v>
      </c>
      <c r="S195" s="82"/>
      <c r="T195" s="229">
        <f>S195*H195</f>
        <v>0</v>
      </c>
      <c r="U195" s="229">
        <v>0</v>
      </c>
      <c r="V195" s="229">
        <f>U195*H195</f>
        <v>0</v>
      </c>
      <c r="W195" s="229">
        <v>0</v>
      </c>
      <c r="X195" s="230">
        <f>W195*H195</f>
        <v>0</v>
      </c>
      <c r="Y195" s="36"/>
      <c r="Z195" s="36"/>
      <c r="AA195" s="36"/>
      <c r="AB195" s="36"/>
      <c r="AC195" s="36"/>
      <c r="AD195" s="36"/>
      <c r="AE195" s="36"/>
      <c r="AR195" s="231" t="s">
        <v>226</v>
      </c>
      <c r="AT195" s="231" t="s">
        <v>229</v>
      </c>
      <c r="AU195" s="231" t="s">
        <v>81</v>
      </c>
      <c r="AY195" s="15" t="s">
        <v>170</v>
      </c>
      <c r="BE195" s="232">
        <f>IF(O195="základní",K195,0)</f>
        <v>0</v>
      </c>
      <c r="BF195" s="232">
        <f>IF(O195="snížená",K195,0)</f>
        <v>0</v>
      </c>
      <c r="BG195" s="232">
        <f>IF(O195="zákl. přenesená",K195,0)</f>
        <v>0</v>
      </c>
      <c r="BH195" s="232">
        <f>IF(O195="sníž. přenesená",K195,0)</f>
        <v>0</v>
      </c>
      <c r="BI195" s="232">
        <f>IF(O195="nulová",K195,0)</f>
        <v>0</v>
      </c>
      <c r="BJ195" s="15" t="s">
        <v>81</v>
      </c>
      <c r="BK195" s="232">
        <f>ROUND(P195*H195,2)</f>
        <v>0</v>
      </c>
      <c r="BL195" s="15" t="s">
        <v>226</v>
      </c>
      <c r="BM195" s="231" t="s">
        <v>577</v>
      </c>
    </row>
    <row r="196" s="2" customFormat="1" ht="14.4" customHeight="1">
      <c r="A196" s="36"/>
      <c r="B196" s="37"/>
      <c r="C196" s="250" t="s">
        <v>578</v>
      </c>
      <c r="D196" s="250" t="s">
        <v>229</v>
      </c>
      <c r="E196" s="251" t="s">
        <v>579</v>
      </c>
      <c r="F196" s="252" t="s">
        <v>580</v>
      </c>
      <c r="G196" s="253" t="s">
        <v>169</v>
      </c>
      <c r="H196" s="254">
        <v>14</v>
      </c>
      <c r="I196" s="255"/>
      <c r="J196" s="255"/>
      <c r="K196" s="256">
        <f>ROUND(P196*H196,2)</f>
        <v>0</v>
      </c>
      <c r="L196" s="257"/>
      <c r="M196" s="42"/>
      <c r="N196" s="258" t="s">
        <v>20</v>
      </c>
      <c r="O196" s="227" t="s">
        <v>43</v>
      </c>
      <c r="P196" s="228">
        <f>I196+J196</f>
        <v>0</v>
      </c>
      <c r="Q196" s="228">
        <f>ROUND(I196*H196,2)</f>
        <v>0</v>
      </c>
      <c r="R196" s="228">
        <f>ROUND(J196*H196,2)</f>
        <v>0</v>
      </c>
      <c r="S196" s="82"/>
      <c r="T196" s="229">
        <f>S196*H196</f>
        <v>0</v>
      </c>
      <c r="U196" s="229">
        <v>0</v>
      </c>
      <c r="V196" s="229">
        <f>U196*H196</f>
        <v>0</v>
      </c>
      <c r="W196" s="229">
        <v>0</v>
      </c>
      <c r="X196" s="230">
        <f>W196*H196</f>
        <v>0</v>
      </c>
      <c r="Y196" s="36"/>
      <c r="Z196" s="36"/>
      <c r="AA196" s="36"/>
      <c r="AB196" s="36"/>
      <c r="AC196" s="36"/>
      <c r="AD196" s="36"/>
      <c r="AE196" s="36"/>
      <c r="AR196" s="231" t="s">
        <v>81</v>
      </c>
      <c r="AT196" s="231" t="s">
        <v>229</v>
      </c>
      <c r="AU196" s="231" t="s">
        <v>81</v>
      </c>
      <c r="AY196" s="15" t="s">
        <v>170</v>
      </c>
      <c r="BE196" s="232">
        <f>IF(O196="základní",K196,0)</f>
        <v>0</v>
      </c>
      <c r="BF196" s="232">
        <f>IF(O196="snížená",K196,0)</f>
        <v>0</v>
      </c>
      <c r="BG196" s="232">
        <f>IF(O196="zákl. přenesená",K196,0)</f>
        <v>0</v>
      </c>
      <c r="BH196" s="232">
        <f>IF(O196="sníž. přenesená",K196,0)</f>
        <v>0</v>
      </c>
      <c r="BI196" s="232">
        <f>IF(O196="nulová",K196,0)</f>
        <v>0</v>
      </c>
      <c r="BJ196" s="15" t="s">
        <v>81</v>
      </c>
      <c r="BK196" s="232">
        <f>ROUND(P196*H196,2)</f>
        <v>0</v>
      </c>
      <c r="BL196" s="15" t="s">
        <v>81</v>
      </c>
      <c r="BM196" s="231" t="s">
        <v>581</v>
      </c>
    </row>
    <row r="197" s="2" customFormat="1" ht="21.6" customHeight="1">
      <c r="A197" s="36"/>
      <c r="B197" s="37"/>
      <c r="C197" s="216" t="s">
        <v>582</v>
      </c>
      <c r="D197" s="216" t="s">
        <v>166</v>
      </c>
      <c r="E197" s="217" t="s">
        <v>583</v>
      </c>
      <c r="F197" s="218" t="s">
        <v>584</v>
      </c>
      <c r="G197" s="219" t="s">
        <v>169</v>
      </c>
      <c r="H197" s="220">
        <v>6</v>
      </c>
      <c r="I197" s="221"/>
      <c r="J197" s="222"/>
      <c r="K197" s="223">
        <f>ROUND(P197*H197,2)</f>
        <v>0</v>
      </c>
      <c r="L197" s="224"/>
      <c r="M197" s="225"/>
      <c r="N197" s="226" t="s">
        <v>20</v>
      </c>
      <c r="O197" s="227" t="s">
        <v>43</v>
      </c>
      <c r="P197" s="228">
        <f>I197+J197</f>
        <v>0</v>
      </c>
      <c r="Q197" s="228">
        <f>ROUND(I197*H197,2)</f>
        <v>0</v>
      </c>
      <c r="R197" s="228">
        <f>ROUND(J197*H197,2)</f>
        <v>0</v>
      </c>
      <c r="S197" s="82"/>
      <c r="T197" s="229">
        <f>S197*H197</f>
        <v>0</v>
      </c>
      <c r="U197" s="229">
        <v>0</v>
      </c>
      <c r="V197" s="229">
        <f>U197*H197</f>
        <v>0</v>
      </c>
      <c r="W197" s="229">
        <v>0</v>
      </c>
      <c r="X197" s="230">
        <f>W197*H197</f>
        <v>0</v>
      </c>
      <c r="Y197" s="36"/>
      <c r="Z197" s="36"/>
      <c r="AA197" s="36"/>
      <c r="AB197" s="36"/>
      <c r="AC197" s="36"/>
      <c r="AD197" s="36"/>
      <c r="AE197" s="36"/>
      <c r="AR197" s="231" t="s">
        <v>87</v>
      </c>
      <c r="AT197" s="231" t="s">
        <v>166</v>
      </c>
      <c r="AU197" s="231" t="s">
        <v>81</v>
      </c>
      <c r="AY197" s="15" t="s">
        <v>170</v>
      </c>
      <c r="BE197" s="232">
        <f>IF(O197="základní",K197,0)</f>
        <v>0</v>
      </c>
      <c r="BF197" s="232">
        <f>IF(O197="snížená",K197,0)</f>
        <v>0</v>
      </c>
      <c r="BG197" s="232">
        <f>IF(O197="zákl. přenesená",K197,0)</f>
        <v>0</v>
      </c>
      <c r="BH197" s="232">
        <f>IF(O197="sníž. přenesená",K197,0)</f>
        <v>0</v>
      </c>
      <c r="BI197" s="232">
        <f>IF(O197="nulová",K197,0)</f>
        <v>0</v>
      </c>
      <c r="BJ197" s="15" t="s">
        <v>81</v>
      </c>
      <c r="BK197" s="232">
        <f>ROUND(P197*H197,2)</f>
        <v>0</v>
      </c>
      <c r="BL197" s="15" t="s">
        <v>81</v>
      </c>
      <c r="BM197" s="231" t="s">
        <v>585</v>
      </c>
    </row>
    <row r="198" s="2" customFormat="1" ht="21.6" customHeight="1">
      <c r="A198" s="36"/>
      <c r="B198" s="37"/>
      <c r="C198" s="216" t="s">
        <v>586</v>
      </c>
      <c r="D198" s="216" t="s">
        <v>166</v>
      </c>
      <c r="E198" s="217" t="s">
        <v>587</v>
      </c>
      <c r="F198" s="218" t="s">
        <v>588</v>
      </c>
      <c r="G198" s="219" t="s">
        <v>169</v>
      </c>
      <c r="H198" s="220">
        <v>6</v>
      </c>
      <c r="I198" s="221"/>
      <c r="J198" s="222"/>
      <c r="K198" s="223">
        <f>ROUND(P198*H198,2)</f>
        <v>0</v>
      </c>
      <c r="L198" s="224"/>
      <c r="M198" s="225"/>
      <c r="N198" s="226" t="s">
        <v>20</v>
      </c>
      <c r="O198" s="227" t="s">
        <v>43</v>
      </c>
      <c r="P198" s="228">
        <f>I198+J198</f>
        <v>0</v>
      </c>
      <c r="Q198" s="228">
        <f>ROUND(I198*H198,2)</f>
        <v>0</v>
      </c>
      <c r="R198" s="228">
        <f>ROUND(J198*H198,2)</f>
        <v>0</v>
      </c>
      <c r="S198" s="82"/>
      <c r="T198" s="229">
        <f>S198*H198</f>
        <v>0</v>
      </c>
      <c r="U198" s="229">
        <v>0</v>
      </c>
      <c r="V198" s="229">
        <f>U198*H198</f>
        <v>0</v>
      </c>
      <c r="W198" s="229">
        <v>0</v>
      </c>
      <c r="X198" s="230">
        <f>W198*H198</f>
        <v>0</v>
      </c>
      <c r="Y198" s="36"/>
      <c r="Z198" s="36"/>
      <c r="AA198" s="36"/>
      <c r="AB198" s="36"/>
      <c r="AC198" s="36"/>
      <c r="AD198" s="36"/>
      <c r="AE198" s="36"/>
      <c r="AR198" s="231" t="s">
        <v>87</v>
      </c>
      <c r="AT198" s="231" t="s">
        <v>166</v>
      </c>
      <c r="AU198" s="231" t="s">
        <v>81</v>
      </c>
      <c r="AY198" s="15" t="s">
        <v>170</v>
      </c>
      <c r="BE198" s="232">
        <f>IF(O198="základní",K198,0)</f>
        <v>0</v>
      </c>
      <c r="BF198" s="232">
        <f>IF(O198="snížená",K198,0)</f>
        <v>0</v>
      </c>
      <c r="BG198" s="232">
        <f>IF(O198="zákl. přenesená",K198,0)</f>
        <v>0</v>
      </c>
      <c r="BH198" s="232">
        <f>IF(O198="sníž. přenesená",K198,0)</f>
        <v>0</v>
      </c>
      <c r="BI198" s="232">
        <f>IF(O198="nulová",K198,0)</f>
        <v>0</v>
      </c>
      <c r="BJ198" s="15" t="s">
        <v>81</v>
      </c>
      <c r="BK198" s="232">
        <f>ROUND(P198*H198,2)</f>
        <v>0</v>
      </c>
      <c r="BL198" s="15" t="s">
        <v>81</v>
      </c>
      <c r="BM198" s="231" t="s">
        <v>589</v>
      </c>
    </row>
    <row r="199" s="2" customFormat="1" ht="21.6" customHeight="1">
      <c r="A199" s="36"/>
      <c r="B199" s="37"/>
      <c r="C199" s="216" t="s">
        <v>590</v>
      </c>
      <c r="D199" s="216" t="s">
        <v>166</v>
      </c>
      <c r="E199" s="217" t="s">
        <v>591</v>
      </c>
      <c r="F199" s="218" t="s">
        <v>592</v>
      </c>
      <c r="G199" s="219" t="s">
        <v>169</v>
      </c>
      <c r="H199" s="220">
        <v>6</v>
      </c>
      <c r="I199" s="221"/>
      <c r="J199" s="222"/>
      <c r="K199" s="223">
        <f>ROUND(P199*H199,2)</f>
        <v>0</v>
      </c>
      <c r="L199" s="224"/>
      <c r="M199" s="225"/>
      <c r="N199" s="226" t="s">
        <v>20</v>
      </c>
      <c r="O199" s="227" t="s">
        <v>43</v>
      </c>
      <c r="P199" s="228">
        <f>I199+J199</f>
        <v>0</v>
      </c>
      <c r="Q199" s="228">
        <f>ROUND(I199*H199,2)</f>
        <v>0</v>
      </c>
      <c r="R199" s="228">
        <f>ROUND(J199*H199,2)</f>
        <v>0</v>
      </c>
      <c r="S199" s="82"/>
      <c r="T199" s="229">
        <f>S199*H199</f>
        <v>0</v>
      </c>
      <c r="U199" s="229">
        <v>0</v>
      </c>
      <c r="V199" s="229">
        <f>U199*H199</f>
        <v>0</v>
      </c>
      <c r="W199" s="229">
        <v>0</v>
      </c>
      <c r="X199" s="230">
        <f>W199*H199</f>
        <v>0</v>
      </c>
      <c r="Y199" s="36"/>
      <c r="Z199" s="36"/>
      <c r="AA199" s="36"/>
      <c r="AB199" s="36"/>
      <c r="AC199" s="36"/>
      <c r="AD199" s="36"/>
      <c r="AE199" s="36"/>
      <c r="AR199" s="231" t="s">
        <v>87</v>
      </c>
      <c r="AT199" s="231" t="s">
        <v>166</v>
      </c>
      <c r="AU199" s="231" t="s">
        <v>81</v>
      </c>
      <c r="AY199" s="15" t="s">
        <v>170</v>
      </c>
      <c r="BE199" s="232">
        <f>IF(O199="základní",K199,0)</f>
        <v>0</v>
      </c>
      <c r="BF199" s="232">
        <f>IF(O199="snížená",K199,0)</f>
        <v>0</v>
      </c>
      <c r="BG199" s="232">
        <f>IF(O199="zákl. přenesená",K199,0)</f>
        <v>0</v>
      </c>
      <c r="BH199" s="232">
        <f>IF(O199="sníž. přenesená",K199,0)</f>
        <v>0</v>
      </c>
      <c r="BI199" s="232">
        <f>IF(O199="nulová",K199,0)</f>
        <v>0</v>
      </c>
      <c r="BJ199" s="15" t="s">
        <v>81</v>
      </c>
      <c r="BK199" s="232">
        <f>ROUND(P199*H199,2)</f>
        <v>0</v>
      </c>
      <c r="BL199" s="15" t="s">
        <v>81</v>
      </c>
      <c r="BM199" s="231" t="s">
        <v>593</v>
      </c>
    </row>
    <row r="200" s="2" customFormat="1" ht="21.6" customHeight="1">
      <c r="A200" s="36"/>
      <c r="B200" s="37"/>
      <c r="C200" s="216" t="s">
        <v>594</v>
      </c>
      <c r="D200" s="216" t="s">
        <v>166</v>
      </c>
      <c r="E200" s="217" t="s">
        <v>595</v>
      </c>
      <c r="F200" s="218" t="s">
        <v>596</v>
      </c>
      <c r="G200" s="219" t="s">
        <v>169</v>
      </c>
      <c r="H200" s="220">
        <v>6</v>
      </c>
      <c r="I200" s="221"/>
      <c r="J200" s="222"/>
      <c r="K200" s="223">
        <f>ROUND(P200*H200,2)</f>
        <v>0</v>
      </c>
      <c r="L200" s="224"/>
      <c r="M200" s="225"/>
      <c r="N200" s="226" t="s">
        <v>20</v>
      </c>
      <c r="O200" s="227" t="s">
        <v>43</v>
      </c>
      <c r="P200" s="228">
        <f>I200+J200</f>
        <v>0</v>
      </c>
      <c r="Q200" s="228">
        <f>ROUND(I200*H200,2)</f>
        <v>0</v>
      </c>
      <c r="R200" s="228">
        <f>ROUND(J200*H200,2)</f>
        <v>0</v>
      </c>
      <c r="S200" s="82"/>
      <c r="T200" s="229">
        <f>S200*H200</f>
        <v>0</v>
      </c>
      <c r="U200" s="229">
        <v>0</v>
      </c>
      <c r="V200" s="229">
        <f>U200*H200</f>
        <v>0</v>
      </c>
      <c r="W200" s="229">
        <v>0</v>
      </c>
      <c r="X200" s="230">
        <f>W200*H200</f>
        <v>0</v>
      </c>
      <c r="Y200" s="36"/>
      <c r="Z200" s="36"/>
      <c r="AA200" s="36"/>
      <c r="AB200" s="36"/>
      <c r="AC200" s="36"/>
      <c r="AD200" s="36"/>
      <c r="AE200" s="36"/>
      <c r="AR200" s="231" t="s">
        <v>87</v>
      </c>
      <c r="AT200" s="231" t="s">
        <v>166</v>
      </c>
      <c r="AU200" s="231" t="s">
        <v>81</v>
      </c>
      <c r="AY200" s="15" t="s">
        <v>170</v>
      </c>
      <c r="BE200" s="232">
        <f>IF(O200="základní",K200,0)</f>
        <v>0</v>
      </c>
      <c r="BF200" s="232">
        <f>IF(O200="snížená",K200,0)</f>
        <v>0</v>
      </c>
      <c r="BG200" s="232">
        <f>IF(O200="zákl. přenesená",K200,0)</f>
        <v>0</v>
      </c>
      <c r="BH200" s="232">
        <f>IF(O200="sníž. přenesená",K200,0)</f>
        <v>0</v>
      </c>
      <c r="BI200" s="232">
        <f>IF(O200="nulová",K200,0)</f>
        <v>0</v>
      </c>
      <c r="BJ200" s="15" t="s">
        <v>81</v>
      </c>
      <c r="BK200" s="232">
        <f>ROUND(P200*H200,2)</f>
        <v>0</v>
      </c>
      <c r="BL200" s="15" t="s">
        <v>81</v>
      </c>
      <c r="BM200" s="231" t="s">
        <v>597</v>
      </c>
    </row>
    <row r="201" s="2" customFormat="1" ht="21.6" customHeight="1">
      <c r="A201" s="36"/>
      <c r="B201" s="37"/>
      <c r="C201" s="216" t="s">
        <v>598</v>
      </c>
      <c r="D201" s="216" t="s">
        <v>166</v>
      </c>
      <c r="E201" s="217" t="s">
        <v>599</v>
      </c>
      <c r="F201" s="218" t="s">
        <v>600</v>
      </c>
      <c r="G201" s="219" t="s">
        <v>169</v>
      </c>
      <c r="H201" s="220">
        <v>6</v>
      </c>
      <c r="I201" s="221"/>
      <c r="J201" s="222"/>
      <c r="K201" s="223">
        <f>ROUND(P201*H201,2)</f>
        <v>0</v>
      </c>
      <c r="L201" s="224"/>
      <c r="M201" s="225"/>
      <c r="N201" s="226" t="s">
        <v>20</v>
      </c>
      <c r="O201" s="227" t="s">
        <v>43</v>
      </c>
      <c r="P201" s="228">
        <f>I201+J201</f>
        <v>0</v>
      </c>
      <c r="Q201" s="228">
        <f>ROUND(I201*H201,2)</f>
        <v>0</v>
      </c>
      <c r="R201" s="228">
        <f>ROUND(J201*H201,2)</f>
        <v>0</v>
      </c>
      <c r="S201" s="82"/>
      <c r="T201" s="229">
        <f>S201*H201</f>
        <v>0</v>
      </c>
      <c r="U201" s="229">
        <v>0</v>
      </c>
      <c r="V201" s="229">
        <f>U201*H201</f>
        <v>0</v>
      </c>
      <c r="W201" s="229">
        <v>0</v>
      </c>
      <c r="X201" s="230">
        <f>W201*H201</f>
        <v>0</v>
      </c>
      <c r="Y201" s="36"/>
      <c r="Z201" s="36"/>
      <c r="AA201" s="36"/>
      <c r="AB201" s="36"/>
      <c r="AC201" s="36"/>
      <c r="AD201" s="36"/>
      <c r="AE201" s="36"/>
      <c r="AR201" s="231" t="s">
        <v>87</v>
      </c>
      <c r="AT201" s="231" t="s">
        <v>166</v>
      </c>
      <c r="AU201" s="231" t="s">
        <v>81</v>
      </c>
      <c r="AY201" s="15" t="s">
        <v>170</v>
      </c>
      <c r="BE201" s="232">
        <f>IF(O201="základní",K201,0)</f>
        <v>0</v>
      </c>
      <c r="BF201" s="232">
        <f>IF(O201="snížená",K201,0)</f>
        <v>0</v>
      </c>
      <c r="BG201" s="232">
        <f>IF(O201="zákl. přenesená",K201,0)</f>
        <v>0</v>
      </c>
      <c r="BH201" s="232">
        <f>IF(O201="sníž. přenesená",K201,0)</f>
        <v>0</v>
      </c>
      <c r="BI201" s="232">
        <f>IF(O201="nulová",K201,0)</f>
        <v>0</v>
      </c>
      <c r="BJ201" s="15" t="s">
        <v>81</v>
      </c>
      <c r="BK201" s="232">
        <f>ROUND(P201*H201,2)</f>
        <v>0</v>
      </c>
      <c r="BL201" s="15" t="s">
        <v>81</v>
      </c>
      <c r="BM201" s="231" t="s">
        <v>601</v>
      </c>
    </row>
    <row r="202" s="2" customFormat="1" ht="32.4" customHeight="1">
      <c r="A202" s="36"/>
      <c r="B202" s="37"/>
      <c r="C202" s="216" t="s">
        <v>602</v>
      </c>
      <c r="D202" s="216" t="s">
        <v>166</v>
      </c>
      <c r="E202" s="217" t="s">
        <v>603</v>
      </c>
      <c r="F202" s="218" t="s">
        <v>604</v>
      </c>
      <c r="G202" s="219" t="s">
        <v>605</v>
      </c>
      <c r="H202" s="220">
        <v>6</v>
      </c>
      <c r="I202" s="221"/>
      <c r="J202" s="222"/>
      <c r="K202" s="223">
        <f>ROUND(P202*H202,2)</f>
        <v>0</v>
      </c>
      <c r="L202" s="224"/>
      <c r="M202" s="225"/>
      <c r="N202" s="226" t="s">
        <v>20</v>
      </c>
      <c r="O202" s="227" t="s">
        <v>43</v>
      </c>
      <c r="P202" s="228">
        <f>I202+J202</f>
        <v>0</v>
      </c>
      <c r="Q202" s="228">
        <f>ROUND(I202*H202,2)</f>
        <v>0</v>
      </c>
      <c r="R202" s="228">
        <f>ROUND(J202*H202,2)</f>
        <v>0</v>
      </c>
      <c r="S202" s="82"/>
      <c r="T202" s="229">
        <f>S202*H202</f>
        <v>0</v>
      </c>
      <c r="U202" s="229">
        <v>0</v>
      </c>
      <c r="V202" s="229">
        <f>U202*H202</f>
        <v>0</v>
      </c>
      <c r="W202" s="229">
        <v>0</v>
      </c>
      <c r="X202" s="230">
        <f>W202*H202</f>
        <v>0</v>
      </c>
      <c r="Y202" s="36"/>
      <c r="Z202" s="36"/>
      <c r="AA202" s="36"/>
      <c r="AB202" s="36"/>
      <c r="AC202" s="36"/>
      <c r="AD202" s="36"/>
      <c r="AE202" s="36"/>
      <c r="AR202" s="231" t="s">
        <v>87</v>
      </c>
      <c r="AT202" s="231" t="s">
        <v>166</v>
      </c>
      <c r="AU202" s="231" t="s">
        <v>81</v>
      </c>
      <c r="AY202" s="15" t="s">
        <v>170</v>
      </c>
      <c r="BE202" s="232">
        <f>IF(O202="základní",K202,0)</f>
        <v>0</v>
      </c>
      <c r="BF202" s="232">
        <f>IF(O202="snížená",K202,0)</f>
        <v>0</v>
      </c>
      <c r="BG202" s="232">
        <f>IF(O202="zákl. přenesená",K202,0)</f>
        <v>0</v>
      </c>
      <c r="BH202" s="232">
        <f>IF(O202="sníž. přenesená",K202,0)</f>
        <v>0</v>
      </c>
      <c r="BI202" s="232">
        <f>IF(O202="nulová",K202,0)</f>
        <v>0</v>
      </c>
      <c r="BJ202" s="15" t="s">
        <v>81</v>
      </c>
      <c r="BK202" s="232">
        <f>ROUND(P202*H202,2)</f>
        <v>0</v>
      </c>
      <c r="BL202" s="15" t="s">
        <v>81</v>
      </c>
      <c r="BM202" s="231" t="s">
        <v>606</v>
      </c>
    </row>
    <row r="203" s="2" customFormat="1" ht="21.6" customHeight="1">
      <c r="A203" s="36"/>
      <c r="B203" s="37"/>
      <c r="C203" s="216" t="s">
        <v>607</v>
      </c>
      <c r="D203" s="216" t="s">
        <v>166</v>
      </c>
      <c r="E203" s="217" t="s">
        <v>608</v>
      </c>
      <c r="F203" s="218" t="s">
        <v>609</v>
      </c>
      <c r="G203" s="219" t="s">
        <v>169</v>
      </c>
      <c r="H203" s="220">
        <v>1</v>
      </c>
      <c r="I203" s="221"/>
      <c r="J203" s="222"/>
      <c r="K203" s="223">
        <f>ROUND(P203*H203,2)</f>
        <v>0</v>
      </c>
      <c r="L203" s="224"/>
      <c r="M203" s="225"/>
      <c r="N203" s="226" t="s">
        <v>20</v>
      </c>
      <c r="O203" s="227" t="s">
        <v>43</v>
      </c>
      <c r="P203" s="228">
        <f>I203+J203</f>
        <v>0</v>
      </c>
      <c r="Q203" s="228">
        <f>ROUND(I203*H203,2)</f>
        <v>0</v>
      </c>
      <c r="R203" s="228">
        <f>ROUND(J203*H203,2)</f>
        <v>0</v>
      </c>
      <c r="S203" s="82"/>
      <c r="T203" s="229">
        <f>S203*H203</f>
        <v>0</v>
      </c>
      <c r="U203" s="229">
        <v>0</v>
      </c>
      <c r="V203" s="229">
        <f>U203*H203</f>
        <v>0</v>
      </c>
      <c r="W203" s="229">
        <v>0</v>
      </c>
      <c r="X203" s="230">
        <f>W203*H203</f>
        <v>0</v>
      </c>
      <c r="Y203" s="36"/>
      <c r="Z203" s="36"/>
      <c r="AA203" s="36"/>
      <c r="AB203" s="36"/>
      <c r="AC203" s="36"/>
      <c r="AD203" s="36"/>
      <c r="AE203" s="36"/>
      <c r="AR203" s="231" t="s">
        <v>87</v>
      </c>
      <c r="AT203" s="231" t="s">
        <v>166</v>
      </c>
      <c r="AU203" s="231" t="s">
        <v>81</v>
      </c>
      <c r="AY203" s="15" t="s">
        <v>170</v>
      </c>
      <c r="BE203" s="232">
        <f>IF(O203="základní",K203,0)</f>
        <v>0</v>
      </c>
      <c r="BF203" s="232">
        <f>IF(O203="snížená",K203,0)</f>
        <v>0</v>
      </c>
      <c r="BG203" s="232">
        <f>IF(O203="zákl. přenesená",K203,0)</f>
        <v>0</v>
      </c>
      <c r="BH203" s="232">
        <f>IF(O203="sníž. přenesená",K203,0)</f>
        <v>0</v>
      </c>
      <c r="BI203" s="232">
        <f>IF(O203="nulová",K203,0)</f>
        <v>0</v>
      </c>
      <c r="BJ203" s="15" t="s">
        <v>81</v>
      </c>
      <c r="BK203" s="232">
        <f>ROUND(P203*H203,2)</f>
        <v>0</v>
      </c>
      <c r="BL203" s="15" t="s">
        <v>81</v>
      </c>
      <c r="BM203" s="231" t="s">
        <v>610</v>
      </c>
    </row>
    <row r="204" s="2" customFormat="1" ht="21.6" customHeight="1">
      <c r="A204" s="36"/>
      <c r="B204" s="37"/>
      <c r="C204" s="216" t="s">
        <v>611</v>
      </c>
      <c r="D204" s="216" t="s">
        <v>166</v>
      </c>
      <c r="E204" s="217" t="s">
        <v>612</v>
      </c>
      <c r="F204" s="218" t="s">
        <v>613</v>
      </c>
      <c r="G204" s="219" t="s">
        <v>169</v>
      </c>
      <c r="H204" s="220">
        <v>1</v>
      </c>
      <c r="I204" s="221"/>
      <c r="J204" s="222"/>
      <c r="K204" s="223">
        <f>ROUND(P204*H204,2)</f>
        <v>0</v>
      </c>
      <c r="L204" s="224"/>
      <c r="M204" s="225"/>
      <c r="N204" s="226" t="s">
        <v>20</v>
      </c>
      <c r="O204" s="227" t="s">
        <v>43</v>
      </c>
      <c r="P204" s="228">
        <f>I204+J204</f>
        <v>0</v>
      </c>
      <c r="Q204" s="228">
        <f>ROUND(I204*H204,2)</f>
        <v>0</v>
      </c>
      <c r="R204" s="228">
        <f>ROUND(J204*H204,2)</f>
        <v>0</v>
      </c>
      <c r="S204" s="82"/>
      <c r="T204" s="229">
        <f>S204*H204</f>
        <v>0</v>
      </c>
      <c r="U204" s="229">
        <v>0</v>
      </c>
      <c r="V204" s="229">
        <f>U204*H204</f>
        <v>0</v>
      </c>
      <c r="W204" s="229">
        <v>0</v>
      </c>
      <c r="X204" s="230">
        <f>W204*H204</f>
        <v>0</v>
      </c>
      <c r="Y204" s="36"/>
      <c r="Z204" s="36"/>
      <c r="AA204" s="36"/>
      <c r="AB204" s="36"/>
      <c r="AC204" s="36"/>
      <c r="AD204" s="36"/>
      <c r="AE204" s="36"/>
      <c r="AR204" s="231" t="s">
        <v>87</v>
      </c>
      <c r="AT204" s="231" t="s">
        <v>166</v>
      </c>
      <c r="AU204" s="231" t="s">
        <v>81</v>
      </c>
      <c r="AY204" s="15" t="s">
        <v>170</v>
      </c>
      <c r="BE204" s="232">
        <f>IF(O204="základní",K204,0)</f>
        <v>0</v>
      </c>
      <c r="BF204" s="232">
        <f>IF(O204="snížená",K204,0)</f>
        <v>0</v>
      </c>
      <c r="BG204" s="232">
        <f>IF(O204="zákl. přenesená",K204,0)</f>
        <v>0</v>
      </c>
      <c r="BH204" s="232">
        <f>IF(O204="sníž. přenesená",K204,0)</f>
        <v>0</v>
      </c>
      <c r="BI204" s="232">
        <f>IF(O204="nulová",K204,0)</f>
        <v>0</v>
      </c>
      <c r="BJ204" s="15" t="s">
        <v>81</v>
      </c>
      <c r="BK204" s="232">
        <f>ROUND(P204*H204,2)</f>
        <v>0</v>
      </c>
      <c r="BL204" s="15" t="s">
        <v>81</v>
      </c>
      <c r="BM204" s="231" t="s">
        <v>614</v>
      </c>
    </row>
    <row r="205" s="2" customFormat="1" ht="54" customHeight="1">
      <c r="A205" s="36"/>
      <c r="B205" s="37"/>
      <c r="C205" s="250" t="s">
        <v>615</v>
      </c>
      <c r="D205" s="250" t="s">
        <v>229</v>
      </c>
      <c r="E205" s="251" t="s">
        <v>616</v>
      </c>
      <c r="F205" s="252" t="s">
        <v>617</v>
      </c>
      <c r="G205" s="253" t="s">
        <v>169</v>
      </c>
      <c r="H205" s="254">
        <v>80</v>
      </c>
      <c r="I205" s="255"/>
      <c r="J205" s="255"/>
      <c r="K205" s="256">
        <f>ROUND(P205*H205,2)</f>
        <v>0</v>
      </c>
      <c r="L205" s="257"/>
      <c r="M205" s="42"/>
      <c r="N205" s="258" t="s">
        <v>20</v>
      </c>
      <c r="O205" s="227" t="s">
        <v>43</v>
      </c>
      <c r="P205" s="228">
        <f>I205+J205</f>
        <v>0</v>
      </c>
      <c r="Q205" s="228">
        <f>ROUND(I205*H205,2)</f>
        <v>0</v>
      </c>
      <c r="R205" s="228">
        <f>ROUND(J205*H205,2)</f>
        <v>0</v>
      </c>
      <c r="S205" s="82"/>
      <c r="T205" s="229">
        <f>S205*H205</f>
        <v>0</v>
      </c>
      <c r="U205" s="229">
        <v>0</v>
      </c>
      <c r="V205" s="229">
        <f>U205*H205</f>
        <v>0</v>
      </c>
      <c r="W205" s="229">
        <v>0</v>
      </c>
      <c r="X205" s="230">
        <f>W205*H205</f>
        <v>0</v>
      </c>
      <c r="Y205" s="36"/>
      <c r="Z205" s="36"/>
      <c r="AA205" s="36"/>
      <c r="AB205" s="36"/>
      <c r="AC205" s="36"/>
      <c r="AD205" s="36"/>
      <c r="AE205" s="36"/>
      <c r="AR205" s="231" t="s">
        <v>81</v>
      </c>
      <c r="AT205" s="231" t="s">
        <v>229</v>
      </c>
      <c r="AU205" s="231" t="s">
        <v>81</v>
      </c>
      <c r="AY205" s="15" t="s">
        <v>170</v>
      </c>
      <c r="BE205" s="232">
        <f>IF(O205="základní",K205,0)</f>
        <v>0</v>
      </c>
      <c r="BF205" s="232">
        <f>IF(O205="snížená",K205,0)</f>
        <v>0</v>
      </c>
      <c r="BG205" s="232">
        <f>IF(O205="zákl. přenesená",K205,0)</f>
        <v>0</v>
      </c>
      <c r="BH205" s="232">
        <f>IF(O205="sníž. přenesená",K205,0)</f>
        <v>0</v>
      </c>
      <c r="BI205" s="232">
        <f>IF(O205="nulová",K205,0)</f>
        <v>0</v>
      </c>
      <c r="BJ205" s="15" t="s">
        <v>81</v>
      </c>
      <c r="BK205" s="232">
        <f>ROUND(P205*H205,2)</f>
        <v>0</v>
      </c>
      <c r="BL205" s="15" t="s">
        <v>81</v>
      </c>
      <c r="BM205" s="231" t="s">
        <v>618</v>
      </c>
    </row>
    <row r="206" s="2" customFormat="1" ht="21.6" customHeight="1">
      <c r="A206" s="36"/>
      <c r="B206" s="37"/>
      <c r="C206" s="250" t="s">
        <v>619</v>
      </c>
      <c r="D206" s="250" t="s">
        <v>229</v>
      </c>
      <c r="E206" s="251" t="s">
        <v>620</v>
      </c>
      <c r="F206" s="252" t="s">
        <v>621</v>
      </c>
      <c r="G206" s="253" t="s">
        <v>169</v>
      </c>
      <c r="H206" s="254">
        <v>40</v>
      </c>
      <c r="I206" s="255"/>
      <c r="J206" s="255"/>
      <c r="K206" s="256">
        <f>ROUND(P206*H206,2)</f>
        <v>0</v>
      </c>
      <c r="L206" s="257"/>
      <c r="M206" s="42"/>
      <c r="N206" s="258" t="s">
        <v>20</v>
      </c>
      <c r="O206" s="227" t="s">
        <v>43</v>
      </c>
      <c r="P206" s="228">
        <f>I206+J206</f>
        <v>0</v>
      </c>
      <c r="Q206" s="228">
        <f>ROUND(I206*H206,2)</f>
        <v>0</v>
      </c>
      <c r="R206" s="228">
        <f>ROUND(J206*H206,2)</f>
        <v>0</v>
      </c>
      <c r="S206" s="82"/>
      <c r="T206" s="229">
        <f>S206*H206</f>
        <v>0</v>
      </c>
      <c r="U206" s="229">
        <v>0</v>
      </c>
      <c r="V206" s="229">
        <f>U206*H206</f>
        <v>0</v>
      </c>
      <c r="W206" s="229">
        <v>0</v>
      </c>
      <c r="X206" s="230">
        <f>W206*H206</f>
        <v>0</v>
      </c>
      <c r="Y206" s="36"/>
      <c r="Z206" s="36"/>
      <c r="AA206" s="36"/>
      <c r="AB206" s="36"/>
      <c r="AC206" s="36"/>
      <c r="AD206" s="36"/>
      <c r="AE206" s="36"/>
      <c r="AR206" s="231" t="s">
        <v>226</v>
      </c>
      <c r="AT206" s="231" t="s">
        <v>229</v>
      </c>
      <c r="AU206" s="231" t="s">
        <v>81</v>
      </c>
      <c r="AY206" s="15" t="s">
        <v>170</v>
      </c>
      <c r="BE206" s="232">
        <f>IF(O206="základní",K206,0)</f>
        <v>0</v>
      </c>
      <c r="BF206" s="232">
        <f>IF(O206="snížená",K206,0)</f>
        <v>0</v>
      </c>
      <c r="BG206" s="232">
        <f>IF(O206="zákl. přenesená",K206,0)</f>
        <v>0</v>
      </c>
      <c r="BH206" s="232">
        <f>IF(O206="sníž. přenesená",K206,0)</f>
        <v>0</v>
      </c>
      <c r="BI206" s="232">
        <f>IF(O206="nulová",K206,0)</f>
        <v>0</v>
      </c>
      <c r="BJ206" s="15" t="s">
        <v>81</v>
      </c>
      <c r="BK206" s="232">
        <f>ROUND(P206*H206,2)</f>
        <v>0</v>
      </c>
      <c r="BL206" s="15" t="s">
        <v>226</v>
      </c>
      <c r="BM206" s="231" t="s">
        <v>622</v>
      </c>
    </row>
    <row r="207" s="2" customFormat="1" ht="43.2" customHeight="1">
      <c r="A207" s="36"/>
      <c r="B207" s="37"/>
      <c r="C207" s="250" t="s">
        <v>623</v>
      </c>
      <c r="D207" s="250" t="s">
        <v>229</v>
      </c>
      <c r="E207" s="251" t="s">
        <v>624</v>
      </c>
      <c r="F207" s="252" t="s">
        <v>625</v>
      </c>
      <c r="G207" s="253" t="s">
        <v>169</v>
      </c>
      <c r="H207" s="254">
        <v>2</v>
      </c>
      <c r="I207" s="255"/>
      <c r="J207" s="255"/>
      <c r="K207" s="256">
        <f>ROUND(P207*H207,2)</f>
        <v>0</v>
      </c>
      <c r="L207" s="257"/>
      <c r="M207" s="42"/>
      <c r="N207" s="258" t="s">
        <v>20</v>
      </c>
      <c r="O207" s="227" t="s">
        <v>43</v>
      </c>
      <c r="P207" s="228">
        <f>I207+J207</f>
        <v>0</v>
      </c>
      <c r="Q207" s="228">
        <f>ROUND(I207*H207,2)</f>
        <v>0</v>
      </c>
      <c r="R207" s="228">
        <f>ROUND(J207*H207,2)</f>
        <v>0</v>
      </c>
      <c r="S207" s="82"/>
      <c r="T207" s="229">
        <f>S207*H207</f>
        <v>0</v>
      </c>
      <c r="U207" s="229">
        <v>0</v>
      </c>
      <c r="V207" s="229">
        <f>U207*H207</f>
        <v>0</v>
      </c>
      <c r="W207" s="229">
        <v>0</v>
      </c>
      <c r="X207" s="230">
        <f>W207*H207</f>
        <v>0</v>
      </c>
      <c r="Y207" s="36"/>
      <c r="Z207" s="36"/>
      <c r="AA207" s="36"/>
      <c r="AB207" s="36"/>
      <c r="AC207" s="36"/>
      <c r="AD207" s="36"/>
      <c r="AE207" s="36"/>
      <c r="AR207" s="231" t="s">
        <v>81</v>
      </c>
      <c r="AT207" s="231" t="s">
        <v>229</v>
      </c>
      <c r="AU207" s="231" t="s">
        <v>81</v>
      </c>
      <c r="AY207" s="15" t="s">
        <v>170</v>
      </c>
      <c r="BE207" s="232">
        <f>IF(O207="základní",K207,0)</f>
        <v>0</v>
      </c>
      <c r="BF207" s="232">
        <f>IF(O207="snížená",K207,0)</f>
        <v>0</v>
      </c>
      <c r="BG207" s="232">
        <f>IF(O207="zákl. přenesená",K207,0)</f>
        <v>0</v>
      </c>
      <c r="BH207" s="232">
        <f>IF(O207="sníž. přenesená",K207,0)</f>
        <v>0</v>
      </c>
      <c r="BI207" s="232">
        <f>IF(O207="nulová",K207,0)</f>
        <v>0</v>
      </c>
      <c r="BJ207" s="15" t="s">
        <v>81</v>
      </c>
      <c r="BK207" s="232">
        <f>ROUND(P207*H207,2)</f>
        <v>0</v>
      </c>
      <c r="BL207" s="15" t="s">
        <v>81</v>
      </c>
      <c r="BM207" s="231" t="s">
        <v>626</v>
      </c>
    </row>
    <row r="208" s="2" customFormat="1" ht="21.6" customHeight="1">
      <c r="A208" s="36"/>
      <c r="B208" s="37"/>
      <c r="C208" s="250" t="s">
        <v>627</v>
      </c>
      <c r="D208" s="250" t="s">
        <v>229</v>
      </c>
      <c r="E208" s="251" t="s">
        <v>628</v>
      </c>
      <c r="F208" s="252" t="s">
        <v>629</v>
      </c>
      <c r="G208" s="253" t="s">
        <v>169</v>
      </c>
      <c r="H208" s="254">
        <v>3</v>
      </c>
      <c r="I208" s="255"/>
      <c r="J208" s="255"/>
      <c r="K208" s="256">
        <f>ROUND(P208*H208,2)</f>
        <v>0</v>
      </c>
      <c r="L208" s="257"/>
      <c r="M208" s="42"/>
      <c r="N208" s="258" t="s">
        <v>20</v>
      </c>
      <c r="O208" s="227" t="s">
        <v>43</v>
      </c>
      <c r="P208" s="228">
        <f>I208+J208</f>
        <v>0</v>
      </c>
      <c r="Q208" s="228">
        <f>ROUND(I208*H208,2)</f>
        <v>0</v>
      </c>
      <c r="R208" s="228">
        <f>ROUND(J208*H208,2)</f>
        <v>0</v>
      </c>
      <c r="S208" s="82"/>
      <c r="T208" s="229">
        <f>S208*H208</f>
        <v>0</v>
      </c>
      <c r="U208" s="229">
        <v>0</v>
      </c>
      <c r="V208" s="229">
        <f>U208*H208</f>
        <v>0</v>
      </c>
      <c r="W208" s="229">
        <v>0</v>
      </c>
      <c r="X208" s="230">
        <f>W208*H208</f>
        <v>0</v>
      </c>
      <c r="Y208" s="36"/>
      <c r="Z208" s="36"/>
      <c r="AA208" s="36"/>
      <c r="AB208" s="36"/>
      <c r="AC208" s="36"/>
      <c r="AD208" s="36"/>
      <c r="AE208" s="36"/>
      <c r="AR208" s="231" t="s">
        <v>226</v>
      </c>
      <c r="AT208" s="231" t="s">
        <v>229</v>
      </c>
      <c r="AU208" s="231" t="s">
        <v>81</v>
      </c>
      <c r="AY208" s="15" t="s">
        <v>170</v>
      </c>
      <c r="BE208" s="232">
        <f>IF(O208="základní",K208,0)</f>
        <v>0</v>
      </c>
      <c r="BF208" s="232">
        <f>IF(O208="snížená",K208,0)</f>
        <v>0</v>
      </c>
      <c r="BG208" s="232">
        <f>IF(O208="zákl. přenesená",K208,0)</f>
        <v>0</v>
      </c>
      <c r="BH208" s="232">
        <f>IF(O208="sníž. přenesená",K208,0)</f>
        <v>0</v>
      </c>
      <c r="BI208" s="232">
        <f>IF(O208="nulová",K208,0)</f>
        <v>0</v>
      </c>
      <c r="BJ208" s="15" t="s">
        <v>81</v>
      </c>
      <c r="BK208" s="232">
        <f>ROUND(P208*H208,2)</f>
        <v>0</v>
      </c>
      <c r="BL208" s="15" t="s">
        <v>226</v>
      </c>
      <c r="BM208" s="231" t="s">
        <v>630</v>
      </c>
    </row>
    <row r="209" s="2" customFormat="1" ht="32.4" customHeight="1">
      <c r="A209" s="36"/>
      <c r="B209" s="37"/>
      <c r="C209" s="250" t="s">
        <v>631</v>
      </c>
      <c r="D209" s="250" t="s">
        <v>229</v>
      </c>
      <c r="E209" s="251" t="s">
        <v>632</v>
      </c>
      <c r="F209" s="252" t="s">
        <v>633</v>
      </c>
      <c r="G209" s="253" t="s">
        <v>169</v>
      </c>
      <c r="H209" s="254">
        <v>2</v>
      </c>
      <c r="I209" s="255"/>
      <c r="J209" s="255"/>
      <c r="K209" s="256">
        <f>ROUND(P209*H209,2)</f>
        <v>0</v>
      </c>
      <c r="L209" s="257"/>
      <c r="M209" s="42"/>
      <c r="N209" s="258" t="s">
        <v>20</v>
      </c>
      <c r="O209" s="227" t="s">
        <v>43</v>
      </c>
      <c r="P209" s="228">
        <f>I209+J209</f>
        <v>0</v>
      </c>
      <c r="Q209" s="228">
        <f>ROUND(I209*H209,2)</f>
        <v>0</v>
      </c>
      <c r="R209" s="228">
        <f>ROUND(J209*H209,2)</f>
        <v>0</v>
      </c>
      <c r="S209" s="82"/>
      <c r="T209" s="229">
        <f>S209*H209</f>
        <v>0</v>
      </c>
      <c r="U209" s="229">
        <v>0</v>
      </c>
      <c r="V209" s="229">
        <f>U209*H209</f>
        <v>0</v>
      </c>
      <c r="W209" s="229">
        <v>0</v>
      </c>
      <c r="X209" s="230">
        <f>W209*H209</f>
        <v>0</v>
      </c>
      <c r="Y209" s="36"/>
      <c r="Z209" s="36"/>
      <c r="AA209" s="36"/>
      <c r="AB209" s="36"/>
      <c r="AC209" s="36"/>
      <c r="AD209" s="36"/>
      <c r="AE209" s="36"/>
      <c r="AR209" s="231" t="s">
        <v>81</v>
      </c>
      <c r="AT209" s="231" t="s">
        <v>229</v>
      </c>
      <c r="AU209" s="231" t="s">
        <v>81</v>
      </c>
      <c r="AY209" s="15" t="s">
        <v>170</v>
      </c>
      <c r="BE209" s="232">
        <f>IF(O209="základní",K209,0)</f>
        <v>0</v>
      </c>
      <c r="BF209" s="232">
        <f>IF(O209="snížená",K209,0)</f>
        <v>0</v>
      </c>
      <c r="BG209" s="232">
        <f>IF(O209="zákl. přenesená",K209,0)</f>
        <v>0</v>
      </c>
      <c r="BH209" s="232">
        <f>IF(O209="sníž. přenesená",K209,0)</f>
        <v>0</v>
      </c>
      <c r="BI209" s="232">
        <f>IF(O209="nulová",K209,0)</f>
        <v>0</v>
      </c>
      <c r="BJ209" s="15" t="s">
        <v>81</v>
      </c>
      <c r="BK209" s="232">
        <f>ROUND(P209*H209,2)</f>
        <v>0</v>
      </c>
      <c r="BL209" s="15" t="s">
        <v>81</v>
      </c>
      <c r="BM209" s="231" t="s">
        <v>634</v>
      </c>
    </row>
    <row r="210" s="2" customFormat="1" ht="43.2" customHeight="1">
      <c r="A210" s="36"/>
      <c r="B210" s="37"/>
      <c r="C210" s="250" t="s">
        <v>635</v>
      </c>
      <c r="D210" s="250" t="s">
        <v>229</v>
      </c>
      <c r="E210" s="251" t="s">
        <v>636</v>
      </c>
      <c r="F210" s="252" t="s">
        <v>637</v>
      </c>
      <c r="G210" s="253" t="s">
        <v>169</v>
      </c>
      <c r="H210" s="254">
        <v>2</v>
      </c>
      <c r="I210" s="255"/>
      <c r="J210" s="255"/>
      <c r="K210" s="256">
        <f>ROUND(P210*H210,2)</f>
        <v>0</v>
      </c>
      <c r="L210" s="257"/>
      <c r="M210" s="42"/>
      <c r="N210" s="258" t="s">
        <v>20</v>
      </c>
      <c r="O210" s="227" t="s">
        <v>43</v>
      </c>
      <c r="P210" s="228">
        <f>I210+J210</f>
        <v>0</v>
      </c>
      <c r="Q210" s="228">
        <f>ROUND(I210*H210,2)</f>
        <v>0</v>
      </c>
      <c r="R210" s="228">
        <f>ROUND(J210*H210,2)</f>
        <v>0</v>
      </c>
      <c r="S210" s="82"/>
      <c r="T210" s="229">
        <f>S210*H210</f>
        <v>0</v>
      </c>
      <c r="U210" s="229">
        <v>0</v>
      </c>
      <c r="V210" s="229">
        <f>U210*H210</f>
        <v>0</v>
      </c>
      <c r="W210" s="229">
        <v>0</v>
      </c>
      <c r="X210" s="230">
        <f>W210*H210</f>
        <v>0</v>
      </c>
      <c r="Y210" s="36"/>
      <c r="Z210" s="36"/>
      <c r="AA210" s="36"/>
      <c r="AB210" s="36"/>
      <c r="AC210" s="36"/>
      <c r="AD210" s="36"/>
      <c r="AE210" s="36"/>
      <c r="AR210" s="231" t="s">
        <v>81</v>
      </c>
      <c r="AT210" s="231" t="s">
        <v>229</v>
      </c>
      <c r="AU210" s="231" t="s">
        <v>81</v>
      </c>
      <c r="AY210" s="15" t="s">
        <v>170</v>
      </c>
      <c r="BE210" s="232">
        <f>IF(O210="základní",K210,0)</f>
        <v>0</v>
      </c>
      <c r="BF210" s="232">
        <f>IF(O210="snížená",K210,0)</f>
        <v>0</v>
      </c>
      <c r="BG210" s="232">
        <f>IF(O210="zákl. přenesená",K210,0)</f>
        <v>0</v>
      </c>
      <c r="BH210" s="232">
        <f>IF(O210="sníž. přenesená",K210,0)</f>
        <v>0</v>
      </c>
      <c r="BI210" s="232">
        <f>IF(O210="nulová",K210,0)</f>
        <v>0</v>
      </c>
      <c r="BJ210" s="15" t="s">
        <v>81</v>
      </c>
      <c r="BK210" s="232">
        <f>ROUND(P210*H210,2)</f>
        <v>0</v>
      </c>
      <c r="BL210" s="15" t="s">
        <v>81</v>
      </c>
      <c r="BM210" s="231" t="s">
        <v>638</v>
      </c>
    </row>
    <row r="211" s="2" customFormat="1" ht="21.6" customHeight="1">
      <c r="A211" s="36"/>
      <c r="B211" s="37"/>
      <c r="C211" s="250" t="s">
        <v>639</v>
      </c>
      <c r="D211" s="250" t="s">
        <v>229</v>
      </c>
      <c r="E211" s="251" t="s">
        <v>640</v>
      </c>
      <c r="F211" s="252" t="s">
        <v>641</v>
      </c>
      <c r="G211" s="253" t="s">
        <v>169</v>
      </c>
      <c r="H211" s="254">
        <v>6580</v>
      </c>
      <c r="I211" s="255"/>
      <c r="J211" s="255"/>
      <c r="K211" s="256">
        <f>ROUND(P211*H211,2)</f>
        <v>0</v>
      </c>
      <c r="L211" s="257"/>
      <c r="M211" s="42"/>
      <c r="N211" s="258" t="s">
        <v>20</v>
      </c>
      <c r="O211" s="227" t="s">
        <v>43</v>
      </c>
      <c r="P211" s="228">
        <f>I211+J211</f>
        <v>0</v>
      </c>
      <c r="Q211" s="228">
        <f>ROUND(I211*H211,2)</f>
        <v>0</v>
      </c>
      <c r="R211" s="228">
        <f>ROUND(J211*H211,2)</f>
        <v>0</v>
      </c>
      <c r="S211" s="82"/>
      <c r="T211" s="229">
        <f>S211*H211</f>
        <v>0</v>
      </c>
      <c r="U211" s="229">
        <v>0</v>
      </c>
      <c r="V211" s="229">
        <f>U211*H211</f>
        <v>0</v>
      </c>
      <c r="W211" s="229">
        <v>0</v>
      </c>
      <c r="X211" s="230">
        <f>W211*H211</f>
        <v>0</v>
      </c>
      <c r="Y211" s="36"/>
      <c r="Z211" s="36"/>
      <c r="AA211" s="36"/>
      <c r="AB211" s="36"/>
      <c r="AC211" s="36"/>
      <c r="AD211" s="36"/>
      <c r="AE211" s="36"/>
      <c r="AR211" s="231" t="s">
        <v>81</v>
      </c>
      <c r="AT211" s="231" t="s">
        <v>229</v>
      </c>
      <c r="AU211" s="231" t="s">
        <v>81</v>
      </c>
      <c r="AY211" s="15" t="s">
        <v>170</v>
      </c>
      <c r="BE211" s="232">
        <f>IF(O211="základní",K211,0)</f>
        <v>0</v>
      </c>
      <c r="BF211" s="232">
        <f>IF(O211="snížená",K211,0)</f>
        <v>0</v>
      </c>
      <c r="BG211" s="232">
        <f>IF(O211="zákl. přenesená",K211,0)</f>
        <v>0</v>
      </c>
      <c r="BH211" s="232">
        <f>IF(O211="sníž. přenesená",K211,0)</f>
        <v>0</v>
      </c>
      <c r="BI211" s="232">
        <f>IF(O211="nulová",K211,0)</f>
        <v>0</v>
      </c>
      <c r="BJ211" s="15" t="s">
        <v>81</v>
      </c>
      <c r="BK211" s="232">
        <f>ROUND(P211*H211,2)</f>
        <v>0</v>
      </c>
      <c r="BL211" s="15" t="s">
        <v>81</v>
      </c>
      <c r="BM211" s="231" t="s">
        <v>642</v>
      </c>
    </row>
    <row r="212" s="2" customFormat="1" ht="108" customHeight="1">
      <c r="A212" s="36"/>
      <c r="B212" s="37"/>
      <c r="C212" s="250" t="s">
        <v>643</v>
      </c>
      <c r="D212" s="250" t="s">
        <v>229</v>
      </c>
      <c r="E212" s="251" t="s">
        <v>644</v>
      </c>
      <c r="F212" s="252" t="s">
        <v>645</v>
      </c>
      <c r="G212" s="253" t="s">
        <v>169</v>
      </c>
      <c r="H212" s="254">
        <v>2</v>
      </c>
      <c r="I212" s="255"/>
      <c r="J212" s="255"/>
      <c r="K212" s="256">
        <f>ROUND(P212*H212,2)</f>
        <v>0</v>
      </c>
      <c r="L212" s="257"/>
      <c r="M212" s="42"/>
      <c r="N212" s="258" t="s">
        <v>20</v>
      </c>
      <c r="O212" s="227" t="s">
        <v>43</v>
      </c>
      <c r="P212" s="228">
        <f>I212+J212</f>
        <v>0</v>
      </c>
      <c r="Q212" s="228">
        <f>ROUND(I212*H212,2)</f>
        <v>0</v>
      </c>
      <c r="R212" s="228">
        <f>ROUND(J212*H212,2)</f>
        <v>0</v>
      </c>
      <c r="S212" s="82"/>
      <c r="T212" s="229">
        <f>S212*H212</f>
        <v>0</v>
      </c>
      <c r="U212" s="229">
        <v>0</v>
      </c>
      <c r="V212" s="229">
        <f>U212*H212</f>
        <v>0</v>
      </c>
      <c r="W212" s="229">
        <v>0</v>
      </c>
      <c r="X212" s="230">
        <f>W212*H212</f>
        <v>0</v>
      </c>
      <c r="Y212" s="36"/>
      <c r="Z212" s="36"/>
      <c r="AA212" s="36"/>
      <c r="AB212" s="36"/>
      <c r="AC212" s="36"/>
      <c r="AD212" s="36"/>
      <c r="AE212" s="36"/>
      <c r="AR212" s="231" t="s">
        <v>81</v>
      </c>
      <c r="AT212" s="231" t="s">
        <v>229</v>
      </c>
      <c r="AU212" s="231" t="s">
        <v>81</v>
      </c>
      <c r="AY212" s="15" t="s">
        <v>170</v>
      </c>
      <c r="BE212" s="232">
        <f>IF(O212="základní",K212,0)</f>
        <v>0</v>
      </c>
      <c r="BF212" s="232">
        <f>IF(O212="snížená",K212,0)</f>
        <v>0</v>
      </c>
      <c r="BG212" s="232">
        <f>IF(O212="zákl. přenesená",K212,0)</f>
        <v>0</v>
      </c>
      <c r="BH212" s="232">
        <f>IF(O212="sníž. přenesená",K212,0)</f>
        <v>0</v>
      </c>
      <c r="BI212" s="232">
        <f>IF(O212="nulová",K212,0)</f>
        <v>0</v>
      </c>
      <c r="BJ212" s="15" t="s">
        <v>81</v>
      </c>
      <c r="BK212" s="232">
        <f>ROUND(P212*H212,2)</f>
        <v>0</v>
      </c>
      <c r="BL212" s="15" t="s">
        <v>81</v>
      </c>
      <c r="BM212" s="231" t="s">
        <v>646</v>
      </c>
    </row>
    <row r="213" s="2" customFormat="1" ht="43.2" customHeight="1">
      <c r="A213" s="36"/>
      <c r="B213" s="37"/>
      <c r="C213" s="250" t="s">
        <v>647</v>
      </c>
      <c r="D213" s="250" t="s">
        <v>229</v>
      </c>
      <c r="E213" s="251" t="s">
        <v>648</v>
      </c>
      <c r="F213" s="252" t="s">
        <v>649</v>
      </c>
      <c r="G213" s="253" t="s">
        <v>169</v>
      </c>
      <c r="H213" s="254">
        <v>3</v>
      </c>
      <c r="I213" s="255"/>
      <c r="J213" s="255"/>
      <c r="K213" s="256">
        <f>ROUND(P213*H213,2)</f>
        <v>0</v>
      </c>
      <c r="L213" s="257"/>
      <c r="M213" s="42"/>
      <c r="N213" s="258" t="s">
        <v>20</v>
      </c>
      <c r="O213" s="227" t="s">
        <v>43</v>
      </c>
      <c r="P213" s="228">
        <f>I213+J213</f>
        <v>0</v>
      </c>
      <c r="Q213" s="228">
        <f>ROUND(I213*H213,2)</f>
        <v>0</v>
      </c>
      <c r="R213" s="228">
        <f>ROUND(J213*H213,2)</f>
        <v>0</v>
      </c>
      <c r="S213" s="82"/>
      <c r="T213" s="229">
        <f>S213*H213</f>
        <v>0</v>
      </c>
      <c r="U213" s="229">
        <v>0</v>
      </c>
      <c r="V213" s="229">
        <f>U213*H213</f>
        <v>0</v>
      </c>
      <c r="W213" s="229">
        <v>0</v>
      </c>
      <c r="X213" s="230">
        <f>W213*H213</f>
        <v>0</v>
      </c>
      <c r="Y213" s="36"/>
      <c r="Z213" s="36"/>
      <c r="AA213" s="36"/>
      <c r="AB213" s="36"/>
      <c r="AC213" s="36"/>
      <c r="AD213" s="36"/>
      <c r="AE213" s="36"/>
      <c r="AR213" s="231" t="s">
        <v>81</v>
      </c>
      <c r="AT213" s="231" t="s">
        <v>229</v>
      </c>
      <c r="AU213" s="231" t="s">
        <v>81</v>
      </c>
      <c r="AY213" s="15" t="s">
        <v>170</v>
      </c>
      <c r="BE213" s="232">
        <f>IF(O213="základní",K213,0)</f>
        <v>0</v>
      </c>
      <c r="BF213" s="232">
        <f>IF(O213="snížená",K213,0)</f>
        <v>0</v>
      </c>
      <c r="BG213" s="232">
        <f>IF(O213="zákl. přenesená",K213,0)</f>
        <v>0</v>
      </c>
      <c r="BH213" s="232">
        <f>IF(O213="sníž. přenesená",K213,0)</f>
        <v>0</v>
      </c>
      <c r="BI213" s="232">
        <f>IF(O213="nulová",K213,0)</f>
        <v>0</v>
      </c>
      <c r="BJ213" s="15" t="s">
        <v>81</v>
      </c>
      <c r="BK213" s="232">
        <f>ROUND(P213*H213,2)</f>
        <v>0</v>
      </c>
      <c r="BL213" s="15" t="s">
        <v>81</v>
      </c>
      <c r="BM213" s="231" t="s">
        <v>650</v>
      </c>
    </row>
    <row r="214" s="2" customFormat="1" ht="43.2" customHeight="1">
      <c r="A214" s="36"/>
      <c r="B214" s="37"/>
      <c r="C214" s="250" t="s">
        <v>651</v>
      </c>
      <c r="D214" s="250" t="s">
        <v>229</v>
      </c>
      <c r="E214" s="251" t="s">
        <v>652</v>
      </c>
      <c r="F214" s="252" t="s">
        <v>653</v>
      </c>
      <c r="G214" s="253" t="s">
        <v>169</v>
      </c>
      <c r="H214" s="254">
        <v>1</v>
      </c>
      <c r="I214" s="255"/>
      <c r="J214" s="255"/>
      <c r="K214" s="256">
        <f>ROUND(P214*H214,2)</f>
        <v>0</v>
      </c>
      <c r="L214" s="257"/>
      <c r="M214" s="42"/>
      <c r="N214" s="258" t="s">
        <v>20</v>
      </c>
      <c r="O214" s="227" t="s">
        <v>43</v>
      </c>
      <c r="P214" s="228">
        <f>I214+J214</f>
        <v>0</v>
      </c>
      <c r="Q214" s="228">
        <f>ROUND(I214*H214,2)</f>
        <v>0</v>
      </c>
      <c r="R214" s="228">
        <f>ROUND(J214*H214,2)</f>
        <v>0</v>
      </c>
      <c r="S214" s="82"/>
      <c r="T214" s="229">
        <f>S214*H214</f>
        <v>0</v>
      </c>
      <c r="U214" s="229">
        <v>0</v>
      </c>
      <c r="V214" s="229">
        <f>U214*H214</f>
        <v>0</v>
      </c>
      <c r="W214" s="229">
        <v>0</v>
      </c>
      <c r="X214" s="230">
        <f>W214*H214</f>
        <v>0</v>
      </c>
      <c r="Y214" s="36"/>
      <c r="Z214" s="36"/>
      <c r="AA214" s="36"/>
      <c r="AB214" s="36"/>
      <c r="AC214" s="36"/>
      <c r="AD214" s="36"/>
      <c r="AE214" s="36"/>
      <c r="AR214" s="231" t="s">
        <v>81</v>
      </c>
      <c r="AT214" s="231" t="s">
        <v>229</v>
      </c>
      <c r="AU214" s="231" t="s">
        <v>81</v>
      </c>
      <c r="AY214" s="15" t="s">
        <v>170</v>
      </c>
      <c r="BE214" s="232">
        <f>IF(O214="základní",K214,0)</f>
        <v>0</v>
      </c>
      <c r="BF214" s="232">
        <f>IF(O214="snížená",K214,0)</f>
        <v>0</v>
      </c>
      <c r="BG214" s="232">
        <f>IF(O214="zákl. přenesená",K214,0)</f>
        <v>0</v>
      </c>
      <c r="BH214" s="232">
        <f>IF(O214="sníž. přenesená",K214,0)</f>
        <v>0</v>
      </c>
      <c r="BI214" s="232">
        <f>IF(O214="nulová",K214,0)</f>
        <v>0</v>
      </c>
      <c r="BJ214" s="15" t="s">
        <v>81</v>
      </c>
      <c r="BK214" s="232">
        <f>ROUND(P214*H214,2)</f>
        <v>0</v>
      </c>
      <c r="BL214" s="15" t="s">
        <v>81</v>
      </c>
      <c r="BM214" s="231" t="s">
        <v>654</v>
      </c>
    </row>
    <row r="215" s="2" customFormat="1" ht="43.2" customHeight="1">
      <c r="A215" s="36"/>
      <c r="B215" s="37"/>
      <c r="C215" s="250" t="s">
        <v>655</v>
      </c>
      <c r="D215" s="250" t="s">
        <v>229</v>
      </c>
      <c r="E215" s="251" t="s">
        <v>656</v>
      </c>
      <c r="F215" s="252" t="s">
        <v>657</v>
      </c>
      <c r="G215" s="253" t="s">
        <v>169</v>
      </c>
      <c r="H215" s="254">
        <v>2</v>
      </c>
      <c r="I215" s="255"/>
      <c r="J215" s="255"/>
      <c r="K215" s="256">
        <f>ROUND(P215*H215,2)</f>
        <v>0</v>
      </c>
      <c r="L215" s="257"/>
      <c r="M215" s="42"/>
      <c r="N215" s="258" t="s">
        <v>20</v>
      </c>
      <c r="O215" s="227" t="s">
        <v>43</v>
      </c>
      <c r="P215" s="228">
        <f>I215+J215</f>
        <v>0</v>
      </c>
      <c r="Q215" s="228">
        <f>ROUND(I215*H215,2)</f>
        <v>0</v>
      </c>
      <c r="R215" s="228">
        <f>ROUND(J215*H215,2)</f>
        <v>0</v>
      </c>
      <c r="S215" s="82"/>
      <c r="T215" s="229">
        <f>S215*H215</f>
        <v>0</v>
      </c>
      <c r="U215" s="229">
        <v>0</v>
      </c>
      <c r="V215" s="229">
        <f>U215*H215</f>
        <v>0</v>
      </c>
      <c r="W215" s="229">
        <v>0</v>
      </c>
      <c r="X215" s="230">
        <f>W215*H215</f>
        <v>0</v>
      </c>
      <c r="Y215" s="36"/>
      <c r="Z215" s="36"/>
      <c r="AA215" s="36"/>
      <c r="AB215" s="36"/>
      <c r="AC215" s="36"/>
      <c r="AD215" s="36"/>
      <c r="AE215" s="36"/>
      <c r="AR215" s="231" t="s">
        <v>81</v>
      </c>
      <c r="AT215" s="231" t="s">
        <v>229</v>
      </c>
      <c r="AU215" s="231" t="s">
        <v>81</v>
      </c>
      <c r="AY215" s="15" t="s">
        <v>170</v>
      </c>
      <c r="BE215" s="232">
        <f>IF(O215="základní",K215,0)</f>
        <v>0</v>
      </c>
      <c r="BF215" s="232">
        <f>IF(O215="snížená",K215,0)</f>
        <v>0</v>
      </c>
      <c r="BG215" s="232">
        <f>IF(O215="zákl. přenesená",K215,0)</f>
        <v>0</v>
      </c>
      <c r="BH215" s="232">
        <f>IF(O215="sníž. přenesená",K215,0)</f>
        <v>0</v>
      </c>
      <c r="BI215" s="232">
        <f>IF(O215="nulová",K215,0)</f>
        <v>0</v>
      </c>
      <c r="BJ215" s="15" t="s">
        <v>81</v>
      </c>
      <c r="BK215" s="232">
        <f>ROUND(P215*H215,2)</f>
        <v>0</v>
      </c>
      <c r="BL215" s="15" t="s">
        <v>81</v>
      </c>
      <c r="BM215" s="231" t="s">
        <v>658</v>
      </c>
    </row>
    <row r="216" s="2" customFormat="1" ht="21.6" customHeight="1">
      <c r="A216" s="36"/>
      <c r="B216" s="37"/>
      <c r="C216" s="216" t="s">
        <v>659</v>
      </c>
      <c r="D216" s="216" t="s">
        <v>166</v>
      </c>
      <c r="E216" s="217" t="s">
        <v>660</v>
      </c>
      <c r="F216" s="218" t="s">
        <v>661</v>
      </c>
      <c r="G216" s="219" t="s">
        <v>169</v>
      </c>
      <c r="H216" s="220">
        <v>1</v>
      </c>
      <c r="I216" s="221"/>
      <c r="J216" s="222"/>
      <c r="K216" s="223">
        <f>ROUND(P216*H216,2)</f>
        <v>0</v>
      </c>
      <c r="L216" s="224"/>
      <c r="M216" s="225"/>
      <c r="N216" s="226" t="s">
        <v>20</v>
      </c>
      <c r="O216" s="227" t="s">
        <v>43</v>
      </c>
      <c r="P216" s="228">
        <f>I216+J216</f>
        <v>0</v>
      </c>
      <c r="Q216" s="228">
        <f>ROUND(I216*H216,2)</f>
        <v>0</v>
      </c>
      <c r="R216" s="228">
        <f>ROUND(J216*H216,2)</f>
        <v>0</v>
      </c>
      <c r="S216" s="82"/>
      <c r="T216" s="229">
        <f>S216*H216</f>
        <v>0</v>
      </c>
      <c r="U216" s="229">
        <v>0</v>
      </c>
      <c r="V216" s="229">
        <f>U216*H216</f>
        <v>0</v>
      </c>
      <c r="W216" s="229">
        <v>0</v>
      </c>
      <c r="X216" s="230">
        <f>W216*H216</f>
        <v>0</v>
      </c>
      <c r="Y216" s="36"/>
      <c r="Z216" s="36"/>
      <c r="AA216" s="36"/>
      <c r="AB216" s="36"/>
      <c r="AC216" s="36"/>
      <c r="AD216" s="36"/>
      <c r="AE216" s="36"/>
      <c r="AR216" s="231" t="s">
        <v>87</v>
      </c>
      <c r="AT216" s="231" t="s">
        <v>166</v>
      </c>
      <c r="AU216" s="231" t="s">
        <v>81</v>
      </c>
      <c r="AY216" s="15" t="s">
        <v>170</v>
      </c>
      <c r="BE216" s="232">
        <f>IF(O216="základní",K216,0)</f>
        <v>0</v>
      </c>
      <c r="BF216" s="232">
        <f>IF(O216="snížená",K216,0)</f>
        <v>0</v>
      </c>
      <c r="BG216" s="232">
        <f>IF(O216="zákl. přenesená",K216,0)</f>
        <v>0</v>
      </c>
      <c r="BH216" s="232">
        <f>IF(O216="sníž. přenesená",K216,0)</f>
        <v>0</v>
      </c>
      <c r="BI216" s="232">
        <f>IF(O216="nulová",K216,0)</f>
        <v>0</v>
      </c>
      <c r="BJ216" s="15" t="s">
        <v>81</v>
      </c>
      <c r="BK216" s="232">
        <f>ROUND(P216*H216,2)</f>
        <v>0</v>
      </c>
      <c r="BL216" s="15" t="s">
        <v>81</v>
      </c>
      <c r="BM216" s="231" t="s">
        <v>662</v>
      </c>
    </row>
    <row r="217" s="2" customFormat="1" ht="21.6" customHeight="1">
      <c r="A217" s="36"/>
      <c r="B217" s="37"/>
      <c r="C217" s="216" t="s">
        <v>663</v>
      </c>
      <c r="D217" s="216" t="s">
        <v>166</v>
      </c>
      <c r="E217" s="217" t="s">
        <v>664</v>
      </c>
      <c r="F217" s="218" t="s">
        <v>665</v>
      </c>
      <c r="G217" s="219" t="s">
        <v>169</v>
      </c>
      <c r="H217" s="220">
        <v>1</v>
      </c>
      <c r="I217" s="221"/>
      <c r="J217" s="222"/>
      <c r="K217" s="223">
        <f>ROUND(P217*H217,2)</f>
        <v>0</v>
      </c>
      <c r="L217" s="224"/>
      <c r="M217" s="225"/>
      <c r="N217" s="226" t="s">
        <v>20</v>
      </c>
      <c r="O217" s="227" t="s">
        <v>43</v>
      </c>
      <c r="P217" s="228">
        <f>I217+J217</f>
        <v>0</v>
      </c>
      <c r="Q217" s="228">
        <f>ROUND(I217*H217,2)</f>
        <v>0</v>
      </c>
      <c r="R217" s="228">
        <f>ROUND(J217*H217,2)</f>
        <v>0</v>
      </c>
      <c r="S217" s="82"/>
      <c r="T217" s="229">
        <f>S217*H217</f>
        <v>0</v>
      </c>
      <c r="U217" s="229">
        <v>0</v>
      </c>
      <c r="V217" s="229">
        <f>U217*H217</f>
        <v>0</v>
      </c>
      <c r="W217" s="229">
        <v>0</v>
      </c>
      <c r="X217" s="230">
        <f>W217*H217</f>
        <v>0</v>
      </c>
      <c r="Y217" s="36"/>
      <c r="Z217" s="36"/>
      <c r="AA217" s="36"/>
      <c r="AB217" s="36"/>
      <c r="AC217" s="36"/>
      <c r="AD217" s="36"/>
      <c r="AE217" s="36"/>
      <c r="AR217" s="231" t="s">
        <v>87</v>
      </c>
      <c r="AT217" s="231" t="s">
        <v>166</v>
      </c>
      <c r="AU217" s="231" t="s">
        <v>81</v>
      </c>
      <c r="AY217" s="15" t="s">
        <v>170</v>
      </c>
      <c r="BE217" s="232">
        <f>IF(O217="základní",K217,0)</f>
        <v>0</v>
      </c>
      <c r="BF217" s="232">
        <f>IF(O217="snížená",K217,0)</f>
        <v>0</v>
      </c>
      <c r="BG217" s="232">
        <f>IF(O217="zákl. přenesená",K217,0)</f>
        <v>0</v>
      </c>
      <c r="BH217" s="232">
        <f>IF(O217="sníž. přenesená",K217,0)</f>
        <v>0</v>
      </c>
      <c r="BI217" s="232">
        <f>IF(O217="nulová",K217,0)</f>
        <v>0</v>
      </c>
      <c r="BJ217" s="15" t="s">
        <v>81</v>
      </c>
      <c r="BK217" s="232">
        <f>ROUND(P217*H217,2)</f>
        <v>0</v>
      </c>
      <c r="BL217" s="15" t="s">
        <v>81</v>
      </c>
      <c r="BM217" s="231" t="s">
        <v>666</v>
      </c>
    </row>
    <row r="218" s="2" customFormat="1" ht="21.6" customHeight="1">
      <c r="A218" s="36"/>
      <c r="B218" s="37"/>
      <c r="C218" s="216" t="s">
        <v>667</v>
      </c>
      <c r="D218" s="216" t="s">
        <v>166</v>
      </c>
      <c r="E218" s="217" t="s">
        <v>668</v>
      </c>
      <c r="F218" s="218" t="s">
        <v>669</v>
      </c>
      <c r="G218" s="219" t="s">
        <v>169</v>
      </c>
      <c r="H218" s="220">
        <v>1</v>
      </c>
      <c r="I218" s="221"/>
      <c r="J218" s="222"/>
      <c r="K218" s="223">
        <f>ROUND(P218*H218,2)</f>
        <v>0</v>
      </c>
      <c r="L218" s="224"/>
      <c r="M218" s="225"/>
      <c r="N218" s="226" t="s">
        <v>20</v>
      </c>
      <c r="O218" s="227" t="s">
        <v>43</v>
      </c>
      <c r="P218" s="228">
        <f>I218+J218</f>
        <v>0</v>
      </c>
      <c r="Q218" s="228">
        <f>ROUND(I218*H218,2)</f>
        <v>0</v>
      </c>
      <c r="R218" s="228">
        <f>ROUND(J218*H218,2)</f>
        <v>0</v>
      </c>
      <c r="S218" s="82"/>
      <c r="T218" s="229">
        <f>S218*H218</f>
        <v>0</v>
      </c>
      <c r="U218" s="229">
        <v>0</v>
      </c>
      <c r="V218" s="229">
        <f>U218*H218</f>
        <v>0</v>
      </c>
      <c r="W218" s="229">
        <v>0</v>
      </c>
      <c r="X218" s="230">
        <f>W218*H218</f>
        <v>0</v>
      </c>
      <c r="Y218" s="36"/>
      <c r="Z218" s="36"/>
      <c r="AA218" s="36"/>
      <c r="AB218" s="36"/>
      <c r="AC218" s="36"/>
      <c r="AD218" s="36"/>
      <c r="AE218" s="36"/>
      <c r="AR218" s="231" t="s">
        <v>87</v>
      </c>
      <c r="AT218" s="231" t="s">
        <v>166</v>
      </c>
      <c r="AU218" s="231" t="s">
        <v>81</v>
      </c>
      <c r="AY218" s="15" t="s">
        <v>170</v>
      </c>
      <c r="BE218" s="232">
        <f>IF(O218="základní",K218,0)</f>
        <v>0</v>
      </c>
      <c r="BF218" s="232">
        <f>IF(O218="snížená",K218,0)</f>
        <v>0</v>
      </c>
      <c r="BG218" s="232">
        <f>IF(O218="zákl. přenesená",K218,0)</f>
        <v>0</v>
      </c>
      <c r="BH218" s="232">
        <f>IF(O218="sníž. přenesená",K218,0)</f>
        <v>0</v>
      </c>
      <c r="BI218" s="232">
        <f>IF(O218="nulová",K218,0)</f>
        <v>0</v>
      </c>
      <c r="BJ218" s="15" t="s">
        <v>81</v>
      </c>
      <c r="BK218" s="232">
        <f>ROUND(P218*H218,2)</f>
        <v>0</v>
      </c>
      <c r="BL218" s="15" t="s">
        <v>81</v>
      </c>
      <c r="BM218" s="231" t="s">
        <v>670</v>
      </c>
    </row>
    <row r="219" s="2" customFormat="1" ht="21.6" customHeight="1">
      <c r="A219" s="36"/>
      <c r="B219" s="37"/>
      <c r="C219" s="216" t="s">
        <v>671</v>
      </c>
      <c r="D219" s="216" t="s">
        <v>166</v>
      </c>
      <c r="E219" s="217" t="s">
        <v>672</v>
      </c>
      <c r="F219" s="218" t="s">
        <v>673</v>
      </c>
      <c r="G219" s="219" t="s">
        <v>169</v>
      </c>
      <c r="H219" s="220">
        <v>1</v>
      </c>
      <c r="I219" s="221"/>
      <c r="J219" s="222"/>
      <c r="K219" s="223">
        <f>ROUND(P219*H219,2)</f>
        <v>0</v>
      </c>
      <c r="L219" s="224"/>
      <c r="M219" s="225"/>
      <c r="N219" s="226" t="s">
        <v>20</v>
      </c>
      <c r="O219" s="227" t="s">
        <v>43</v>
      </c>
      <c r="P219" s="228">
        <f>I219+J219</f>
        <v>0</v>
      </c>
      <c r="Q219" s="228">
        <f>ROUND(I219*H219,2)</f>
        <v>0</v>
      </c>
      <c r="R219" s="228">
        <f>ROUND(J219*H219,2)</f>
        <v>0</v>
      </c>
      <c r="S219" s="82"/>
      <c r="T219" s="229">
        <f>S219*H219</f>
        <v>0</v>
      </c>
      <c r="U219" s="229">
        <v>0</v>
      </c>
      <c r="V219" s="229">
        <f>U219*H219</f>
        <v>0</v>
      </c>
      <c r="W219" s="229">
        <v>0</v>
      </c>
      <c r="X219" s="230">
        <f>W219*H219</f>
        <v>0</v>
      </c>
      <c r="Y219" s="36"/>
      <c r="Z219" s="36"/>
      <c r="AA219" s="36"/>
      <c r="AB219" s="36"/>
      <c r="AC219" s="36"/>
      <c r="AD219" s="36"/>
      <c r="AE219" s="36"/>
      <c r="AR219" s="231" t="s">
        <v>87</v>
      </c>
      <c r="AT219" s="231" t="s">
        <v>166</v>
      </c>
      <c r="AU219" s="231" t="s">
        <v>81</v>
      </c>
      <c r="AY219" s="15" t="s">
        <v>170</v>
      </c>
      <c r="BE219" s="232">
        <f>IF(O219="základní",K219,0)</f>
        <v>0</v>
      </c>
      <c r="BF219" s="232">
        <f>IF(O219="snížená",K219,0)</f>
        <v>0</v>
      </c>
      <c r="BG219" s="232">
        <f>IF(O219="zákl. přenesená",K219,0)</f>
        <v>0</v>
      </c>
      <c r="BH219" s="232">
        <f>IF(O219="sníž. přenesená",K219,0)</f>
        <v>0</v>
      </c>
      <c r="BI219" s="232">
        <f>IF(O219="nulová",K219,0)</f>
        <v>0</v>
      </c>
      <c r="BJ219" s="15" t="s">
        <v>81</v>
      </c>
      <c r="BK219" s="232">
        <f>ROUND(P219*H219,2)</f>
        <v>0</v>
      </c>
      <c r="BL219" s="15" t="s">
        <v>81</v>
      </c>
      <c r="BM219" s="231" t="s">
        <v>674</v>
      </c>
    </row>
    <row r="220" s="2" customFormat="1" ht="21.6" customHeight="1">
      <c r="A220" s="36"/>
      <c r="B220" s="37"/>
      <c r="C220" s="216" t="s">
        <v>675</v>
      </c>
      <c r="D220" s="216" t="s">
        <v>166</v>
      </c>
      <c r="E220" s="217" t="s">
        <v>676</v>
      </c>
      <c r="F220" s="218" t="s">
        <v>677</v>
      </c>
      <c r="G220" s="219" t="s">
        <v>169</v>
      </c>
      <c r="H220" s="220">
        <v>1</v>
      </c>
      <c r="I220" s="221"/>
      <c r="J220" s="222"/>
      <c r="K220" s="223">
        <f>ROUND(P220*H220,2)</f>
        <v>0</v>
      </c>
      <c r="L220" s="224"/>
      <c r="M220" s="225"/>
      <c r="N220" s="226" t="s">
        <v>20</v>
      </c>
      <c r="O220" s="227" t="s">
        <v>43</v>
      </c>
      <c r="P220" s="228">
        <f>I220+J220</f>
        <v>0</v>
      </c>
      <c r="Q220" s="228">
        <f>ROUND(I220*H220,2)</f>
        <v>0</v>
      </c>
      <c r="R220" s="228">
        <f>ROUND(J220*H220,2)</f>
        <v>0</v>
      </c>
      <c r="S220" s="82"/>
      <c r="T220" s="229">
        <f>S220*H220</f>
        <v>0</v>
      </c>
      <c r="U220" s="229">
        <v>0</v>
      </c>
      <c r="V220" s="229">
        <f>U220*H220</f>
        <v>0</v>
      </c>
      <c r="W220" s="229">
        <v>0</v>
      </c>
      <c r="X220" s="230">
        <f>W220*H220</f>
        <v>0</v>
      </c>
      <c r="Y220" s="36"/>
      <c r="Z220" s="36"/>
      <c r="AA220" s="36"/>
      <c r="AB220" s="36"/>
      <c r="AC220" s="36"/>
      <c r="AD220" s="36"/>
      <c r="AE220" s="36"/>
      <c r="AR220" s="231" t="s">
        <v>87</v>
      </c>
      <c r="AT220" s="231" t="s">
        <v>166</v>
      </c>
      <c r="AU220" s="231" t="s">
        <v>81</v>
      </c>
      <c r="AY220" s="15" t="s">
        <v>170</v>
      </c>
      <c r="BE220" s="232">
        <f>IF(O220="základní",K220,0)</f>
        <v>0</v>
      </c>
      <c r="BF220" s="232">
        <f>IF(O220="snížená",K220,0)</f>
        <v>0</v>
      </c>
      <c r="BG220" s="232">
        <f>IF(O220="zákl. přenesená",K220,0)</f>
        <v>0</v>
      </c>
      <c r="BH220" s="232">
        <f>IF(O220="sníž. přenesená",K220,0)</f>
        <v>0</v>
      </c>
      <c r="BI220" s="232">
        <f>IF(O220="nulová",K220,0)</f>
        <v>0</v>
      </c>
      <c r="BJ220" s="15" t="s">
        <v>81</v>
      </c>
      <c r="BK220" s="232">
        <f>ROUND(P220*H220,2)</f>
        <v>0</v>
      </c>
      <c r="BL220" s="15" t="s">
        <v>81</v>
      </c>
      <c r="BM220" s="231" t="s">
        <v>678</v>
      </c>
    </row>
    <row r="221" s="2" customFormat="1" ht="21.6" customHeight="1">
      <c r="A221" s="36"/>
      <c r="B221" s="37"/>
      <c r="C221" s="216" t="s">
        <v>679</v>
      </c>
      <c r="D221" s="216" t="s">
        <v>166</v>
      </c>
      <c r="E221" s="217" t="s">
        <v>680</v>
      </c>
      <c r="F221" s="218" t="s">
        <v>681</v>
      </c>
      <c r="G221" s="219" t="s">
        <v>169</v>
      </c>
      <c r="H221" s="220">
        <v>1</v>
      </c>
      <c r="I221" s="221"/>
      <c r="J221" s="222"/>
      <c r="K221" s="223">
        <f>ROUND(P221*H221,2)</f>
        <v>0</v>
      </c>
      <c r="L221" s="224"/>
      <c r="M221" s="225"/>
      <c r="N221" s="226" t="s">
        <v>20</v>
      </c>
      <c r="O221" s="227" t="s">
        <v>43</v>
      </c>
      <c r="P221" s="228">
        <f>I221+J221</f>
        <v>0</v>
      </c>
      <c r="Q221" s="228">
        <f>ROUND(I221*H221,2)</f>
        <v>0</v>
      </c>
      <c r="R221" s="228">
        <f>ROUND(J221*H221,2)</f>
        <v>0</v>
      </c>
      <c r="S221" s="82"/>
      <c r="T221" s="229">
        <f>S221*H221</f>
        <v>0</v>
      </c>
      <c r="U221" s="229">
        <v>0</v>
      </c>
      <c r="V221" s="229">
        <f>U221*H221</f>
        <v>0</v>
      </c>
      <c r="W221" s="229">
        <v>0</v>
      </c>
      <c r="X221" s="230">
        <f>W221*H221</f>
        <v>0</v>
      </c>
      <c r="Y221" s="36"/>
      <c r="Z221" s="36"/>
      <c r="AA221" s="36"/>
      <c r="AB221" s="36"/>
      <c r="AC221" s="36"/>
      <c r="AD221" s="36"/>
      <c r="AE221" s="36"/>
      <c r="AR221" s="231" t="s">
        <v>87</v>
      </c>
      <c r="AT221" s="231" t="s">
        <v>166</v>
      </c>
      <c r="AU221" s="231" t="s">
        <v>81</v>
      </c>
      <c r="AY221" s="15" t="s">
        <v>170</v>
      </c>
      <c r="BE221" s="232">
        <f>IF(O221="základní",K221,0)</f>
        <v>0</v>
      </c>
      <c r="BF221" s="232">
        <f>IF(O221="snížená",K221,0)</f>
        <v>0</v>
      </c>
      <c r="BG221" s="232">
        <f>IF(O221="zákl. přenesená",K221,0)</f>
        <v>0</v>
      </c>
      <c r="BH221" s="232">
        <f>IF(O221="sníž. přenesená",K221,0)</f>
        <v>0</v>
      </c>
      <c r="BI221" s="232">
        <f>IF(O221="nulová",K221,0)</f>
        <v>0</v>
      </c>
      <c r="BJ221" s="15" t="s">
        <v>81</v>
      </c>
      <c r="BK221" s="232">
        <f>ROUND(P221*H221,2)</f>
        <v>0</v>
      </c>
      <c r="BL221" s="15" t="s">
        <v>81</v>
      </c>
      <c r="BM221" s="231" t="s">
        <v>682</v>
      </c>
    </row>
    <row r="222" s="2" customFormat="1" ht="21.6" customHeight="1">
      <c r="A222" s="36"/>
      <c r="B222" s="37"/>
      <c r="C222" s="216" t="s">
        <v>373</v>
      </c>
      <c r="D222" s="216" t="s">
        <v>166</v>
      </c>
      <c r="E222" s="217" t="s">
        <v>683</v>
      </c>
      <c r="F222" s="218" t="s">
        <v>684</v>
      </c>
      <c r="G222" s="219" t="s">
        <v>169</v>
      </c>
      <c r="H222" s="220">
        <v>3</v>
      </c>
      <c r="I222" s="221"/>
      <c r="J222" s="222"/>
      <c r="K222" s="223">
        <f>ROUND(P222*H222,2)</f>
        <v>0</v>
      </c>
      <c r="L222" s="224"/>
      <c r="M222" s="225"/>
      <c r="N222" s="226" t="s">
        <v>20</v>
      </c>
      <c r="O222" s="227" t="s">
        <v>43</v>
      </c>
      <c r="P222" s="228">
        <f>I222+J222</f>
        <v>0</v>
      </c>
      <c r="Q222" s="228">
        <f>ROUND(I222*H222,2)</f>
        <v>0</v>
      </c>
      <c r="R222" s="228">
        <f>ROUND(J222*H222,2)</f>
        <v>0</v>
      </c>
      <c r="S222" s="82"/>
      <c r="T222" s="229">
        <f>S222*H222</f>
        <v>0</v>
      </c>
      <c r="U222" s="229">
        <v>0</v>
      </c>
      <c r="V222" s="229">
        <f>U222*H222</f>
        <v>0</v>
      </c>
      <c r="W222" s="229">
        <v>0</v>
      </c>
      <c r="X222" s="230">
        <f>W222*H222</f>
        <v>0</v>
      </c>
      <c r="Y222" s="36"/>
      <c r="Z222" s="36"/>
      <c r="AA222" s="36"/>
      <c r="AB222" s="36"/>
      <c r="AC222" s="36"/>
      <c r="AD222" s="36"/>
      <c r="AE222" s="36"/>
      <c r="AR222" s="231" t="s">
        <v>87</v>
      </c>
      <c r="AT222" s="231" t="s">
        <v>166</v>
      </c>
      <c r="AU222" s="231" t="s">
        <v>81</v>
      </c>
      <c r="AY222" s="15" t="s">
        <v>170</v>
      </c>
      <c r="BE222" s="232">
        <f>IF(O222="základní",K222,0)</f>
        <v>0</v>
      </c>
      <c r="BF222" s="232">
        <f>IF(O222="snížená",K222,0)</f>
        <v>0</v>
      </c>
      <c r="BG222" s="232">
        <f>IF(O222="zákl. přenesená",K222,0)</f>
        <v>0</v>
      </c>
      <c r="BH222" s="232">
        <f>IF(O222="sníž. přenesená",K222,0)</f>
        <v>0</v>
      </c>
      <c r="BI222" s="232">
        <f>IF(O222="nulová",K222,0)</f>
        <v>0</v>
      </c>
      <c r="BJ222" s="15" t="s">
        <v>81</v>
      </c>
      <c r="BK222" s="232">
        <f>ROUND(P222*H222,2)</f>
        <v>0</v>
      </c>
      <c r="BL222" s="15" t="s">
        <v>81</v>
      </c>
      <c r="BM222" s="231" t="s">
        <v>685</v>
      </c>
    </row>
    <row r="223" s="2" customFormat="1" ht="21.6" customHeight="1">
      <c r="A223" s="36"/>
      <c r="B223" s="37"/>
      <c r="C223" s="216" t="s">
        <v>686</v>
      </c>
      <c r="D223" s="216" t="s">
        <v>166</v>
      </c>
      <c r="E223" s="217" t="s">
        <v>687</v>
      </c>
      <c r="F223" s="218" t="s">
        <v>688</v>
      </c>
      <c r="G223" s="219" t="s">
        <v>169</v>
      </c>
      <c r="H223" s="220">
        <v>1</v>
      </c>
      <c r="I223" s="221"/>
      <c r="J223" s="222"/>
      <c r="K223" s="223">
        <f>ROUND(P223*H223,2)</f>
        <v>0</v>
      </c>
      <c r="L223" s="224"/>
      <c r="M223" s="225"/>
      <c r="N223" s="226" t="s">
        <v>20</v>
      </c>
      <c r="O223" s="227" t="s">
        <v>43</v>
      </c>
      <c r="P223" s="228">
        <f>I223+J223</f>
        <v>0</v>
      </c>
      <c r="Q223" s="228">
        <f>ROUND(I223*H223,2)</f>
        <v>0</v>
      </c>
      <c r="R223" s="228">
        <f>ROUND(J223*H223,2)</f>
        <v>0</v>
      </c>
      <c r="S223" s="82"/>
      <c r="T223" s="229">
        <f>S223*H223</f>
        <v>0</v>
      </c>
      <c r="U223" s="229">
        <v>0</v>
      </c>
      <c r="V223" s="229">
        <f>U223*H223</f>
        <v>0</v>
      </c>
      <c r="W223" s="229">
        <v>0</v>
      </c>
      <c r="X223" s="230">
        <f>W223*H223</f>
        <v>0</v>
      </c>
      <c r="Y223" s="36"/>
      <c r="Z223" s="36"/>
      <c r="AA223" s="36"/>
      <c r="AB223" s="36"/>
      <c r="AC223" s="36"/>
      <c r="AD223" s="36"/>
      <c r="AE223" s="36"/>
      <c r="AR223" s="231" t="s">
        <v>87</v>
      </c>
      <c r="AT223" s="231" t="s">
        <v>166</v>
      </c>
      <c r="AU223" s="231" t="s">
        <v>81</v>
      </c>
      <c r="AY223" s="15" t="s">
        <v>170</v>
      </c>
      <c r="BE223" s="232">
        <f>IF(O223="základní",K223,0)</f>
        <v>0</v>
      </c>
      <c r="BF223" s="232">
        <f>IF(O223="snížená",K223,0)</f>
        <v>0</v>
      </c>
      <c r="BG223" s="232">
        <f>IF(O223="zákl. přenesená",K223,0)</f>
        <v>0</v>
      </c>
      <c r="BH223" s="232">
        <f>IF(O223="sníž. přenesená",K223,0)</f>
        <v>0</v>
      </c>
      <c r="BI223" s="232">
        <f>IF(O223="nulová",K223,0)</f>
        <v>0</v>
      </c>
      <c r="BJ223" s="15" t="s">
        <v>81</v>
      </c>
      <c r="BK223" s="232">
        <f>ROUND(P223*H223,2)</f>
        <v>0</v>
      </c>
      <c r="BL223" s="15" t="s">
        <v>81</v>
      </c>
      <c r="BM223" s="231" t="s">
        <v>689</v>
      </c>
    </row>
    <row r="224" s="2" customFormat="1" ht="21.6" customHeight="1">
      <c r="A224" s="36"/>
      <c r="B224" s="37"/>
      <c r="C224" s="216" t="s">
        <v>690</v>
      </c>
      <c r="D224" s="216" t="s">
        <v>166</v>
      </c>
      <c r="E224" s="217" t="s">
        <v>691</v>
      </c>
      <c r="F224" s="218" t="s">
        <v>692</v>
      </c>
      <c r="G224" s="219" t="s">
        <v>169</v>
      </c>
      <c r="H224" s="220">
        <v>1</v>
      </c>
      <c r="I224" s="221"/>
      <c r="J224" s="222"/>
      <c r="K224" s="223">
        <f>ROUND(P224*H224,2)</f>
        <v>0</v>
      </c>
      <c r="L224" s="224"/>
      <c r="M224" s="225"/>
      <c r="N224" s="226" t="s">
        <v>20</v>
      </c>
      <c r="O224" s="227" t="s">
        <v>43</v>
      </c>
      <c r="P224" s="228">
        <f>I224+J224</f>
        <v>0</v>
      </c>
      <c r="Q224" s="228">
        <f>ROUND(I224*H224,2)</f>
        <v>0</v>
      </c>
      <c r="R224" s="228">
        <f>ROUND(J224*H224,2)</f>
        <v>0</v>
      </c>
      <c r="S224" s="82"/>
      <c r="T224" s="229">
        <f>S224*H224</f>
        <v>0</v>
      </c>
      <c r="U224" s="229">
        <v>0</v>
      </c>
      <c r="V224" s="229">
        <f>U224*H224</f>
        <v>0</v>
      </c>
      <c r="W224" s="229">
        <v>0</v>
      </c>
      <c r="X224" s="230">
        <f>W224*H224</f>
        <v>0</v>
      </c>
      <c r="Y224" s="36"/>
      <c r="Z224" s="36"/>
      <c r="AA224" s="36"/>
      <c r="AB224" s="36"/>
      <c r="AC224" s="36"/>
      <c r="AD224" s="36"/>
      <c r="AE224" s="36"/>
      <c r="AR224" s="231" t="s">
        <v>87</v>
      </c>
      <c r="AT224" s="231" t="s">
        <v>166</v>
      </c>
      <c r="AU224" s="231" t="s">
        <v>81</v>
      </c>
      <c r="AY224" s="15" t="s">
        <v>170</v>
      </c>
      <c r="BE224" s="232">
        <f>IF(O224="základní",K224,0)</f>
        <v>0</v>
      </c>
      <c r="BF224" s="232">
        <f>IF(O224="snížená",K224,0)</f>
        <v>0</v>
      </c>
      <c r="BG224" s="232">
        <f>IF(O224="zákl. přenesená",K224,0)</f>
        <v>0</v>
      </c>
      <c r="BH224" s="232">
        <f>IF(O224="sníž. přenesená",K224,0)</f>
        <v>0</v>
      </c>
      <c r="BI224" s="232">
        <f>IF(O224="nulová",K224,0)</f>
        <v>0</v>
      </c>
      <c r="BJ224" s="15" t="s">
        <v>81</v>
      </c>
      <c r="BK224" s="232">
        <f>ROUND(P224*H224,2)</f>
        <v>0</v>
      </c>
      <c r="BL224" s="15" t="s">
        <v>81</v>
      </c>
      <c r="BM224" s="231" t="s">
        <v>693</v>
      </c>
    </row>
    <row r="225" s="2" customFormat="1" ht="21.6" customHeight="1">
      <c r="A225" s="36"/>
      <c r="B225" s="37"/>
      <c r="C225" s="216" t="s">
        <v>694</v>
      </c>
      <c r="D225" s="216" t="s">
        <v>166</v>
      </c>
      <c r="E225" s="217" t="s">
        <v>695</v>
      </c>
      <c r="F225" s="218" t="s">
        <v>696</v>
      </c>
      <c r="G225" s="219" t="s">
        <v>169</v>
      </c>
      <c r="H225" s="220">
        <v>5</v>
      </c>
      <c r="I225" s="221"/>
      <c r="J225" s="222"/>
      <c r="K225" s="223">
        <f>ROUND(P225*H225,2)</f>
        <v>0</v>
      </c>
      <c r="L225" s="224"/>
      <c r="M225" s="225"/>
      <c r="N225" s="226" t="s">
        <v>20</v>
      </c>
      <c r="O225" s="227" t="s">
        <v>43</v>
      </c>
      <c r="P225" s="228">
        <f>I225+J225</f>
        <v>0</v>
      </c>
      <c r="Q225" s="228">
        <f>ROUND(I225*H225,2)</f>
        <v>0</v>
      </c>
      <c r="R225" s="228">
        <f>ROUND(J225*H225,2)</f>
        <v>0</v>
      </c>
      <c r="S225" s="82"/>
      <c r="T225" s="229">
        <f>S225*H225</f>
        <v>0</v>
      </c>
      <c r="U225" s="229">
        <v>0</v>
      </c>
      <c r="V225" s="229">
        <f>U225*H225</f>
        <v>0</v>
      </c>
      <c r="W225" s="229">
        <v>0</v>
      </c>
      <c r="X225" s="230">
        <f>W225*H225</f>
        <v>0</v>
      </c>
      <c r="Y225" s="36"/>
      <c r="Z225" s="36"/>
      <c r="AA225" s="36"/>
      <c r="AB225" s="36"/>
      <c r="AC225" s="36"/>
      <c r="AD225" s="36"/>
      <c r="AE225" s="36"/>
      <c r="AR225" s="231" t="s">
        <v>87</v>
      </c>
      <c r="AT225" s="231" t="s">
        <v>166</v>
      </c>
      <c r="AU225" s="231" t="s">
        <v>81</v>
      </c>
      <c r="AY225" s="15" t="s">
        <v>170</v>
      </c>
      <c r="BE225" s="232">
        <f>IF(O225="základní",K225,0)</f>
        <v>0</v>
      </c>
      <c r="BF225" s="232">
        <f>IF(O225="snížená",K225,0)</f>
        <v>0</v>
      </c>
      <c r="BG225" s="232">
        <f>IF(O225="zákl. přenesená",K225,0)</f>
        <v>0</v>
      </c>
      <c r="BH225" s="232">
        <f>IF(O225="sníž. přenesená",K225,0)</f>
        <v>0</v>
      </c>
      <c r="BI225" s="232">
        <f>IF(O225="nulová",K225,0)</f>
        <v>0</v>
      </c>
      <c r="BJ225" s="15" t="s">
        <v>81</v>
      </c>
      <c r="BK225" s="232">
        <f>ROUND(P225*H225,2)</f>
        <v>0</v>
      </c>
      <c r="BL225" s="15" t="s">
        <v>81</v>
      </c>
      <c r="BM225" s="231" t="s">
        <v>697</v>
      </c>
    </row>
    <row r="226" s="2" customFormat="1" ht="21.6" customHeight="1">
      <c r="A226" s="36"/>
      <c r="B226" s="37"/>
      <c r="C226" s="250" t="s">
        <v>698</v>
      </c>
      <c r="D226" s="250" t="s">
        <v>229</v>
      </c>
      <c r="E226" s="251" t="s">
        <v>699</v>
      </c>
      <c r="F226" s="252" t="s">
        <v>700</v>
      </c>
      <c r="G226" s="253" t="s">
        <v>169</v>
      </c>
      <c r="H226" s="254">
        <v>2</v>
      </c>
      <c r="I226" s="255"/>
      <c r="J226" s="255"/>
      <c r="K226" s="256">
        <f>ROUND(P226*H226,2)</f>
        <v>0</v>
      </c>
      <c r="L226" s="257"/>
      <c r="M226" s="42"/>
      <c r="N226" s="258" t="s">
        <v>20</v>
      </c>
      <c r="O226" s="227" t="s">
        <v>43</v>
      </c>
      <c r="P226" s="228">
        <f>I226+J226</f>
        <v>0</v>
      </c>
      <c r="Q226" s="228">
        <f>ROUND(I226*H226,2)</f>
        <v>0</v>
      </c>
      <c r="R226" s="228">
        <f>ROUND(J226*H226,2)</f>
        <v>0</v>
      </c>
      <c r="S226" s="82"/>
      <c r="T226" s="229">
        <f>S226*H226</f>
        <v>0</v>
      </c>
      <c r="U226" s="229">
        <v>0</v>
      </c>
      <c r="V226" s="229">
        <f>U226*H226</f>
        <v>0</v>
      </c>
      <c r="W226" s="229">
        <v>0</v>
      </c>
      <c r="X226" s="230">
        <f>W226*H226</f>
        <v>0</v>
      </c>
      <c r="Y226" s="36"/>
      <c r="Z226" s="36"/>
      <c r="AA226" s="36"/>
      <c r="AB226" s="36"/>
      <c r="AC226" s="36"/>
      <c r="AD226" s="36"/>
      <c r="AE226" s="36"/>
      <c r="AR226" s="231" t="s">
        <v>81</v>
      </c>
      <c r="AT226" s="231" t="s">
        <v>229</v>
      </c>
      <c r="AU226" s="231" t="s">
        <v>81</v>
      </c>
      <c r="AY226" s="15" t="s">
        <v>170</v>
      </c>
      <c r="BE226" s="232">
        <f>IF(O226="základní",K226,0)</f>
        <v>0</v>
      </c>
      <c r="BF226" s="232">
        <f>IF(O226="snížená",K226,0)</f>
        <v>0</v>
      </c>
      <c r="BG226" s="232">
        <f>IF(O226="zákl. přenesená",K226,0)</f>
        <v>0</v>
      </c>
      <c r="BH226" s="232">
        <f>IF(O226="sníž. přenesená",K226,0)</f>
        <v>0</v>
      </c>
      <c r="BI226" s="232">
        <f>IF(O226="nulová",K226,0)</f>
        <v>0</v>
      </c>
      <c r="BJ226" s="15" t="s">
        <v>81</v>
      </c>
      <c r="BK226" s="232">
        <f>ROUND(P226*H226,2)</f>
        <v>0</v>
      </c>
      <c r="BL226" s="15" t="s">
        <v>81</v>
      </c>
      <c r="BM226" s="231" t="s">
        <v>701</v>
      </c>
    </row>
    <row r="227" s="2" customFormat="1" ht="14.4" customHeight="1">
      <c r="A227" s="36"/>
      <c r="B227" s="37"/>
      <c r="C227" s="216" t="s">
        <v>702</v>
      </c>
      <c r="D227" s="216" t="s">
        <v>166</v>
      </c>
      <c r="E227" s="217" t="s">
        <v>703</v>
      </c>
      <c r="F227" s="218" t="s">
        <v>704</v>
      </c>
      <c r="G227" s="219" t="s">
        <v>169</v>
      </c>
      <c r="H227" s="220">
        <v>5</v>
      </c>
      <c r="I227" s="221"/>
      <c r="J227" s="222"/>
      <c r="K227" s="223">
        <f>ROUND(P227*H227,2)</f>
        <v>0</v>
      </c>
      <c r="L227" s="224"/>
      <c r="M227" s="225"/>
      <c r="N227" s="226" t="s">
        <v>20</v>
      </c>
      <c r="O227" s="227" t="s">
        <v>43</v>
      </c>
      <c r="P227" s="228">
        <f>I227+J227</f>
        <v>0</v>
      </c>
      <c r="Q227" s="228">
        <f>ROUND(I227*H227,2)</f>
        <v>0</v>
      </c>
      <c r="R227" s="228">
        <f>ROUND(J227*H227,2)</f>
        <v>0</v>
      </c>
      <c r="S227" s="82"/>
      <c r="T227" s="229">
        <f>S227*H227</f>
        <v>0</v>
      </c>
      <c r="U227" s="229">
        <v>0</v>
      </c>
      <c r="V227" s="229">
        <f>U227*H227</f>
        <v>0</v>
      </c>
      <c r="W227" s="229">
        <v>0</v>
      </c>
      <c r="X227" s="230">
        <f>W227*H227</f>
        <v>0</v>
      </c>
      <c r="Y227" s="36"/>
      <c r="Z227" s="36"/>
      <c r="AA227" s="36"/>
      <c r="AB227" s="36"/>
      <c r="AC227" s="36"/>
      <c r="AD227" s="36"/>
      <c r="AE227" s="36"/>
      <c r="AR227" s="231" t="s">
        <v>373</v>
      </c>
      <c r="AT227" s="231" t="s">
        <v>166</v>
      </c>
      <c r="AU227" s="231" t="s">
        <v>81</v>
      </c>
      <c r="AY227" s="15" t="s">
        <v>170</v>
      </c>
      <c r="BE227" s="232">
        <f>IF(O227="základní",K227,0)</f>
        <v>0</v>
      </c>
      <c r="BF227" s="232">
        <f>IF(O227="snížená",K227,0)</f>
        <v>0</v>
      </c>
      <c r="BG227" s="232">
        <f>IF(O227="zákl. přenesená",K227,0)</f>
        <v>0</v>
      </c>
      <c r="BH227" s="232">
        <f>IF(O227="sníž. přenesená",K227,0)</f>
        <v>0</v>
      </c>
      <c r="BI227" s="232">
        <f>IF(O227="nulová",K227,0)</f>
        <v>0</v>
      </c>
      <c r="BJ227" s="15" t="s">
        <v>81</v>
      </c>
      <c r="BK227" s="232">
        <f>ROUND(P227*H227,2)</f>
        <v>0</v>
      </c>
      <c r="BL227" s="15" t="s">
        <v>373</v>
      </c>
      <c r="BM227" s="231" t="s">
        <v>705</v>
      </c>
    </row>
    <row r="228" s="2" customFormat="1" ht="21.6" customHeight="1">
      <c r="A228" s="36"/>
      <c r="B228" s="37"/>
      <c r="C228" s="216" t="s">
        <v>706</v>
      </c>
      <c r="D228" s="216" t="s">
        <v>166</v>
      </c>
      <c r="E228" s="217" t="s">
        <v>707</v>
      </c>
      <c r="F228" s="218" t="s">
        <v>708</v>
      </c>
      <c r="G228" s="219" t="s">
        <v>709</v>
      </c>
      <c r="H228" s="220">
        <v>2</v>
      </c>
      <c r="I228" s="221"/>
      <c r="J228" s="222"/>
      <c r="K228" s="223">
        <f>ROUND(P228*H228,2)</f>
        <v>0</v>
      </c>
      <c r="L228" s="224"/>
      <c r="M228" s="225"/>
      <c r="N228" s="226" t="s">
        <v>20</v>
      </c>
      <c r="O228" s="227" t="s">
        <v>43</v>
      </c>
      <c r="P228" s="228">
        <f>I228+J228</f>
        <v>0</v>
      </c>
      <c r="Q228" s="228">
        <f>ROUND(I228*H228,2)</f>
        <v>0</v>
      </c>
      <c r="R228" s="228">
        <f>ROUND(J228*H228,2)</f>
        <v>0</v>
      </c>
      <c r="S228" s="82"/>
      <c r="T228" s="229">
        <f>S228*H228</f>
        <v>0</v>
      </c>
      <c r="U228" s="229">
        <v>0</v>
      </c>
      <c r="V228" s="229">
        <f>U228*H228</f>
        <v>0</v>
      </c>
      <c r="W228" s="229">
        <v>0</v>
      </c>
      <c r="X228" s="230">
        <f>W228*H228</f>
        <v>0</v>
      </c>
      <c r="Y228" s="36"/>
      <c r="Z228" s="36"/>
      <c r="AA228" s="36"/>
      <c r="AB228" s="36"/>
      <c r="AC228" s="36"/>
      <c r="AD228" s="36"/>
      <c r="AE228" s="36"/>
      <c r="AR228" s="231" t="s">
        <v>87</v>
      </c>
      <c r="AT228" s="231" t="s">
        <v>166</v>
      </c>
      <c r="AU228" s="231" t="s">
        <v>81</v>
      </c>
      <c r="AY228" s="15" t="s">
        <v>170</v>
      </c>
      <c r="BE228" s="232">
        <f>IF(O228="základní",K228,0)</f>
        <v>0</v>
      </c>
      <c r="BF228" s="232">
        <f>IF(O228="snížená",K228,0)</f>
        <v>0</v>
      </c>
      <c r="BG228" s="232">
        <f>IF(O228="zákl. přenesená",K228,0)</f>
        <v>0</v>
      </c>
      <c r="BH228" s="232">
        <f>IF(O228="sníž. přenesená",K228,0)</f>
        <v>0</v>
      </c>
      <c r="BI228" s="232">
        <f>IF(O228="nulová",K228,0)</f>
        <v>0</v>
      </c>
      <c r="BJ228" s="15" t="s">
        <v>81</v>
      </c>
      <c r="BK228" s="232">
        <f>ROUND(P228*H228,2)</f>
        <v>0</v>
      </c>
      <c r="BL228" s="15" t="s">
        <v>81</v>
      </c>
      <c r="BM228" s="231" t="s">
        <v>710</v>
      </c>
    </row>
    <row r="229" s="2" customFormat="1" ht="54" customHeight="1">
      <c r="A229" s="36"/>
      <c r="B229" s="37"/>
      <c r="C229" s="216" t="s">
        <v>711</v>
      </c>
      <c r="D229" s="216" t="s">
        <v>166</v>
      </c>
      <c r="E229" s="217" t="s">
        <v>712</v>
      </c>
      <c r="F229" s="218" t="s">
        <v>713</v>
      </c>
      <c r="G229" s="219" t="s">
        <v>169</v>
      </c>
      <c r="H229" s="220">
        <v>1</v>
      </c>
      <c r="I229" s="221"/>
      <c r="J229" s="222"/>
      <c r="K229" s="223">
        <f>ROUND(P229*H229,2)</f>
        <v>0</v>
      </c>
      <c r="L229" s="224"/>
      <c r="M229" s="225"/>
      <c r="N229" s="226" t="s">
        <v>20</v>
      </c>
      <c r="O229" s="227" t="s">
        <v>43</v>
      </c>
      <c r="P229" s="228">
        <f>I229+J229</f>
        <v>0</v>
      </c>
      <c r="Q229" s="228">
        <f>ROUND(I229*H229,2)</f>
        <v>0</v>
      </c>
      <c r="R229" s="228">
        <f>ROUND(J229*H229,2)</f>
        <v>0</v>
      </c>
      <c r="S229" s="82"/>
      <c r="T229" s="229">
        <f>S229*H229</f>
        <v>0</v>
      </c>
      <c r="U229" s="229">
        <v>0</v>
      </c>
      <c r="V229" s="229">
        <f>U229*H229</f>
        <v>0</v>
      </c>
      <c r="W229" s="229">
        <v>0</v>
      </c>
      <c r="X229" s="230">
        <f>W229*H229</f>
        <v>0</v>
      </c>
      <c r="Y229" s="36"/>
      <c r="Z229" s="36"/>
      <c r="AA229" s="36"/>
      <c r="AB229" s="36"/>
      <c r="AC229" s="36"/>
      <c r="AD229" s="36"/>
      <c r="AE229" s="36"/>
      <c r="AR229" s="231" t="s">
        <v>87</v>
      </c>
      <c r="AT229" s="231" t="s">
        <v>166</v>
      </c>
      <c r="AU229" s="231" t="s">
        <v>81</v>
      </c>
      <c r="AY229" s="15" t="s">
        <v>170</v>
      </c>
      <c r="BE229" s="232">
        <f>IF(O229="základní",K229,0)</f>
        <v>0</v>
      </c>
      <c r="BF229" s="232">
        <f>IF(O229="snížená",K229,0)</f>
        <v>0</v>
      </c>
      <c r="BG229" s="232">
        <f>IF(O229="zákl. přenesená",K229,0)</f>
        <v>0</v>
      </c>
      <c r="BH229" s="232">
        <f>IF(O229="sníž. přenesená",K229,0)</f>
        <v>0</v>
      </c>
      <c r="BI229" s="232">
        <f>IF(O229="nulová",K229,0)</f>
        <v>0</v>
      </c>
      <c r="BJ229" s="15" t="s">
        <v>81</v>
      </c>
      <c r="BK229" s="232">
        <f>ROUND(P229*H229,2)</f>
        <v>0</v>
      </c>
      <c r="BL229" s="15" t="s">
        <v>81</v>
      </c>
      <c r="BM229" s="231" t="s">
        <v>714</v>
      </c>
    </row>
    <row r="230" s="2" customFormat="1" ht="14.4" customHeight="1">
      <c r="A230" s="36"/>
      <c r="B230" s="37"/>
      <c r="C230" s="216" t="s">
        <v>715</v>
      </c>
      <c r="D230" s="216" t="s">
        <v>166</v>
      </c>
      <c r="E230" s="217" t="s">
        <v>716</v>
      </c>
      <c r="F230" s="218" t="s">
        <v>717</v>
      </c>
      <c r="G230" s="219" t="s">
        <v>169</v>
      </c>
      <c r="H230" s="220">
        <v>1</v>
      </c>
      <c r="I230" s="221"/>
      <c r="J230" s="222"/>
      <c r="K230" s="223">
        <f>ROUND(P230*H230,2)</f>
        <v>0</v>
      </c>
      <c r="L230" s="224"/>
      <c r="M230" s="225"/>
      <c r="N230" s="226" t="s">
        <v>20</v>
      </c>
      <c r="O230" s="227" t="s">
        <v>43</v>
      </c>
      <c r="P230" s="228">
        <f>I230+J230</f>
        <v>0</v>
      </c>
      <c r="Q230" s="228">
        <f>ROUND(I230*H230,2)</f>
        <v>0</v>
      </c>
      <c r="R230" s="228">
        <f>ROUND(J230*H230,2)</f>
        <v>0</v>
      </c>
      <c r="S230" s="82"/>
      <c r="T230" s="229">
        <f>S230*H230</f>
        <v>0</v>
      </c>
      <c r="U230" s="229">
        <v>0</v>
      </c>
      <c r="V230" s="229">
        <f>U230*H230</f>
        <v>0</v>
      </c>
      <c r="W230" s="229">
        <v>0</v>
      </c>
      <c r="X230" s="230">
        <f>W230*H230</f>
        <v>0</v>
      </c>
      <c r="Y230" s="36"/>
      <c r="Z230" s="36"/>
      <c r="AA230" s="36"/>
      <c r="AB230" s="36"/>
      <c r="AC230" s="36"/>
      <c r="AD230" s="36"/>
      <c r="AE230" s="36"/>
      <c r="AR230" s="231" t="s">
        <v>87</v>
      </c>
      <c r="AT230" s="231" t="s">
        <v>166</v>
      </c>
      <c r="AU230" s="231" t="s">
        <v>81</v>
      </c>
      <c r="AY230" s="15" t="s">
        <v>170</v>
      </c>
      <c r="BE230" s="232">
        <f>IF(O230="základní",K230,0)</f>
        <v>0</v>
      </c>
      <c r="BF230" s="232">
        <f>IF(O230="snížená",K230,0)</f>
        <v>0</v>
      </c>
      <c r="BG230" s="232">
        <f>IF(O230="zákl. přenesená",K230,0)</f>
        <v>0</v>
      </c>
      <c r="BH230" s="232">
        <f>IF(O230="sníž. přenesená",K230,0)</f>
        <v>0</v>
      </c>
      <c r="BI230" s="232">
        <f>IF(O230="nulová",K230,0)</f>
        <v>0</v>
      </c>
      <c r="BJ230" s="15" t="s">
        <v>81</v>
      </c>
      <c r="BK230" s="232">
        <f>ROUND(P230*H230,2)</f>
        <v>0</v>
      </c>
      <c r="BL230" s="15" t="s">
        <v>81</v>
      </c>
      <c r="BM230" s="231" t="s">
        <v>718</v>
      </c>
    </row>
    <row r="231" s="2" customFormat="1" ht="32.4" customHeight="1">
      <c r="A231" s="36"/>
      <c r="B231" s="37"/>
      <c r="C231" s="216" t="s">
        <v>719</v>
      </c>
      <c r="D231" s="216" t="s">
        <v>166</v>
      </c>
      <c r="E231" s="217" t="s">
        <v>720</v>
      </c>
      <c r="F231" s="218" t="s">
        <v>721</v>
      </c>
      <c r="G231" s="219" t="s">
        <v>169</v>
      </c>
      <c r="H231" s="220">
        <v>1</v>
      </c>
      <c r="I231" s="221"/>
      <c r="J231" s="222"/>
      <c r="K231" s="223">
        <f>ROUND(P231*H231,2)</f>
        <v>0</v>
      </c>
      <c r="L231" s="224"/>
      <c r="M231" s="225"/>
      <c r="N231" s="226" t="s">
        <v>20</v>
      </c>
      <c r="O231" s="227" t="s">
        <v>43</v>
      </c>
      <c r="P231" s="228">
        <f>I231+J231</f>
        <v>0</v>
      </c>
      <c r="Q231" s="228">
        <f>ROUND(I231*H231,2)</f>
        <v>0</v>
      </c>
      <c r="R231" s="228">
        <f>ROUND(J231*H231,2)</f>
        <v>0</v>
      </c>
      <c r="S231" s="82"/>
      <c r="T231" s="229">
        <f>S231*H231</f>
        <v>0</v>
      </c>
      <c r="U231" s="229">
        <v>0</v>
      </c>
      <c r="V231" s="229">
        <f>U231*H231</f>
        <v>0</v>
      </c>
      <c r="W231" s="229">
        <v>0</v>
      </c>
      <c r="X231" s="230">
        <f>W231*H231</f>
        <v>0</v>
      </c>
      <c r="Y231" s="36"/>
      <c r="Z231" s="36"/>
      <c r="AA231" s="36"/>
      <c r="AB231" s="36"/>
      <c r="AC231" s="36"/>
      <c r="AD231" s="36"/>
      <c r="AE231" s="36"/>
      <c r="AR231" s="231" t="s">
        <v>87</v>
      </c>
      <c r="AT231" s="231" t="s">
        <v>166</v>
      </c>
      <c r="AU231" s="231" t="s">
        <v>81</v>
      </c>
      <c r="AY231" s="15" t="s">
        <v>170</v>
      </c>
      <c r="BE231" s="232">
        <f>IF(O231="základní",K231,0)</f>
        <v>0</v>
      </c>
      <c r="BF231" s="232">
        <f>IF(O231="snížená",K231,0)</f>
        <v>0</v>
      </c>
      <c r="BG231" s="232">
        <f>IF(O231="zákl. přenesená",K231,0)</f>
        <v>0</v>
      </c>
      <c r="BH231" s="232">
        <f>IF(O231="sníž. přenesená",K231,0)</f>
        <v>0</v>
      </c>
      <c r="BI231" s="232">
        <f>IF(O231="nulová",K231,0)</f>
        <v>0</v>
      </c>
      <c r="BJ231" s="15" t="s">
        <v>81</v>
      </c>
      <c r="BK231" s="232">
        <f>ROUND(P231*H231,2)</f>
        <v>0</v>
      </c>
      <c r="BL231" s="15" t="s">
        <v>81</v>
      </c>
      <c r="BM231" s="231" t="s">
        <v>722</v>
      </c>
    </row>
    <row r="232" s="2" customFormat="1" ht="43.2" customHeight="1">
      <c r="A232" s="36"/>
      <c r="B232" s="37"/>
      <c r="C232" s="216" t="s">
        <v>723</v>
      </c>
      <c r="D232" s="216" t="s">
        <v>166</v>
      </c>
      <c r="E232" s="217" t="s">
        <v>724</v>
      </c>
      <c r="F232" s="218" t="s">
        <v>725</v>
      </c>
      <c r="G232" s="219" t="s">
        <v>169</v>
      </c>
      <c r="H232" s="220">
        <v>1</v>
      </c>
      <c r="I232" s="221"/>
      <c r="J232" s="222"/>
      <c r="K232" s="223">
        <f>ROUND(P232*H232,2)</f>
        <v>0</v>
      </c>
      <c r="L232" s="224"/>
      <c r="M232" s="225"/>
      <c r="N232" s="226" t="s">
        <v>20</v>
      </c>
      <c r="O232" s="227" t="s">
        <v>43</v>
      </c>
      <c r="P232" s="228">
        <f>I232+J232</f>
        <v>0</v>
      </c>
      <c r="Q232" s="228">
        <f>ROUND(I232*H232,2)</f>
        <v>0</v>
      </c>
      <c r="R232" s="228">
        <f>ROUND(J232*H232,2)</f>
        <v>0</v>
      </c>
      <c r="S232" s="82"/>
      <c r="T232" s="229">
        <f>S232*H232</f>
        <v>0</v>
      </c>
      <c r="U232" s="229">
        <v>0</v>
      </c>
      <c r="V232" s="229">
        <f>U232*H232</f>
        <v>0</v>
      </c>
      <c r="W232" s="229">
        <v>0</v>
      </c>
      <c r="X232" s="230">
        <f>W232*H232</f>
        <v>0</v>
      </c>
      <c r="Y232" s="36"/>
      <c r="Z232" s="36"/>
      <c r="AA232" s="36"/>
      <c r="AB232" s="36"/>
      <c r="AC232" s="36"/>
      <c r="AD232" s="36"/>
      <c r="AE232" s="36"/>
      <c r="AR232" s="231" t="s">
        <v>87</v>
      </c>
      <c r="AT232" s="231" t="s">
        <v>166</v>
      </c>
      <c r="AU232" s="231" t="s">
        <v>81</v>
      </c>
      <c r="AY232" s="15" t="s">
        <v>170</v>
      </c>
      <c r="BE232" s="232">
        <f>IF(O232="základní",K232,0)</f>
        <v>0</v>
      </c>
      <c r="BF232" s="232">
        <f>IF(O232="snížená",K232,0)</f>
        <v>0</v>
      </c>
      <c r="BG232" s="232">
        <f>IF(O232="zákl. přenesená",K232,0)</f>
        <v>0</v>
      </c>
      <c r="BH232" s="232">
        <f>IF(O232="sníž. přenesená",K232,0)</f>
        <v>0</v>
      </c>
      <c r="BI232" s="232">
        <f>IF(O232="nulová",K232,0)</f>
        <v>0</v>
      </c>
      <c r="BJ232" s="15" t="s">
        <v>81</v>
      </c>
      <c r="BK232" s="232">
        <f>ROUND(P232*H232,2)</f>
        <v>0</v>
      </c>
      <c r="BL232" s="15" t="s">
        <v>81</v>
      </c>
      <c r="BM232" s="231" t="s">
        <v>726</v>
      </c>
    </row>
    <row r="233" s="2" customFormat="1" ht="64.8" customHeight="1">
      <c r="A233" s="36"/>
      <c r="B233" s="37"/>
      <c r="C233" s="216" t="s">
        <v>727</v>
      </c>
      <c r="D233" s="216" t="s">
        <v>166</v>
      </c>
      <c r="E233" s="217" t="s">
        <v>728</v>
      </c>
      <c r="F233" s="218" t="s">
        <v>729</v>
      </c>
      <c r="G233" s="219" t="s">
        <v>169</v>
      </c>
      <c r="H233" s="220">
        <v>2</v>
      </c>
      <c r="I233" s="221"/>
      <c r="J233" s="222"/>
      <c r="K233" s="223">
        <f>ROUND(P233*H233,2)</f>
        <v>0</v>
      </c>
      <c r="L233" s="224"/>
      <c r="M233" s="225"/>
      <c r="N233" s="226" t="s">
        <v>20</v>
      </c>
      <c r="O233" s="227" t="s">
        <v>43</v>
      </c>
      <c r="P233" s="228">
        <f>I233+J233</f>
        <v>0</v>
      </c>
      <c r="Q233" s="228">
        <f>ROUND(I233*H233,2)</f>
        <v>0</v>
      </c>
      <c r="R233" s="228">
        <f>ROUND(J233*H233,2)</f>
        <v>0</v>
      </c>
      <c r="S233" s="82"/>
      <c r="T233" s="229">
        <f>S233*H233</f>
        <v>0</v>
      </c>
      <c r="U233" s="229">
        <v>0</v>
      </c>
      <c r="V233" s="229">
        <f>U233*H233</f>
        <v>0</v>
      </c>
      <c r="W233" s="229">
        <v>0</v>
      </c>
      <c r="X233" s="230">
        <f>W233*H233</f>
        <v>0</v>
      </c>
      <c r="Y233" s="36"/>
      <c r="Z233" s="36"/>
      <c r="AA233" s="36"/>
      <c r="AB233" s="36"/>
      <c r="AC233" s="36"/>
      <c r="AD233" s="36"/>
      <c r="AE233" s="36"/>
      <c r="AR233" s="231" t="s">
        <v>87</v>
      </c>
      <c r="AT233" s="231" t="s">
        <v>166</v>
      </c>
      <c r="AU233" s="231" t="s">
        <v>81</v>
      </c>
      <c r="AY233" s="15" t="s">
        <v>170</v>
      </c>
      <c r="BE233" s="232">
        <f>IF(O233="základní",K233,0)</f>
        <v>0</v>
      </c>
      <c r="BF233" s="232">
        <f>IF(O233="snížená",K233,0)</f>
        <v>0</v>
      </c>
      <c r="BG233" s="232">
        <f>IF(O233="zákl. přenesená",K233,0)</f>
        <v>0</v>
      </c>
      <c r="BH233" s="232">
        <f>IF(O233="sníž. přenesená",K233,0)</f>
        <v>0</v>
      </c>
      <c r="BI233" s="232">
        <f>IF(O233="nulová",K233,0)</f>
        <v>0</v>
      </c>
      <c r="BJ233" s="15" t="s">
        <v>81</v>
      </c>
      <c r="BK233" s="232">
        <f>ROUND(P233*H233,2)</f>
        <v>0</v>
      </c>
      <c r="BL233" s="15" t="s">
        <v>81</v>
      </c>
      <c r="BM233" s="231" t="s">
        <v>730</v>
      </c>
    </row>
    <row r="234" s="2" customFormat="1">
      <c r="A234" s="36"/>
      <c r="B234" s="37"/>
      <c r="C234" s="38"/>
      <c r="D234" s="259" t="s">
        <v>567</v>
      </c>
      <c r="E234" s="38"/>
      <c r="F234" s="260" t="s">
        <v>731</v>
      </c>
      <c r="G234" s="38"/>
      <c r="H234" s="38"/>
      <c r="I234" s="147"/>
      <c r="J234" s="147"/>
      <c r="K234" s="38"/>
      <c r="L234" s="38"/>
      <c r="M234" s="42"/>
      <c r="N234" s="261"/>
      <c r="O234" s="262"/>
      <c r="P234" s="82"/>
      <c r="Q234" s="82"/>
      <c r="R234" s="82"/>
      <c r="S234" s="82"/>
      <c r="T234" s="82"/>
      <c r="U234" s="82"/>
      <c r="V234" s="82"/>
      <c r="W234" s="82"/>
      <c r="X234" s="83"/>
      <c r="Y234" s="36"/>
      <c r="Z234" s="36"/>
      <c r="AA234" s="36"/>
      <c r="AB234" s="36"/>
      <c r="AC234" s="36"/>
      <c r="AD234" s="36"/>
      <c r="AE234" s="36"/>
      <c r="AT234" s="15" t="s">
        <v>567</v>
      </c>
      <c r="AU234" s="15" t="s">
        <v>81</v>
      </c>
    </row>
    <row r="235" s="2" customFormat="1" ht="54" customHeight="1">
      <c r="A235" s="36"/>
      <c r="B235" s="37"/>
      <c r="C235" s="216" t="s">
        <v>732</v>
      </c>
      <c r="D235" s="216" t="s">
        <v>166</v>
      </c>
      <c r="E235" s="217" t="s">
        <v>733</v>
      </c>
      <c r="F235" s="218" t="s">
        <v>734</v>
      </c>
      <c r="G235" s="219" t="s">
        <v>169</v>
      </c>
      <c r="H235" s="220">
        <v>1</v>
      </c>
      <c r="I235" s="221"/>
      <c r="J235" s="222"/>
      <c r="K235" s="223">
        <f>ROUND(P235*H235,2)</f>
        <v>0</v>
      </c>
      <c r="L235" s="224"/>
      <c r="M235" s="225"/>
      <c r="N235" s="226" t="s">
        <v>20</v>
      </c>
      <c r="O235" s="227" t="s">
        <v>43</v>
      </c>
      <c r="P235" s="228">
        <f>I235+J235</f>
        <v>0</v>
      </c>
      <c r="Q235" s="228">
        <f>ROUND(I235*H235,2)</f>
        <v>0</v>
      </c>
      <c r="R235" s="228">
        <f>ROUND(J235*H235,2)</f>
        <v>0</v>
      </c>
      <c r="S235" s="82"/>
      <c r="T235" s="229">
        <f>S235*H235</f>
        <v>0</v>
      </c>
      <c r="U235" s="229">
        <v>0</v>
      </c>
      <c r="V235" s="229">
        <f>U235*H235</f>
        <v>0</v>
      </c>
      <c r="W235" s="229">
        <v>0</v>
      </c>
      <c r="X235" s="230">
        <f>W235*H235</f>
        <v>0</v>
      </c>
      <c r="Y235" s="36"/>
      <c r="Z235" s="36"/>
      <c r="AA235" s="36"/>
      <c r="AB235" s="36"/>
      <c r="AC235" s="36"/>
      <c r="AD235" s="36"/>
      <c r="AE235" s="36"/>
      <c r="AR235" s="231" t="s">
        <v>87</v>
      </c>
      <c r="AT235" s="231" t="s">
        <v>166</v>
      </c>
      <c r="AU235" s="231" t="s">
        <v>81</v>
      </c>
      <c r="AY235" s="15" t="s">
        <v>170</v>
      </c>
      <c r="BE235" s="232">
        <f>IF(O235="základní",K235,0)</f>
        <v>0</v>
      </c>
      <c r="BF235" s="232">
        <f>IF(O235="snížená",K235,0)</f>
        <v>0</v>
      </c>
      <c r="BG235" s="232">
        <f>IF(O235="zákl. přenesená",K235,0)</f>
        <v>0</v>
      </c>
      <c r="BH235" s="232">
        <f>IF(O235="sníž. přenesená",K235,0)</f>
        <v>0</v>
      </c>
      <c r="BI235" s="232">
        <f>IF(O235="nulová",K235,0)</f>
        <v>0</v>
      </c>
      <c r="BJ235" s="15" t="s">
        <v>81</v>
      </c>
      <c r="BK235" s="232">
        <f>ROUND(P235*H235,2)</f>
        <v>0</v>
      </c>
      <c r="BL235" s="15" t="s">
        <v>81</v>
      </c>
      <c r="BM235" s="231" t="s">
        <v>735</v>
      </c>
    </row>
    <row r="236" s="2" customFormat="1" ht="54" customHeight="1">
      <c r="A236" s="36"/>
      <c r="B236" s="37"/>
      <c r="C236" s="216" t="s">
        <v>736</v>
      </c>
      <c r="D236" s="216" t="s">
        <v>166</v>
      </c>
      <c r="E236" s="217" t="s">
        <v>737</v>
      </c>
      <c r="F236" s="218" t="s">
        <v>738</v>
      </c>
      <c r="G236" s="219" t="s">
        <v>169</v>
      </c>
      <c r="H236" s="220">
        <v>2</v>
      </c>
      <c r="I236" s="221"/>
      <c r="J236" s="222"/>
      <c r="K236" s="223">
        <f>ROUND(P236*H236,2)</f>
        <v>0</v>
      </c>
      <c r="L236" s="224"/>
      <c r="M236" s="225"/>
      <c r="N236" s="226" t="s">
        <v>20</v>
      </c>
      <c r="O236" s="227" t="s">
        <v>43</v>
      </c>
      <c r="P236" s="228">
        <f>I236+J236</f>
        <v>0</v>
      </c>
      <c r="Q236" s="228">
        <f>ROUND(I236*H236,2)</f>
        <v>0</v>
      </c>
      <c r="R236" s="228">
        <f>ROUND(J236*H236,2)</f>
        <v>0</v>
      </c>
      <c r="S236" s="82"/>
      <c r="T236" s="229">
        <f>S236*H236</f>
        <v>0</v>
      </c>
      <c r="U236" s="229">
        <v>0</v>
      </c>
      <c r="V236" s="229">
        <f>U236*H236</f>
        <v>0</v>
      </c>
      <c r="W236" s="229">
        <v>0</v>
      </c>
      <c r="X236" s="230">
        <f>W236*H236</f>
        <v>0</v>
      </c>
      <c r="Y236" s="36"/>
      <c r="Z236" s="36"/>
      <c r="AA236" s="36"/>
      <c r="AB236" s="36"/>
      <c r="AC236" s="36"/>
      <c r="AD236" s="36"/>
      <c r="AE236" s="36"/>
      <c r="AR236" s="231" t="s">
        <v>87</v>
      </c>
      <c r="AT236" s="231" t="s">
        <v>166</v>
      </c>
      <c r="AU236" s="231" t="s">
        <v>81</v>
      </c>
      <c r="AY236" s="15" t="s">
        <v>170</v>
      </c>
      <c r="BE236" s="232">
        <f>IF(O236="základní",K236,0)</f>
        <v>0</v>
      </c>
      <c r="BF236" s="232">
        <f>IF(O236="snížená",K236,0)</f>
        <v>0</v>
      </c>
      <c r="BG236" s="232">
        <f>IF(O236="zákl. přenesená",K236,0)</f>
        <v>0</v>
      </c>
      <c r="BH236" s="232">
        <f>IF(O236="sníž. přenesená",K236,0)</f>
        <v>0</v>
      </c>
      <c r="BI236" s="232">
        <f>IF(O236="nulová",K236,0)</f>
        <v>0</v>
      </c>
      <c r="BJ236" s="15" t="s">
        <v>81</v>
      </c>
      <c r="BK236" s="232">
        <f>ROUND(P236*H236,2)</f>
        <v>0</v>
      </c>
      <c r="BL236" s="15" t="s">
        <v>81</v>
      </c>
      <c r="BM236" s="231" t="s">
        <v>739</v>
      </c>
    </row>
    <row r="237" s="2" customFormat="1" ht="21.6" customHeight="1">
      <c r="A237" s="36"/>
      <c r="B237" s="37"/>
      <c r="C237" s="216" t="s">
        <v>740</v>
      </c>
      <c r="D237" s="216" t="s">
        <v>166</v>
      </c>
      <c r="E237" s="217" t="s">
        <v>741</v>
      </c>
      <c r="F237" s="218" t="s">
        <v>742</v>
      </c>
      <c r="G237" s="219" t="s">
        <v>169</v>
      </c>
      <c r="H237" s="220">
        <v>1</v>
      </c>
      <c r="I237" s="221"/>
      <c r="J237" s="222"/>
      <c r="K237" s="223">
        <f>ROUND(P237*H237,2)</f>
        <v>0</v>
      </c>
      <c r="L237" s="224"/>
      <c r="M237" s="225"/>
      <c r="N237" s="226" t="s">
        <v>20</v>
      </c>
      <c r="O237" s="227" t="s">
        <v>43</v>
      </c>
      <c r="P237" s="228">
        <f>I237+J237</f>
        <v>0</v>
      </c>
      <c r="Q237" s="228">
        <f>ROUND(I237*H237,2)</f>
        <v>0</v>
      </c>
      <c r="R237" s="228">
        <f>ROUND(J237*H237,2)</f>
        <v>0</v>
      </c>
      <c r="S237" s="82"/>
      <c r="T237" s="229">
        <f>S237*H237</f>
        <v>0</v>
      </c>
      <c r="U237" s="229">
        <v>0</v>
      </c>
      <c r="V237" s="229">
        <f>U237*H237</f>
        <v>0</v>
      </c>
      <c r="W237" s="229">
        <v>0</v>
      </c>
      <c r="X237" s="230">
        <f>W237*H237</f>
        <v>0</v>
      </c>
      <c r="Y237" s="36"/>
      <c r="Z237" s="36"/>
      <c r="AA237" s="36"/>
      <c r="AB237" s="36"/>
      <c r="AC237" s="36"/>
      <c r="AD237" s="36"/>
      <c r="AE237" s="36"/>
      <c r="AR237" s="231" t="s">
        <v>87</v>
      </c>
      <c r="AT237" s="231" t="s">
        <v>166</v>
      </c>
      <c r="AU237" s="231" t="s">
        <v>81</v>
      </c>
      <c r="AY237" s="15" t="s">
        <v>170</v>
      </c>
      <c r="BE237" s="232">
        <f>IF(O237="základní",K237,0)</f>
        <v>0</v>
      </c>
      <c r="BF237" s="232">
        <f>IF(O237="snížená",K237,0)</f>
        <v>0</v>
      </c>
      <c r="BG237" s="232">
        <f>IF(O237="zákl. přenesená",K237,0)</f>
        <v>0</v>
      </c>
      <c r="BH237" s="232">
        <f>IF(O237="sníž. přenesená",K237,0)</f>
        <v>0</v>
      </c>
      <c r="BI237" s="232">
        <f>IF(O237="nulová",K237,0)</f>
        <v>0</v>
      </c>
      <c r="BJ237" s="15" t="s">
        <v>81</v>
      </c>
      <c r="BK237" s="232">
        <f>ROUND(P237*H237,2)</f>
        <v>0</v>
      </c>
      <c r="BL237" s="15" t="s">
        <v>81</v>
      </c>
      <c r="BM237" s="231" t="s">
        <v>743</v>
      </c>
    </row>
    <row r="238" s="2" customFormat="1" ht="64.8" customHeight="1">
      <c r="A238" s="36"/>
      <c r="B238" s="37"/>
      <c r="C238" s="216" t="s">
        <v>744</v>
      </c>
      <c r="D238" s="216" t="s">
        <v>166</v>
      </c>
      <c r="E238" s="217" t="s">
        <v>745</v>
      </c>
      <c r="F238" s="218" t="s">
        <v>746</v>
      </c>
      <c r="G238" s="219" t="s">
        <v>169</v>
      </c>
      <c r="H238" s="220">
        <v>1</v>
      </c>
      <c r="I238" s="221"/>
      <c r="J238" s="222"/>
      <c r="K238" s="223">
        <f>ROUND(P238*H238,2)</f>
        <v>0</v>
      </c>
      <c r="L238" s="224"/>
      <c r="M238" s="225"/>
      <c r="N238" s="226" t="s">
        <v>20</v>
      </c>
      <c r="O238" s="227" t="s">
        <v>43</v>
      </c>
      <c r="P238" s="228">
        <f>I238+J238</f>
        <v>0</v>
      </c>
      <c r="Q238" s="228">
        <f>ROUND(I238*H238,2)</f>
        <v>0</v>
      </c>
      <c r="R238" s="228">
        <f>ROUND(J238*H238,2)</f>
        <v>0</v>
      </c>
      <c r="S238" s="82"/>
      <c r="T238" s="229">
        <f>S238*H238</f>
        <v>0</v>
      </c>
      <c r="U238" s="229">
        <v>0</v>
      </c>
      <c r="V238" s="229">
        <f>U238*H238</f>
        <v>0</v>
      </c>
      <c r="W238" s="229">
        <v>0</v>
      </c>
      <c r="X238" s="230">
        <f>W238*H238</f>
        <v>0</v>
      </c>
      <c r="Y238" s="36"/>
      <c r="Z238" s="36"/>
      <c r="AA238" s="36"/>
      <c r="AB238" s="36"/>
      <c r="AC238" s="36"/>
      <c r="AD238" s="36"/>
      <c r="AE238" s="36"/>
      <c r="AR238" s="231" t="s">
        <v>87</v>
      </c>
      <c r="AT238" s="231" t="s">
        <v>166</v>
      </c>
      <c r="AU238" s="231" t="s">
        <v>81</v>
      </c>
      <c r="AY238" s="15" t="s">
        <v>170</v>
      </c>
      <c r="BE238" s="232">
        <f>IF(O238="základní",K238,0)</f>
        <v>0</v>
      </c>
      <c r="BF238" s="232">
        <f>IF(O238="snížená",K238,0)</f>
        <v>0</v>
      </c>
      <c r="BG238" s="232">
        <f>IF(O238="zákl. přenesená",K238,0)</f>
        <v>0</v>
      </c>
      <c r="BH238" s="232">
        <f>IF(O238="sníž. přenesená",K238,0)</f>
        <v>0</v>
      </c>
      <c r="BI238" s="232">
        <f>IF(O238="nulová",K238,0)</f>
        <v>0</v>
      </c>
      <c r="BJ238" s="15" t="s">
        <v>81</v>
      </c>
      <c r="BK238" s="232">
        <f>ROUND(P238*H238,2)</f>
        <v>0</v>
      </c>
      <c r="BL238" s="15" t="s">
        <v>81</v>
      </c>
      <c r="BM238" s="231" t="s">
        <v>747</v>
      </c>
    </row>
    <row r="239" s="2" customFormat="1">
      <c r="A239" s="36"/>
      <c r="B239" s="37"/>
      <c r="C239" s="38"/>
      <c r="D239" s="259" t="s">
        <v>567</v>
      </c>
      <c r="E239" s="38"/>
      <c r="F239" s="260" t="s">
        <v>748</v>
      </c>
      <c r="G239" s="38"/>
      <c r="H239" s="38"/>
      <c r="I239" s="147"/>
      <c r="J239" s="147"/>
      <c r="K239" s="38"/>
      <c r="L239" s="38"/>
      <c r="M239" s="42"/>
      <c r="N239" s="261"/>
      <c r="O239" s="262"/>
      <c r="P239" s="82"/>
      <c r="Q239" s="82"/>
      <c r="R239" s="82"/>
      <c r="S239" s="82"/>
      <c r="T239" s="82"/>
      <c r="U239" s="82"/>
      <c r="V239" s="82"/>
      <c r="W239" s="82"/>
      <c r="X239" s="83"/>
      <c r="Y239" s="36"/>
      <c r="Z239" s="36"/>
      <c r="AA239" s="36"/>
      <c r="AB239" s="36"/>
      <c r="AC239" s="36"/>
      <c r="AD239" s="36"/>
      <c r="AE239" s="36"/>
      <c r="AT239" s="15" t="s">
        <v>567</v>
      </c>
      <c r="AU239" s="15" t="s">
        <v>81</v>
      </c>
    </row>
    <row r="240" s="2" customFormat="1" ht="21.6" customHeight="1">
      <c r="A240" s="36"/>
      <c r="B240" s="37"/>
      <c r="C240" s="216" t="s">
        <v>749</v>
      </c>
      <c r="D240" s="216" t="s">
        <v>166</v>
      </c>
      <c r="E240" s="217" t="s">
        <v>750</v>
      </c>
      <c r="F240" s="218" t="s">
        <v>751</v>
      </c>
      <c r="G240" s="219" t="s">
        <v>169</v>
      </c>
      <c r="H240" s="220">
        <v>5</v>
      </c>
      <c r="I240" s="221"/>
      <c r="J240" s="222"/>
      <c r="K240" s="223">
        <f>ROUND(P240*H240,2)</f>
        <v>0</v>
      </c>
      <c r="L240" s="224"/>
      <c r="M240" s="225"/>
      <c r="N240" s="226" t="s">
        <v>20</v>
      </c>
      <c r="O240" s="227" t="s">
        <v>43</v>
      </c>
      <c r="P240" s="228">
        <f>I240+J240</f>
        <v>0</v>
      </c>
      <c r="Q240" s="228">
        <f>ROUND(I240*H240,2)</f>
        <v>0</v>
      </c>
      <c r="R240" s="228">
        <f>ROUND(J240*H240,2)</f>
        <v>0</v>
      </c>
      <c r="S240" s="82"/>
      <c r="T240" s="229">
        <f>S240*H240</f>
        <v>0</v>
      </c>
      <c r="U240" s="229">
        <v>0</v>
      </c>
      <c r="V240" s="229">
        <f>U240*H240</f>
        <v>0</v>
      </c>
      <c r="W240" s="229">
        <v>0</v>
      </c>
      <c r="X240" s="230">
        <f>W240*H240</f>
        <v>0</v>
      </c>
      <c r="Y240" s="36"/>
      <c r="Z240" s="36"/>
      <c r="AA240" s="36"/>
      <c r="AB240" s="36"/>
      <c r="AC240" s="36"/>
      <c r="AD240" s="36"/>
      <c r="AE240" s="36"/>
      <c r="AR240" s="231" t="s">
        <v>87</v>
      </c>
      <c r="AT240" s="231" t="s">
        <v>166</v>
      </c>
      <c r="AU240" s="231" t="s">
        <v>81</v>
      </c>
      <c r="AY240" s="15" t="s">
        <v>170</v>
      </c>
      <c r="BE240" s="232">
        <f>IF(O240="základní",K240,0)</f>
        <v>0</v>
      </c>
      <c r="BF240" s="232">
        <f>IF(O240="snížená",K240,0)</f>
        <v>0</v>
      </c>
      <c r="BG240" s="232">
        <f>IF(O240="zákl. přenesená",K240,0)</f>
        <v>0</v>
      </c>
      <c r="BH240" s="232">
        <f>IF(O240="sníž. přenesená",K240,0)</f>
        <v>0</v>
      </c>
      <c r="BI240" s="232">
        <f>IF(O240="nulová",K240,0)</f>
        <v>0</v>
      </c>
      <c r="BJ240" s="15" t="s">
        <v>81</v>
      </c>
      <c r="BK240" s="232">
        <f>ROUND(P240*H240,2)</f>
        <v>0</v>
      </c>
      <c r="BL240" s="15" t="s">
        <v>81</v>
      </c>
      <c r="BM240" s="231" t="s">
        <v>752</v>
      </c>
    </row>
    <row r="241" s="2" customFormat="1" ht="32.4" customHeight="1">
      <c r="A241" s="36"/>
      <c r="B241" s="37"/>
      <c r="C241" s="216" t="s">
        <v>753</v>
      </c>
      <c r="D241" s="216" t="s">
        <v>166</v>
      </c>
      <c r="E241" s="217" t="s">
        <v>754</v>
      </c>
      <c r="F241" s="218" t="s">
        <v>755</v>
      </c>
      <c r="G241" s="219" t="s">
        <v>169</v>
      </c>
      <c r="H241" s="220">
        <v>5</v>
      </c>
      <c r="I241" s="221"/>
      <c r="J241" s="222"/>
      <c r="K241" s="223">
        <f>ROUND(P241*H241,2)</f>
        <v>0</v>
      </c>
      <c r="L241" s="224"/>
      <c r="M241" s="225"/>
      <c r="N241" s="226" t="s">
        <v>20</v>
      </c>
      <c r="O241" s="227" t="s">
        <v>43</v>
      </c>
      <c r="P241" s="228">
        <f>I241+J241</f>
        <v>0</v>
      </c>
      <c r="Q241" s="228">
        <f>ROUND(I241*H241,2)</f>
        <v>0</v>
      </c>
      <c r="R241" s="228">
        <f>ROUND(J241*H241,2)</f>
        <v>0</v>
      </c>
      <c r="S241" s="82"/>
      <c r="T241" s="229">
        <f>S241*H241</f>
        <v>0</v>
      </c>
      <c r="U241" s="229">
        <v>0</v>
      </c>
      <c r="V241" s="229">
        <f>U241*H241</f>
        <v>0</v>
      </c>
      <c r="W241" s="229">
        <v>0</v>
      </c>
      <c r="X241" s="230">
        <f>W241*H241</f>
        <v>0</v>
      </c>
      <c r="Y241" s="36"/>
      <c r="Z241" s="36"/>
      <c r="AA241" s="36"/>
      <c r="AB241" s="36"/>
      <c r="AC241" s="36"/>
      <c r="AD241" s="36"/>
      <c r="AE241" s="36"/>
      <c r="AR241" s="231" t="s">
        <v>87</v>
      </c>
      <c r="AT241" s="231" t="s">
        <v>166</v>
      </c>
      <c r="AU241" s="231" t="s">
        <v>81</v>
      </c>
      <c r="AY241" s="15" t="s">
        <v>170</v>
      </c>
      <c r="BE241" s="232">
        <f>IF(O241="základní",K241,0)</f>
        <v>0</v>
      </c>
      <c r="BF241" s="232">
        <f>IF(O241="snížená",K241,0)</f>
        <v>0</v>
      </c>
      <c r="BG241" s="232">
        <f>IF(O241="zákl. přenesená",K241,0)</f>
        <v>0</v>
      </c>
      <c r="BH241" s="232">
        <f>IF(O241="sníž. přenesená",K241,0)</f>
        <v>0</v>
      </c>
      <c r="BI241" s="232">
        <f>IF(O241="nulová",K241,0)</f>
        <v>0</v>
      </c>
      <c r="BJ241" s="15" t="s">
        <v>81</v>
      </c>
      <c r="BK241" s="232">
        <f>ROUND(P241*H241,2)</f>
        <v>0</v>
      </c>
      <c r="BL241" s="15" t="s">
        <v>81</v>
      </c>
      <c r="BM241" s="231" t="s">
        <v>756</v>
      </c>
    </row>
    <row r="242" s="2" customFormat="1" ht="32.4" customHeight="1">
      <c r="A242" s="36"/>
      <c r="B242" s="37"/>
      <c r="C242" s="216" t="s">
        <v>757</v>
      </c>
      <c r="D242" s="216" t="s">
        <v>166</v>
      </c>
      <c r="E242" s="217" t="s">
        <v>758</v>
      </c>
      <c r="F242" s="218" t="s">
        <v>759</v>
      </c>
      <c r="G242" s="219" t="s">
        <v>169</v>
      </c>
      <c r="H242" s="220">
        <v>6</v>
      </c>
      <c r="I242" s="221"/>
      <c r="J242" s="222"/>
      <c r="K242" s="223">
        <f>ROUND(P242*H242,2)</f>
        <v>0</v>
      </c>
      <c r="L242" s="224"/>
      <c r="M242" s="225"/>
      <c r="N242" s="226" t="s">
        <v>20</v>
      </c>
      <c r="O242" s="227" t="s">
        <v>43</v>
      </c>
      <c r="P242" s="228">
        <f>I242+J242</f>
        <v>0</v>
      </c>
      <c r="Q242" s="228">
        <f>ROUND(I242*H242,2)</f>
        <v>0</v>
      </c>
      <c r="R242" s="228">
        <f>ROUND(J242*H242,2)</f>
        <v>0</v>
      </c>
      <c r="S242" s="82"/>
      <c r="T242" s="229">
        <f>S242*H242</f>
        <v>0</v>
      </c>
      <c r="U242" s="229">
        <v>0</v>
      </c>
      <c r="V242" s="229">
        <f>U242*H242</f>
        <v>0</v>
      </c>
      <c r="W242" s="229">
        <v>0</v>
      </c>
      <c r="X242" s="230">
        <f>W242*H242</f>
        <v>0</v>
      </c>
      <c r="Y242" s="36"/>
      <c r="Z242" s="36"/>
      <c r="AA242" s="36"/>
      <c r="AB242" s="36"/>
      <c r="AC242" s="36"/>
      <c r="AD242" s="36"/>
      <c r="AE242" s="36"/>
      <c r="AR242" s="231" t="s">
        <v>87</v>
      </c>
      <c r="AT242" s="231" t="s">
        <v>166</v>
      </c>
      <c r="AU242" s="231" t="s">
        <v>81</v>
      </c>
      <c r="AY242" s="15" t="s">
        <v>170</v>
      </c>
      <c r="BE242" s="232">
        <f>IF(O242="základní",K242,0)</f>
        <v>0</v>
      </c>
      <c r="BF242" s="232">
        <f>IF(O242="snížená",K242,0)</f>
        <v>0</v>
      </c>
      <c r="BG242" s="232">
        <f>IF(O242="zákl. přenesená",K242,0)</f>
        <v>0</v>
      </c>
      <c r="BH242" s="232">
        <f>IF(O242="sníž. přenesená",K242,0)</f>
        <v>0</v>
      </c>
      <c r="BI242" s="232">
        <f>IF(O242="nulová",K242,0)</f>
        <v>0</v>
      </c>
      <c r="BJ242" s="15" t="s">
        <v>81</v>
      </c>
      <c r="BK242" s="232">
        <f>ROUND(P242*H242,2)</f>
        <v>0</v>
      </c>
      <c r="BL242" s="15" t="s">
        <v>81</v>
      </c>
      <c r="BM242" s="231" t="s">
        <v>760</v>
      </c>
    </row>
    <row r="243" s="2" customFormat="1" ht="32.4" customHeight="1">
      <c r="A243" s="36"/>
      <c r="B243" s="37"/>
      <c r="C243" s="216" t="s">
        <v>761</v>
      </c>
      <c r="D243" s="216" t="s">
        <v>166</v>
      </c>
      <c r="E243" s="217" t="s">
        <v>762</v>
      </c>
      <c r="F243" s="218" t="s">
        <v>763</v>
      </c>
      <c r="G243" s="219" t="s">
        <v>169</v>
      </c>
      <c r="H243" s="220">
        <v>5</v>
      </c>
      <c r="I243" s="221"/>
      <c r="J243" s="222"/>
      <c r="K243" s="223">
        <f>ROUND(P243*H243,2)</f>
        <v>0</v>
      </c>
      <c r="L243" s="224"/>
      <c r="M243" s="225"/>
      <c r="N243" s="226" t="s">
        <v>20</v>
      </c>
      <c r="O243" s="227" t="s">
        <v>43</v>
      </c>
      <c r="P243" s="228">
        <f>I243+J243</f>
        <v>0</v>
      </c>
      <c r="Q243" s="228">
        <f>ROUND(I243*H243,2)</f>
        <v>0</v>
      </c>
      <c r="R243" s="228">
        <f>ROUND(J243*H243,2)</f>
        <v>0</v>
      </c>
      <c r="S243" s="82"/>
      <c r="T243" s="229">
        <f>S243*H243</f>
        <v>0</v>
      </c>
      <c r="U243" s="229">
        <v>0</v>
      </c>
      <c r="V243" s="229">
        <f>U243*H243</f>
        <v>0</v>
      </c>
      <c r="W243" s="229">
        <v>0</v>
      </c>
      <c r="X243" s="230">
        <f>W243*H243</f>
        <v>0</v>
      </c>
      <c r="Y243" s="36"/>
      <c r="Z243" s="36"/>
      <c r="AA243" s="36"/>
      <c r="AB243" s="36"/>
      <c r="AC243" s="36"/>
      <c r="AD243" s="36"/>
      <c r="AE243" s="36"/>
      <c r="AR243" s="231" t="s">
        <v>87</v>
      </c>
      <c r="AT243" s="231" t="s">
        <v>166</v>
      </c>
      <c r="AU243" s="231" t="s">
        <v>81</v>
      </c>
      <c r="AY243" s="15" t="s">
        <v>170</v>
      </c>
      <c r="BE243" s="232">
        <f>IF(O243="základní",K243,0)</f>
        <v>0</v>
      </c>
      <c r="BF243" s="232">
        <f>IF(O243="snížená",K243,0)</f>
        <v>0</v>
      </c>
      <c r="BG243" s="232">
        <f>IF(O243="zákl. přenesená",K243,0)</f>
        <v>0</v>
      </c>
      <c r="BH243" s="232">
        <f>IF(O243="sníž. přenesená",K243,0)</f>
        <v>0</v>
      </c>
      <c r="BI243" s="232">
        <f>IF(O243="nulová",K243,0)</f>
        <v>0</v>
      </c>
      <c r="BJ243" s="15" t="s">
        <v>81</v>
      </c>
      <c r="BK243" s="232">
        <f>ROUND(P243*H243,2)</f>
        <v>0</v>
      </c>
      <c r="BL243" s="15" t="s">
        <v>81</v>
      </c>
      <c r="BM243" s="231" t="s">
        <v>764</v>
      </c>
    </row>
    <row r="244" s="2" customFormat="1" ht="32.4" customHeight="1">
      <c r="A244" s="36"/>
      <c r="B244" s="37"/>
      <c r="C244" s="216" t="s">
        <v>765</v>
      </c>
      <c r="D244" s="216" t="s">
        <v>166</v>
      </c>
      <c r="E244" s="217" t="s">
        <v>766</v>
      </c>
      <c r="F244" s="218" t="s">
        <v>767</v>
      </c>
      <c r="G244" s="219" t="s">
        <v>169</v>
      </c>
      <c r="H244" s="220">
        <v>6</v>
      </c>
      <c r="I244" s="221"/>
      <c r="J244" s="222"/>
      <c r="K244" s="223">
        <f>ROUND(P244*H244,2)</f>
        <v>0</v>
      </c>
      <c r="L244" s="224"/>
      <c r="M244" s="225"/>
      <c r="N244" s="226" t="s">
        <v>20</v>
      </c>
      <c r="O244" s="227" t="s">
        <v>43</v>
      </c>
      <c r="P244" s="228">
        <f>I244+J244</f>
        <v>0</v>
      </c>
      <c r="Q244" s="228">
        <f>ROUND(I244*H244,2)</f>
        <v>0</v>
      </c>
      <c r="R244" s="228">
        <f>ROUND(J244*H244,2)</f>
        <v>0</v>
      </c>
      <c r="S244" s="82"/>
      <c r="T244" s="229">
        <f>S244*H244</f>
        <v>0</v>
      </c>
      <c r="U244" s="229">
        <v>0</v>
      </c>
      <c r="V244" s="229">
        <f>U244*H244</f>
        <v>0</v>
      </c>
      <c r="W244" s="229">
        <v>0</v>
      </c>
      <c r="X244" s="230">
        <f>W244*H244</f>
        <v>0</v>
      </c>
      <c r="Y244" s="36"/>
      <c r="Z244" s="36"/>
      <c r="AA244" s="36"/>
      <c r="AB244" s="36"/>
      <c r="AC244" s="36"/>
      <c r="AD244" s="36"/>
      <c r="AE244" s="36"/>
      <c r="AR244" s="231" t="s">
        <v>87</v>
      </c>
      <c r="AT244" s="231" t="s">
        <v>166</v>
      </c>
      <c r="AU244" s="231" t="s">
        <v>81</v>
      </c>
      <c r="AY244" s="15" t="s">
        <v>170</v>
      </c>
      <c r="BE244" s="232">
        <f>IF(O244="základní",K244,0)</f>
        <v>0</v>
      </c>
      <c r="BF244" s="232">
        <f>IF(O244="snížená",K244,0)</f>
        <v>0</v>
      </c>
      <c r="BG244" s="232">
        <f>IF(O244="zákl. přenesená",K244,0)</f>
        <v>0</v>
      </c>
      <c r="BH244" s="232">
        <f>IF(O244="sníž. přenesená",K244,0)</f>
        <v>0</v>
      </c>
      <c r="BI244" s="232">
        <f>IF(O244="nulová",K244,0)</f>
        <v>0</v>
      </c>
      <c r="BJ244" s="15" t="s">
        <v>81</v>
      </c>
      <c r="BK244" s="232">
        <f>ROUND(P244*H244,2)</f>
        <v>0</v>
      </c>
      <c r="BL244" s="15" t="s">
        <v>81</v>
      </c>
      <c r="BM244" s="231" t="s">
        <v>768</v>
      </c>
    </row>
    <row r="245" s="2" customFormat="1" ht="64.8" customHeight="1">
      <c r="A245" s="36"/>
      <c r="B245" s="37"/>
      <c r="C245" s="216" t="s">
        <v>769</v>
      </c>
      <c r="D245" s="216" t="s">
        <v>166</v>
      </c>
      <c r="E245" s="217" t="s">
        <v>770</v>
      </c>
      <c r="F245" s="218" t="s">
        <v>771</v>
      </c>
      <c r="G245" s="219" t="s">
        <v>169</v>
      </c>
      <c r="H245" s="220">
        <v>1</v>
      </c>
      <c r="I245" s="221"/>
      <c r="J245" s="222"/>
      <c r="K245" s="223">
        <f>ROUND(P245*H245,2)</f>
        <v>0</v>
      </c>
      <c r="L245" s="224"/>
      <c r="M245" s="225"/>
      <c r="N245" s="226" t="s">
        <v>20</v>
      </c>
      <c r="O245" s="227" t="s">
        <v>43</v>
      </c>
      <c r="P245" s="228">
        <f>I245+J245</f>
        <v>0</v>
      </c>
      <c r="Q245" s="228">
        <f>ROUND(I245*H245,2)</f>
        <v>0</v>
      </c>
      <c r="R245" s="228">
        <f>ROUND(J245*H245,2)</f>
        <v>0</v>
      </c>
      <c r="S245" s="82"/>
      <c r="T245" s="229">
        <f>S245*H245</f>
        <v>0</v>
      </c>
      <c r="U245" s="229">
        <v>0</v>
      </c>
      <c r="V245" s="229">
        <f>U245*H245</f>
        <v>0</v>
      </c>
      <c r="W245" s="229">
        <v>0</v>
      </c>
      <c r="X245" s="230">
        <f>W245*H245</f>
        <v>0</v>
      </c>
      <c r="Y245" s="36"/>
      <c r="Z245" s="36"/>
      <c r="AA245" s="36"/>
      <c r="AB245" s="36"/>
      <c r="AC245" s="36"/>
      <c r="AD245" s="36"/>
      <c r="AE245" s="36"/>
      <c r="AR245" s="231" t="s">
        <v>87</v>
      </c>
      <c r="AT245" s="231" t="s">
        <v>166</v>
      </c>
      <c r="AU245" s="231" t="s">
        <v>81</v>
      </c>
      <c r="AY245" s="15" t="s">
        <v>170</v>
      </c>
      <c r="BE245" s="232">
        <f>IF(O245="základní",K245,0)</f>
        <v>0</v>
      </c>
      <c r="BF245" s="232">
        <f>IF(O245="snížená",K245,0)</f>
        <v>0</v>
      </c>
      <c r="BG245" s="232">
        <f>IF(O245="zákl. přenesená",K245,0)</f>
        <v>0</v>
      </c>
      <c r="BH245" s="232">
        <f>IF(O245="sníž. přenesená",K245,0)</f>
        <v>0</v>
      </c>
      <c r="BI245" s="232">
        <f>IF(O245="nulová",K245,0)</f>
        <v>0</v>
      </c>
      <c r="BJ245" s="15" t="s">
        <v>81</v>
      </c>
      <c r="BK245" s="232">
        <f>ROUND(P245*H245,2)</f>
        <v>0</v>
      </c>
      <c r="BL245" s="15" t="s">
        <v>81</v>
      </c>
      <c r="BM245" s="231" t="s">
        <v>772</v>
      </c>
    </row>
    <row r="246" s="2" customFormat="1">
      <c r="A246" s="36"/>
      <c r="B246" s="37"/>
      <c r="C246" s="38"/>
      <c r="D246" s="259" t="s">
        <v>567</v>
      </c>
      <c r="E246" s="38"/>
      <c r="F246" s="260" t="s">
        <v>773</v>
      </c>
      <c r="G246" s="38"/>
      <c r="H246" s="38"/>
      <c r="I246" s="147"/>
      <c r="J246" s="147"/>
      <c r="K246" s="38"/>
      <c r="L246" s="38"/>
      <c r="M246" s="42"/>
      <c r="N246" s="261"/>
      <c r="O246" s="262"/>
      <c r="P246" s="82"/>
      <c r="Q246" s="82"/>
      <c r="R246" s="82"/>
      <c r="S246" s="82"/>
      <c r="T246" s="82"/>
      <c r="U246" s="82"/>
      <c r="V246" s="82"/>
      <c r="W246" s="82"/>
      <c r="X246" s="83"/>
      <c r="Y246" s="36"/>
      <c r="Z246" s="36"/>
      <c r="AA246" s="36"/>
      <c r="AB246" s="36"/>
      <c r="AC246" s="36"/>
      <c r="AD246" s="36"/>
      <c r="AE246" s="36"/>
      <c r="AT246" s="15" t="s">
        <v>567</v>
      </c>
      <c r="AU246" s="15" t="s">
        <v>81</v>
      </c>
    </row>
    <row r="247" s="2" customFormat="1" ht="14.4" customHeight="1">
      <c r="A247" s="36"/>
      <c r="B247" s="37"/>
      <c r="C247" s="216" t="s">
        <v>774</v>
      </c>
      <c r="D247" s="216" t="s">
        <v>166</v>
      </c>
      <c r="E247" s="217" t="s">
        <v>775</v>
      </c>
      <c r="F247" s="218" t="s">
        <v>776</v>
      </c>
      <c r="G247" s="219" t="s">
        <v>169</v>
      </c>
      <c r="H247" s="220">
        <v>1</v>
      </c>
      <c r="I247" s="221"/>
      <c r="J247" s="222"/>
      <c r="K247" s="223">
        <f>ROUND(P247*H247,2)</f>
        <v>0</v>
      </c>
      <c r="L247" s="224"/>
      <c r="M247" s="225"/>
      <c r="N247" s="226" t="s">
        <v>20</v>
      </c>
      <c r="O247" s="227" t="s">
        <v>43</v>
      </c>
      <c r="P247" s="228">
        <f>I247+J247</f>
        <v>0</v>
      </c>
      <c r="Q247" s="228">
        <f>ROUND(I247*H247,2)</f>
        <v>0</v>
      </c>
      <c r="R247" s="228">
        <f>ROUND(J247*H247,2)</f>
        <v>0</v>
      </c>
      <c r="S247" s="82"/>
      <c r="T247" s="229">
        <f>S247*H247</f>
        <v>0</v>
      </c>
      <c r="U247" s="229">
        <v>0</v>
      </c>
      <c r="V247" s="229">
        <f>U247*H247</f>
        <v>0</v>
      </c>
      <c r="W247" s="229">
        <v>0</v>
      </c>
      <c r="X247" s="230">
        <f>W247*H247</f>
        <v>0</v>
      </c>
      <c r="Y247" s="36"/>
      <c r="Z247" s="36"/>
      <c r="AA247" s="36"/>
      <c r="AB247" s="36"/>
      <c r="AC247" s="36"/>
      <c r="AD247" s="36"/>
      <c r="AE247" s="36"/>
      <c r="AR247" s="231" t="s">
        <v>87</v>
      </c>
      <c r="AT247" s="231" t="s">
        <v>166</v>
      </c>
      <c r="AU247" s="231" t="s">
        <v>81</v>
      </c>
      <c r="AY247" s="15" t="s">
        <v>170</v>
      </c>
      <c r="BE247" s="232">
        <f>IF(O247="základní",K247,0)</f>
        <v>0</v>
      </c>
      <c r="BF247" s="232">
        <f>IF(O247="snížená",K247,0)</f>
        <v>0</v>
      </c>
      <c r="BG247" s="232">
        <f>IF(O247="zákl. přenesená",K247,0)</f>
        <v>0</v>
      </c>
      <c r="BH247" s="232">
        <f>IF(O247="sníž. přenesená",K247,0)</f>
        <v>0</v>
      </c>
      <c r="BI247" s="232">
        <f>IF(O247="nulová",K247,0)</f>
        <v>0</v>
      </c>
      <c r="BJ247" s="15" t="s">
        <v>81</v>
      </c>
      <c r="BK247" s="232">
        <f>ROUND(P247*H247,2)</f>
        <v>0</v>
      </c>
      <c r="BL247" s="15" t="s">
        <v>81</v>
      </c>
      <c r="BM247" s="231" t="s">
        <v>777</v>
      </c>
    </row>
    <row r="248" s="2" customFormat="1" ht="32.4" customHeight="1">
      <c r="A248" s="36"/>
      <c r="B248" s="37"/>
      <c r="C248" s="216" t="s">
        <v>778</v>
      </c>
      <c r="D248" s="216" t="s">
        <v>166</v>
      </c>
      <c r="E248" s="217" t="s">
        <v>779</v>
      </c>
      <c r="F248" s="218" t="s">
        <v>780</v>
      </c>
      <c r="G248" s="219" t="s">
        <v>169</v>
      </c>
      <c r="H248" s="220">
        <v>14</v>
      </c>
      <c r="I248" s="221"/>
      <c r="J248" s="222"/>
      <c r="K248" s="223">
        <f>ROUND(P248*H248,2)</f>
        <v>0</v>
      </c>
      <c r="L248" s="224"/>
      <c r="M248" s="225"/>
      <c r="N248" s="226" t="s">
        <v>20</v>
      </c>
      <c r="O248" s="227" t="s">
        <v>43</v>
      </c>
      <c r="P248" s="228">
        <f>I248+J248</f>
        <v>0</v>
      </c>
      <c r="Q248" s="228">
        <f>ROUND(I248*H248,2)</f>
        <v>0</v>
      </c>
      <c r="R248" s="228">
        <f>ROUND(J248*H248,2)</f>
        <v>0</v>
      </c>
      <c r="S248" s="82"/>
      <c r="T248" s="229">
        <f>S248*H248</f>
        <v>0</v>
      </c>
      <c r="U248" s="229">
        <v>0</v>
      </c>
      <c r="V248" s="229">
        <f>U248*H248</f>
        <v>0</v>
      </c>
      <c r="W248" s="229">
        <v>0</v>
      </c>
      <c r="X248" s="230">
        <f>W248*H248</f>
        <v>0</v>
      </c>
      <c r="Y248" s="36"/>
      <c r="Z248" s="36"/>
      <c r="AA248" s="36"/>
      <c r="AB248" s="36"/>
      <c r="AC248" s="36"/>
      <c r="AD248" s="36"/>
      <c r="AE248" s="36"/>
      <c r="AR248" s="231" t="s">
        <v>87</v>
      </c>
      <c r="AT248" s="231" t="s">
        <v>166</v>
      </c>
      <c r="AU248" s="231" t="s">
        <v>81</v>
      </c>
      <c r="AY248" s="15" t="s">
        <v>170</v>
      </c>
      <c r="BE248" s="232">
        <f>IF(O248="základní",K248,0)</f>
        <v>0</v>
      </c>
      <c r="BF248" s="232">
        <f>IF(O248="snížená",K248,0)</f>
        <v>0</v>
      </c>
      <c r="BG248" s="232">
        <f>IF(O248="zákl. přenesená",K248,0)</f>
        <v>0</v>
      </c>
      <c r="BH248" s="232">
        <f>IF(O248="sníž. přenesená",K248,0)</f>
        <v>0</v>
      </c>
      <c r="BI248" s="232">
        <f>IF(O248="nulová",K248,0)</f>
        <v>0</v>
      </c>
      <c r="BJ248" s="15" t="s">
        <v>81</v>
      </c>
      <c r="BK248" s="232">
        <f>ROUND(P248*H248,2)</f>
        <v>0</v>
      </c>
      <c r="BL248" s="15" t="s">
        <v>81</v>
      </c>
      <c r="BM248" s="231" t="s">
        <v>781</v>
      </c>
    </row>
    <row r="249" s="2" customFormat="1" ht="43.2" customHeight="1">
      <c r="A249" s="36"/>
      <c r="B249" s="37"/>
      <c r="C249" s="216" t="s">
        <v>782</v>
      </c>
      <c r="D249" s="216" t="s">
        <v>166</v>
      </c>
      <c r="E249" s="217" t="s">
        <v>783</v>
      </c>
      <c r="F249" s="218" t="s">
        <v>784</v>
      </c>
      <c r="G249" s="219" t="s">
        <v>169</v>
      </c>
      <c r="H249" s="220">
        <v>1</v>
      </c>
      <c r="I249" s="221"/>
      <c r="J249" s="222"/>
      <c r="K249" s="223">
        <f>ROUND(P249*H249,2)</f>
        <v>0</v>
      </c>
      <c r="L249" s="224"/>
      <c r="M249" s="225"/>
      <c r="N249" s="226" t="s">
        <v>20</v>
      </c>
      <c r="O249" s="227" t="s">
        <v>43</v>
      </c>
      <c r="P249" s="228">
        <f>I249+J249</f>
        <v>0</v>
      </c>
      <c r="Q249" s="228">
        <f>ROUND(I249*H249,2)</f>
        <v>0</v>
      </c>
      <c r="R249" s="228">
        <f>ROUND(J249*H249,2)</f>
        <v>0</v>
      </c>
      <c r="S249" s="82"/>
      <c r="T249" s="229">
        <f>S249*H249</f>
        <v>0</v>
      </c>
      <c r="U249" s="229">
        <v>0</v>
      </c>
      <c r="V249" s="229">
        <f>U249*H249</f>
        <v>0</v>
      </c>
      <c r="W249" s="229">
        <v>0</v>
      </c>
      <c r="X249" s="230">
        <f>W249*H249</f>
        <v>0</v>
      </c>
      <c r="Y249" s="36"/>
      <c r="Z249" s="36"/>
      <c r="AA249" s="36"/>
      <c r="AB249" s="36"/>
      <c r="AC249" s="36"/>
      <c r="AD249" s="36"/>
      <c r="AE249" s="36"/>
      <c r="AR249" s="231" t="s">
        <v>87</v>
      </c>
      <c r="AT249" s="231" t="s">
        <v>166</v>
      </c>
      <c r="AU249" s="231" t="s">
        <v>81</v>
      </c>
      <c r="AY249" s="15" t="s">
        <v>170</v>
      </c>
      <c r="BE249" s="232">
        <f>IF(O249="základní",K249,0)</f>
        <v>0</v>
      </c>
      <c r="BF249" s="232">
        <f>IF(O249="snížená",K249,0)</f>
        <v>0</v>
      </c>
      <c r="BG249" s="232">
        <f>IF(O249="zákl. přenesená",K249,0)</f>
        <v>0</v>
      </c>
      <c r="BH249" s="232">
        <f>IF(O249="sníž. přenesená",K249,0)</f>
        <v>0</v>
      </c>
      <c r="BI249" s="232">
        <f>IF(O249="nulová",K249,0)</f>
        <v>0</v>
      </c>
      <c r="BJ249" s="15" t="s">
        <v>81</v>
      </c>
      <c r="BK249" s="232">
        <f>ROUND(P249*H249,2)</f>
        <v>0</v>
      </c>
      <c r="BL249" s="15" t="s">
        <v>81</v>
      </c>
      <c r="BM249" s="231" t="s">
        <v>785</v>
      </c>
    </row>
    <row r="250" s="2" customFormat="1" ht="64.8" customHeight="1">
      <c r="A250" s="36"/>
      <c r="B250" s="37"/>
      <c r="C250" s="216" t="s">
        <v>786</v>
      </c>
      <c r="D250" s="216" t="s">
        <v>166</v>
      </c>
      <c r="E250" s="217" t="s">
        <v>787</v>
      </c>
      <c r="F250" s="218" t="s">
        <v>788</v>
      </c>
      <c r="G250" s="219" t="s">
        <v>169</v>
      </c>
      <c r="H250" s="220">
        <v>5</v>
      </c>
      <c r="I250" s="221"/>
      <c r="J250" s="222"/>
      <c r="K250" s="223">
        <f>ROUND(P250*H250,2)</f>
        <v>0</v>
      </c>
      <c r="L250" s="224"/>
      <c r="M250" s="225"/>
      <c r="N250" s="226" t="s">
        <v>20</v>
      </c>
      <c r="O250" s="227" t="s">
        <v>43</v>
      </c>
      <c r="P250" s="228">
        <f>I250+J250</f>
        <v>0</v>
      </c>
      <c r="Q250" s="228">
        <f>ROUND(I250*H250,2)</f>
        <v>0</v>
      </c>
      <c r="R250" s="228">
        <f>ROUND(J250*H250,2)</f>
        <v>0</v>
      </c>
      <c r="S250" s="82"/>
      <c r="T250" s="229">
        <f>S250*H250</f>
        <v>0</v>
      </c>
      <c r="U250" s="229">
        <v>0</v>
      </c>
      <c r="V250" s="229">
        <f>U250*H250</f>
        <v>0</v>
      </c>
      <c r="W250" s="229">
        <v>0</v>
      </c>
      <c r="X250" s="230">
        <f>W250*H250</f>
        <v>0</v>
      </c>
      <c r="Y250" s="36"/>
      <c r="Z250" s="36"/>
      <c r="AA250" s="36"/>
      <c r="AB250" s="36"/>
      <c r="AC250" s="36"/>
      <c r="AD250" s="36"/>
      <c r="AE250" s="36"/>
      <c r="AR250" s="231" t="s">
        <v>87</v>
      </c>
      <c r="AT250" s="231" t="s">
        <v>166</v>
      </c>
      <c r="AU250" s="231" t="s">
        <v>81</v>
      </c>
      <c r="AY250" s="15" t="s">
        <v>170</v>
      </c>
      <c r="BE250" s="232">
        <f>IF(O250="základní",K250,0)</f>
        <v>0</v>
      </c>
      <c r="BF250" s="232">
        <f>IF(O250="snížená",K250,0)</f>
        <v>0</v>
      </c>
      <c r="BG250" s="232">
        <f>IF(O250="zákl. přenesená",K250,0)</f>
        <v>0</v>
      </c>
      <c r="BH250" s="232">
        <f>IF(O250="sníž. přenesená",K250,0)</f>
        <v>0</v>
      </c>
      <c r="BI250" s="232">
        <f>IF(O250="nulová",K250,0)</f>
        <v>0</v>
      </c>
      <c r="BJ250" s="15" t="s">
        <v>81</v>
      </c>
      <c r="BK250" s="232">
        <f>ROUND(P250*H250,2)</f>
        <v>0</v>
      </c>
      <c r="BL250" s="15" t="s">
        <v>81</v>
      </c>
      <c r="BM250" s="231" t="s">
        <v>789</v>
      </c>
    </row>
    <row r="251" s="2" customFormat="1" ht="21.6" customHeight="1">
      <c r="A251" s="36"/>
      <c r="B251" s="37"/>
      <c r="C251" s="216" t="s">
        <v>790</v>
      </c>
      <c r="D251" s="216" t="s">
        <v>166</v>
      </c>
      <c r="E251" s="217" t="s">
        <v>791</v>
      </c>
      <c r="F251" s="218" t="s">
        <v>792</v>
      </c>
      <c r="G251" s="219" t="s">
        <v>169</v>
      </c>
      <c r="H251" s="220">
        <v>2</v>
      </c>
      <c r="I251" s="221"/>
      <c r="J251" s="222"/>
      <c r="K251" s="223">
        <f>ROUND(P251*H251,2)</f>
        <v>0</v>
      </c>
      <c r="L251" s="224"/>
      <c r="M251" s="225"/>
      <c r="N251" s="226" t="s">
        <v>20</v>
      </c>
      <c r="O251" s="227" t="s">
        <v>43</v>
      </c>
      <c r="P251" s="228">
        <f>I251+J251</f>
        <v>0</v>
      </c>
      <c r="Q251" s="228">
        <f>ROUND(I251*H251,2)</f>
        <v>0</v>
      </c>
      <c r="R251" s="228">
        <f>ROUND(J251*H251,2)</f>
        <v>0</v>
      </c>
      <c r="S251" s="82"/>
      <c r="T251" s="229">
        <f>S251*H251</f>
        <v>0</v>
      </c>
      <c r="U251" s="229">
        <v>0</v>
      </c>
      <c r="V251" s="229">
        <f>U251*H251</f>
        <v>0</v>
      </c>
      <c r="W251" s="229">
        <v>0</v>
      </c>
      <c r="X251" s="230">
        <f>W251*H251</f>
        <v>0</v>
      </c>
      <c r="Y251" s="36"/>
      <c r="Z251" s="36"/>
      <c r="AA251" s="36"/>
      <c r="AB251" s="36"/>
      <c r="AC251" s="36"/>
      <c r="AD251" s="36"/>
      <c r="AE251" s="36"/>
      <c r="AR251" s="231" t="s">
        <v>87</v>
      </c>
      <c r="AT251" s="231" t="s">
        <v>166</v>
      </c>
      <c r="AU251" s="231" t="s">
        <v>81</v>
      </c>
      <c r="AY251" s="15" t="s">
        <v>170</v>
      </c>
      <c r="BE251" s="232">
        <f>IF(O251="základní",K251,0)</f>
        <v>0</v>
      </c>
      <c r="BF251" s="232">
        <f>IF(O251="snížená",K251,0)</f>
        <v>0</v>
      </c>
      <c r="BG251" s="232">
        <f>IF(O251="zákl. přenesená",K251,0)</f>
        <v>0</v>
      </c>
      <c r="BH251" s="232">
        <f>IF(O251="sníž. přenesená",K251,0)</f>
        <v>0</v>
      </c>
      <c r="BI251" s="232">
        <f>IF(O251="nulová",K251,0)</f>
        <v>0</v>
      </c>
      <c r="BJ251" s="15" t="s">
        <v>81</v>
      </c>
      <c r="BK251" s="232">
        <f>ROUND(P251*H251,2)</f>
        <v>0</v>
      </c>
      <c r="BL251" s="15" t="s">
        <v>81</v>
      </c>
      <c r="BM251" s="231" t="s">
        <v>793</v>
      </c>
    </row>
    <row r="252" s="2" customFormat="1" ht="14.4" customHeight="1">
      <c r="A252" s="36"/>
      <c r="B252" s="37"/>
      <c r="C252" s="250" t="s">
        <v>794</v>
      </c>
      <c r="D252" s="250" t="s">
        <v>229</v>
      </c>
      <c r="E252" s="251" t="s">
        <v>795</v>
      </c>
      <c r="F252" s="252" t="s">
        <v>796</v>
      </c>
      <c r="G252" s="253" t="s">
        <v>169</v>
      </c>
      <c r="H252" s="254">
        <v>1</v>
      </c>
      <c r="I252" s="255"/>
      <c r="J252" s="255"/>
      <c r="K252" s="256">
        <f>ROUND(P252*H252,2)</f>
        <v>0</v>
      </c>
      <c r="L252" s="257"/>
      <c r="M252" s="42"/>
      <c r="N252" s="258" t="s">
        <v>20</v>
      </c>
      <c r="O252" s="227" t="s">
        <v>43</v>
      </c>
      <c r="P252" s="228">
        <f>I252+J252</f>
        <v>0</v>
      </c>
      <c r="Q252" s="228">
        <f>ROUND(I252*H252,2)</f>
        <v>0</v>
      </c>
      <c r="R252" s="228">
        <f>ROUND(J252*H252,2)</f>
        <v>0</v>
      </c>
      <c r="S252" s="82"/>
      <c r="T252" s="229">
        <f>S252*H252</f>
        <v>0</v>
      </c>
      <c r="U252" s="229">
        <v>0</v>
      </c>
      <c r="V252" s="229">
        <f>U252*H252</f>
        <v>0</v>
      </c>
      <c r="W252" s="229">
        <v>0</v>
      </c>
      <c r="X252" s="230">
        <f>W252*H252</f>
        <v>0</v>
      </c>
      <c r="Y252" s="36"/>
      <c r="Z252" s="36"/>
      <c r="AA252" s="36"/>
      <c r="AB252" s="36"/>
      <c r="AC252" s="36"/>
      <c r="AD252" s="36"/>
      <c r="AE252" s="36"/>
      <c r="AR252" s="231" t="s">
        <v>81</v>
      </c>
      <c r="AT252" s="231" t="s">
        <v>229</v>
      </c>
      <c r="AU252" s="231" t="s">
        <v>81</v>
      </c>
      <c r="AY252" s="15" t="s">
        <v>170</v>
      </c>
      <c r="BE252" s="232">
        <f>IF(O252="základní",K252,0)</f>
        <v>0</v>
      </c>
      <c r="BF252" s="232">
        <f>IF(O252="snížená",K252,0)</f>
        <v>0</v>
      </c>
      <c r="BG252" s="232">
        <f>IF(O252="zákl. přenesená",K252,0)</f>
        <v>0</v>
      </c>
      <c r="BH252" s="232">
        <f>IF(O252="sníž. přenesená",K252,0)</f>
        <v>0</v>
      </c>
      <c r="BI252" s="232">
        <f>IF(O252="nulová",K252,0)</f>
        <v>0</v>
      </c>
      <c r="BJ252" s="15" t="s">
        <v>81</v>
      </c>
      <c r="BK252" s="232">
        <f>ROUND(P252*H252,2)</f>
        <v>0</v>
      </c>
      <c r="BL252" s="15" t="s">
        <v>81</v>
      </c>
      <c r="BM252" s="231" t="s">
        <v>797</v>
      </c>
    </row>
    <row r="253" s="2" customFormat="1" ht="14.4" customHeight="1">
      <c r="A253" s="36"/>
      <c r="B253" s="37"/>
      <c r="C253" s="250" t="s">
        <v>798</v>
      </c>
      <c r="D253" s="250" t="s">
        <v>229</v>
      </c>
      <c r="E253" s="251" t="s">
        <v>799</v>
      </c>
      <c r="F253" s="252" t="s">
        <v>800</v>
      </c>
      <c r="G253" s="253" t="s">
        <v>169</v>
      </c>
      <c r="H253" s="254">
        <v>1</v>
      </c>
      <c r="I253" s="255"/>
      <c r="J253" s="255"/>
      <c r="K253" s="256">
        <f>ROUND(P253*H253,2)</f>
        <v>0</v>
      </c>
      <c r="L253" s="257"/>
      <c r="M253" s="42"/>
      <c r="N253" s="258" t="s">
        <v>20</v>
      </c>
      <c r="O253" s="227" t="s">
        <v>43</v>
      </c>
      <c r="P253" s="228">
        <f>I253+J253</f>
        <v>0</v>
      </c>
      <c r="Q253" s="228">
        <f>ROUND(I253*H253,2)</f>
        <v>0</v>
      </c>
      <c r="R253" s="228">
        <f>ROUND(J253*H253,2)</f>
        <v>0</v>
      </c>
      <c r="S253" s="82"/>
      <c r="T253" s="229">
        <f>S253*H253</f>
        <v>0</v>
      </c>
      <c r="U253" s="229">
        <v>0</v>
      </c>
      <c r="V253" s="229">
        <f>U253*H253</f>
        <v>0</v>
      </c>
      <c r="W253" s="229">
        <v>0</v>
      </c>
      <c r="X253" s="230">
        <f>W253*H253</f>
        <v>0</v>
      </c>
      <c r="Y253" s="36"/>
      <c r="Z253" s="36"/>
      <c r="AA253" s="36"/>
      <c r="AB253" s="36"/>
      <c r="AC253" s="36"/>
      <c r="AD253" s="36"/>
      <c r="AE253" s="36"/>
      <c r="AR253" s="231" t="s">
        <v>81</v>
      </c>
      <c r="AT253" s="231" t="s">
        <v>229</v>
      </c>
      <c r="AU253" s="231" t="s">
        <v>81</v>
      </c>
      <c r="AY253" s="15" t="s">
        <v>170</v>
      </c>
      <c r="BE253" s="232">
        <f>IF(O253="základní",K253,0)</f>
        <v>0</v>
      </c>
      <c r="BF253" s="232">
        <f>IF(O253="snížená",K253,0)</f>
        <v>0</v>
      </c>
      <c r="BG253" s="232">
        <f>IF(O253="zákl. přenesená",K253,0)</f>
        <v>0</v>
      </c>
      <c r="BH253" s="232">
        <f>IF(O253="sníž. přenesená",K253,0)</f>
        <v>0</v>
      </c>
      <c r="BI253" s="232">
        <f>IF(O253="nulová",K253,0)</f>
        <v>0</v>
      </c>
      <c r="BJ253" s="15" t="s">
        <v>81</v>
      </c>
      <c r="BK253" s="232">
        <f>ROUND(P253*H253,2)</f>
        <v>0</v>
      </c>
      <c r="BL253" s="15" t="s">
        <v>81</v>
      </c>
      <c r="BM253" s="231" t="s">
        <v>801</v>
      </c>
    </row>
    <row r="254" s="2" customFormat="1" ht="21.6" customHeight="1">
      <c r="A254" s="36"/>
      <c r="B254" s="37"/>
      <c r="C254" s="250" t="s">
        <v>802</v>
      </c>
      <c r="D254" s="250" t="s">
        <v>229</v>
      </c>
      <c r="E254" s="251" t="s">
        <v>803</v>
      </c>
      <c r="F254" s="252" t="s">
        <v>804</v>
      </c>
      <c r="G254" s="253" t="s">
        <v>169</v>
      </c>
      <c r="H254" s="254">
        <v>8</v>
      </c>
      <c r="I254" s="255"/>
      <c r="J254" s="255"/>
      <c r="K254" s="256">
        <f>ROUND(P254*H254,2)</f>
        <v>0</v>
      </c>
      <c r="L254" s="257"/>
      <c r="M254" s="42"/>
      <c r="N254" s="258" t="s">
        <v>20</v>
      </c>
      <c r="O254" s="227" t="s">
        <v>43</v>
      </c>
      <c r="P254" s="228">
        <f>I254+J254</f>
        <v>0</v>
      </c>
      <c r="Q254" s="228">
        <f>ROUND(I254*H254,2)</f>
        <v>0</v>
      </c>
      <c r="R254" s="228">
        <f>ROUND(J254*H254,2)</f>
        <v>0</v>
      </c>
      <c r="S254" s="82"/>
      <c r="T254" s="229">
        <f>S254*H254</f>
        <v>0</v>
      </c>
      <c r="U254" s="229">
        <v>0</v>
      </c>
      <c r="V254" s="229">
        <f>U254*H254</f>
        <v>0</v>
      </c>
      <c r="W254" s="229">
        <v>0</v>
      </c>
      <c r="X254" s="230">
        <f>W254*H254</f>
        <v>0</v>
      </c>
      <c r="Y254" s="36"/>
      <c r="Z254" s="36"/>
      <c r="AA254" s="36"/>
      <c r="AB254" s="36"/>
      <c r="AC254" s="36"/>
      <c r="AD254" s="36"/>
      <c r="AE254" s="36"/>
      <c r="AR254" s="231" t="s">
        <v>81</v>
      </c>
      <c r="AT254" s="231" t="s">
        <v>229</v>
      </c>
      <c r="AU254" s="231" t="s">
        <v>81</v>
      </c>
      <c r="AY254" s="15" t="s">
        <v>170</v>
      </c>
      <c r="BE254" s="232">
        <f>IF(O254="základní",K254,0)</f>
        <v>0</v>
      </c>
      <c r="BF254" s="232">
        <f>IF(O254="snížená",K254,0)</f>
        <v>0</v>
      </c>
      <c r="BG254" s="232">
        <f>IF(O254="zákl. přenesená",K254,0)</f>
        <v>0</v>
      </c>
      <c r="BH254" s="232">
        <f>IF(O254="sníž. přenesená",K254,0)</f>
        <v>0</v>
      </c>
      <c r="BI254" s="232">
        <f>IF(O254="nulová",K254,0)</f>
        <v>0</v>
      </c>
      <c r="BJ254" s="15" t="s">
        <v>81</v>
      </c>
      <c r="BK254" s="232">
        <f>ROUND(P254*H254,2)</f>
        <v>0</v>
      </c>
      <c r="BL254" s="15" t="s">
        <v>81</v>
      </c>
      <c r="BM254" s="231" t="s">
        <v>805</v>
      </c>
    </row>
    <row r="255" s="2" customFormat="1" ht="32.4" customHeight="1">
      <c r="A255" s="36"/>
      <c r="B255" s="37"/>
      <c r="C255" s="250" t="s">
        <v>806</v>
      </c>
      <c r="D255" s="250" t="s">
        <v>229</v>
      </c>
      <c r="E255" s="251" t="s">
        <v>807</v>
      </c>
      <c r="F255" s="252" t="s">
        <v>808</v>
      </c>
      <c r="G255" s="253" t="s">
        <v>169</v>
      </c>
      <c r="H255" s="254">
        <v>67</v>
      </c>
      <c r="I255" s="255"/>
      <c r="J255" s="255"/>
      <c r="K255" s="256">
        <f>ROUND(P255*H255,2)</f>
        <v>0</v>
      </c>
      <c r="L255" s="257"/>
      <c r="M255" s="42"/>
      <c r="N255" s="258" t="s">
        <v>20</v>
      </c>
      <c r="O255" s="227" t="s">
        <v>43</v>
      </c>
      <c r="P255" s="228">
        <f>I255+J255</f>
        <v>0</v>
      </c>
      <c r="Q255" s="228">
        <f>ROUND(I255*H255,2)</f>
        <v>0</v>
      </c>
      <c r="R255" s="228">
        <f>ROUND(J255*H255,2)</f>
        <v>0</v>
      </c>
      <c r="S255" s="82"/>
      <c r="T255" s="229">
        <f>S255*H255</f>
        <v>0</v>
      </c>
      <c r="U255" s="229">
        <v>0</v>
      </c>
      <c r="V255" s="229">
        <f>U255*H255</f>
        <v>0</v>
      </c>
      <c r="W255" s="229">
        <v>0</v>
      </c>
      <c r="X255" s="230">
        <f>W255*H255</f>
        <v>0</v>
      </c>
      <c r="Y255" s="36"/>
      <c r="Z255" s="36"/>
      <c r="AA255" s="36"/>
      <c r="AB255" s="36"/>
      <c r="AC255" s="36"/>
      <c r="AD255" s="36"/>
      <c r="AE255" s="36"/>
      <c r="AR255" s="231" t="s">
        <v>81</v>
      </c>
      <c r="AT255" s="231" t="s">
        <v>229</v>
      </c>
      <c r="AU255" s="231" t="s">
        <v>81</v>
      </c>
      <c r="AY255" s="15" t="s">
        <v>170</v>
      </c>
      <c r="BE255" s="232">
        <f>IF(O255="základní",K255,0)</f>
        <v>0</v>
      </c>
      <c r="BF255" s="232">
        <f>IF(O255="snížená",K255,0)</f>
        <v>0</v>
      </c>
      <c r="BG255" s="232">
        <f>IF(O255="zákl. přenesená",K255,0)</f>
        <v>0</v>
      </c>
      <c r="BH255" s="232">
        <f>IF(O255="sníž. přenesená",K255,0)</f>
        <v>0</v>
      </c>
      <c r="BI255" s="232">
        <f>IF(O255="nulová",K255,0)</f>
        <v>0</v>
      </c>
      <c r="BJ255" s="15" t="s">
        <v>81</v>
      </c>
      <c r="BK255" s="232">
        <f>ROUND(P255*H255,2)</f>
        <v>0</v>
      </c>
      <c r="BL255" s="15" t="s">
        <v>81</v>
      </c>
      <c r="BM255" s="231" t="s">
        <v>809</v>
      </c>
    </row>
    <row r="256" s="2" customFormat="1" ht="21.6" customHeight="1">
      <c r="A256" s="36"/>
      <c r="B256" s="37"/>
      <c r="C256" s="250" t="s">
        <v>810</v>
      </c>
      <c r="D256" s="250" t="s">
        <v>229</v>
      </c>
      <c r="E256" s="251" t="s">
        <v>811</v>
      </c>
      <c r="F256" s="252" t="s">
        <v>812</v>
      </c>
      <c r="G256" s="253" t="s">
        <v>169</v>
      </c>
      <c r="H256" s="254">
        <v>67</v>
      </c>
      <c r="I256" s="255"/>
      <c r="J256" s="255"/>
      <c r="K256" s="256">
        <f>ROUND(P256*H256,2)</f>
        <v>0</v>
      </c>
      <c r="L256" s="257"/>
      <c r="M256" s="42"/>
      <c r="N256" s="258" t="s">
        <v>20</v>
      </c>
      <c r="O256" s="227" t="s">
        <v>43</v>
      </c>
      <c r="P256" s="228">
        <f>I256+J256</f>
        <v>0</v>
      </c>
      <c r="Q256" s="228">
        <f>ROUND(I256*H256,2)</f>
        <v>0</v>
      </c>
      <c r="R256" s="228">
        <f>ROUND(J256*H256,2)</f>
        <v>0</v>
      </c>
      <c r="S256" s="82"/>
      <c r="T256" s="229">
        <f>S256*H256</f>
        <v>0</v>
      </c>
      <c r="U256" s="229">
        <v>0</v>
      </c>
      <c r="V256" s="229">
        <f>U256*H256</f>
        <v>0</v>
      </c>
      <c r="W256" s="229">
        <v>0</v>
      </c>
      <c r="X256" s="230">
        <f>W256*H256</f>
        <v>0</v>
      </c>
      <c r="Y256" s="36"/>
      <c r="Z256" s="36"/>
      <c r="AA256" s="36"/>
      <c r="AB256" s="36"/>
      <c r="AC256" s="36"/>
      <c r="AD256" s="36"/>
      <c r="AE256" s="36"/>
      <c r="AR256" s="231" t="s">
        <v>81</v>
      </c>
      <c r="AT256" s="231" t="s">
        <v>229</v>
      </c>
      <c r="AU256" s="231" t="s">
        <v>81</v>
      </c>
      <c r="AY256" s="15" t="s">
        <v>170</v>
      </c>
      <c r="BE256" s="232">
        <f>IF(O256="základní",K256,0)</f>
        <v>0</v>
      </c>
      <c r="BF256" s="232">
        <f>IF(O256="snížená",K256,0)</f>
        <v>0</v>
      </c>
      <c r="BG256" s="232">
        <f>IF(O256="zákl. přenesená",K256,0)</f>
        <v>0</v>
      </c>
      <c r="BH256" s="232">
        <f>IF(O256="sníž. přenesená",K256,0)</f>
        <v>0</v>
      </c>
      <c r="BI256" s="232">
        <f>IF(O256="nulová",K256,0)</f>
        <v>0</v>
      </c>
      <c r="BJ256" s="15" t="s">
        <v>81</v>
      </c>
      <c r="BK256" s="232">
        <f>ROUND(P256*H256,2)</f>
        <v>0</v>
      </c>
      <c r="BL256" s="15" t="s">
        <v>81</v>
      </c>
      <c r="BM256" s="231" t="s">
        <v>813</v>
      </c>
    </row>
    <row r="257" s="2" customFormat="1" ht="14.4" customHeight="1">
      <c r="A257" s="36"/>
      <c r="B257" s="37"/>
      <c r="C257" s="250" t="s">
        <v>814</v>
      </c>
      <c r="D257" s="250" t="s">
        <v>229</v>
      </c>
      <c r="E257" s="251" t="s">
        <v>815</v>
      </c>
      <c r="F257" s="252" t="s">
        <v>816</v>
      </c>
      <c r="G257" s="253" t="s">
        <v>169</v>
      </c>
      <c r="H257" s="254">
        <v>556</v>
      </c>
      <c r="I257" s="255"/>
      <c r="J257" s="255"/>
      <c r="K257" s="256">
        <f>ROUND(P257*H257,2)</f>
        <v>0</v>
      </c>
      <c r="L257" s="257"/>
      <c r="M257" s="42"/>
      <c r="N257" s="258" t="s">
        <v>20</v>
      </c>
      <c r="O257" s="227" t="s">
        <v>43</v>
      </c>
      <c r="P257" s="228">
        <f>I257+J257</f>
        <v>0</v>
      </c>
      <c r="Q257" s="228">
        <f>ROUND(I257*H257,2)</f>
        <v>0</v>
      </c>
      <c r="R257" s="228">
        <f>ROUND(J257*H257,2)</f>
        <v>0</v>
      </c>
      <c r="S257" s="82"/>
      <c r="T257" s="229">
        <f>S257*H257</f>
        <v>0</v>
      </c>
      <c r="U257" s="229">
        <v>0</v>
      </c>
      <c r="V257" s="229">
        <f>U257*H257</f>
        <v>0</v>
      </c>
      <c r="W257" s="229">
        <v>0</v>
      </c>
      <c r="X257" s="230">
        <f>W257*H257</f>
        <v>0</v>
      </c>
      <c r="Y257" s="36"/>
      <c r="Z257" s="36"/>
      <c r="AA257" s="36"/>
      <c r="AB257" s="36"/>
      <c r="AC257" s="36"/>
      <c r="AD257" s="36"/>
      <c r="AE257" s="36"/>
      <c r="AR257" s="231" t="s">
        <v>226</v>
      </c>
      <c r="AT257" s="231" t="s">
        <v>229</v>
      </c>
      <c r="AU257" s="231" t="s">
        <v>81</v>
      </c>
      <c r="AY257" s="15" t="s">
        <v>170</v>
      </c>
      <c r="BE257" s="232">
        <f>IF(O257="základní",K257,0)</f>
        <v>0</v>
      </c>
      <c r="BF257" s="232">
        <f>IF(O257="snížená",K257,0)</f>
        <v>0</v>
      </c>
      <c r="BG257" s="232">
        <f>IF(O257="zákl. přenesená",K257,0)</f>
        <v>0</v>
      </c>
      <c r="BH257" s="232">
        <f>IF(O257="sníž. přenesená",K257,0)</f>
        <v>0</v>
      </c>
      <c r="BI257" s="232">
        <f>IF(O257="nulová",K257,0)</f>
        <v>0</v>
      </c>
      <c r="BJ257" s="15" t="s">
        <v>81</v>
      </c>
      <c r="BK257" s="232">
        <f>ROUND(P257*H257,2)</f>
        <v>0</v>
      </c>
      <c r="BL257" s="15" t="s">
        <v>226</v>
      </c>
      <c r="BM257" s="231" t="s">
        <v>817</v>
      </c>
    </row>
    <row r="258" s="2" customFormat="1" ht="21.6" customHeight="1">
      <c r="A258" s="36"/>
      <c r="B258" s="37"/>
      <c r="C258" s="250" t="s">
        <v>818</v>
      </c>
      <c r="D258" s="250" t="s">
        <v>229</v>
      </c>
      <c r="E258" s="251" t="s">
        <v>819</v>
      </c>
      <c r="F258" s="252" t="s">
        <v>820</v>
      </c>
      <c r="G258" s="253" t="s">
        <v>169</v>
      </c>
      <c r="H258" s="254">
        <v>2</v>
      </c>
      <c r="I258" s="255"/>
      <c r="J258" s="255"/>
      <c r="K258" s="256">
        <f>ROUND(P258*H258,2)</f>
        <v>0</v>
      </c>
      <c r="L258" s="257"/>
      <c r="M258" s="42"/>
      <c r="N258" s="258" t="s">
        <v>20</v>
      </c>
      <c r="O258" s="227" t="s">
        <v>43</v>
      </c>
      <c r="P258" s="228">
        <f>I258+J258</f>
        <v>0</v>
      </c>
      <c r="Q258" s="228">
        <f>ROUND(I258*H258,2)</f>
        <v>0</v>
      </c>
      <c r="R258" s="228">
        <f>ROUND(J258*H258,2)</f>
        <v>0</v>
      </c>
      <c r="S258" s="82"/>
      <c r="T258" s="229">
        <f>S258*H258</f>
        <v>0</v>
      </c>
      <c r="U258" s="229">
        <v>0</v>
      </c>
      <c r="V258" s="229">
        <f>U258*H258</f>
        <v>0</v>
      </c>
      <c r="W258" s="229">
        <v>0</v>
      </c>
      <c r="X258" s="230">
        <f>W258*H258</f>
        <v>0</v>
      </c>
      <c r="Y258" s="36"/>
      <c r="Z258" s="36"/>
      <c r="AA258" s="36"/>
      <c r="AB258" s="36"/>
      <c r="AC258" s="36"/>
      <c r="AD258" s="36"/>
      <c r="AE258" s="36"/>
      <c r="AR258" s="231" t="s">
        <v>81</v>
      </c>
      <c r="AT258" s="231" t="s">
        <v>229</v>
      </c>
      <c r="AU258" s="231" t="s">
        <v>81</v>
      </c>
      <c r="AY258" s="15" t="s">
        <v>170</v>
      </c>
      <c r="BE258" s="232">
        <f>IF(O258="základní",K258,0)</f>
        <v>0</v>
      </c>
      <c r="BF258" s="232">
        <f>IF(O258="snížená",K258,0)</f>
        <v>0</v>
      </c>
      <c r="BG258" s="232">
        <f>IF(O258="zákl. přenesená",K258,0)</f>
        <v>0</v>
      </c>
      <c r="BH258" s="232">
        <f>IF(O258="sníž. přenesená",K258,0)</f>
        <v>0</v>
      </c>
      <c r="BI258" s="232">
        <f>IF(O258="nulová",K258,0)</f>
        <v>0</v>
      </c>
      <c r="BJ258" s="15" t="s">
        <v>81</v>
      </c>
      <c r="BK258" s="232">
        <f>ROUND(P258*H258,2)</f>
        <v>0</v>
      </c>
      <c r="BL258" s="15" t="s">
        <v>81</v>
      </c>
      <c r="BM258" s="231" t="s">
        <v>821</v>
      </c>
    </row>
    <row r="259" s="2" customFormat="1" ht="21.6" customHeight="1">
      <c r="A259" s="36"/>
      <c r="B259" s="37"/>
      <c r="C259" s="250" t="s">
        <v>822</v>
      </c>
      <c r="D259" s="250" t="s">
        <v>229</v>
      </c>
      <c r="E259" s="251" t="s">
        <v>823</v>
      </c>
      <c r="F259" s="252" t="s">
        <v>824</v>
      </c>
      <c r="G259" s="253" t="s">
        <v>169</v>
      </c>
      <c r="H259" s="254">
        <v>2</v>
      </c>
      <c r="I259" s="255"/>
      <c r="J259" s="255"/>
      <c r="K259" s="256">
        <f>ROUND(P259*H259,2)</f>
        <v>0</v>
      </c>
      <c r="L259" s="257"/>
      <c r="M259" s="42"/>
      <c r="N259" s="258" t="s">
        <v>20</v>
      </c>
      <c r="O259" s="227" t="s">
        <v>43</v>
      </c>
      <c r="P259" s="228">
        <f>I259+J259</f>
        <v>0</v>
      </c>
      <c r="Q259" s="228">
        <f>ROUND(I259*H259,2)</f>
        <v>0</v>
      </c>
      <c r="R259" s="228">
        <f>ROUND(J259*H259,2)</f>
        <v>0</v>
      </c>
      <c r="S259" s="82"/>
      <c r="T259" s="229">
        <f>S259*H259</f>
        <v>0</v>
      </c>
      <c r="U259" s="229">
        <v>0</v>
      </c>
      <c r="V259" s="229">
        <f>U259*H259</f>
        <v>0</v>
      </c>
      <c r="W259" s="229">
        <v>0</v>
      </c>
      <c r="X259" s="230">
        <f>W259*H259</f>
        <v>0</v>
      </c>
      <c r="Y259" s="36"/>
      <c r="Z259" s="36"/>
      <c r="AA259" s="36"/>
      <c r="AB259" s="36"/>
      <c r="AC259" s="36"/>
      <c r="AD259" s="36"/>
      <c r="AE259" s="36"/>
      <c r="AR259" s="231" t="s">
        <v>81</v>
      </c>
      <c r="AT259" s="231" t="s">
        <v>229</v>
      </c>
      <c r="AU259" s="231" t="s">
        <v>81</v>
      </c>
      <c r="AY259" s="15" t="s">
        <v>170</v>
      </c>
      <c r="BE259" s="232">
        <f>IF(O259="základní",K259,0)</f>
        <v>0</v>
      </c>
      <c r="BF259" s="232">
        <f>IF(O259="snížená",K259,0)</f>
        <v>0</v>
      </c>
      <c r="BG259" s="232">
        <f>IF(O259="zákl. přenesená",K259,0)</f>
        <v>0</v>
      </c>
      <c r="BH259" s="232">
        <f>IF(O259="sníž. přenesená",K259,0)</f>
        <v>0</v>
      </c>
      <c r="BI259" s="232">
        <f>IF(O259="nulová",K259,0)</f>
        <v>0</v>
      </c>
      <c r="BJ259" s="15" t="s">
        <v>81</v>
      </c>
      <c r="BK259" s="232">
        <f>ROUND(P259*H259,2)</f>
        <v>0</v>
      </c>
      <c r="BL259" s="15" t="s">
        <v>81</v>
      </c>
      <c r="BM259" s="231" t="s">
        <v>825</v>
      </c>
    </row>
    <row r="260" s="2" customFormat="1" ht="14.4" customHeight="1">
      <c r="A260" s="36"/>
      <c r="B260" s="37"/>
      <c r="C260" s="250" t="s">
        <v>826</v>
      </c>
      <c r="D260" s="250" t="s">
        <v>229</v>
      </c>
      <c r="E260" s="251" t="s">
        <v>827</v>
      </c>
      <c r="F260" s="252" t="s">
        <v>828</v>
      </c>
      <c r="G260" s="253" t="s">
        <v>169</v>
      </c>
      <c r="H260" s="254">
        <v>170</v>
      </c>
      <c r="I260" s="255"/>
      <c r="J260" s="255"/>
      <c r="K260" s="256">
        <f>ROUND(P260*H260,2)</f>
        <v>0</v>
      </c>
      <c r="L260" s="257"/>
      <c r="M260" s="42"/>
      <c r="N260" s="258" t="s">
        <v>20</v>
      </c>
      <c r="O260" s="227" t="s">
        <v>43</v>
      </c>
      <c r="P260" s="228">
        <f>I260+J260</f>
        <v>0</v>
      </c>
      <c r="Q260" s="228">
        <f>ROUND(I260*H260,2)</f>
        <v>0</v>
      </c>
      <c r="R260" s="228">
        <f>ROUND(J260*H260,2)</f>
        <v>0</v>
      </c>
      <c r="S260" s="82"/>
      <c r="T260" s="229">
        <f>S260*H260</f>
        <v>0</v>
      </c>
      <c r="U260" s="229">
        <v>0</v>
      </c>
      <c r="V260" s="229">
        <f>U260*H260</f>
        <v>0</v>
      </c>
      <c r="W260" s="229">
        <v>0</v>
      </c>
      <c r="X260" s="230">
        <f>W260*H260</f>
        <v>0</v>
      </c>
      <c r="Y260" s="36"/>
      <c r="Z260" s="36"/>
      <c r="AA260" s="36"/>
      <c r="AB260" s="36"/>
      <c r="AC260" s="36"/>
      <c r="AD260" s="36"/>
      <c r="AE260" s="36"/>
      <c r="AR260" s="231" t="s">
        <v>226</v>
      </c>
      <c r="AT260" s="231" t="s">
        <v>229</v>
      </c>
      <c r="AU260" s="231" t="s">
        <v>81</v>
      </c>
      <c r="AY260" s="15" t="s">
        <v>170</v>
      </c>
      <c r="BE260" s="232">
        <f>IF(O260="základní",K260,0)</f>
        <v>0</v>
      </c>
      <c r="BF260" s="232">
        <f>IF(O260="snížená",K260,0)</f>
        <v>0</v>
      </c>
      <c r="BG260" s="232">
        <f>IF(O260="zákl. přenesená",K260,0)</f>
        <v>0</v>
      </c>
      <c r="BH260" s="232">
        <f>IF(O260="sníž. přenesená",K260,0)</f>
        <v>0</v>
      </c>
      <c r="BI260" s="232">
        <f>IF(O260="nulová",K260,0)</f>
        <v>0</v>
      </c>
      <c r="BJ260" s="15" t="s">
        <v>81</v>
      </c>
      <c r="BK260" s="232">
        <f>ROUND(P260*H260,2)</f>
        <v>0</v>
      </c>
      <c r="BL260" s="15" t="s">
        <v>226</v>
      </c>
      <c r="BM260" s="231" t="s">
        <v>829</v>
      </c>
    </row>
    <row r="261" s="2" customFormat="1" ht="21.6" customHeight="1">
      <c r="A261" s="36"/>
      <c r="B261" s="37"/>
      <c r="C261" s="250" t="s">
        <v>830</v>
      </c>
      <c r="D261" s="250" t="s">
        <v>229</v>
      </c>
      <c r="E261" s="251" t="s">
        <v>831</v>
      </c>
      <c r="F261" s="252" t="s">
        <v>832</v>
      </c>
      <c r="G261" s="253" t="s">
        <v>187</v>
      </c>
      <c r="H261" s="254">
        <v>220</v>
      </c>
      <c r="I261" s="255"/>
      <c r="J261" s="255"/>
      <c r="K261" s="256">
        <f>ROUND(P261*H261,2)</f>
        <v>0</v>
      </c>
      <c r="L261" s="257"/>
      <c r="M261" s="42"/>
      <c r="N261" s="258" t="s">
        <v>20</v>
      </c>
      <c r="O261" s="227" t="s">
        <v>43</v>
      </c>
      <c r="P261" s="228">
        <f>I261+J261</f>
        <v>0</v>
      </c>
      <c r="Q261" s="228">
        <f>ROUND(I261*H261,2)</f>
        <v>0</v>
      </c>
      <c r="R261" s="228">
        <f>ROUND(J261*H261,2)</f>
        <v>0</v>
      </c>
      <c r="S261" s="82"/>
      <c r="T261" s="229">
        <f>S261*H261</f>
        <v>0</v>
      </c>
      <c r="U261" s="229">
        <v>0</v>
      </c>
      <c r="V261" s="229">
        <f>U261*H261</f>
        <v>0</v>
      </c>
      <c r="W261" s="229">
        <v>0</v>
      </c>
      <c r="X261" s="230">
        <f>W261*H261</f>
        <v>0</v>
      </c>
      <c r="Y261" s="36"/>
      <c r="Z261" s="36"/>
      <c r="AA261" s="36"/>
      <c r="AB261" s="36"/>
      <c r="AC261" s="36"/>
      <c r="AD261" s="36"/>
      <c r="AE261" s="36"/>
      <c r="AR261" s="231" t="s">
        <v>81</v>
      </c>
      <c r="AT261" s="231" t="s">
        <v>229</v>
      </c>
      <c r="AU261" s="231" t="s">
        <v>81</v>
      </c>
      <c r="AY261" s="15" t="s">
        <v>170</v>
      </c>
      <c r="BE261" s="232">
        <f>IF(O261="základní",K261,0)</f>
        <v>0</v>
      </c>
      <c r="BF261" s="232">
        <f>IF(O261="snížená",K261,0)</f>
        <v>0</v>
      </c>
      <c r="BG261" s="232">
        <f>IF(O261="zákl. přenesená",K261,0)</f>
        <v>0</v>
      </c>
      <c r="BH261" s="232">
        <f>IF(O261="sníž. přenesená",K261,0)</f>
        <v>0</v>
      </c>
      <c r="BI261" s="232">
        <f>IF(O261="nulová",K261,0)</f>
        <v>0</v>
      </c>
      <c r="BJ261" s="15" t="s">
        <v>81</v>
      </c>
      <c r="BK261" s="232">
        <f>ROUND(P261*H261,2)</f>
        <v>0</v>
      </c>
      <c r="BL261" s="15" t="s">
        <v>81</v>
      </c>
      <c r="BM261" s="231" t="s">
        <v>833</v>
      </c>
    </row>
    <row r="262" s="2" customFormat="1" ht="21.6" customHeight="1">
      <c r="A262" s="36"/>
      <c r="B262" s="37"/>
      <c r="C262" s="216" t="s">
        <v>834</v>
      </c>
      <c r="D262" s="216" t="s">
        <v>166</v>
      </c>
      <c r="E262" s="217" t="s">
        <v>835</v>
      </c>
      <c r="F262" s="218" t="s">
        <v>836</v>
      </c>
      <c r="G262" s="219" t="s">
        <v>169</v>
      </c>
      <c r="H262" s="220">
        <v>1</v>
      </c>
      <c r="I262" s="221"/>
      <c r="J262" s="222"/>
      <c r="K262" s="223">
        <f>ROUND(P262*H262,2)</f>
        <v>0</v>
      </c>
      <c r="L262" s="224"/>
      <c r="M262" s="225"/>
      <c r="N262" s="226" t="s">
        <v>20</v>
      </c>
      <c r="O262" s="227" t="s">
        <v>43</v>
      </c>
      <c r="P262" s="228">
        <f>I262+J262</f>
        <v>0</v>
      </c>
      <c r="Q262" s="228">
        <f>ROUND(I262*H262,2)</f>
        <v>0</v>
      </c>
      <c r="R262" s="228">
        <f>ROUND(J262*H262,2)</f>
        <v>0</v>
      </c>
      <c r="S262" s="82"/>
      <c r="T262" s="229">
        <f>S262*H262</f>
        <v>0</v>
      </c>
      <c r="U262" s="229">
        <v>0</v>
      </c>
      <c r="V262" s="229">
        <f>U262*H262</f>
        <v>0</v>
      </c>
      <c r="W262" s="229">
        <v>0</v>
      </c>
      <c r="X262" s="230">
        <f>W262*H262</f>
        <v>0</v>
      </c>
      <c r="Y262" s="36"/>
      <c r="Z262" s="36"/>
      <c r="AA262" s="36"/>
      <c r="AB262" s="36"/>
      <c r="AC262" s="36"/>
      <c r="AD262" s="36"/>
      <c r="AE262" s="36"/>
      <c r="AR262" s="231" t="s">
        <v>373</v>
      </c>
      <c r="AT262" s="231" t="s">
        <v>166</v>
      </c>
      <c r="AU262" s="231" t="s">
        <v>81</v>
      </c>
      <c r="AY262" s="15" t="s">
        <v>170</v>
      </c>
      <c r="BE262" s="232">
        <f>IF(O262="základní",K262,0)</f>
        <v>0</v>
      </c>
      <c r="BF262" s="232">
        <f>IF(O262="snížená",K262,0)</f>
        <v>0</v>
      </c>
      <c r="BG262" s="232">
        <f>IF(O262="zákl. přenesená",K262,0)</f>
        <v>0</v>
      </c>
      <c r="BH262" s="232">
        <f>IF(O262="sníž. přenesená",K262,0)</f>
        <v>0</v>
      </c>
      <c r="BI262" s="232">
        <f>IF(O262="nulová",K262,0)</f>
        <v>0</v>
      </c>
      <c r="BJ262" s="15" t="s">
        <v>81</v>
      </c>
      <c r="BK262" s="232">
        <f>ROUND(P262*H262,2)</f>
        <v>0</v>
      </c>
      <c r="BL262" s="15" t="s">
        <v>373</v>
      </c>
      <c r="BM262" s="231" t="s">
        <v>837</v>
      </c>
    </row>
    <row r="263" s="2" customFormat="1" ht="32.4" customHeight="1">
      <c r="A263" s="36"/>
      <c r="B263" s="37"/>
      <c r="C263" s="216" t="s">
        <v>838</v>
      </c>
      <c r="D263" s="216" t="s">
        <v>166</v>
      </c>
      <c r="E263" s="217" t="s">
        <v>839</v>
      </c>
      <c r="F263" s="218" t="s">
        <v>840</v>
      </c>
      <c r="G263" s="219" t="s">
        <v>187</v>
      </c>
      <c r="H263" s="220">
        <v>220</v>
      </c>
      <c r="I263" s="221"/>
      <c r="J263" s="222"/>
      <c r="K263" s="223">
        <f>ROUND(P263*H263,2)</f>
        <v>0</v>
      </c>
      <c r="L263" s="224"/>
      <c r="M263" s="225"/>
      <c r="N263" s="226" t="s">
        <v>20</v>
      </c>
      <c r="O263" s="227" t="s">
        <v>43</v>
      </c>
      <c r="P263" s="228">
        <f>I263+J263</f>
        <v>0</v>
      </c>
      <c r="Q263" s="228">
        <f>ROUND(I263*H263,2)</f>
        <v>0</v>
      </c>
      <c r="R263" s="228">
        <f>ROUND(J263*H263,2)</f>
        <v>0</v>
      </c>
      <c r="S263" s="82"/>
      <c r="T263" s="229">
        <f>S263*H263</f>
        <v>0</v>
      </c>
      <c r="U263" s="229">
        <v>0</v>
      </c>
      <c r="V263" s="229">
        <f>U263*H263</f>
        <v>0</v>
      </c>
      <c r="W263" s="229">
        <v>0</v>
      </c>
      <c r="X263" s="230">
        <f>W263*H263</f>
        <v>0</v>
      </c>
      <c r="Y263" s="36"/>
      <c r="Z263" s="36"/>
      <c r="AA263" s="36"/>
      <c r="AB263" s="36"/>
      <c r="AC263" s="36"/>
      <c r="AD263" s="36"/>
      <c r="AE263" s="36"/>
      <c r="AR263" s="231" t="s">
        <v>87</v>
      </c>
      <c r="AT263" s="231" t="s">
        <v>166</v>
      </c>
      <c r="AU263" s="231" t="s">
        <v>81</v>
      </c>
      <c r="AY263" s="15" t="s">
        <v>170</v>
      </c>
      <c r="BE263" s="232">
        <f>IF(O263="základní",K263,0)</f>
        <v>0</v>
      </c>
      <c r="BF263" s="232">
        <f>IF(O263="snížená",K263,0)</f>
        <v>0</v>
      </c>
      <c r="BG263" s="232">
        <f>IF(O263="zákl. přenesená",K263,0)</f>
        <v>0</v>
      </c>
      <c r="BH263" s="232">
        <f>IF(O263="sníž. přenesená",K263,0)</f>
        <v>0</v>
      </c>
      <c r="BI263" s="232">
        <f>IF(O263="nulová",K263,0)</f>
        <v>0</v>
      </c>
      <c r="BJ263" s="15" t="s">
        <v>81</v>
      </c>
      <c r="BK263" s="232">
        <f>ROUND(P263*H263,2)</f>
        <v>0</v>
      </c>
      <c r="BL263" s="15" t="s">
        <v>81</v>
      </c>
      <c r="BM263" s="231" t="s">
        <v>841</v>
      </c>
    </row>
    <row r="264" s="2" customFormat="1" ht="21.6" customHeight="1">
      <c r="A264" s="36"/>
      <c r="B264" s="37"/>
      <c r="C264" s="250" t="s">
        <v>842</v>
      </c>
      <c r="D264" s="250" t="s">
        <v>229</v>
      </c>
      <c r="E264" s="251" t="s">
        <v>843</v>
      </c>
      <c r="F264" s="252" t="s">
        <v>844</v>
      </c>
      <c r="G264" s="253" t="s">
        <v>169</v>
      </c>
      <c r="H264" s="254">
        <v>7</v>
      </c>
      <c r="I264" s="255"/>
      <c r="J264" s="255"/>
      <c r="K264" s="256">
        <f>ROUND(P264*H264,2)</f>
        <v>0</v>
      </c>
      <c r="L264" s="257"/>
      <c r="M264" s="42"/>
      <c r="N264" s="258" t="s">
        <v>20</v>
      </c>
      <c r="O264" s="227" t="s">
        <v>43</v>
      </c>
      <c r="P264" s="228">
        <f>I264+J264</f>
        <v>0</v>
      </c>
      <c r="Q264" s="228">
        <f>ROUND(I264*H264,2)</f>
        <v>0</v>
      </c>
      <c r="R264" s="228">
        <f>ROUND(J264*H264,2)</f>
        <v>0</v>
      </c>
      <c r="S264" s="82"/>
      <c r="T264" s="229">
        <f>S264*H264</f>
        <v>0</v>
      </c>
      <c r="U264" s="229">
        <v>0</v>
      </c>
      <c r="V264" s="229">
        <f>U264*H264</f>
        <v>0</v>
      </c>
      <c r="W264" s="229">
        <v>0</v>
      </c>
      <c r="X264" s="230">
        <f>W264*H264</f>
        <v>0</v>
      </c>
      <c r="Y264" s="36"/>
      <c r="Z264" s="36"/>
      <c r="AA264" s="36"/>
      <c r="AB264" s="36"/>
      <c r="AC264" s="36"/>
      <c r="AD264" s="36"/>
      <c r="AE264" s="36"/>
      <c r="AR264" s="231" t="s">
        <v>81</v>
      </c>
      <c r="AT264" s="231" t="s">
        <v>229</v>
      </c>
      <c r="AU264" s="231" t="s">
        <v>81</v>
      </c>
      <c r="AY264" s="15" t="s">
        <v>170</v>
      </c>
      <c r="BE264" s="232">
        <f>IF(O264="základní",K264,0)</f>
        <v>0</v>
      </c>
      <c r="BF264" s="232">
        <f>IF(O264="snížená",K264,0)</f>
        <v>0</v>
      </c>
      <c r="BG264" s="232">
        <f>IF(O264="zákl. přenesená",K264,0)</f>
        <v>0</v>
      </c>
      <c r="BH264" s="232">
        <f>IF(O264="sníž. přenesená",K264,0)</f>
        <v>0</v>
      </c>
      <c r="BI264" s="232">
        <f>IF(O264="nulová",K264,0)</f>
        <v>0</v>
      </c>
      <c r="BJ264" s="15" t="s">
        <v>81</v>
      </c>
      <c r="BK264" s="232">
        <f>ROUND(P264*H264,2)</f>
        <v>0</v>
      </c>
      <c r="BL264" s="15" t="s">
        <v>81</v>
      </c>
      <c r="BM264" s="231" t="s">
        <v>845</v>
      </c>
    </row>
    <row r="265" s="2" customFormat="1" ht="21.6" customHeight="1">
      <c r="A265" s="36"/>
      <c r="B265" s="37"/>
      <c r="C265" s="250" t="s">
        <v>846</v>
      </c>
      <c r="D265" s="250" t="s">
        <v>229</v>
      </c>
      <c r="E265" s="251" t="s">
        <v>847</v>
      </c>
      <c r="F265" s="252" t="s">
        <v>848</v>
      </c>
      <c r="G265" s="253" t="s">
        <v>169</v>
      </c>
      <c r="H265" s="254">
        <v>2</v>
      </c>
      <c r="I265" s="255"/>
      <c r="J265" s="255"/>
      <c r="K265" s="256">
        <f>ROUND(P265*H265,2)</f>
        <v>0</v>
      </c>
      <c r="L265" s="257"/>
      <c r="M265" s="42"/>
      <c r="N265" s="258" t="s">
        <v>20</v>
      </c>
      <c r="O265" s="227" t="s">
        <v>43</v>
      </c>
      <c r="P265" s="228">
        <f>I265+J265</f>
        <v>0</v>
      </c>
      <c r="Q265" s="228">
        <f>ROUND(I265*H265,2)</f>
        <v>0</v>
      </c>
      <c r="R265" s="228">
        <f>ROUND(J265*H265,2)</f>
        <v>0</v>
      </c>
      <c r="S265" s="82"/>
      <c r="T265" s="229">
        <f>S265*H265</f>
        <v>0</v>
      </c>
      <c r="U265" s="229">
        <v>0</v>
      </c>
      <c r="V265" s="229">
        <f>U265*H265</f>
        <v>0</v>
      </c>
      <c r="W265" s="229">
        <v>0</v>
      </c>
      <c r="X265" s="230">
        <f>W265*H265</f>
        <v>0</v>
      </c>
      <c r="Y265" s="36"/>
      <c r="Z265" s="36"/>
      <c r="AA265" s="36"/>
      <c r="AB265" s="36"/>
      <c r="AC265" s="36"/>
      <c r="AD265" s="36"/>
      <c r="AE265" s="36"/>
      <c r="AR265" s="231" t="s">
        <v>81</v>
      </c>
      <c r="AT265" s="231" t="s">
        <v>229</v>
      </c>
      <c r="AU265" s="231" t="s">
        <v>81</v>
      </c>
      <c r="AY265" s="15" t="s">
        <v>170</v>
      </c>
      <c r="BE265" s="232">
        <f>IF(O265="základní",K265,0)</f>
        <v>0</v>
      </c>
      <c r="BF265" s="232">
        <f>IF(O265="snížená",K265,0)</f>
        <v>0</v>
      </c>
      <c r="BG265" s="232">
        <f>IF(O265="zákl. přenesená",K265,0)</f>
        <v>0</v>
      </c>
      <c r="BH265" s="232">
        <f>IF(O265="sníž. přenesená",K265,0)</f>
        <v>0</v>
      </c>
      <c r="BI265" s="232">
        <f>IF(O265="nulová",K265,0)</f>
        <v>0</v>
      </c>
      <c r="BJ265" s="15" t="s">
        <v>81</v>
      </c>
      <c r="BK265" s="232">
        <f>ROUND(P265*H265,2)</f>
        <v>0</v>
      </c>
      <c r="BL265" s="15" t="s">
        <v>81</v>
      </c>
      <c r="BM265" s="231" t="s">
        <v>849</v>
      </c>
    </row>
    <row r="266" s="2" customFormat="1" ht="21.6" customHeight="1">
      <c r="A266" s="36"/>
      <c r="B266" s="37"/>
      <c r="C266" s="250" t="s">
        <v>850</v>
      </c>
      <c r="D266" s="250" t="s">
        <v>229</v>
      </c>
      <c r="E266" s="251" t="s">
        <v>851</v>
      </c>
      <c r="F266" s="252" t="s">
        <v>852</v>
      </c>
      <c r="G266" s="253" t="s">
        <v>169</v>
      </c>
      <c r="H266" s="254">
        <v>5</v>
      </c>
      <c r="I266" s="255"/>
      <c r="J266" s="255"/>
      <c r="K266" s="256">
        <f>ROUND(P266*H266,2)</f>
        <v>0</v>
      </c>
      <c r="L266" s="257"/>
      <c r="M266" s="42"/>
      <c r="N266" s="258" t="s">
        <v>20</v>
      </c>
      <c r="O266" s="227" t="s">
        <v>43</v>
      </c>
      <c r="P266" s="228">
        <f>I266+J266</f>
        <v>0</v>
      </c>
      <c r="Q266" s="228">
        <f>ROUND(I266*H266,2)</f>
        <v>0</v>
      </c>
      <c r="R266" s="228">
        <f>ROUND(J266*H266,2)</f>
        <v>0</v>
      </c>
      <c r="S266" s="82"/>
      <c r="T266" s="229">
        <f>S266*H266</f>
        <v>0</v>
      </c>
      <c r="U266" s="229">
        <v>0</v>
      </c>
      <c r="V266" s="229">
        <f>U266*H266</f>
        <v>0</v>
      </c>
      <c r="W266" s="229">
        <v>0</v>
      </c>
      <c r="X266" s="230">
        <f>W266*H266</f>
        <v>0</v>
      </c>
      <c r="Y266" s="36"/>
      <c r="Z266" s="36"/>
      <c r="AA266" s="36"/>
      <c r="AB266" s="36"/>
      <c r="AC266" s="36"/>
      <c r="AD266" s="36"/>
      <c r="AE266" s="36"/>
      <c r="AR266" s="231" t="s">
        <v>81</v>
      </c>
      <c r="AT266" s="231" t="s">
        <v>229</v>
      </c>
      <c r="AU266" s="231" t="s">
        <v>81</v>
      </c>
      <c r="AY266" s="15" t="s">
        <v>170</v>
      </c>
      <c r="BE266" s="232">
        <f>IF(O266="základní",K266,0)</f>
        <v>0</v>
      </c>
      <c r="BF266" s="232">
        <f>IF(O266="snížená",K266,0)</f>
        <v>0</v>
      </c>
      <c r="BG266" s="232">
        <f>IF(O266="zákl. přenesená",K266,0)</f>
        <v>0</v>
      </c>
      <c r="BH266" s="232">
        <f>IF(O266="sníž. přenesená",K266,0)</f>
        <v>0</v>
      </c>
      <c r="BI266" s="232">
        <f>IF(O266="nulová",K266,0)</f>
        <v>0</v>
      </c>
      <c r="BJ266" s="15" t="s">
        <v>81</v>
      </c>
      <c r="BK266" s="232">
        <f>ROUND(P266*H266,2)</f>
        <v>0</v>
      </c>
      <c r="BL266" s="15" t="s">
        <v>81</v>
      </c>
      <c r="BM266" s="231" t="s">
        <v>853</v>
      </c>
    </row>
    <row r="267" s="2" customFormat="1" ht="32.4" customHeight="1">
      <c r="A267" s="36"/>
      <c r="B267" s="37"/>
      <c r="C267" s="250" t="s">
        <v>854</v>
      </c>
      <c r="D267" s="250" t="s">
        <v>229</v>
      </c>
      <c r="E267" s="251" t="s">
        <v>855</v>
      </c>
      <c r="F267" s="252" t="s">
        <v>856</v>
      </c>
      <c r="G267" s="253" t="s">
        <v>169</v>
      </c>
      <c r="H267" s="254">
        <v>45</v>
      </c>
      <c r="I267" s="255"/>
      <c r="J267" s="255"/>
      <c r="K267" s="256">
        <f>ROUND(P267*H267,2)</f>
        <v>0</v>
      </c>
      <c r="L267" s="257"/>
      <c r="M267" s="42"/>
      <c r="N267" s="258" t="s">
        <v>20</v>
      </c>
      <c r="O267" s="227" t="s">
        <v>43</v>
      </c>
      <c r="P267" s="228">
        <f>I267+J267</f>
        <v>0</v>
      </c>
      <c r="Q267" s="228">
        <f>ROUND(I267*H267,2)</f>
        <v>0</v>
      </c>
      <c r="R267" s="228">
        <f>ROUND(J267*H267,2)</f>
        <v>0</v>
      </c>
      <c r="S267" s="82"/>
      <c r="T267" s="229">
        <f>S267*H267</f>
        <v>0</v>
      </c>
      <c r="U267" s="229">
        <v>0</v>
      </c>
      <c r="V267" s="229">
        <f>U267*H267</f>
        <v>0</v>
      </c>
      <c r="W267" s="229">
        <v>0</v>
      </c>
      <c r="X267" s="230">
        <f>W267*H267</f>
        <v>0</v>
      </c>
      <c r="Y267" s="36"/>
      <c r="Z267" s="36"/>
      <c r="AA267" s="36"/>
      <c r="AB267" s="36"/>
      <c r="AC267" s="36"/>
      <c r="AD267" s="36"/>
      <c r="AE267" s="36"/>
      <c r="AR267" s="231" t="s">
        <v>81</v>
      </c>
      <c r="AT267" s="231" t="s">
        <v>229</v>
      </c>
      <c r="AU267" s="231" t="s">
        <v>81</v>
      </c>
      <c r="AY267" s="15" t="s">
        <v>170</v>
      </c>
      <c r="BE267" s="232">
        <f>IF(O267="základní",K267,0)</f>
        <v>0</v>
      </c>
      <c r="BF267" s="232">
        <f>IF(O267="snížená",K267,0)</f>
        <v>0</v>
      </c>
      <c r="BG267" s="232">
        <f>IF(O267="zákl. přenesená",K267,0)</f>
        <v>0</v>
      </c>
      <c r="BH267" s="232">
        <f>IF(O267="sníž. přenesená",K267,0)</f>
        <v>0</v>
      </c>
      <c r="BI267" s="232">
        <f>IF(O267="nulová",K267,0)</f>
        <v>0</v>
      </c>
      <c r="BJ267" s="15" t="s">
        <v>81</v>
      </c>
      <c r="BK267" s="232">
        <f>ROUND(P267*H267,2)</f>
        <v>0</v>
      </c>
      <c r="BL267" s="15" t="s">
        <v>81</v>
      </c>
      <c r="BM267" s="231" t="s">
        <v>857</v>
      </c>
    </row>
    <row r="268" s="2" customFormat="1" ht="21.6" customHeight="1">
      <c r="A268" s="36"/>
      <c r="B268" s="37"/>
      <c r="C268" s="216" t="s">
        <v>858</v>
      </c>
      <c r="D268" s="216" t="s">
        <v>166</v>
      </c>
      <c r="E268" s="217" t="s">
        <v>859</v>
      </c>
      <c r="F268" s="218" t="s">
        <v>860</v>
      </c>
      <c r="G268" s="219" t="s">
        <v>169</v>
      </c>
      <c r="H268" s="220">
        <v>2</v>
      </c>
      <c r="I268" s="221"/>
      <c r="J268" s="222"/>
      <c r="K268" s="223">
        <f>ROUND(P268*H268,2)</f>
        <v>0</v>
      </c>
      <c r="L268" s="224"/>
      <c r="M268" s="225"/>
      <c r="N268" s="226" t="s">
        <v>20</v>
      </c>
      <c r="O268" s="227" t="s">
        <v>43</v>
      </c>
      <c r="P268" s="228">
        <f>I268+J268</f>
        <v>0</v>
      </c>
      <c r="Q268" s="228">
        <f>ROUND(I268*H268,2)</f>
        <v>0</v>
      </c>
      <c r="R268" s="228">
        <f>ROUND(J268*H268,2)</f>
        <v>0</v>
      </c>
      <c r="S268" s="82"/>
      <c r="T268" s="229">
        <f>S268*H268</f>
        <v>0</v>
      </c>
      <c r="U268" s="229">
        <v>0</v>
      </c>
      <c r="V268" s="229">
        <f>U268*H268</f>
        <v>0</v>
      </c>
      <c r="W268" s="229">
        <v>0</v>
      </c>
      <c r="X268" s="230">
        <f>W268*H268</f>
        <v>0</v>
      </c>
      <c r="Y268" s="36"/>
      <c r="Z268" s="36"/>
      <c r="AA268" s="36"/>
      <c r="AB268" s="36"/>
      <c r="AC268" s="36"/>
      <c r="AD268" s="36"/>
      <c r="AE268" s="36"/>
      <c r="AR268" s="231" t="s">
        <v>87</v>
      </c>
      <c r="AT268" s="231" t="s">
        <v>166</v>
      </c>
      <c r="AU268" s="231" t="s">
        <v>81</v>
      </c>
      <c r="AY268" s="15" t="s">
        <v>170</v>
      </c>
      <c r="BE268" s="232">
        <f>IF(O268="základní",K268,0)</f>
        <v>0</v>
      </c>
      <c r="BF268" s="232">
        <f>IF(O268="snížená",K268,0)</f>
        <v>0</v>
      </c>
      <c r="BG268" s="232">
        <f>IF(O268="zákl. přenesená",K268,0)</f>
        <v>0</v>
      </c>
      <c r="BH268" s="232">
        <f>IF(O268="sníž. přenesená",K268,0)</f>
        <v>0</v>
      </c>
      <c r="BI268" s="232">
        <f>IF(O268="nulová",K268,0)</f>
        <v>0</v>
      </c>
      <c r="BJ268" s="15" t="s">
        <v>81</v>
      </c>
      <c r="BK268" s="232">
        <f>ROUND(P268*H268,2)</f>
        <v>0</v>
      </c>
      <c r="BL268" s="15" t="s">
        <v>81</v>
      </c>
      <c r="BM268" s="231" t="s">
        <v>861</v>
      </c>
    </row>
    <row r="269" s="2" customFormat="1" ht="21.6" customHeight="1">
      <c r="A269" s="36"/>
      <c r="B269" s="37"/>
      <c r="C269" s="216" t="s">
        <v>862</v>
      </c>
      <c r="D269" s="216" t="s">
        <v>166</v>
      </c>
      <c r="E269" s="217" t="s">
        <v>863</v>
      </c>
      <c r="F269" s="218" t="s">
        <v>864</v>
      </c>
      <c r="G269" s="219" t="s">
        <v>169</v>
      </c>
      <c r="H269" s="220">
        <v>1</v>
      </c>
      <c r="I269" s="221"/>
      <c r="J269" s="222"/>
      <c r="K269" s="223">
        <f>ROUND(P269*H269,2)</f>
        <v>0</v>
      </c>
      <c r="L269" s="224"/>
      <c r="M269" s="225"/>
      <c r="N269" s="226" t="s">
        <v>20</v>
      </c>
      <c r="O269" s="227" t="s">
        <v>43</v>
      </c>
      <c r="P269" s="228">
        <f>I269+J269</f>
        <v>0</v>
      </c>
      <c r="Q269" s="228">
        <f>ROUND(I269*H269,2)</f>
        <v>0</v>
      </c>
      <c r="R269" s="228">
        <f>ROUND(J269*H269,2)</f>
        <v>0</v>
      </c>
      <c r="S269" s="82"/>
      <c r="T269" s="229">
        <f>S269*H269</f>
        <v>0</v>
      </c>
      <c r="U269" s="229">
        <v>0</v>
      </c>
      <c r="V269" s="229">
        <f>U269*H269</f>
        <v>0</v>
      </c>
      <c r="W269" s="229">
        <v>0</v>
      </c>
      <c r="X269" s="230">
        <f>W269*H269</f>
        <v>0</v>
      </c>
      <c r="Y269" s="36"/>
      <c r="Z269" s="36"/>
      <c r="AA269" s="36"/>
      <c r="AB269" s="36"/>
      <c r="AC269" s="36"/>
      <c r="AD269" s="36"/>
      <c r="AE269" s="36"/>
      <c r="AR269" s="231" t="s">
        <v>87</v>
      </c>
      <c r="AT269" s="231" t="s">
        <v>166</v>
      </c>
      <c r="AU269" s="231" t="s">
        <v>81</v>
      </c>
      <c r="AY269" s="15" t="s">
        <v>170</v>
      </c>
      <c r="BE269" s="232">
        <f>IF(O269="základní",K269,0)</f>
        <v>0</v>
      </c>
      <c r="BF269" s="232">
        <f>IF(O269="snížená",K269,0)</f>
        <v>0</v>
      </c>
      <c r="BG269" s="232">
        <f>IF(O269="zákl. přenesená",K269,0)</f>
        <v>0</v>
      </c>
      <c r="BH269" s="232">
        <f>IF(O269="sníž. přenesená",K269,0)</f>
        <v>0</v>
      </c>
      <c r="BI269" s="232">
        <f>IF(O269="nulová",K269,0)</f>
        <v>0</v>
      </c>
      <c r="BJ269" s="15" t="s">
        <v>81</v>
      </c>
      <c r="BK269" s="232">
        <f>ROUND(P269*H269,2)</f>
        <v>0</v>
      </c>
      <c r="BL269" s="15" t="s">
        <v>81</v>
      </c>
      <c r="BM269" s="231" t="s">
        <v>865</v>
      </c>
    </row>
    <row r="270" s="2" customFormat="1" ht="75.6" customHeight="1">
      <c r="A270" s="36"/>
      <c r="B270" s="37"/>
      <c r="C270" s="250" t="s">
        <v>866</v>
      </c>
      <c r="D270" s="250" t="s">
        <v>229</v>
      </c>
      <c r="E270" s="251" t="s">
        <v>867</v>
      </c>
      <c r="F270" s="252" t="s">
        <v>868</v>
      </c>
      <c r="G270" s="253" t="s">
        <v>169</v>
      </c>
      <c r="H270" s="254">
        <v>14</v>
      </c>
      <c r="I270" s="255"/>
      <c r="J270" s="255"/>
      <c r="K270" s="256">
        <f>ROUND(P270*H270,2)</f>
        <v>0</v>
      </c>
      <c r="L270" s="257"/>
      <c r="M270" s="42"/>
      <c r="N270" s="258" t="s">
        <v>20</v>
      </c>
      <c r="O270" s="227" t="s">
        <v>43</v>
      </c>
      <c r="P270" s="228">
        <f>I270+J270</f>
        <v>0</v>
      </c>
      <c r="Q270" s="228">
        <f>ROUND(I270*H270,2)</f>
        <v>0</v>
      </c>
      <c r="R270" s="228">
        <f>ROUND(J270*H270,2)</f>
        <v>0</v>
      </c>
      <c r="S270" s="82"/>
      <c r="T270" s="229">
        <f>S270*H270</f>
        <v>0</v>
      </c>
      <c r="U270" s="229">
        <v>0</v>
      </c>
      <c r="V270" s="229">
        <f>U270*H270</f>
        <v>0</v>
      </c>
      <c r="W270" s="229">
        <v>0</v>
      </c>
      <c r="X270" s="230">
        <f>W270*H270</f>
        <v>0</v>
      </c>
      <c r="Y270" s="36"/>
      <c r="Z270" s="36"/>
      <c r="AA270" s="36"/>
      <c r="AB270" s="36"/>
      <c r="AC270" s="36"/>
      <c r="AD270" s="36"/>
      <c r="AE270" s="36"/>
      <c r="AR270" s="231" t="s">
        <v>81</v>
      </c>
      <c r="AT270" s="231" t="s">
        <v>229</v>
      </c>
      <c r="AU270" s="231" t="s">
        <v>81</v>
      </c>
      <c r="AY270" s="15" t="s">
        <v>170</v>
      </c>
      <c r="BE270" s="232">
        <f>IF(O270="základní",K270,0)</f>
        <v>0</v>
      </c>
      <c r="BF270" s="232">
        <f>IF(O270="snížená",K270,0)</f>
        <v>0</v>
      </c>
      <c r="BG270" s="232">
        <f>IF(O270="zákl. přenesená",K270,0)</f>
        <v>0</v>
      </c>
      <c r="BH270" s="232">
        <f>IF(O270="sníž. přenesená",K270,0)</f>
        <v>0</v>
      </c>
      <c r="BI270" s="232">
        <f>IF(O270="nulová",K270,0)</f>
        <v>0</v>
      </c>
      <c r="BJ270" s="15" t="s">
        <v>81</v>
      </c>
      <c r="BK270" s="232">
        <f>ROUND(P270*H270,2)</f>
        <v>0</v>
      </c>
      <c r="BL270" s="15" t="s">
        <v>81</v>
      </c>
      <c r="BM270" s="231" t="s">
        <v>869</v>
      </c>
    </row>
    <row r="271" s="2" customFormat="1" ht="21.6" customHeight="1">
      <c r="A271" s="36"/>
      <c r="B271" s="37"/>
      <c r="C271" s="250" t="s">
        <v>870</v>
      </c>
      <c r="D271" s="250" t="s">
        <v>229</v>
      </c>
      <c r="E271" s="251" t="s">
        <v>871</v>
      </c>
      <c r="F271" s="252" t="s">
        <v>872</v>
      </c>
      <c r="G271" s="253" t="s">
        <v>169</v>
      </c>
      <c r="H271" s="254">
        <v>18</v>
      </c>
      <c r="I271" s="255"/>
      <c r="J271" s="255"/>
      <c r="K271" s="256">
        <f>ROUND(P271*H271,2)</f>
        <v>0</v>
      </c>
      <c r="L271" s="257"/>
      <c r="M271" s="42"/>
      <c r="N271" s="258" t="s">
        <v>20</v>
      </c>
      <c r="O271" s="227" t="s">
        <v>43</v>
      </c>
      <c r="P271" s="228">
        <f>I271+J271</f>
        <v>0</v>
      </c>
      <c r="Q271" s="228">
        <f>ROUND(I271*H271,2)</f>
        <v>0</v>
      </c>
      <c r="R271" s="228">
        <f>ROUND(J271*H271,2)</f>
        <v>0</v>
      </c>
      <c r="S271" s="82"/>
      <c r="T271" s="229">
        <f>S271*H271</f>
        <v>0</v>
      </c>
      <c r="U271" s="229">
        <v>0</v>
      </c>
      <c r="V271" s="229">
        <f>U271*H271</f>
        <v>0</v>
      </c>
      <c r="W271" s="229">
        <v>0</v>
      </c>
      <c r="X271" s="230">
        <f>W271*H271</f>
        <v>0</v>
      </c>
      <c r="Y271" s="36"/>
      <c r="Z271" s="36"/>
      <c r="AA271" s="36"/>
      <c r="AB271" s="36"/>
      <c r="AC271" s="36"/>
      <c r="AD271" s="36"/>
      <c r="AE271" s="36"/>
      <c r="AR271" s="231" t="s">
        <v>81</v>
      </c>
      <c r="AT271" s="231" t="s">
        <v>229</v>
      </c>
      <c r="AU271" s="231" t="s">
        <v>81</v>
      </c>
      <c r="AY271" s="15" t="s">
        <v>170</v>
      </c>
      <c r="BE271" s="232">
        <f>IF(O271="základní",K271,0)</f>
        <v>0</v>
      </c>
      <c r="BF271" s="232">
        <f>IF(O271="snížená",K271,0)</f>
        <v>0</v>
      </c>
      <c r="BG271" s="232">
        <f>IF(O271="zákl. přenesená",K271,0)</f>
        <v>0</v>
      </c>
      <c r="BH271" s="232">
        <f>IF(O271="sníž. přenesená",K271,0)</f>
        <v>0</v>
      </c>
      <c r="BI271" s="232">
        <f>IF(O271="nulová",K271,0)</f>
        <v>0</v>
      </c>
      <c r="BJ271" s="15" t="s">
        <v>81</v>
      </c>
      <c r="BK271" s="232">
        <f>ROUND(P271*H271,2)</f>
        <v>0</v>
      </c>
      <c r="BL271" s="15" t="s">
        <v>81</v>
      </c>
      <c r="BM271" s="231" t="s">
        <v>873</v>
      </c>
    </row>
    <row r="272" s="2" customFormat="1" ht="21.6" customHeight="1">
      <c r="A272" s="36"/>
      <c r="B272" s="37"/>
      <c r="C272" s="250" t="s">
        <v>874</v>
      </c>
      <c r="D272" s="250" t="s">
        <v>229</v>
      </c>
      <c r="E272" s="251" t="s">
        <v>875</v>
      </c>
      <c r="F272" s="252" t="s">
        <v>876</v>
      </c>
      <c r="G272" s="253" t="s">
        <v>169</v>
      </c>
      <c r="H272" s="254">
        <v>36</v>
      </c>
      <c r="I272" s="255"/>
      <c r="J272" s="255"/>
      <c r="K272" s="256">
        <f>ROUND(P272*H272,2)</f>
        <v>0</v>
      </c>
      <c r="L272" s="257"/>
      <c r="M272" s="42"/>
      <c r="N272" s="258" t="s">
        <v>20</v>
      </c>
      <c r="O272" s="227" t="s">
        <v>43</v>
      </c>
      <c r="P272" s="228">
        <f>I272+J272</f>
        <v>0</v>
      </c>
      <c r="Q272" s="228">
        <f>ROUND(I272*H272,2)</f>
        <v>0</v>
      </c>
      <c r="R272" s="228">
        <f>ROUND(J272*H272,2)</f>
        <v>0</v>
      </c>
      <c r="S272" s="82"/>
      <c r="T272" s="229">
        <f>S272*H272</f>
        <v>0</v>
      </c>
      <c r="U272" s="229">
        <v>0</v>
      </c>
      <c r="V272" s="229">
        <f>U272*H272</f>
        <v>0</v>
      </c>
      <c r="W272" s="229">
        <v>0</v>
      </c>
      <c r="X272" s="230">
        <f>W272*H272</f>
        <v>0</v>
      </c>
      <c r="Y272" s="36"/>
      <c r="Z272" s="36"/>
      <c r="AA272" s="36"/>
      <c r="AB272" s="36"/>
      <c r="AC272" s="36"/>
      <c r="AD272" s="36"/>
      <c r="AE272" s="36"/>
      <c r="AR272" s="231" t="s">
        <v>81</v>
      </c>
      <c r="AT272" s="231" t="s">
        <v>229</v>
      </c>
      <c r="AU272" s="231" t="s">
        <v>81</v>
      </c>
      <c r="AY272" s="15" t="s">
        <v>170</v>
      </c>
      <c r="BE272" s="232">
        <f>IF(O272="základní",K272,0)</f>
        <v>0</v>
      </c>
      <c r="BF272" s="232">
        <f>IF(O272="snížená",K272,0)</f>
        <v>0</v>
      </c>
      <c r="BG272" s="232">
        <f>IF(O272="zákl. přenesená",K272,0)</f>
        <v>0</v>
      </c>
      <c r="BH272" s="232">
        <f>IF(O272="sníž. přenesená",K272,0)</f>
        <v>0</v>
      </c>
      <c r="BI272" s="232">
        <f>IF(O272="nulová",K272,0)</f>
        <v>0</v>
      </c>
      <c r="BJ272" s="15" t="s">
        <v>81</v>
      </c>
      <c r="BK272" s="232">
        <f>ROUND(P272*H272,2)</f>
        <v>0</v>
      </c>
      <c r="BL272" s="15" t="s">
        <v>81</v>
      </c>
      <c r="BM272" s="231" t="s">
        <v>877</v>
      </c>
    </row>
    <row r="273" s="2" customFormat="1" ht="21.6" customHeight="1">
      <c r="A273" s="36"/>
      <c r="B273" s="37"/>
      <c r="C273" s="250" t="s">
        <v>878</v>
      </c>
      <c r="D273" s="250" t="s">
        <v>229</v>
      </c>
      <c r="E273" s="251" t="s">
        <v>879</v>
      </c>
      <c r="F273" s="252" t="s">
        <v>880</v>
      </c>
      <c r="G273" s="253" t="s">
        <v>169</v>
      </c>
      <c r="H273" s="254">
        <v>12</v>
      </c>
      <c r="I273" s="255"/>
      <c r="J273" s="255"/>
      <c r="K273" s="256">
        <f>ROUND(P273*H273,2)</f>
        <v>0</v>
      </c>
      <c r="L273" s="257"/>
      <c r="M273" s="42"/>
      <c r="N273" s="258" t="s">
        <v>20</v>
      </c>
      <c r="O273" s="227" t="s">
        <v>43</v>
      </c>
      <c r="P273" s="228">
        <f>I273+J273</f>
        <v>0</v>
      </c>
      <c r="Q273" s="228">
        <f>ROUND(I273*H273,2)</f>
        <v>0</v>
      </c>
      <c r="R273" s="228">
        <f>ROUND(J273*H273,2)</f>
        <v>0</v>
      </c>
      <c r="S273" s="82"/>
      <c r="T273" s="229">
        <f>S273*H273</f>
        <v>0</v>
      </c>
      <c r="U273" s="229">
        <v>0</v>
      </c>
      <c r="V273" s="229">
        <f>U273*H273</f>
        <v>0</v>
      </c>
      <c r="W273" s="229">
        <v>0</v>
      </c>
      <c r="X273" s="230">
        <f>W273*H273</f>
        <v>0</v>
      </c>
      <c r="Y273" s="36"/>
      <c r="Z273" s="36"/>
      <c r="AA273" s="36"/>
      <c r="AB273" s="36"/>
      <c r="AC273" s="36"/>
      <c r="AD273" s="36"/>
      <c r="AE273" s="36"/>
      <c r="AR273" s="231" t="s">
        <v>81</v>
      </c>
      <c r="AT273" s="231" t="s">
        <v>229</v>
      </c>
      <c r="AU273" s="231" t="s">
        <v>81</v>
      </c>
      <c r="AY273" s="15" t="s">
        <v>170</v>
      </c>
      <c r="BE273" s="232">
        <f>IF(O273="základní",K273,0)</f>
        <v>0</v>
      </c>
      <c r="BF273" s="232">
        <f>IF(O273="snížená",K273,0)</f>
        <v>0</v>
      </c>
      <c r="BG273" s="232">
        <f>IF(O273="zákl. přenesená",K273,0)</f>
        <v>0</v>
      </c>
      <c r="BH273" s="232">
        <f>IF(O273="sníž. přenesená",K273,0)</f>
        <v>0</v>
      </c>
      <c r="BI273" s="232">
        <f>IF(O273="nulová",K273,0)</f>
        <v>0</v>
      </c>
      <c r="BJ273" s="15" t="s">
        <v>81</v>
      </c>
      <c r="BK273" s="232">
        <f>ROUND(P273*H273,2)</f>
        <v>0</v>
      </c>
      <c r="BL273" s="15" t="s">
        <v>81</v>
      </c>
      <c r="BM273" s="231" t="s">
        <v>881</v>
      </c>
    </row>
    <row r="274" s="2" customFormat="1" ht="21.6" customHeight="1">
      <c r="A274" s="36"/>
      <c r="B274" s="37"/>
      <c r="C274" s="250" t="s">
        <v>882</v>
      </c>
      <c r="D274" s="250" t="s">
        <v>229</v>
      </c>
      <c r="E274" s="251" t="s">
        <v>883</v>
      </c>
      <c r="F274" s="252" t="s">
        <v>884</v>
      </c>
      <c r="G274" s="253" t="s">
        <v>169</v>
      </c>
      <c r="H274" s="254">
        <v>28</v>
      </c>
      <c r="I274" s="255"/>
      <c r="J274" s="255"/>
      <c r="K274" s="256">
        <f>ROUND(P274*H274,2)</f>
        <v>0</v>
      </c>
      <c r="L274" s="257"/>
      <c r="M274" s="42"/>
      <c r="N274" s="258" t="s">
        <v>20</v>
      </c>
      <c r="O274" s="227" t="s">
        <v>43</v>
      </c>
      <c r="P274" s="228">
        <f>I274+J274</f>
        <v>0</v>
      </c>
      <c r="Q274" s="228">
        <f>ROUND(I274*H274,2)</f>
        <v>0</v>
      </c>
      <c r="R274" s="228">
        <f>ROUND(J274*H274,2)</f>
        <v>0</v>
      </c>
      <c r="S274" s="82"/>
      <c r="T274" s="229">
        <f>S274*H274</f>
        <v>0</v>
      </c>
      <c r="U274" s="229">
        <v>0</v>
      </c>
      <c r="V274" s="229">
        <f>U274*H274</f>
        <v>0</v>
      </c>
      <c r="W274" s="229">
        <v>0</v>
      </c>
      <c r="X274" s="230">
        <f>W274*H274</f>
        <v>0</v>
      </c>
      <c r="Y274" s="36"/>
      <c r="Z274" s="36"/>
      <c r="AA274" s="36"/>
      <c r="AB274" s="36"/>
      <c r="AC274" s="36"/>
      <c r="AD274" s="36"/>
      <c r="AE274" s="36"/>
      <c r="AR274" s="231" t="s">
        <v>81</v>
      </c>
      <c r="AT274" s="231" t="s">
        <v>229</v>
      </c>
      <c r="AU274" s="231" t="s">
        <v>81</v>
      </c>
      <c r="AY274" s="15" t="s">
        <v>170</v>
      </c>
      <c r="BE274" s="232">
        <f>IF(O274="základní",K274,0)</f>
        <v>0</v>
      </c>
      <c r="BF274" s="232">
        <f>IF(O274="snížená",K274,0)</f>
        <v>0</v>
      </c>
      <c r="BG274" s="232">
        <f>IF(O274="zákl. přenesená",K274,0)</f>
        <v>0</v>
      </c>
      <c r="BH274" s="232">
        <f>IF(O274="sníž. přenesená",K274,0)</f>
        <v>0</v>
      </c>
      <c r="BI274" s="232">
        <f>IF(O274="nulová",K274,0)</f>
        <v>0</v>
      </c>
      <c r="BJ274" s="15" t="s">
        <v>81</v>
      </c>
      <c r="BK274" s="232">
        <f>ROUND(P274*H274,2)</f>
        <v>0</v>
      </c>
      <c r="BL274" s="15" t="s">
        <v>81</v>
      </c>
      <c r="BM274" s="231" t="s">
        <v>885</v>
      </c>
    </row>
    <row r="275" s="2" customFormat="1" ht="14.4" customHeight="1">
      <c r="A275" s="36"/>
      <c r="B275" s="37"/>
      <c r="C275" s="250" t="s">
        <v>886</v>
      </c>
      <c r="D275" s="250" t="s">
        <v>229</v>
      </c>
      <c r="E275" s="251" t="s">
        <v>887</v>
      </c>
      <c r="F275" s="252" t="s">
        <v>888</v>
      </c>
      <c r="G275" s="253" t="s">
        <v>169</v>
      </c>
      <c r="H275" s="254">
        <v>2</v>
      </c>
      <c r="I275" s="255"/>
      <c r="J275" s="255"/>
      <c r="K275" s="256">
        <f>ROUND(P275*H275,2)</f>
        <v>0</v>
      </c>
      <c r="L275" s="257"/>
      <c r="M275" s="42"/>
      <c r="N275" s="258" t="s">
        <v>20</v>
      </c>
      <c r="O275" s="227" t="s">
        <v>43</v>
      </c>
      <c r="P275" s="228">
        <f>I275+J275</f>
        <v>0</v>
      </c>
      <c r="Q275" s="228">
        <f>ROUND(I275*H275,2)</f>
        <v>0</v>
      </c>
      <c r="R275" s="228">
        <f>ROUND(J275*H275,2)</f>
        <v>0</v>
      </c>
      <c r="S275" s="82"/>
      <c r="T275" s="229">
        <f>S275*H275</f>
        <v>0</v>
      </c>
      <c r="U275" s="229">
        <v>0</v>
      </c>
      <c r="V275" s="229">
        <f>U275*H275</f>
        <v>0</v>
      </c>
      <c r="W275" s="229">
        <v>0</v>
      </c>
      <c r="X275" s="230">
        <f>W275*H275</f>
        <v>0</v>
      </c>
      <c r="Y275" s="36"/>
      <c r="Z275" s="36"/>
      <c r="AA275" s="36"/>
      <c r="AB275" s="36"/>
      <c r="AC275" s="36"/>
      <c r="AD275" s="36"/>
      <c r="AE275" s="36"/>
      <c r="AR275" s="231" t="s">
        <v>81</v>
      </c>
      <c r="AT275" s="231" t="s">
        <v>229</v>
      </c>
      <c r="AU275" s="231" t="s">
        <v>81</v>
      </c>
      <c r="AY275" s="15" t="s">
        <v>170</v>
      </c>
      <c r="BE275" s="232">
        <f>IF(O275="základní",K275,0)</f>
        <v>0</v>
      </c>
      <c r="BF275" s="232">
        <f>IF(O275="snížená",K275,0)</f>
        <v>0</v>
      </c>
      <c r="BG275" s="232">
        <f>IF(O275="zákl. přenesená",K275,0)</f>
        <v>0</v>
      </c>
      <c r="BH275" s="232">
        <f>IF(O275="sníž. přenesená",K275,0)</f>
        <v>0</v>
      </c>
      <c r="BI275" s="232">
        <f>IF(O275="nulová",K275,0)</f>
        <v>0</v>
      </c>
      <c r="BJ275" s="15" t="s">
        <v>81</v>
      </c>
      <c r="BK275" s="232">
        <f>ROUND(P275*H275,2)</f>
        <v>0</v>
      </c>
      <c r="BL275" s="15" t="s">
        <v>81</v>
      </c>
      <c r="BM275" s="231" t="s">
        <v>889</v>
      </c>
    </row>
    <row r="276" s="2" customFormat="1" ht="21.6" customHeight="1">
      <c r="A276" s="36"/>
      <c r="B276" s="37"/>
      <c r="C276" s="216" t="s">
        <v>890</v>
      </c>
      <c r="D276" s="216" t="s">
        <v>166</v>
      </c>
      <c r="E276" s="217" t="s">
        <v>891</v>
      </c>
      <c r="F276" s="218" t="s">
        <v>892</v>
      </c>
      <c r="G276" s="219" t="s">
        <v>169</v>
      </c>
      <c r="H276" s="220">
        <v>2</v>
      </c>
      <c r="I276" s="221"/>
      <c r="J276" s="222"/>
      <c r="K276" s="223">
        <f>ROUND(P276*H276,2)</f>
        <v>0</v>
      </c>
      <c r="L276" s="224"/>
      <c r="M276" s="225"/>
      <c r="N276" s="226" t="s">
        <v>20</v>
      </c>
      <c r="O276" s="227" t="s">
        <v>43</v>
      </c>
      <c r="P276" s="228">
        <f>I276+J276</f>
        <v>0</v>
      </c>
      <c r="Q276" s="228">
        <f>ROUND(I276*H276,2)</f>
        <v>0</v>
      </c>
      <c r="R276" s="228">
        <f>ROUND(J276*H276,2)</f>
        <v>0</v>
      </c>
      <c r="S276" s="82"/>
      <c r="T276" s="229">
        <f>S276*H276</f>
        <v>0</v>
      </c>
      <c r="U276" s="229">
        <v>0</v>
      </c>
      <c r="V276" s="229">
        <f>U276*H276</f>
        <v>0</v>
      </c>
      <c r="W276" s="229">
        <v>0</v>
      </c>
      <c r="X276" s="230">
        <f>W276*H276</f>
        <v>0</v>
      </c>
      <c r="Y276" s="36"/>
      <c r="Z276" s="36"/>
      <c r="AA276" s="36"/>
      <c r="AB276" s="36"/>
      <c r="AC276" s="36"/>
      <c r="AD276" s="36"/>
      <c r="AE276" s="36"/>
      <c r="AR276" s="231" t="s">
        <v>373</v>
      </c>
      <c r="AT276" s="231" t="s">
        <v>166</v>
      </c>
      <c r="AU276" s="231" t="s">
        <v>81</v>
      </c>
      <c r="AY276" s="15" t="s">
        <v>170</v>
      </c>
      <c r="BE276" s="232">
        <f>IF(O276="základní",K276,0)</f>
        <v>0</v>
      </c>
      <c r="BF276" s="232">
        <f>IF(O276="snížená",K276,0)</f>
        <v>0</v>
      </c>
      <c r="BG276" s="232">
        <f>IF(O276="zákl. přenesená",K276,0)</f>
        <v>0</v>
      </c>
      <c r="BH276" s="232">
        <f>IF(O276="sníž. přenesená",K276,0)</f>
        <v>0</v>
      </c>
      <c r="BI276" s="232">
        <f>IF(O276="nulová",K276,0)</f>
        <v>0</v>
      </c>
      <c r="BJ276" s="15" t="s">
        <v>81</v>
      </c>
      <c r="BK276" s="232">
        <f>ROUND(P276*H276,2)</f>
        <v>0</v>
      </c>
      <c r="BL276" s="15" t="s">
        <v>373</v>
      </c>
      <c r="BM276" s="231" t="s">
        <v>893</v>
      </c>
    </row>
    <row r="277" s="2" customFormat="1" ht="32.4" customHeight="1">
      <c r="A277" s="36"/>
      <c r="B277" s="37"/>
      <c r="C277" s="216" t="s">
        <v>894</v>
      </c>
      <c r="D277" s="216" t="s">
        <v>166</v>
      </c>
      <c r="E277" s="217" t="s">
        <v>895</v>
      </c>
      <c r="F277" s="218" t="s">
        <v>896</v>
      </c>
      <c r="G277" s="219" t="s">
        <v>169</v>
      </c>
      <c r="H277" s="220">
        <v>22</v>
      </c>
      <c r="I277" s="221"/>
      <c r="J277" s="222"/>
      <c r="K277" s="223">
        <f>ROUND(P277*H277,2)</f>
        <v>0</v>
      </c>
      <c r="L277" s="224"/>
      <c r="M277" s="225"/>
      <c r="N277" s="226" t="s">
        <v>20</v>
      </c>
      <c r="O277" s="227" t="s">
        <v>43</v>
      </c>
      <c r="P277" s="228">
        <f>I277+J277</f>
        <v>0</v>
      </c>
      <c r="Q277" s="228">
        <f>ROUND(I277*H277,2)</f>
        <v>0</v>
      </c>
      <c r="R277" s="228">
        <f>ROUND(J277*H277,2)</f>
        <v>0</v>
      </c>
      <c r="S277" s="82"/>
      <c r="T277" s="229">
        <f>S277*H277</f>
        <v>0</v>
      </c>
      <c r="U277" s="229">
        <v>0</v>
      </c>
      <c r="V277" s="229">
        <f>U277*H277</f>
        <v>0</v>
      </c>
      <c r="W277" s="229">
        <v>0</v>
      </c>
      <c r="X277" s="230">
        <f>W277*H277</f>
        <v>0</v>
      </c>
      <c r="Y277" s="36"/>
      <c r="Z277" s="36"/>
      <c r="AA277" s="36"/>
      <c r="AB277" s="36"/>
      <c r="AC277" s="36"/>
      <c r="AD277" s="36"/>
      <c r="AE277" s="36"/>
      <c r="AR277" s="231" t="s">
        <v>87</v>
      </c>
      <c r="AT277" s="231" t="s">
        <v>166</v>
      </c>
      <c r="AU277" s="231" t="s">
        <v>81</v>
      </c>
      <c r="AY277" s="15" t="s">
        <v>170</v>
      </c>
      <c r="BE277" s="232">
        <f>IF(O277="základní",K277,0)</f>
        <v>0</v>
      </c>
      <c r="BF277" s="232">
        <f>IF(O277="snížená",K277,0)</f>
        <v>0</v>
      </c>
      <c r="BG277" s="232">
        <f>IF(O277="zákl. přenesená",K277,0)</f>
        <v>0</v>
      </c>
      <c r="BH277" s="232">
        <f>IF(O277="sníž. přenesená",K277,0)</f>
        <v>0</v>
      </c>
      <c r="BI277" s="232">
        <f>IF(O277="nulová",K277,0)</f>
        <v>0</v>
      </c>
      <c r="BJ277" s="15" t="s">
        <v>81</v>
      </c>
      <c r="BK277" s="232">
        <f>ROUND(P277*H277,2)</f>
        <v>0</v>
      </c>
      <c r="BL277" s="15" t="s">
        <v>81</v>
      </c>
      <c r="BM277" s="231" t="s">
        <v>897</v>
      </c>
    </row>
    <row r="278" s="2" customFormat="1" ht="32.4" customHeight="1">
      <c r="A278" s="36"/>
      <c r="B278" s="37"/>
      <c r="C278" s="216" t="s">
        <v>898</v>
      </c>
      <c r="D278" s="216" t="s">
        <v>166</v>
      </c>
      <c r="E278" s="217" t="s">
        <v>899</v>
      </c>
      <c r="F278" s="218" t="s">
        <v>900</v>
      </c>
      <c r="G278" s="219" t="s">
        <v>169</v>
      </c>
      <c r="H278" s="220">
        <v>10</v>
      </c>
      <c r="I278" s="221"/>
      <c r="J278" s="222"/>
      <c r="K278" s="223">
        <f>ROUND(P278*H278,2)</f>
        <v>0</v>
      </c>
      <c r="L278" s="224"/>
      <c r="M278" s="225"/>
      <c r="N278" s="226" t="s">
        <v>20</v>
      </c>
      <c r="O278" s="227" t="s">
        <v>43</v>
      </c>
      <c r="P278" s="228">
        <f>I278+J278</f>
        <v>0</v>
      </c>
      <c r="Q278" s="228">
        <f>ROUND(I278*H278,2)</f>
        <v>0</v>
      </c>
      <c r="R278" s="228">
        <f>ROUND(J278*H278,2)</f>
        <v>0</v>
      </c>
      <c r="S278" s="82"/>
      <c r="T278" s="229">
        <f>S278*H278</f>
        <v>0</v>
      </c>
      <c r="U278" s="229">
        <v>0</v>
      </c>
      <c r="V278" s="229">
        <f>U278*H278</f>
        <v>0</v>
      </c>
      <c r="W278" s="229">
        <v>0</v>
      </c>
      <c r="X278" s="230">
        <f>W278*H278</f>
        <v>0</v>
      </c>
      <c r="Y278" s="36"/>
      <c r="Z278" s="36"/>
      <c r="AA278" s="36"/>
      <c r="AB278" s="36"/>
      <c r="AC278" s="36"/>
      <c r="AD278" s="36"/>
      <c r="AE278" s="36"/>
      <c r="AR278" s="231" t="s">
        <v>87</v>
      </c>
      <c r="AT278" s="231" t="s">
        <v>166</v>
      </c>
      <c r="AU278" s="231" t="s">
        <v>81</v>
      </c>
      <c r="AY278" s="15" t="s">
        <v>170</v>
      </c>
      <c r="BE278" s="232">
        <f>IF(O278="základní",K278,0)</f>
        <v>0</v>
      </c>
      <c r="BF278" s="232">
        <f>IF(O278="snížená",K278,0)</f>
        <v>0</v>
      </c>
      <c r="BG278" s="232">
        <f>IF(O278="zákl. přenesená",K278,0)</f>
        <v>0</v>
      </c>
      <c r="BH278" s="232">
        <f>IF(O278="sníž. přenesená",K278,0)</f>
        <v>0</v>
      </c>
      <c r="BI278" s="232">
        <f>IF(O278="nulová",K278,0)</f>
        <v>0</v>
      </c>
      <c r="BJ278" s="15" t="s">
        <v>81</v>
      </c>
      <c r="BK278" s="232">
        <f>ROUND(P278*H278,2)</f>
        <v>0</v>
      </c>
      <c r="BL278" s="15" t="s">
        <v>81</v>
      </c>
      <c r="BM278" s="231" t="s">
        <v>901</v>
      </c>
    </row>
    <row r="279" s="2" customFormat="1" ht="32.4" customHeight="1">
      <c r="A279" s="36"/>
      <c r="B279" s="37"/>
      <c r="C279" s="216" t="s">
        <v>902</v>
      </c>
      <c r="D279" s="216" t="s">
        <v>166</v>
      </c>
      <c r="E279" s="217" t="s">
        <v>903</v>
      </c>
      <c r="F279" s="218" t="s">
        <v>904</v>
      </c>
      <c r="G279" s="219" t="s">
        <v>169</v>
      </c>
      <c r="H279" s="220">
        <v>9</v>
      </c>
      <c r="I279" s="221"/>
      <c r="J279" s="222"/>
      <c r="K279" s="223">
        <f>ROUND(P279*H279,2)</f>
        <v>0</v>
      </c>
      <c r="L279" s="224"/>
      <c r="M279" s="225"/>
      <c r="N279" s="226" t="s">
        <v>20</v>
      </c>
      <c r="O279" s="227" t="s">
        <v>43</v>
      </c>
      <c r="P279" s="228">
        <f>I279+J279</f>
        <v>0</v>
      </c>
      <c r="Q279" s="228">
        <f>ROUND(I279*H279,2)</f>
        <v>0</v>
      </c>
      <c r="R279" s="228">
        <f>ROUND(J279*H279,2)</f>
        <v>0</v>
      </c>
      <c r="S279" s="82"/>
      <c r="T279" s="229">
        <f>S279*H279</f>
        <v>0</v>
      </c>
      <c r="U279" s="229">
        <v>0</v>
      </c>
      <c r="V279" s="229">
        <f>U279*H279</f>
        <v>0</v>
      </c>
      <c r="W279" s="229">
        <v>0</v>
      </c>
      <c r="X279" s="230">
        <f>W279*H279</f>
        <v>0</v>
      </c>
      <c r="Y279" s="36"/>
      <c r="Z279" s="36"/>
      <c r="AA279" s="36"/>
      <c r="AB279" s="36"/>
      <c r="AC279" s="36"/>
      <c r="AD279" s="36"/>
      <c r="AE279" s="36"/>
      <c r="AR279" s="231" t="s">
        <v>87</v>
      </c>
      <c r="AT279" s="231" t="s">
        <v>166</v>
      </c>
      <c r="AU279" s="231" t="s">
        <v>81</v>
      </c>
      <c r="AY279" s="15" t="s">
        <v>170</v>
      </c>
      <c r="BE279" s="232">
        <f>IF(O279="základní",K279,0)</f>
        <v>0</v>
      </c>
      <c r="BF279" s="232">
        <f>IF(O279="snížená",K279,0)</f>
        <v>0</v>
      </c>
      <c r="BG279" s="232">
        <f>IF(O279="zákl. přenesená",K279,0)</f>
        <v>0</v>
      </c>
      <c r="BH279" s="232">
        <f>IF(O279="sníž. přenesená",K279,0)</f>
        <v>0</v>
      </c>
      <c r="BI279" s="232">
        <f>IF(O279="nulová",K279,0)</f>
        <v>0</v>
      </c>
      <c r="BJ279" s="15" t="s">
        <v>81</v>
      </c>
      <c r="BK279" s="232">
        <f>ROUND(P279*H279,2)</f>
        <v>0</v>
      </c>
      <c r="BL279" s="15" t="s">
        <v>81</v>
      </c>
      <c r="BM279" s="231" t="s">
        <v>905</v>
      </c>
    </row>
    <row r="280" s="2" customFormat="1" ht="21.6" customHeight="1">
      <c r="A280" s="36"/>
      <c r="B280" s="37"/>
      <c r="C280" s="216" t="s">
        <v>906</v>
      </c>
      <c r="D280" s="216" t="s">
        <v>166</v>
      </c>
      <c r="E280" s="217" t="s">
        <v>907</v>
      </c>
      <c r="F280" s="218" t="s">
        <v>908</v>
      </c>
      <c r="G280" s="219" t="s">
        <v>169</v>
      </c>
      <c r="H280" s="220">
        <v>8</v>
      </c>
      <c r="I280" s="221"/>
      <c r="J280" s="222"/>
      <c r="K280" s="223">
        <f>ROUND(P280*H280,2)</f>
        <v>0</v>
      </c>
      <c r="L280" s="224"/>
      <c r="M280" s="225"/>
      <c r="N280" s="226" t="s">
        <v>20</v>
      </c>
      <c r="O280" s="227" t="s">
        <v>43</v>
      </c>
      <c r="P280" s="228">
        <f>I280+J280</f>
        <v>0</v>
      </c>
      <c r="Q280" s="228">
        <f>ROUND(I280*H280,2)</f>
        <v>0</v>
      </c>
      <c r="R280" s="228">
        <f>ROUND(J280*H280,2)</f>
        <v>0</v>
      </c>
      <c r="S280" s="82"/>
      <c r="T280" s="229">
        <f>S280*H280</f>
        <v>0</v>
      </c>
      <c r="U280" s="229">
        <v>0</v>
      </c>
      <c r="V280" s="229">
        <f>U280*H280</f>
        <v>0</v>
      </c>
      <c r="W280" s="229">
        <v>0</v>
      </c>
      <c r="X280" s="230">
        <f>W280*H280</f>
        <v>0</v>
      </c>
      <c r="Y280" s="36"/>
      <c r="Z280" s="36"/>
      <c r="AA280" s="36"/>
      <c r="AB280" s="36"/>
      <c r="AC280" s="36"/>
      <c r="AD280" s="36"/>
      <c r="AE280" s="36"/>
      <c r="AR280" s="231" t="s">
        <v>87</v>
      </c>
      <c r="AT280" s="231" t="s">
        <v>166</v>
      </c>
      <c r="AU280" s="231" t="s">
        <v>81</v>
      </c>
      <c r="AY280" s="15" t="s">
        <v>170</v>
      </c>
      <c r="BE280" s="232">
        <f>IF(O280="základní",K280,0)</f>
        <v>0</v>
      </c>
      <c r="BF280" s="232">
        <f>IF(O280="snížená",K280,0)</f>
        <v>0</v>
      </c>
      <c r="BG280" s="232">
        <f>IF(O280="zákl. přenesená",K280,0)</f>
        <v>0</v>
      </c>
      <c r="BH280" s="232">
        <f>IF(O280="sníž. přenesená",K280,0)</f>
        <v>0</v>
      </c>
      <c r="BI280" s="232">
        <f>IF(O280="nulová",K280,0)</f>
        <v>0</v>
      </c>
      <c r="BJ280" s="15" t="s">
        <v>81</v>
      </c>
      <c r="BK280" s="232">
        <f>ROUND(P280*H280,2)</f>
        <v>0</v>
      </c>
      <c r="BL280" s="15" t="s">
        <v>81</v>
      </c>
      <c r="BM280" s="231" t="s">
        <v>909</v>
      </c>
    </row>
    <row r="281" s="2" customFormat="1" ht="32.4" customHeight="1">
      <c r="A281" s="36"/>
      <c r="B281" s="37"/>
      <c r="C281" s="216" t="s">
        <v>910</v>
      </c>
      <c r="D281" s="216" t="s">
        <v>166</v>
      </c>
      <c r="E281" s="217" t="s">
        <v>911</v>
      </c>
      <c r="F281" s="218" t="s">
        <v>912</v>
      </c>
      <c r="G281" s="219" t="s">
        <v>169</v>
      </c>
      <c r="H281" s="220">
        <v>8</v>
      </c>
      <c r="I281" s="221"/>
      <c r="J281" s="222"/>
      <c r="K281" s="223">
        <f>ROUND(P281*H281,2)</f>
        <v>0</v>
      </c>
      <c r="L281" s="224"/>
      <c r="M281" s="225"/>
      <c r="N281" s="226" t="s">
        <v>20</v>
      </c>
      <c r="O281" s="227" t="s">
        <v>43</v>
      </c>
      <c r="P281" s="228">
        <f>I281+J281</f>
        <v>0</v>
      </c>
      <c r="Q281" s="228">
        <f>ROUND(I281*H281,2)</f>
        <v>0</v>
      </c>
      <c r="R281" s="228">
        <f>ROUND(J281*H281,2)</f>
        <v>0</v>
      </c>
      <c r="S281" s="82"/>
      <c r="T281" s="229">
        <f>S281*H281</f>
        <v>0</v>
      </c>
      <c r="U281" s="229">
        <v>0</v>
      </c>
      <c r="V281" s="229">
        <f>U281*H281</f>
        <v>0</v>
      </c>
      <c r="W281" s="229">
        <v>0</v>
      </c>
      <c r="X281" s="230">
        <f>W281*H281</f>
        <v>0</v>
      </c>
      <c r="Y281" s="36"/>
      <c r="Z281" s="36"/>
      <c r="AA281" s="36"/>
      <c r="AB281" s="36"/>
      <c r="AC281" s="36"/>
      <c r="AD281" s="36"/>
      <c r="AE281" s="36"/>
      <c r="AR281" s="231" t="s">
        <v>87</v>
      </c>
      <c r="AT281" s="231" t="s">
        <v>166</v>
      </c>
      <c r="AU281" s="231" t="s">
        <v>81</v>
      </c>
      <c r="AY281" s="15" t="s">
        <v>170</v>
      </c>
      <c r="BE281" s="232">
        <f>IF(O281="základní",K281,0)</f>
        <v>0</v>
      </c>
      <c r="BF281" s="232">
        <f>IF(O281="snížená",K281,0)</f>
        <v>0</v>
      </c>
      <c r="BG281" s="232">
        <f>IF(O281="zákl. přenesená",K281,0)</f>
        <v>0</v>
      </c>
      <c r="BH281" s="232">
        <f>IF(O281="sníž. přenesená",K281,0)</f>
        <v>0</v>
      </c>
      <c r="BI281" s="232">
        <f>IF(O281="nulová",K281,0)</f>
        <v>0</v>
      </c>
      <c r="BJ281" s="15" t="s">
        <v>81</v>
      </c>
      <c r="BK281" s="232">
        <f>ROUND(P281*H281,2)</f>
        <v>0</v>
      </c>
      <c r="BL281" s="15" t="s">
        <v>81</v>
      </c>
      <c r="BM281" s="231" t="s">
        <v>913</v>
      </c>
    </row>
    <row r="282" s="2" customFormat="1" ht="21.6" customHeight="1">
      <c r="A282" s="36"/>
      <c r="B282" s="37"/>
      <c r="C282" s="216" t="s">
        <v>914</v>
      </c>
      <c r="D282" s="216" t="s">
        <v>166</v>
      </c>
      <c r="E282" s="217" t="s">
        <v>915</v>
      </c>
      <c r="F282" s="218" t="s">
        <v>916</v>
      </c>
      <c r="G282" s="219" t="s">
        <v>169</v>
      </c>
      <c r="H282" s="220">
        <v>12</v>
      </c>
      <c r="I282" s="221"/>
      <c r="J282" s="222"/>
      <c r="K282" s="223">
        <f>ROUND(P282*H282,2)</f>
        <v>0</v>
      </c>
      <c r="L282" s="224"/>
      <c r="M282" s="225"/>
      <c r="N282" s="226" t="s">
        <v>20</v>
      </c>
      <c r="O282" s="227" t="s">
        <v>43</v>
      </c>
      <c r="P282" s="228">
        <f>I282+J282</f>
        <v>0</v>
      </c>
      <c r="Q282" s="228">
        <f>ROUND(I282*H282,2)</f>
        <v>0</v>
      </c>
      <c r="R282" s="228">
        <f>ROUND(J282*H282,2)</f>
        <v>0</v>
      </c>
      <c r="S282" s="82"/>
      <c r="T282" s="229">
        <f>S282*H282</f>
        <v>0</v>
      </c>
      <c r="U282" s="229">
        <v>0</v>
      </c>
      <c r="V282" s="229">
        <f>U282*H282</f>
        <v>0</v>
      </c>
      <c r="W282" s="229">
        <v>0</v>
      </c>
      <c r="X282" s="230">
        <f>W282*H282</f>
        <v>0</v>
      </c>
      <c r="Y282" s="36"/>
      <c r="Z282" s="36"/>
      <c r="AA282" s="36"/>
      <c r="AB282" s="36"/>
      <c r="AC282" s="36"/>
      <c r="AD282" s="36"/>
      <c r="AE282" s="36"/>
      <c r="AR282" s="231" t="s">
        <v>87</v>
      </c>
      <c r="AT282" s="231" t="s">
        <v>166</v>
      </c>
      <c r="AU282" s="231" t="s">
        <v>81</v>
      </c>
      <c r="AY282" s="15" t="s">
        <v>170</v>
      </c>
      <c r="BE282" s="232">
        <f>IF(O282="základní",K282,0)</f>
        <v>0</v>
      </c>
      <c r="BF282" s="232">
        <f>IF(O282="snížená",K282,0)</f>
        <v>0</v>
      </c>
      <c r="BG282" s="232">
        <f>IF(O282="zákl. přenesená",K282,0)</f>
        <v>0</v>
      </c>
      <c r="BH282" s="232">
        <f>IF(O282="sníž. přenesená",K282,0)</f>
        <v>0</v>
      </c>
      <c r="BI282" s="232">
        <f>IF(O282="nulová",K282,0)</f>
        <v>0</v>
      </c>
      <c r="BJ282" s="15" t="s">
        <v>81</v>
      </c>
      <c r="BK282" s="232">
        <f>ROUND(P282*H282,2)</f>
        <v>0</v>
      </c>
      <c r="BL282" s="15" t="s">
        <v>81</v>
      </c>
      <c r="BM282" s="231" t="s">
        <v>917</v>
      </c>
    </row>
    <row r="283" s="2" customFormat="1" ht="21.6" customHeight="1">
      <c r="A283" s="36"/>
      <c r="B283" s="37"/>
      <c r="C283" s="216" t="s">
        <v>918</v>
      </c>
      <c r="D283" s="216" t="s">
        <v>166</v>
      </c>
      <c r="E283" s="217" t="s">
        <v>919</v>
      </c>
      <c r="F283" s="218" t="s">
        <v>920</v>
      </c>
      <c r="G283" s="219" t="s">
        <v>169</v>
      </c>
      <c r="H283" s="220">
        <v>1</v>
      </c>
      <c r="I283" s="221"/>
      <c r="J283" s="222"/>
      <c r="K283" s="223">
        <f>ROUND(P283*H283,2)</f>
        <v>0</v>
      </c>
      <c r="L283" s="224"/>
      <c r="M283" s="225"/>
      <c r="N283" s="226" t="s">
        <v>20</v>
      </c>
      <c r="O283" s="227" t="s">
        <v>43</v>
      </c>
      <c r="P283" s="228">
        <f>I283+J283</f>
        <v>0</v>
      </c>
      <c r="Q283" s="228">
        <f>ROUND(I283*H283,2)</f>
        <v>0</v>
      </c>
      <c r="R283" s="228">
        <f>ROUND(J283*H283,2)</f>
        <v>0</v>
      </c>
      <c r="S283" s="82"/>
      <c r="T283" s="229">
        <f>S283*H283</f>
        <v>0</v>
      </c>
      <c r="U283" s="229">
        <v>0</v>
      </c>
      <c r="V283" s="229">
        <f>U283*H283</f>
        <v>0</v>
      </c>
      <c r="W283" s="229">
        <v>0</v>
      </c>
      <c r="X283" s="230">
        <f>W283*H283</f>
        <v>0</v>
      </c>
      <c r="Y283" s="36"/>
      <c r="Z283" s="36"/>
      <c r="AA283" s="36"/>
      <c r="AB283" s="36"/>
      <c r="AC283" s="36"/>
      <c r="AD283" s="36"/>
      <c r="AE283" s="36"/>
      <c r="AR283" s="231" t="s">
        <v>87</v>
      </c>
      <c r="AT283" s="231" t="s">
        <v>166</v>
      </c>
      <c r="AU283" s="231" t="s">
        <v>81</v>
      </c>
      <c r="AY283" s="15" t="s">
        <v>170</v>
      </c>
      <c r="BE283" s="232">
        <f>IF(O283="základní",K283,0)</f>
        <v>0</v>
      </c>
      <c r="BF283" s="232">
        <f>IF(O283="snížená",K283,0)</f>
        <v>0</v>
      </c>
      <c r="BG283" s="232">
        <f>IF(O283="zákl. přenesená",K283,0)</f>
        <v>0</v>
      </c>
      <c r="BH283" s="232">
        <f>IF(O283="sníž. přenesená",K283,0)</f>
        <v>0</v>
      </c>
      <c r="BI283" s="232">
        <f>IF(O283="nulová",K283,0)</f>
        <v>0</v>
      </c>
      <c r="BJ283" s="15" t="s">
        <v>81</v>
      </c>
      <c r="BK283" s="232">
        <f>ROUND(P283*H283,2)</f>
        <v>0</v>
      </c>
      <c r="BL283" s="15" t="s">
        <v>81</v>
      </c>
      <c r="BM283" s="231" t="s">
        <v>921</v>
      </c>
    </row>
    <row r="284" s="2" customFormat="1" ht="21.6" customHeight="1">
      <c r="A284" s="36"/>
      <c r="B284" s="37"/>
      <c r="C284" s="216" t="s">
        <v>922</v>
      </c>
      <c r="D284" s="216" t="s">
        <v>166</v>
      </c>
      <c r="E284" s="217" t="s">
        <v>923</v>
      </c>
      <c r="F284" s="218" t="s">
        <v>924</v>
      </c>
      <c r="G284" s="219" t="s">
        <v>169</v>
      </c>
      <c r="H284" s="220">
        <v>1</v>
      </c>
      <c r="I284" s="221"/>
      <c r="J284" s="222"/>
      <c r="K284" s="223">
        <f>ROUND(P284*H284,2)</f>
        <v>0</v>
      </c>
      <c r="L284" s="224"/>
      <c r="M284" s="225"/>
      <c r="N284" s="226" t="s">
        <v>20</v>
      </c>
      <c r="O284" s="227" t="s">
        <v>43</v>
      </c>
      <c r="P284" s="228">
        <f>I284+J284</f>
        <v>0</v>
      </c>
      <c r="Q284" s="228">
        <f>ROUND(I284*H284,2)</f>
        <v>0</v>
      </c>
      <c r="R284" s="228">
        <f>ROUND(J284*H284,2)</f>
        <v>0</v>
      </c>
      <c r="S284" s="82"/>
      <c r="T284" s="229">
        <f>S284*H284</f>
        <v>0</v>
      </c>
      <c r="U284" s="229">
        <v>0</v>
      </c>
      <c r="V284" s="229">
        <f>U284*H284</f>
        <v>0</v>
      </c>
      <c r="W284" s="229">
        <v>0</v>
      </c>
      <c r="X284" s="230">
        <f>W284*H284</f>
        <v>0</v>
      </c>
      <c r="Y284" s="36"/>
      <c r="Z284" s="36"/>
      <c r="AA284" s="36"/>
      <c r="AB284" s="36"/>
      <c r="AC284" s="36"/>
      <c r="AD284" s="36"/>
      <c r="AE284" s="36"/>
      <c r="AR284" s="231" t="s">
        <v>87</v>
      </c>
      <c r="AT284" s="231" t="s">
        <v>166</v>
      </c>
      <c r="AU284" s="231" t="s">
        <v>81</v>
      </c>
      <c r="AY284" s="15" t="s">
        <v>170</v>
      </c>
      <c r="BE284" s="232">
        <f>IF(O284="základní",K284,0)</f>
        <v>0</v>
      </c>
      <c r="BF284" s="232">
        <f>IF(O284="snížená",K284,0)</f>
        <v>0</v>
      </c>
      <c r="BG284" s="232">
        <f>IF(O284="zákl. přenesená",K284,0)</f>
        <v>0</v>
      </c>
      <c r="BH284" s="232">
        <f>IF(O284="sníž. přenesená",K284,0)</f>
        <v>0</v>
      </c>
      <c r="BI284" s="232">
        <f>IF(O284="nulová",K284,0)</f>
        <v>0</v>
      </c>
      <c r="BJ284" s="15" t="s">
        <v>81</v>
      </c>
      <c r="BK284" s="232">
        <f>ROUND(P284*H284,2)</f>
        <v>0</v>
      </c>
      <c r="BL284" s="15" t="s">
        <v>81</v>
      </c>
      <c r="BM284" s="231" t="s">
        <v>925</v>
      </c>
    </row>
    <row r="285" s="2" customFormat="1" ht="21.6" customHeight="1">
      <c r="A285" s="36"/>
      <c r="B285" s="37"/>
      <c r="C285" s="216" t="s">
        <v>926</v>
      </c>
      <c r="D285" s="216" t="s">
        <v>166</v>
      </c>
      <c r="E285" s="217" t="s">
        <v>927</v>
      </c>
      <c r="F285" s="218" t="s">
        <v>928</v>
      </c>
      <c r="G285" s="219" t="s">
        <v>169</v>
      </c>
      <c r="H285" s="220">
        <v>1</v>
      </c>
      <c r="I285" s="221"/>
      <c r="J285" s="222"/>
      <c r="K285" s="223">
        <f>ROUND(P285*H285,2)</f>
        <v>0</v>
      </c>
      <c r="L285" s="224"/>
      <c r="M285" s="225"/>
      <c r="N285" s="226" t="s">
        <v>20</v>
      </c>
      <c r="O285" s="227" t="s">
        <v>43</v>
      </c>
      <c r="P285" s="228">
        <f>I285+J285</f>
        <v>0</v>
      </c>
      <c r="Q285" s="228">
        <f>ROUND(I285*H285,2)</f>
        <v>0</v>
      </c>
      <c r="R285" s="228">
        <f>ROUND(J285*H285,2)</f>
        <v>0</v>
      </c>
      <c r="S285" s="82"/>
      <c r="T285" s="229">
        <f>S285*H285</f>
        <v>0</v>
      </c>
      <c r="U285" s="229">
        <v>0</v>
      </c>
      <c r="V285" s="229">
        <f>U285*H285</f>
        <v>0</v>
      </c>
      <c r="W285" s="229">
        <v>0</v>
      </c>
      <c r="X285" s="230">
        <f>W285*H285</f>
        <v>0</v>
      </c>
      <c r="Y285" s="36"/>
      <c r="Z285" s="36"/>
      <c r="AA285" s="36"/>
      <c r="AB285" s="36"/>
      <c r="AC285" s="36"/>
      <c r="AD285" s="36"/>
      <c r="AE285" s="36"/>
      <c r="AR285" s="231" t="s">
        <v>87</v>
      </c>
      <c r="AT285" s="231" t="s">
        <v>166</v>
      </c>
      <c r="AU285" s="231" t="s">
        <v>81</v>
      </c>
      <c r="AY285" s="15" t="s">
        <v>170</v>
      </c>
      <c r="BE285" s="232">
        <f>IF(O285="základní",K285,0)</f>
        <v>0</v>
      </c>
      <c r="BF285" s="232">
        <f>IF(O285="snížená",K285,0)</f>
        <v>0</v>
      </c>
      <c r="BG285" s="232">
        <f>IF(O285="zákl. přenesená",K285,0)</f>
        <v>0</v>
      </c>
      <c r="BH285" s="232">
        <f>IF(O285="sníž. přenesená",K285,0)</f>
        <v>0</v>
      </c>
      <c r="BI285" s="232">
        <f>IF(O285="nulová",K285,0)</f>
        <v>0</v>
      </c>
      <c r="BJ285" s="15" t="s">
        <v>81</v>
      </c>
      <c r="BK285" s="232">
        <f>ROUND(P285*H285,2)</f>
        <v>0</v>
      </c>
      <c r="BL285" s="15" t="s">
        <v>81</v>
      </c>
      <c r="BM285" s="231" t="s">
        <v>929</v>
      </c>
    </row>
    <row r="286" s="2" customFormat="1" ht="21.6" customHeight="1">
      <c r="A286" s="36"/>
      <c r="B286" s="37"/>
      <c r="C286" s="216" t="s">
        <v>930</v>
      </c>
      <c r="D286" s="216" t="s">
        <v>166</v>
      </c>
      <c r="E286" s="217" t="s">
        <v>931</v>
      </c>
      <c r="F286" s="218" t="s">
        <v>932</v>
      </c>
      <c r="G286" s="219" t="s">
        <v>169</v>
      </c>
      <c r="H286" s="220">
        <v>1</v>
      </c>
      <c r="I286" s="221"/>
      <c r="J286" s="222"/>
      <c r="K286" s="223">
        <f>ROUND(P286*H286,2)</f>
        <v>0</v>
      </c>
      <c r="L286" s="224"/>
      <c r="M286" s="225"/>
      <c r="N286" s="226" t="s">
        <v>20</v>
      </c>
      <c r="O286" s="227" t="s">
        <v>43</v>
      </c>
      <c r="P286" s="228">
        <f>I286+J286</f>
        <v>0</v>
      </c>
      <c r="Q286" s="228">
        <f>ROUND(I286*H286,2)</f>
        <v>0</v>
      </c>
      <c r="R286" s="228">
        <f>ROUND(J286*H286,2)</f>
        <v>0</v>
      </c>
      <c r="S286" s="82"/>
      <c r="T286" s="229">
        <f>S286*H286</f>
        <v>0</v>
      </c>
      <c r="U286" s="229">
        <v>0</v>
      </c>
      <c r="V286" s="229">
        <f>U286*H286</f>
        <v>0</v>
      </c>
      <c r="W286" s="229">
        <v>0</v>
      </c>
      <c r="X286" s="230">
        <f>W286*H286</f>
        <v>0</v>
      </c>
      <c r="Y286" s="36"/>
      <c r="Z286" s="36"/>
      <c r="AA286" s="36"/>
      <c r="AB286" s="36"/>
      <c r="AC286" s="36"/>
      <c r="AD286" s="36"/>
      <c r="AE286" s="36"/>
      <c r="AR286" s="231" t="s">
        <v>87</v>
      </c>
      <c r="AT286" s="231" t="s">
        <v>166</v>
      </c>
      <c r="AU286" s="231" t="s">
        <v>81</v>
      </c>
      <c r="AY286" s="15" t="s">
        <v>170</v>
      </c>
      <c r="BE286" s="232">
        <f>IF(O286="základní",K286,0)</f>
        <v>0</v>
      </c>
      <c r="BF286" s="232">
        <f>IF(O286="snížená",K286,0)</f>
        <v>0</v>
      </c>
      <c r="BG286" s="232">
        <f>IF(O286="zákl. přenesená",K286,0)</f>
        <v>0</v>
      </c>
      <c r="BH286" s="232">
        <f>IF(O286="sníž. přenesená",K286,0)</f>
        <v>0</v>
      </c>
      <c r="BI286" s="232">
        <f>IF(O286="nulová",K286,0)</f>
        <v>0</v>
      </c>
      <c r="BJ286" s="15" t="s">
        <v>81</v>
      </c>
      <c r="BK286" s="232">
        <f>ROUND(P286*H286,2)</f>
        <v>0</v>
      </c>
      <c r="BL286" s="15" t="s">
        <v>81</v>
      </c>
      <c r="BM286" s="231" t="s">
        <v>933</v>
      </c>
    </row>
    <row r="287" s="2" customFormat="1" ht="21.6" customHeight="1">
      <c r="A287" s="36"/>
      <c r="B287" s="37"/>
      <c r="C287" s="216" t="s">
        <v>934</v>
      </c>
      <c r="D287" s="216" t="s">
        <v>166</v>
      </c>
      <c r="E287" s="217" t="s">
        <v>935</v>
      </c>
      <c r="F287" s="218" t="s">
        <v>936</v>
      </c>
      <c r="G287" s="219" t="s">
        <v>169</v>
      </c>
      <c r="H287" s="220">
        <v>1</v>
      </c>
      <c r="I287" s="221"/>
      <c r="J287" s="222"/>
      <c r="K287" s="223">
        <f>ROUND(P287*H287,2)</f>
        <v>0</v>
      </c>
      <c r="L287" s="224"/>
      <c r="M287" s="225"/>
      <c r="N287" s="226" t="s">
        <v>20</v>
      </c>
      <c r="O287" s="227" t="s">
        <v>43</v>
      </c>
      <c r="P287" s="228">
        <f>I287+J287</f>
        <v>0</v>
      </c>
      <c r="Q287" s="228">
        <f>ROUND(I287*H287,2)</f>
        <v>0</v>
      </c>
      <c r="R287" s="228">
        <f>ROUND(J287*H287,2)</f>
        <v>0</v>
      </c>
      <c r="S287" s="82"/>
      <c r="T287" s="229">
        <f>S287*H287</f>
        <v>0</v>
      </c>
      <c r="U287" s="229">
        <v>0</v>
      </c>
      <c r="V287" s="229">
        <f>U287*H287</f>
        <v>0</v>
      </c>
      <c r="W287" s="229">
        <v>0</v>
      </c>
      <c r="X287" s="230">
        <f>W287*H287</f>
        <v>0</v>
      </c>
      <c r="Y287" s="36"/>
      <c r="Z287" s="36"/>
      <c r="AA287" s="36"/>
      <c r="AB287" s="36"/>
      <c r="AC287" s="36"/>
      <c r="AD287" s="36"/>
      <c r="AE287" s="36"/>
      <c r="AR287" s="231" t="s">
        <v>87</v>
      </c>
      <c r="AT287" s="231" t="s">
        <v>166</v>
      </c>
      <c r="AU287" s="231" t="s">
        <v>81</v>
      </c>
      <c r="AY287" s="15" t="s">
        <v>170</v>
      </c>
      <c r="BE287" s="232">
        <f>IF(O287="základní",K287,0)</f>
        <v>0</v>
      </c>
      <c r="BF287" s="232">
        <f>IF(O287="snížená",K287,0)</f>
        <v>0</v>
      </c>
      <c r="BG287" s="232">
        <f>IF(O287="zákl. přenesená",K287,0)</f>
        <v>0</v>
      </c>
      <c r="BH287" s="232">
        <f>IF(O287="sníž. přenesená",K287,0)</f>
        <v>0</v>
      </c>
      <c r="BI287" s="232">
        <f>IF(O287="nulová",K287,0)</f>
        <v>0</v>
      </c>
      <c r="BJ287" s="15" t="s">
        <v>81</v>
      </c>
      <c r="BK287" s="232">
        <f>ROUND(P287*H287,2)</f>
        <v>0</v>
      </c>
      <c r="BL287" s="15" t="s">
        <v>81</v>
      </c>
      <c r="BM287" s="231" t="s">
        <v>937</v>
      </c>
    </row>
    <row r="288" s="2" customFormat="1" ht="21.6" customHeight="1">
      <c r="A288" s="36"/>
      <c r="B288" s="37"/>
      <c r="C288" s="216" t="s">
        <v>938</v>
      </c>
      <c r="D288" s="216" t="s">
        <v>166</v>
      </c>
      <c r="E288" s="217" t="s">
        <v>939</v>
      </c>
      <c r="F288" s="218" t="s">
        <v>940</v>
      </c>
      <c r="G288" s="219" t="s">
        <v>169</v>
      </c>
      <c r="H288" s="220">
        <v>2</v>
      </c>
      <c r="I288" s="221"/>
      <c r="J288" s="222"/>
      <c r="K288" s="223">
        <f>ROUND(P288*H288,2)</f>
        <v>0</v>
      </c>
      <c r="L288" s="224"/>
      <c r="M288" s="225"/>
      <c r="N288" s="226" t="s">
        <v>20</v>
      </c>
      <c r="O288" s="227" t="s">
        <v>43</v>
      </c>
      <c r="P288" s="228">
        <f>I288+J288</f>
        <v>0</v>
      </c>
      <c r="Q288" s="228">
        <f>ROUND(I288*H288,2)</f>
        <v>0</v>
      </c>
      <c r="R288" s="228">
        <f>ROUND(J288*H288,2)</f>
        <v>0</v>
      </c>
      <c r="S288" s="82"/>
      <c r="T288" s="229">
        <f>S288*H288</f>
        <v>0</v>
      </c>
      <c r="U288" s="229">
        <v>0</v>
      </c>
      <c r="V288" s="229">
        <f>U288*H288</f>
        <v>0</v>
      </c>
      <c r="W288" s="229">
        <v>0</v>
      </c>
      <c r="X288" s="230">
        <f>W288*H288</f>
        <v>0</v>
      </c>
      <c r="Y288" s="36"/>
      <c r="Z288" s="36"/>
      <c r="AA288" s="36"/>
      <c r="AB288" s="36"/>
      <c r="AC288" s="36"/>
      <c r="AD288" s="36"/>
      <c r="AE288" s="36"/>
      <c r="AR288" s="231" t="s">
        <v>87</v>
      </c>
      <c r="AT288" s="231" t="s">
        <v>166</v>
      </c>
      <c r="AU288" s="231" t="s">
        <v>81</v>
      </c>
      <c r="AY288" s="15" t="s">
        <v>170</v>
      </c>
      <c r="BE288" s="232">
        <f>IF(O288="základní",K288,0)</f>
        <v>0</v>
      </c>
      <c r="BF288" s="232">
        <f>IF(O288="snížená",K288,0)</f>
        <v>0</v>
      </c>
      <c r="BG288" s="232">
        <f>IF(O288="zákl. přenesená",K288,0)</f>
        <v>0</v>
      </c>
      <c r="BH288" s="232">
        <f>IF(O288="sníž. přenesená",K288,0)</f>
        <v>0</v>
      </c>
      <c r="BI288" s="232">
        <f>IF(O288="nulová",K288,0)</f>
        <v>0</v>
      </c>
      <c r="BJ288" s="15" t="s">
        <v>81</v>
      </c>
      <c r="BK288" s="232">
        <f>ROUND(P288*H288,2)</f>
        <v>0</v>
      </c>
      <c r="BL288" s="15" t="s">
        <v>81</v>
      </c>
      <c r="BM288" s="231" t="s">
        <v>941</v>
      </c>
    </row>
    <row r="289" s="2" customFormat="1" ht="14.4" customHeight="1">
      <c r="A289" s="36"/>
      <c r="B289" s="37"/>
      <c r="C289" s="216" t="s">
        <v>942</v>
      </c>
      <c r="D289" s="216" t="s">
        <v>166</v>
      </c>
      <c r="E289" s="217" t="s">
        <v>943</v>
      </c>
      <c r="F289" s="218" t="s">
        <v>944</v>
      </c>
      <c r="G289" s="219" t="s">
        <v>169</v>
      </c>
      <c r="H289" s="220">
        <v>1</v>
      </c>
      <c r="I289" s="221"/>
      <c r="J289" s="222"/>
      <c r="K289" s="223">
        <f>ROUND(P289*H289,2)</f>
        <v>0</v>
      </c>
      <c r="L289" s="224"/>
      <c r="M289" s="225"/>
      <c r="N289" s="226" t="s">
        <v>20</v>
      </c>
      <c r="O289" s="227" t="s">
        <v>43</v>
      </c>
      <c r="P289" s="228">
        <f>I289+J289</f>
        <v>0</v>
      </c>
      <c r="Q289" s="228">
        <f>ROUND(I289*H289,2)</f>
        <v>0</v>
      </c>
      <c r="R289" s="228">
        <f>ROUND(J289*H289,2)</f>
        <v>0</v>
      </c>
      <c r="S289" s="82"/>
      <c r="T289" s="229">
        <f>S289*H289</f>
        <v>0</v>
      </c>
      <c r="U289" s="229">
        <v>0</v>
      </c>
      <c r="V289" s="229">
        <f>U289*H289</f>
        <v>0</v>
      </c>
      <c r="W289" s="229">
        <v>0</v>
      </c>
      <c r="X289" s="230">
        <f>W289*H289</f>
        <v>0</v>
      </c>
      <c r="Y289" s="36"/>
      <c r="Z289" s="36"/>
      <c r="AA289" s="36"/>
      <c r="AB289" s="36"/>
      <c r="AC289" s="36"/>
      <c r="AD289" s="36"/>
      <c r="AE289" s="36"/>
      <c r="AR289" s="231" t="s">
        <v>87</v>
      </c>
      <c r="AT289" s="231" t="s">
        <v>166</v>
      </c>
      <c r="AU289" s="231" t="s">
        <v>81</v>
      </c>
      <c r="AY289" s="15" t="s">
        <v>170</v>
      </c>
      <c r="BE289" s="232">
        <f>IF(O289="základní",K289,0)</f>
        <v>0</v>
      </c>
      <c r="BF289" s="232">
        <f>IF(O289="snížená",K289,0)</f>
        <v>0</v>
      </c>
      <c r="BG289" s="232">
        <f>IF(O289="zákl. přenesená",K289,0)</f>
        <v>0</v>
      </c>
      <c r="BH289" s="232">
        <f>IF(O289="sníž. přenesená",K289,0)</f>
        <v>0</v>
      </c>
      <c r="BI289" s="232">
        <f>IF(O289="nulová",K289,0)</f>
        <v>0</v>
      </c>
      <c r="BJ289" s="15" t="s">
        <v>81</v>
      </c>
      <c r="BK289" s="232">
        <f>ROUND(P289*H289,2)</f>
        <v>0</v>
      </c>
      <c r="BL289" s="15" t="s">
        <v>81</v>
      </c>
      <c r="BM289" s="231" t="s">
        <v>945</v>
      </c>
    </row>
    <row r="290" s="2" customFormat="1" ht="21.6" customHeight="1">
      <c r="A290" s="36"/>
      <c r="B290" s="37"/>
      <c r="C290" s="216" t="s">
        <v>946</v>
      </c>
      <c r="D290" s="216" t="s">
        <v>166</v>
      </c>
      <c r="E290" s="217" t="s">
        <v>947</v>
      </c>
      <c r="F290" s="218" t="s">
        <v>948</v>
      </c>
      <c r="G290" s="219" t="s">
        <v>169</v>
      </c>
      <c r="H290" s="220">
        <v>84</v>
      </c>
      <c r="I290" s="221"/>
      <c r="J290" s="222"/>
      <c r="K290" s="223">
        <f>ROUND(P290*H290,2)</f>
        <v>0</v>
      </c>
      <c r="L290" s="224"/>
      <c r="M290" s="225"/>
      <c r="N290" s="226" t="s">
        <v>20</v>
      </c>
      <c r="O290" s="227" t="s">
        <v>43</v>
      </c>
      <c r="P290" s="228">
        <f>I290+J290</f>
        <v>0</v>
      </c>
      <c r="Q290" s="228">
        <f>ROUND(I290*H290,2)</f>
        <v>0</v>
      </c>
      <c r="R290" s="228">
        <f>ROUND(J290*H290,2)</f>
        <v>0</v>
      </c>
      <c r="S290" s="82"/>
      <c r="T290" s="229">
        <f>S290*H290</f>
        <v>0</v>
      </c>
      <c r="U290" s="229">
        <v>0</v>
      </c>
      <c r="V290" s="229">
        <f>U290*H290</f>
        <v>0</v>
      </c>
      <c r="W290" s="229">
        <v>0</v>
      </c>
      <c r="X290" s="230">
        <f>W290*H290</f>
        <v>0</v>
      </c>
      <c r="Y290" s="36"/>
      <c r="Z290" s="36"/>
      <c r="AA290" s="36"/>
      <c r="AB290" s="36"/>
      <c r="AC290" s="36"/>
      <c r="AD290" s="36"/>
      <c r="AE290" s="36"/>
      <c r="AR290" s="231" t="s">
        <v>87</v>
      </c>
      <c r="AT290" s="231" t="s">
        <v>166</v>
      </c>
      <c r="AU290" s="231" t="s">
        <v>81</v>
      </c>
      <c r="AY290" s="15" t="s">
        <v>170</v>
      </c>
      <c r="BE290" s="232">
        <f>IF(O290="základní",K290,0)</f>
        <v>0</v>
      </c>
      <c r="BF290" s="232">
        <f>IF(O290="snížená",K290,0)</f>
        <v>0</v>
      </c>
      <c r="BG290" s="232">
        <f>IF(O290="zákl. přenesená",K290,0)</f>
        <v>0</v>
      </c>
      <c r="BH290" s="232">
        <f>IF(O290="sníž. přenesená",K290,0)</f>
        <v>0</v>
      </c>
      <c r="BI290" s="232">
        <f>IF(O290="nulová",K290,0)</f>
        <v>0</v>
      </c>
      <c r="BJ290" s="15" t="s">
        <v>81</v>
      </c>
      <c r="BK290" s="232">
        <f>ROUND(P290*H290,2)</f>
        <v>0</v>
      </c>
      <c r="BL290" s="15" t="s">
        <v>81</v>
      </c>
      <c r="BM290" s="231" t="s">
        <v>949</v>
      </c>
    </row>
    <row r="291" s="2" customFormat="1" ht="21.6" customHeight="1">
      <c r="A291" s="36"/>
      <c r="B291" s="37"/>
      <c r="C291" s="216" t="s">
        <v>950</v>
      </c>
      <c r="D291" s="216" t="s">
        <v>166</v>
      </c>
      <c r="E291" s="217" t="s">
        <v>951</v>
      </c>
      <c r="F291" s="218" t="s">
        <v>952</v>
      </c>
      <c r="G291" s="219" t="s">
        <v>169</v>
      </c>
      <c r="H291" s="220">
        <v>20</v>
      </c>
      <c r="I291" s="221"/>
      <c r="J291" s="222"/>
      <c r="K291" s="223">
        <f>ROUND(P291*H291,2)</f>
        <v>0</v>
      </c>
      <c r="L291" s="224"/>
      <c r="M291" s="225"/>
      <c r="N291" s="226" t="s">
        <v>20</v>
      </c>
      <c r="O291" s="227" t="s">
        <v>43</v>
      </c>
      <c r="P291" s="228">
        <f>I291+J291</f>
        <v>0</v>
      </c>
      <c r="Q291" s="228">
        <f>ROUND(I291*H291,2)</f>
        <v>0</v>
      </c>
      <c r="R291" s="228">
        <f>ROUND(J291*H291,2)</f>
        <v>0</v>
      </c>
      <c r="S291" s="82"/>
      <c r="T291" s="229">
        <f>S291*H291</f>
        <v>0</v>
      </c>
      <c r="U291" s="229">
        <v>0</v>
      </c>
      <c r="V291" s="229">
        <f>U291*H291</f>
        <v>0</v>
      </c>
      <c r="W291" s="229">
        <v>0</v>
      </c>
      <c r="X291" s="230">
        <f>W291*H291</f>
        <v>0</v>
      </c>
      <c r="Y291" s="36"/>
      <c r="Z291" s="36"/>
      <c r="AA291" s="36"/>
      <c r="AB291" s="36"/>
      <c r="AC291" s="36"/>
      <c r="AD291" s="36"/>
      <c r="AE291" s="36"/>
      <c r="AR291" s="231" t="s">
        <v>87</v>
      </c>
      <c r="AT291" s="231" t="s">
        <v>166</v>
      </c>
      <c r="AU291" s="231" t="s">
        <v>81</v>
      </c>
      <c r="AY291" s="15" t="s">
        <v>170</v>
      </c>
      <c r="BE291" s="232">
        <f>IF(O291="základní",K291,0)</f>
        <v>0</v>
      </c>
      <c r="BF291" s="232">
        <f>IF(O291="snížená",K291,0)</f>
        <v>0</v>
      </c>
      <c r="BG291" s="232">
        <f>IF(O291="zákl. přenesená",K291,0)</f>
        <v>0</v>
      </c>
      <c r="BH291" s="232">
        <f>IF(O291="sníž. přenesená",K291,0)</f>
        <v>0</v>
      </c>
      <c r="BI291" s="232">
        <f>IF(O291="nulová",K291,0)</f>
        <v>0</v>
      </c>
      <c r="BJ291" s="15" t="s">
        <v>81</v>
      </c>
      <c r="BK291" s="232">
        <f>ROUND(P291*H291,2)</f>
        <v>0</v>
      </c>
      <c r="BL291" s="15" t="s">
        <v>81</v>
      </c>
      <c r="BM291" s="231" t="s">
        <v>953</v>
      </c>
    </row>
    <row r="292" s="2" customFormat="1" ht="21.6" customHeight="1">
      <c r="A292" s="36"/>
      <c r="B292" s="37"/>
      <c r="C292" s="216" t="s">
        <v>954</v>
      </c>
      <c r="D292" s="216" t="s">
        <v>166</v>
      </c>
      <c r="E292" s="217" t="s">
        <v>955</v>
      </c>
      <c r="F292" s="218" t="s">
        <v>956</v>
      </c>
      <c r="G292" s="219" t="s">
        <v>169</v>
      </c>
      <c r="H292" s="220">
        <v>26</v>
      </c>
      <c r="I292" s="221"/>
      <c r="J292" s="222"/>
      <c r="K292" s="223">
        <f>ROUND(P292*H292,2)</f>
        <v>0</v>
      </c>
      <c r="L292" s="224"/>
      <c r="M292" s="225"/>
      <c r="N292" s="226" t="s">
        <v>20</v>
      </c>
      <c r="O292" s="227" t="s">
        <v>43</v>
      </c>
      <c r="P292" s="228">
        <f>I292+J292</f>
        <v>0</v>
      </c>
      <c r="Q292" s="228">
        <f>ROUND(I292*H292,2)</f>
        <v>0</v>
      </c>
      <c r="R292" s="228">
        <f>ROUND(J292*H292,2)</f>
        <v>0</v>
      </c>
      <c r="S292" s="82"/>
      <c r="T292" s="229">
        <f>S292*H292</f>
        <v>0</v>
      </c>
      <c r="U292" s="229">
        <v>0</v>
      </c>
      <c r="V292" s="229">
        <f>U292*H292</f>
        <v>0</v>
      </c>
      <c r="W292" s="229">
        <v>0</v>
      </c>
      <c r="X292" s="230">
        <f>W292*H292</f>
        <v>0</v>
      </c>
      <c r="Y292" s="36"/>
      <c r="Z292" s="36"/>
      <c r="AA292" s="36"/>
      <c r="AB292" s="36"/>
      <c r="AC292" s="36"/>
      <c r="AD292" s="36"/>
      <c r="AE292" s="36"/>
      <c r="AR292" s="231" t="s">
        <v>87</v>
      </c>
      <c r="AT292" s="231" t="s">
        <v>166</v>
      </c>
      <c r="AU292" s="231" t="s">
        <v>81</v>
      </c>
      <c r="AY292" s="15" t="s">
        <v>170</v>
      </c>
      <c r="BE292" s="232">
        <f>IF(O292="základní",K292,0)</f>
        <v>0</v>
      </c>
      <c r="BF292" s="232">
        <f>IF(O292="snížená",K292,0)</f>
        <v>0</v>
      </c>
      <c r="BG292" s="232">
        <f>IF(O292="zákl. přenesená",K292,0)</f>
        <v>0</v>
      </c>
      <c r="BH292" s="232">
        <f>IF(O292="sníž. přenesená",K292,0)</f>
        <v>0</v>
      </c>
      <c r="BI292" s="232">
        <f>IF(O292="nulová",K292,0)</f>
        <v>0</v>
      </c>
      <c r="BJ292" s="15" t="s">
        <v>81</v>
      </c>
      <c r="BK292" s="232">
        <f>ROUND(P292*H292,2)</f>
        <v>0</v>
      </c>
      <c r="BL292" s="15" t="s">
        <v>81</v>
      </c>
      <c r="BM292" s="231" t="s">
        <v>957</v>
      </c>
    </row>
    <row r="293" s="2" customFormat="1" ht="21.6" customHeight="1">
      <c r="A293" s="36"/>
      <c r="B293" s="37"/>
      <c r="C293" s="216" t="s">
        <v>958</v>
      </c>
      <c r="D293" s="216" t="s">
        <v>166</v>
      </c>
      <c r="E293" s="217" t="s">
        <v>959</v>
      </c>
      <c r="F293" s="218" t="s">
        <v>960</v>
      </c>
      <c r="G293" s="219" t="s">
        <v>169</v>
      </c>
      <c r="H293" s="220">
        <v>12</v>
      </c>
      <c r="I293" s="221"/>
      <c r="J293" s="222"/>
      <c r="K293" s="223">
        <f>ROUND(P293*H293,2)</f>
        <v>0</v>
      </c>
      <c r="L293" s="224"/>
      <c r="M293" s="225"/>
      <c r="N293" s="226" t="s">
        <v>20</v>
      </c>
      <c r="O293" s="227" t="s">
        <v>43</v>
      </c>
      <c r="P293" s="228">
        <f>I293+J293</f>
        <v>0</v>
      </c>
      <c r="Q293" s="228">
        <f>ROUND(I293*H293,2)</f>
        <v>0</v>
      </c>
      <c r="R293" s="228">
        <f>ROUND(J293*H293,2)</f>
        <v>0</v>
      </c>
      <c r="S293" s="82"/>
      <c r="T293" s="229">
        <f>S293*H293</f>
        <v>0</v>
      </c>
      <c r="U293" s="229">
        <v>0</v>
      </c>
      <c r="V293" s="229">
        <f>U293*H293</f>
        <v>0</v>
      </c>
      <c r="W293" s="229">
        <v>0</v>
      </c>
      <c r="X293" s="230">
        <f>W293*H293</f>
        <v>0</v>
      </c>
      <c r="Y293" s="36"/>
      <c r="Z293" s="36"/>
      <c r="AA293" s="36"/>
      <c r="AB293" s="36"/>
      <c r="AC293" s="36"/>
      <c r="AD293" s="36"/>
      <c r="AE293" s="36"/>
      <c r="AR293" s="231" t="s">
        <v>87</v>
      </c>
      <c r="AT293" s="231" t="s">
        <v>166</v>
      </c>
      <c r="AU293" s="231" t="s">
        <v>81</v>
      </c>
      <c r="AY293" s="15" t="s">
        <v>170</v>
      </c>
      <c r="BE293" s="232">
        <f>IF(O293="základní",K293,0)</f>
        <v>0</v>
      </c>
      <c r="BF293" s="232">
        <f>IF(O293="snížená",K293,0)</f>
        <v>0</v>
      </c>
      <c r="BG293" s="232">
        <f>IF(O293="zákl. přenesená",K293,0)</f>
        <v>0</v>
      </c>
      <c r="BH293" s="232">
        <f>IF(O293="sníž. přenesená",K293,0)</f>
        <v>0</v>
      </c>
      <c r="BI293" s="232">
        <f>IF(O293="nulová",K293,0)</f>
        <v>0</v>
      </c>
      <c r="BJ293" s="15" t="s">
        <v>81</v>
      </c>
      <c r="BK293" s="232">
        <f>ROUND(P293*H293,2)</f>
        <v>0</v>
      </c>
      <c r="BL293" s="15" t="s">
        <v>81</v>
      </c>
      <c r="BM293" s="231" t="s">
        <v>961</v>
      </c>
    </row>
    <row r="294" s="2" customFormat="1" ht="14.4" customHeight="1">
      <c r="A294" s="36"/>
      <c r="B294" s="37"/>
      <c r="C294" s="216" t="s">
        <v>962</v>
      </c>
      <c r="D294" s="216" t="s">
        <v>166</v>
      </c>
      <c r="E294" s="217" t="s">
        <v>963</v>
      </c>
      <c r="F294" s="218" t="s">
        <v>964</v>
      </c>
      <c r="G294" s="219" t="s">
        <v>169</v>
      </c>
      <c r="H294" s="220">
        <v>14</v>
      </c>
      <c r="I294" s="221"/>
      <c r="J294" s="222"/>
      <c r="K294" s="223">
        <f>ROUND(P294*H294,2)</f>
        <v>0</v>
      </c>
      <c r="L294" s="224"/>
      <c r="M294" s="225"/>
      <c r="N294" s="226" t="s">
        <v>20</v>
      </c>
      <c r="O294" s="227" t="s">
        <v>43</v>
      </c>
      <c r="P294" s="228">
        <f>I294+J294</f>
        <v>0</v>
      </c>
      <c r="Q294" s="228">
        <f>ROUND(I294*H294,2)</f>
        <v>0</v>
      </c>
      <c r="R294" s="228">
        <f>ROUND(J294*H294,2)</f>
        <v>0</v>
      </c>
      <c r="S294" s="82"/>
      <c r="T294" s="229">
        <f>S294*H294</f>
        <v>0</v>
      </c>
      <c r="U294" s="229">
        <v>0</v>
      </c>
      <c r="V294" s="229">
        <f>U294*H294</f>
        <v>0</v>
      </c>
      <c r="W294" s="229">
        <v>0</v>
      </c>
      <c r="X294" s="230">
        <f>W294*H294</f>
        <v>0</v>
      </c>
      <c r="Y294" s="36"/>
      <c r="Z294" s="36"/>
      <c r="AA294" s="36"/>
      <c r="AB294" s="36"/>
      <c r="AC294" s="36"/>
      <c r="AD294" s="36"/>
      <c r="AE294" s="36"/>
      <c r="AR294" s="231" t="s">
        <v>87</v>
      </c>
      <c r="AT294" s="231" t="s">
        <v>166</v>
      </c>
      <c r="AU294" s="231" t="s">
        <v>81</v>
      </c>
      <c r="AY294" s="15" t="s">
        <v>170</v>
      </c>
      <c r="BE294" s="232">
        <f>IF(O294="základní",K294,0)</f>
        <v>0</v>
      </c>
      <c r="BF294" s="232">
        <f>IF(O294="snížená",K294,0)</f>
        <v>0</v>
      </c>
      <c r="BG294" s="232">
        <f>IF(O294="zákl. přenesená",K294,0)</f>
        <v>0</v>
      </c>
      <c r="BH294" s="232">
        <f>IF(O294="sníž. přenesená",K294,0)</f>
        <v>0</v>
      </c>
      <c r="BI294" s="232">
        <f>IF(O294="nulová",K294,0)</f>
        <v>0</v>
      </c>
      <c r="BJ294" s="15" t="s">
        <v>81</v>
      </c>
      <c r="BK294" s="232">
        <f>ROUND(P294*H294,2)</f>
        <v>0</v>
      </c>
      <c r="BL294" s="15" t="s">
        <v>81</v>
      </c>
      <c r="BM294" s="231" t="s">
        <v>965</v>
      </c>
    </row>
    <row r="295" s="2" customFormat="1" ht="14.4" customHeight="1">
      <c r="A295" s="36"/>
      <c r="B295" s="37"/>
      <c r="C295" s="216" t="s">
        <v>966</v>
      </c>
      <c r="D295" s="216" t="s">
        <v>166</v>
      </c>
      <c r="E295" s="217" t="s">
        <v>967</v>
      </c>
      <c r="F295" s="218" t="s">
        <v>968</v>
      </c>
      <c r="G295" s="219" t="s">
        <v>169</v>
      </c>
      <c r="H295" s="220">
        <v>22</v>
      </c>
      <c r="I295" s="221"/>
      <c r="J295" s="222"/>
      <c r="K295" s="223">
        <f>ROUND(P295*H295,2)</f>
        <v>0</v>
      </c>
      <c r="L295" s="224"/>
      <c r="M295" s="225"/>
      <c r="N295" s="226" t="s">
        <v>20</v>
      </c>
      <c r="O295" s="227" t="s">
        <v>43</v>
      </c>
      <c r="P295" s="228">
        <f>I295+J295</f>
        <v>0</v>
      </c>
      <c r="Q295" s="228">
        <f>ROUND(I295*H295,2)</f>
        <v>0</v>
      </c>
      <c r="R295" s="228">
        <f>ROUND(J295*H295,2)</f>
        <v>0</v>
      </c>
      <c r="S295" s="82"/>
      <c r="T295" s="229">
        <f>S295*H295</f>
        <v>0</v>
      </c>
      <c r="U295" s="229">
        <v>0</v>
      </c>
      <c r="V295" s="229">
        <f>U295*H295</f>
        <v>0</v>
      </c>
      <c r="W295" s="229">
        <v>0</v>
      </c>
      <c r="X295" s="230">
        <f>W295*H295</f>
        <v>0</v>
      </c>
      <c r="Y295" s="36"/>
      <c r="Z295" s="36"/>
      <c r="AA295" s="36"/>
      <c r="AB295" s="36"/>
      <c r="AC295" s="36"/>
      <c r="AD295" s="36"/>
      <c r="AE295" s="36"/>
      <c r="AR295" s="231" t="s">
        <v>87</v>
      </c>
      <c r="AT295" s="231" t="s">
        <v>166</v>
      </c>
      <c r="AU295" s="231" t="s">
        <v>81</v>
      </c>
      <c r="AY295" s="15" t="s">
        <v>170</v>
      </c>
      <c r="BE295" s="232">
        <f>IF(O295="základní",K295,0)</f>
        <v>0</v>
      </c>
      <c r="BF295" s="232">
        <f>IF(O295="snížená",K295,0)</f>
        <v>0</v>
      </c>
      <c r="BG295" s="232">
        <f>IF(O295="zákl. přenesená",K295,0)</f>
        <v>0</v>
      </c>
      <c r="BH295" s="232">
        <f>IF(O295="sníž. přenesená",K295,0)</f>
        <v>0</v>
      </c>
      <c r="BI295" s="232">
        <f>IF(O295="nulová",K295,0)</f>
        <v>0</v>
      </c>
      <c r="BJ295" s="15" t="s">
        <v>81</v>
      </c>
      <c r="BK295" s="232">
        <f>ROUND(P295*H295,2)</f>
        <v>0</v>
      </c>
      <c r="BL295" s="15" t="s">
        <v>81</v>
      </c>
      <c r="BM295" s="231" t="s">
        <v>969</v>
      </c>
    </row>
    <row r="296" s="2" customFormat="1" ht="14.4" customHeight="1">
      <c r="A296" s="36"/>
      <c r="B296" s="37"/>
      <c r="C296" s="216" t="s">
        <v>970</v>
      </c>
      <c r="D296" s="216" t="s">
        <v>166</v>
      </c>
      <c r="E296" s="217" t="s">
        <v>971</v>
      </c>
      <c r="F296" s="218" t="s">
        <v>972</v>
      </c>
      <c r="G296" s="219" t="s">
        <v>169</v>
      </c>
      <c r="H296" s="220">
        <v>2</v>
      </c>
      <c r="I296" s="221"/>
      <c r="J296" s="222"/>
      <c r="K296" s="223">
        <f>ROUND(P296*H296,2)</f>
        <v>0</v>
      </c>
      <c r="L296" s="224"/>
      <c r="M296" s="225"/>
      <c r="N296" s="226" t="s">
        <v>20</v>
      </c>
      <c r="O296" s="227" t="s">
        <v>43</v>
      </c>
      <c r="P296" s="228">
        <f>I296+J296</f>
        <v>0</v>
      </c>
      <c r="Q296" s="228">
        <f>ROUND(I296*H296,2)</f>
        <v>0</v>
      </c>
      <c r="R296" s="228">
        <f>ROUND(J296*H296,2)</f>
        <v>0</v>
      </c>
      <c r="S296" s="82"/>
      <c r="T296" s="229">
        <f>S296*H296</f>
        <v>0</v>
      </c>
      <c r="U296" s="229">
        <v>0</v>
      </c>
      <c r="V296" s="229">
        <f>U296*H296</f>
        <v>0</v>
      </c>
      <c r="W296" s="229">
        <v>0</v>
      </c>
      <c r="X296" s="230">
        <f>W296*H296</f>
        <v>0</v>
      </c>
      <c r="Y296" s="36"/>
      <c r="Z296" s="36"/>
      <c r="AA296" s="36"/>
      <c r="AB296" s="36"/>
      <c r="AC296" s="36"/>
      <c r="AD296" s="36"/>
      <c r="AE296" s="36"/>
      <c r="AR296" s="231" t="s">
        <v>87</v>
      </c>
      <c r="AT296" s="231" t="s">
        <v>166</v>
      </c>
      <c r="AU296" s="231" t="s">
        <v>81</v>
      </c>
      <c r="AY296" s="15" t="s">
        <v>170</v>
      </c>
      <c r="BE296" s="232">
        <f>IF(O296="základní",K296,0)</f>
        <v>0</v>
      </c>
      <c r="BF296" s="232">
        <f>IF(O296="snížená",K296,0)</f>
        <v>0</v>
      </c>
      <c r="BG296" s="232">
        <f>IF(O296="zákl. přenesená",K296,0)</f>
        <v>0</v>
      </c>
      <c r="BH296" s="232">
        <f>IF(O296="sníž. přenesená",K296,0)</f>
        <v>0</v>
      </c>
      <c r="BI296" s="232">
        <f>IF(O296="nulová",K296,0)</f>
        <v>0</v>
      </c>
      <c r="BJ296" s="15" t="s">
        <v>81</v>
      </c>
      <c r="BK296" s="232">
        <f>ROUND(P296*H296,2)</f>
        <v>0</v>
      </c>
      <c r="BL296" s="15" t="s">
        <v>81</v>
      </c>
      <c r="BM296" s="231" t="s">
        <v>973</v>
      </c>
    </row>
    <row r="297" s="2" customFormat="1" ht="21.6" customHeight="1">
      <c r="A297" s="36"/>
      <c r="B297" s="37"/>
      <c r="C297" s="216" t="s">
        <v>974</v>
      </c>
      <c r="D297" s="216" t="s">
        <v>166</v>
      </c>
      <c r="E297" s="217" t="s">
        <v>975</v>
      </c>
      <c r="F297" s="218" t="s">
        <v>976</v>
      </c>
      <c r="G297" s="219" t="s">
        <v>169</v>
      </c>
      <c r="H297" s="220">
        <v>8</v>
      </c>
      <c r="I297" s="221"/>
      <c r="J297" s="222"/>
      <c r="K297" s="223">
        <f>ROUND(P297*H297,2)</f>
        <v>0</v>
      </c>
      <c r="L297" s="224"/>
      <c r="M297" s="225"/>
      <c r="N297" s="226" t="s">
        <v>20</v>
      </c>
      <c r="O297" s="227" t="s">
        <v>43</v>
      </c>
      <c r="P297" s="228">
        <f>I297+J297</f>
        <v>0</v>
      </c>
      <c r="Q297" s="228">
        <f>ROUND(I297*H297,2)</f>
        <v>0</v>
      </c>
      <c r="R297" s="228">
        <f>ROUND(J297*H297,2)</f>
        <v>0</v>
      </c>
      <c r="S297" s="82"/>
      <c r="T297" s="229">
        <f>S297*H297</f>
        <v>0</v>
      </c>
      <c r="U297" s="229">
        <v>0</v>
      </c>
      <c r="V297" s="229">
        <f>U297*H297</f>
        <v>0</v>
      </c>
      <c r="W297" s="229">
        <v>0</v>
      </c>
      <c r="X297" s="230">
        <f>W297*H297</f>
        <v>0</v>
      </c>
      <c r="Y297" s="36"/>
      <c r="Z297" s="36"/>
      <c r="AA297" s="36"/>
      <c r="AB297" s="36"/>
      <c r="AC297" s="36"/>
      <c r="AD297" s="36"/>
      <c r="AE297" s="36"/>
      <c r="AR297" s="231" t="s">
        <v>87</v>
      </c>
      <c r="AT297" s="231" t="s">
        <v>166</v>
      </c>
      <c r="AU297" s="231" t="s">
        <v>81</v>
      </c>
      <c r="AY297" s="15" t="s">
        <v>170</v>
      </c>
      <c r="BE297" s="232">
        <f>IF(O297="základní",K297,0)</f>
        <v>0</v>
      </c>
      <c r="BF297" s="232">
        <f>IF(O297="snížená",K297,0)</f>
        <v>0</v>
      </c>
      <c r="BG297" s="232">
        <f>IF(O297="zákl. přenesená",K297,0)</f>
        <v>0</v>
      </c>
      <c r="BH297" s="232">
        <f>IF(O297="sníž. přenesená",K297,0)</f>
        <v>0</v>
      </c>
      <c r="BI297" s="232">
        <f>IF(O297="nulová",K297,0)</f>
        <v>0</v>
      </c>
      <c r="BJ297" s="15" t="s">
        <v>81</v>
      </c>
      <c r="BK297" s="232">
        <f>ROUND(P297*H297,2)</f>
        <v>0</v>
      </c>
      <c r="BL297" s="15" t="s">
        <v>81</v>
      </c>
      <c r="BM297" s="231" t="s">
        <v>977</v>
      </c>
    </row>
    <row r="298" s="2" customFormat="1" ht="14.4" customHeight="1">
      <c r="A298" s="36"/>
      <c r="B298" s="37"/>
      <c r="C298" s="216" t="s">
        <v>978</v>
      </c>
      <c r="D298" s="216" t="s">
        <v>166</v>
      </c>
      <c r="E298" s="217" t="s">
        <v>979</v>
      </c>
      <c r="F298" s="218" t="s">
        <v>980</v>
      </c>
      <c r="G298" s="219" t="s">
        <v>169</v>
      </c>
      <c r="H298" s="220">
        <v>1</v>
      </c>
      <c r="I298" s="221"/>
      <c r="J298" s="222"/>
      <c r="K298" s="223">
        <f>ROUND(P298*H298,2)</f>
        <v>0</v>
      </c>
      <c r="L298" s="224"/>
      <c r="M298" s="225"/>
      <c r="N298" s="226" t="s">
        <v>20</v>
      </c>
      <c r="O298" s="227" t="s">
        <v>43</v>
      </c>
      <c r="P298" s="228">
        <f>I298+J298</f>
        <v>0</v>
      </c>
      <c r="Q298" s="228">
        <f>ROUND(I298*H298,2)</f>
        <v>0</v>
      </c>
      <c r="R298" s="228">
        <f>ROUND(J298*H298,2)</f>
        <v>0</v>
      </c>
      <c r="S298" s="82"/>
      <c r="T298" s="229">
        <f>S298*H298</f>
        <v>0</v>
      </c>
      <c r="U298" s="229">
        <v>0</v>
      </c>
      <c r="V298" s="229">
        <f>U298*H298</f>
        <v>0</v>
      </c>
      <c r="W298" s="229">
        <v>0</v>
      </c>
      <c r="X298" s="230">
        <f>W298*H298</f>
        <v>0</v>
      </c>
      <c r="Y298" s="36"/>
      <c r="Z298" s="36"/>
      <c r="AA298" s="36"/>
      <c r="AB298" s="36"/>
      <c r="AC298" s="36"/>
      <c r="AD298" s="36"/>
      <c r="AE298" s="36"/>
      <c r="AR298" s="231" t="s">
        <v>87</v>
      </c>
      <c r="AT298" s="231" t="s">
        <v>166</v>
      </c>
      <c r="AU298" s="231" t="s">
        <v>81</v>
      </c>
      <c r="AY298" s="15" t="s">
        <v>170</v>
      </c>
      <c r="BE298" s="232">
        <f>IF(O298="základní",K298,0)</f>
        <v>0</v>
      </c>
      <c r="BF298" s="232">
        <f>IF(O298="snížená",K298,0)</f>
        <v>0</v>
      </c>
      <c r="BG298" s="232">
        <f>IF(O298="zákl. přenesená",K298,0)</f>
        <v>0</v>
      </c>
      <c r="BH298" s="232">
        <f>IF(O298="sníž. přenesená",K298,0)</f>
        <v>0</v>
      </c>
      <c r="BI298" s="232">
        <f>IF(O298="nulová",K298,0)</f>
        <v>0</v>
      </c>
      <c r="BJ298" s="15" t="s">
        <v>81</v>
      </c>
      <c r="BK298" s="232">
        <f>ROUND(P298*H298,2)</f>
        <v>0</v>
      </c>
      <c r="BL298" s="15" t="s">
        <v>81</v>
      </c>
      <c r="BM298" s="231" t="s">
        <v>981</v>
      </c>
    </row>
    <row r="299" s="2" customFormat="1" ht="14.4" customHeight="1">
      <c r="A299" s="36"/>
      <c r="B299" s="37"/>
      <c r="C299" s="216" t="s">
        <v>982</v>
      </c>
      <c r="D299" s="216" t="s">
        <v>166</v>
      </c>
      <c r="E299" s="217" t="s">
        <v>983</v>
      </c>
      <c r="F299" s="218" t="s">
        <v>984</v>
      </c>
      <c r="G299" s="219" t="s">
        <v>169</v>
      </c>
      <c r="H299" s="220">
        <v>1</v>
      </c>
      <c r="I299" s="221"/>
      <c r="J299" s="222"/>
      <c r="K299" s="223">
        <f>ROUND(P299*H299,2)</f>
        <v>0</v>
      </c>
      <c r="L299" s="224"/>
      <c r="M299" s="225"/>
      <c r="N299" s="226" t="s">
        <v>20</v>
      </c>
      <c r="O299" s="227" t="s">
        <v>43</v>
      </c>
      <c r="P299" s="228">
        <f>I299+J299</f>
        <v>0</v>
      </c>
      <c r="Q299" s="228">
        <f>ROUND(I299*H299,2)</f>
        <v>0</v>
      </c>
      <c r="R299" s="228">
        <f>ROUND(J299*H299,2)</f>
        <v>0</v>
      </c>
      <c r="S299" s="82"/>
      <c r="T299" s="229">
        <f>S299*H299</f>
        <v>0</v>
      </c>
      <c r="U299" s="229">
        <v>0</v>
      </c>
      <c r="V299" s="229">
        <f>U299*H299</f>
        <v>0</v>
      </c>
      <c r="W299" s="229">
        <v>0</v>
      </c>
      <c r="X299" s="230">
        <f>W299*H299</f>
        <v>0</v>
      </c>
      <c r="Y299" s="36"/>
      <c r="Z299" s="36"/>
      <c r="AA299" s="36"/>
      <c r="AB299" s="36"/>
      <c r="AC299" s="36"/>
      <c r="AD299" s="36"/>
      <c r="AE299" s="36"/>
      <c r="AR299" s="231" t="s">
        <v>87</v>
      </c>
      <c r="AT299" s="231" t="s">
        <v>166</v>
      </c>
      <c r="AU299" s="231" t="s">
        <v>81</v>
      </c>
      <c r="AY299" s="15" t="s">
        <v>170</v>
      </c>
      <c r="BE299" s="232">
        <f>IF(O299="základní",K299,0)</f>
        <v>0</v>
      </c>
      <c r="BF299" s="232">
        <f>IF(O299="snížená",K299,0)</f>
        <v>0</v>
      </c>
      <c r="BG299" s="232">
        <f>IF(O299="zákl. přenesená",K299,0)</f>
        <v>0</v>
      </c>
      <c r="BH299" s="232">
        <f>IF(O299="sníž. přenesená",K299,0)</f>
        <v>0</v>
      </c>
      <c r="BI299" s="232">
        <f>IF(O299="nulová",K299,0)</f>
        <v>0</v>
      </c>
      <c r="BJ299" s="15" t="s">
        <v>81</v>
      </c>
      <c r="BK299" s="232">
        <f>ROUND(P299*H299,2)</f>
        <v>0</v>
      </c>
      <c r="BL299" s="15" t="s">
        <v>81</v>
      </c>
      <c r="BM299" s="231" t="s">
        <v>985</v>
      </c>
    </row>
    <row r="300" s="2" customFormat="1" ht="21.6" customHeight="1">
      <c r="A300" s="36"/>
      <c r="B300" s="37"/>
      <c r="C300" s="216" t="s">
        <v>986</v>
      </c>
      <c r="D300" s="216" t="s">
        <v>166</v>
      </c>
      <c r="E300" s="217" t="s">
        <v>987</v>
      </c>
      <c r="F300" s="218" t="s">
        <v>988</v>
      </c>
      <c r="G300" s="219" t="s">
        <v>169</v>
      </c>
      <c r="H300" s="220">
        <v>1</v>
      </c>
      <c r="I300" s="221"/>
      <c r="J300" s="222"/>
      <c r="K300" s="223">
        <f>ROUND(P300*H300,2)</f>
        <v>0</v>
      </c>
      <c r="L300" s="224"/>
      <c r="M300" s="225"/>
      <c r="N300" s="226" t="s">
        <v>20</v>
      </c>
      <c r="O300" s="227" t="s">
        <v>43</v>
      </c>
      <c r="P300" s="228">
        <f>I300+J300</f>
        <v>0</v>
      </c>
      <c r="Q300" s="228">
        <f>ROUND(I300*H300,2)</f>
        <v>0</v>
      </c>
      <c r="R300" s="228">
        <f>ROUND(J300*H300,2)</f>
        <v>0</v>
      </c>
      <c r="S300" s="82"/>
      <c r="T300" s="229">
        <f>S300*H300</f>
        <v>0</v>
      </c>
      <c r="U300" s="229">
        <v>0</v>
      </c>
      <c r="V300" s="229">
        <f>U300*H300</f>
        <v>0</v>
      </c>
      <c r="W300" s="229">
        <v>0</v>
      </c>
      <c r="X300" s="230">
        <f>W300*H300</f>
        <v>0</v>
      </c>
      <c r="Y300" s="36"/>
      <c r="Z300" s="36"/>
      <c r="AA300" s="36"/>
      <c r="AB300" s="36"/>
      <c r="AC300" s="36"/>
      <c r="AD300" s="36"/>
      <c r="AE300" s="36"/>
      <c r="AR300" s="231" t="s">
        <v>87</v>
      </c>
      <c r="AT300" s="231" t="s">
        <v>166</v>
      </c>
      <c r="AU300" s="231" t="s">
        <v>81</v>
      </c>
      <c r="AY300" s="15" t="s">
        <v>170</v>
      </c>
      <c r="BE300" s="232">
        <f>IF(O300="základní",K300,0)</f>
        <v>0</v>
      </c>
      <c r="BF300" s="232">
        <f>IF(O300="snížená",K300,0)</f>
        <v>0</v>
      </c>
      <c r="BG300" s="232">
        <f>IF(O300="zákl. přenesená",K300,0)</f>
        <v>0</v>
      </c>
      <c r="BH300" s="232">
        <f>IF(O300="sníž. přenesená",K300,0)</f>
        <v>0</v>
      </c>
      <c r="BI300" s="232">
        <f>IF(O300="nulová",K300,0)</f>
        <v>0</v>
      </c>
      <c r="BJ300" s="15" t="s">
        <v>81</v>
      </c>
      <c r="BK300" s="232">
        <f>ROUND(P300*H300,2)</f>
        <v>0</v>
      </c>
      <c r="BL300" s="15" t="s">
        <v>81</v>
      </c>
      <c r="BM300" s="231" t="s">
        <v>989</v>
      </c>
    </row>
    <row r="301" s="2" customFormat="1" ht="14.4" customHeight="1">
      <c r="A301" s="36"/>
      <c r="B301" s="37"/>
      <c r="C301" s="216" t="s">
        <v>990</v>
      </c>
      <c r="D301" s="216" t="s">
        <v>166</v>
      </c>
      <c r="E301" s="217" t="s">
        <v>991</v>
      </c>
      <c r="F301" s="218" t="s">
        <v>992</v>
      </c>
      <c r="G301" s="219" t="s">
        <v>169</v>
      </c>
      <c r="H301" s="220">
        <v>1</v>
      </c>
      <c r="I301" s="221"/>
      <c r="J301" s="222"/>
      <c r="K301" s="223">
        <f>ROUND(P301*H301,2)</f>
        <v>0</v>
      </c>
      <c r="L301" s="224"/>
      <c r="M301" s="225"/>
      <c r="N301" s="226" t="s">
        <v>20</v>
      </c>
      <c r="O301" s="227" t="s">
        <v>43</v>
      </c>
      <c r="P301" s="228">
        <f>I301+J301</f>
        <v>0</v>
      </c>
      <c r="Q301" s="228">
        <f>ROUND(I301*H301,2)</f>
        <v>0</v>
      </c>
      <c r="R301" s="228">
        <f>ROUND(J301*H301,2)</f>
        <v>0</v>
      </c>
      <c r="S301" s="82"/>
      <c r="T301" s="229">
        <f>S301*H301</f>
        <v>0</v>
      </c>
      <c r="U301" s="229">
        <v>0</v>
      </c>
      <c r="V301" s="229">
        <f>U301*H301</f>
        <v>0</v>
      </c>
      <c r="W301" s="229">
        <v>0</v>
      </c>
      <c r="X301" s="230">
        <f>W301*H301</f>
        <v>0</v>
      </c>
      <c r="Y301" s="36"/>
      <c r="Z301" s="36"/>
      <c r="AA301" s="36"/>
      <c r="AB301" s="36"/>
      <c r="AC301" s="36"/>
      <c r="AD301" s="36"/>
      <c r="AE301" s="36"/>
      <c r="AR301" s="231" t="s">
        <v>87</v>
      </c>
      <c r="AT301" s="231" t="s">
        <v>166</v>
      </c>
      <c r="AU301" s="231" t="s">
        <v>81</v>
      </c>
      <c r="AY301" s="15" t="s">
        <v>170</v>
      </c>
      <c r="BE301" s="232">
        <f>IF(O301="základní",K301,0)</f>
        <v>0</v>
      </c>
      <c r="BF301" s="232">
        <f>IF(O301="snížená",K301,0)</f>
        <v>0</v>
      </c>
      <c r="BG301" s="232">
        <f>IF(O301="zákl. přenesená",K301,0)</f>
        <v>0</v>
      </c>
      <c r="BH301" s="232">
        <f>IF(O301="sníž. přenesená",K301,0)</f>
        <v>0</v>
      </c>
      <c r="BI301" s="232">
        <f>IF(O301="nulová",K301,0)</f>
        <v>0</v>
      </c>
      <c r="BJ301" s="15" t="s">
        <v>81</v>
      </c>
      <c r="BK301" s="232">
        <f>ROUND(P301*H301,2)</f>
        <v>0</v>
      </c>
      <c r="BL301" s="15" t="s">
        <v>81</v>
      </c>
      <c r="BM301" s="231" t="s">
        <v>993</v>
      </c>
    </row>
    <row r="302" s="2" customFormat="1" ht="21.6" customHeight="1">
      <c r="A302" s="36"/>
      <c r="B302" s="37"/>
      <c r="C302" s="216" t="s">
        <v>994</v>
      </c>
      <c r="D302" s="216" t="s">
        <v>166</v>
      </c>
      <c r="E302" s="217" t="s">
        <v>995</v>
      </c>
      <c r="F302" s="218" t="s">
        <v>996</v>
      </c>
      <c r="G302" s="219" t="s">
        <v>169</v>
      </c>
      <c r="H302" s="220">
        <v>8</v>
      </c>
      <c r="I302" s="221"/>
      <c r="J302" s="222"/>
      <c r="K302" s="223">
        <f>ROUND(P302*H302,2)</f>
        <v>0</v>
      </c>
      <c r="L302" s="224"/>
      <c r="M302" s="225"/>
      <c r="N302" s="226" t="s">
        <v>20</v>
      </c>
      <c r="O302" s="227" t="s">
        <v>43</v>
      </c>
      <c r="P302" s="228">
        <f>I302+J302</f>
        <v>0</v>
      </c>
      <c r="Q302" s="228">
        <f>ROUND(I302*H302,2)</f>
        <v>0</v>
      </c>
      <c r="R302" s="228">
        <f>ROUND(J302*H302,2)</f>
        <v>0</v>
      </c>
      <c r="S302" s="82"/>
      <c r="T302" s="229">
        <f>S302*H302</f>
        <v>0</v>
      </c>
      <c r="U302" s="229">
        <v>0</v>
      </c>
      <c r="V302" s="229">
        <f>U302*H302</f>
        <v>0</v>
      </c>
      <c r="W302" s="229">
        <v>0</v>
      </c>
      <c r="X302" s="230">
        <f>W302*H302</f>
        <v>0</v>
      </c>
      <c r="Y302" s="36"/>
      <c r="Z302" s="36"/>
      <c r="AA302" s="36"/>
      <c r="AB302" s="36"/>
      <c r="AC302" s="36"/>
      <c r="AD302" s="36"/>
      <c r="AE302" s="36"/>
      <c r="AR302" s="231" t="s">
        <v>87</v>
      </c>
      <c r="AT302" s="231" t="s">
        <v>166</v>
      </c>
      <c r="AU302" s="231" t="s">
        <v>81</v>
      </c>
      <c r="AY302" s="15" t="s">
        <v>170</v>
      </c>
      <c r="BE302" s="232">
        <f>IF(O302="základní",K302,0)</f>
        <v>0</v>
      </c>
      <c r="BF302" s="232">
        <f>IF(O302="snížená",K302,0)</f>
        <v>0</v>
      </c>
      <c r="BG302" s="232">
        <f>IF(O302="zákl. přenesená",K302,0)</f>
        <v>0</v>
      </c>
      <c r="BH302" s="232">
        <f>IF(O302="sníž. přenesená",K302,0)</f>
        <v>0</v>
      </c>
      <c r="BI302" s="232">
        <f>IF(O302="nulová",K302,0)</f>
        <v>0</v>
      </c>
      <c r="BJ302" s="15" t="s">
        <v>81</v>
      </c>
      <c r="BK302" s="232">
        <f>ROUND(P302*H302,2)</f>
        <v>0</v>
      </c>
      <c r="BL302" s="15" t="s">
        <v>81</v>
      </c>
      <c r="BM302" s="231" t="s">
        <v>997</v>
      </c>
    </row>
    <row r="303" s="2" customFormat="1" ht="21.6" customHeight="1">
      <c r="A303" s="36"/>
      <c r="B303" s="37"/>
      <c r="C303" s="216" t="s">
        <v>998</v>
      </c>
      <c r="D303" s="216" t="s">
        <v>166</v>
      </c>
      <c r="E303" s="217" t="s">
        <v>999</v>
      </c>
      <c r="F303" s="218" t="s">
        <v>1000</v>
      </c>
      <c r="G303" s="219" t="s">
        <v>169</v>
      </c>
      <c r="H303" s="220">
        <v>4</v>
      </c>
      <c r="I303" s="221"/>
      <c r="J303" s="222"/>
      <c r="K303" s="223">
        <f>ROUND(P303*H303,2)</f>
        <v>0</v>
      </c>
      <c r="L303" s="224"/>
      <c r="M303" s="225"/>
      <c r="N303" s="226" t="s">
        <v>20</v>
      </c>
      <c r="O303" s="227" t="s">
        <v>43</v>
      </c>
      <c r="P303" s="228">
        <f>I303+J303</f>
        <v>0</v>
      </c>
      <c r="Q303" s="228">
        <f>ROUND(I303*H303,2)</f>
        <v>0</v>
      </c>
      <c r="R303" s="228">
        <f>ROUND(J303*H303,2)</f>
        <v>0</v>
      </c>
      <c r="S303" s="82"/>
      <c r="T303" s="229">
        <f>S303*H303</f>
        <v>0</v>
      </c>
      <c r="U303" s="229">
        <v>0</v>
      </c>
      <c r="V303" s="229">
        <f>U303*H303</f>
        <v>0</v>
      </c>
      <c r="W303" s="229">
        <v>0</v>
      </c>
      <c r="X303" s="230">
        <f>W303*H303</f>
        <v>0</v>
      </c>
      <c r="Y303" s="36"/>
      <c r="Z303" s="36"/>
      <c r="AA303" s="36"/>
      <c r="AB303" s="36"/>
      <c r="AC303" s="36"/>
      <c r="AD303" s="36"/>
      <c r="AE303" s="36"/>
      <c r="AR303" s="231" t="s">
        <v>87</v>
      </c>
      <c r="AT303" s="231" t="s">
        <v>166</v>
      </c>
      <c r="AU303" s="231" t="s">
        <v>81</v>
      </c>
      <c r="AY303" s="15" t="s">
        <v>170</v>
      </c>
      <c r="BE303" s="232">
        <f>IF(O303="základní",K303,0)</f>
        <v>0</v>
      </c>
      <c r="BF303" s="232">
        <f>IF(O303="snížená",K303,0)</f>
        <v>0</v>
      </c>
      <c r="BG303" s="232">
        <f>IF(O303="zákl. přenesená",K303,0)</f>
        <v>0</v>
      </c>
      <c r="BH303" s="232">
        <f>IF(O303="sníž. přenesená",K303,0)</f>
        <v>0</v>
      </c>
      <c r="BI303" s="232">
        <f>IF(O303="nulová",K303,0)</f>
        <v>0</v>
      </c>
      <c r="BJ303" s="15" t="s">
        <v>81</v>
      </c>
      <c r="BK303" s="232">
        <f>ROUND(P303*H303,2)</f>
        <v>0</v>
      </c>
      <c r="BL303" s="15" t="s">
        <v>81</v>
      </c>
      <c r="BM303" s="231" t="s">
        <v>1001</v>
      </c>
    </row>
    <row r="304" s="2" customFormat="1" ht="14.4" customHeight="1">
      <c r="A304" s="36"/>
      <c r="B304" s="37"/>
      <c r="C304" s="216" t="s">
        <v>1002</v>
      </c>
      <c r="D304" s="216" t="s">
        <v>166</v>
      </c>
      <c r="E304" s="217" t="s">
        <v>1003</v>
      </c>
      <c r="F304" s="218" t="s">
        <v>1004</v>
      </c>
      <c r="G304" s="219" t="s">
        <v>169</v>
      </c>
      <c r="H304" s="220">
        <v>4</v>
      </c>
      <c r="I304" s="221"/>
      <c r="J304" s="222"/>
      <c r="K304" s="223">
        <f>ROUND(P304*H304,2)</f>
        <v>0</v>
      </c>
      <c r="L304" s="224"/>
      <c r="M304" s="225"/>
      <c r="N304" s="226" t="s">
        <v>20</v>
      </c>
      <c r="O304" s="227" t="s">
        <v>43</v>
      </c>
      <c r="P304" s="228">
        <f>I304+J304</f>
        <v>0</v>
      </c>
      <c r="Q304" s="228">
        <f>ROUND(I304*H304,2)</f>
        <v>0</v>
      </c>
      <c r="R304" s="228">
        <f>ROUND(J304*H304,2)</f>
        <v>0</v>
      </c>
      <c r="S304" s="82"/>
      <c r="T304" s="229">
        <f>S304*H304</f>
        <v>0</v>
      </c>
      <c r="U304" s="229">
        <v>0</v>
      </c>
      <c r="V304" s="229">
        <f>U304*H304</f>
        <v>0</v>
      </c>
      <c r="W304" s="229">
        <v>0</v>
      </c>
      <c r="X304" s="230">
        <f>W304*H304</f>
        <v>0</v>
      </c>
      <c r="Y304" s="36"/>
      <c r="Z304" s="36"/>
      <c r="AA304" s="36"/>
      <c r="AB304" s="36"/>
      <c r="AC304" s="36"/>
      <c r="AD304" s="36"/>
      <c r="AE304" s="36"/>
      <c r="AR304" s="231" t="s">
        <v>87</v>
      </c>
      <c r="AT304" s="231" t="s">
        <v>166</v>
      </c>
      <c r="AU304" s="231" t="s">
        <v>81</v>
      </c>
      <c r="AY304" s="15" t="s">
        <v>170</v>
      </c>
      <c r="BE304" s="232">
        <f>IF(O304="základní",K304,0)</f>
        <v>0</v>
      </c>
      <c r="BF304" s="232">
        <f>IF(O304="snížená",K304,0)</f>
        <v>0</v>
      </c>
      <c r="BG304" s="232">
        <f>IF(O304="zákl. přenesená",K304,0)</f>
        <v>0</v>
      </c>
      <c r="BH304" s="232">
        <f>IF(O304="sníž. přenesená",K304,0)</f>
        <v>0</v>
      </c>
      <c r="BI304" s="232">
        <f>IF(O304="nulová",K304,0)</f>
        <v>0</v>
      </c>
      <c r="BJ304" s="15" t="s">
        <v>81</v>
      </c>
      <c r="BK304" s="232">
        <f>ROUND(P304*H304,2)</f>
        <v>0</v>
      </c>
      <c r="BL304" s="15" t="s">
        <v>81</v>
      </c>
      <c r="BM304" s="231" t="s">
        <v>1005</v>
      </c>
    </row>
    <row r="305" s="2" customFormat="1" ht="21.6" customHeight="1">
      <c r="A305" s="36"/>
      <c r="B305" s="37"/>
      <c r="C305" s="216" t="s">
        <v>1006</v>
      </c>
      <c r="D305" s="216" t="s">
        <v>166</v>
      </c>
      <c r="E305" s="217" t="s">
        <v>1007</v>
      </c>
      <c r="F305" s="218" t="s">
        <v>1008</v>
      </c>
      <c r="G305" s="219" t="s">
        <v>169</v>
      </c>
      <c r="H305" s="220">
        <v>3</v>
      </c>
      <c r="I305" s="221"/>
      <c r="J305" s="222"/>
      <c r="K305" s="223">
        <f>ROUND(P305*H305,2)</f>
        <v>0</v>
      </c>
      <c r="L305" s="224"/>
      <c r="M305" s="225"/>
      <c r="N305" s="226" t="s">
        <v>20</v>
      </c>
      <c r="O305" s="227" t="s">
        <v>43</v>
      </c>
      <c r="P305" s="228">
        <f>I305+J305</f>
        <v>0</v>
      </c>
      <c r="Q305" s="228">
        <f>ROUND(I305*H305,2)</f>
        <v>0</v>
      </c>
      <c r="R305" s="228">
        <f>ROUND(J305*H305,2)</f>
        <v>0</v>
      </c>
      <c r="S305" s="82"/>
      <c r="T305" s="229">
        <f>S305*H305</f>
        <v>0</v>
      </c>
      <c r="U305" s="229">
        <v>0</v>
      </c>
      <c r="V305" s="229">
        <f>U305*H305</f>
        <v>0</v>
      </c>
      <c r="W305" s="229">
        <v>0</v>
      </c>
      <c r="X305" s="230">
        <f>W305*H305</f>
        <v>0</v>
      </c>
      <c r="Y305" s="36"/>
      <c r="Z305" s="36"/>
      <c r="AA305" s="36"/>
      <c r="AB305" s="36"/>
      <c r="AC305" s="36"/>
      <c r="AD305" s="36"/>
      <c r="AE305" s="36"/>
      <c r="AR305" s="231" t="s">
        <v>87</v>
      </c>
      <c r="AT305" s="231" t="s">
        <v>166</v>
      </c>
      <c r="AU305" s="231" t="s">
        <v>81</v>
      </c>
      <c r="AY305" s="15" t="s">
        <v>170</v>
      </c>
      <c r="BE305" s="232">
        <f>IF(O305="základní",K305,0)</f>
        <v>0</v>
      </c>
      <c r="BF305" s="232">
        <f>IF(O305="snížená",K305,0)</f>
        <v>0</v>
      </c>
      <c r="BG305" s="232">
        <f>IF(O305="zákl. přenesená",K305,0)</f>
        <v>0</v>
      </c>
      <c r="BH305" s="232">
        <f>IF(O305="sníž. přenesená",K305,0)</f>
        <v>0</v>
      </c>
      <c r="BI305" s="232">
        <f>IF(O305="nulová",K305,0)</f>
        <v>0</v>
      </c>
      <c r="BJ305" s="15" t="s">
        <v>81</v>
      </c>
      <c r="BK305" s="232">
        <f>ROUND(P305*H305,2)</f>
        <v>0</v>
      </c>
      <c r="BL305" s="15" t="s">
        <v>81</v>
      </c>
      <c r="BM305" s="231" t="s">
        <v>1009</v>
      </c>
    </row>
    <row r="306" s="2" customFormat="1" ht="21.6" customHeight="1">
      <c r="A306" s="36"/>
      <c r="B306" s="37"/>
      <c r="C306" s="216" t="s">
        <v>1010</v>
      </c>
      <c r="D306" s="216" t="s">
        <v>166</v>
      </c>
      <c r="E306" s="217" t="s">
        <v>1011</v>
      </c>
      <c r="F306" s="218" t="s">
        <v>1012</v>
      </c>
      <c r="G306" s="219" t="s">
        <v>169</v>
      </c>
      <c r="H306" s="220">
        <v>1</v>
      </c>
      <c r="I306" s="221"/>
      <c r="J306" s="222"/>
      <c r="K306" s="223">
        <f>ROUND(P306*H306,2)</f>
        <v>0</v>
      </c>
      <c r="L306" s="224"/>
      <c r="M306" s="225"/>
      <c r="N306" s="226" t="s">
        <v>20</v>
      </c>
      <c r="O306" s="227" t="s">
        <v>43</v>
      </c>
      <c r="P306" s="228">
        <f>I306+J306</f>
        <v>0</v>
      </c>
      <c r="Q306" s="228">
        <f>ROUND(I306*H306,2)</f>
        <v>0</v>
      </c>
      <c r="R306" s="228">
        <f>ROUND(J306*H306,2)</f>
        <v>0</v>
      </c>
      <c r="S306" s="82"/>
      <c r="T306" s="229">
        <f>S306*H306</f>
        <v>0</v>
      </c>
      <c r="U306" s="229">
        <v>0</v>
      </c>
      <c r="V306" s="229">
        <f>U306*H306</f>
        <v>0</v>
      </c>
      <c r="W306" s="229">
        <v>0</v>
      </c>
      <c r="X306" s="230">
        <f>W306*H306</f>
        <v>0</v>
      </c>
      <c r="Y306" s="36"/>
      <c r="Z306" s="36"/>
      <c r="AA306" s="36"/>
      <c r="AB306" s="36"/>
      <c r="AC306" s="36"/>
      <c r="AD306" s="36"/>
      <c r="AE306" s="36"/>
      <c r="AR306" s="231" t="s">
        <v>87</v>
      </c>
      <c r="AT306" s="231" t="s">
        <v>166</v>
      </c>
      <c r="AU306" s="231" t="s">
        <v>81</v>
      </c>
      <c r="AY306" s="15" t="s">
        <v>170</v>
      </c>
      <c r="BE306" s="232">
        <f>IF(O306="základní",K306,0)</f>
        <v>0</v>
      </c>
      <c r="BF306" s="232">
        <f>IF(O306="snížená",K306,0)</f>
        <v>0</v>
      </c>
      <c r="BG306" s="232">
        <f>IF(O306="zákl. přenesená",K306,0)</f>
        <v>0</v>
      </c>
      <c r="BH306" s="232">
        <f>IF(O306="sníž. přenesená",K306,0)</f>
        <v>0</v>
      </c>
      <c r="BI306" s="232">
        <f>IF(O306="nulová",K306,0)</f>
        <v>0</v>
      </c>
      <c r="BJ306" s="15" t="s">
        <v>81</v>
      </c>
      <c r="BK306" s="232">
        <f>ROUND(P306*H306,2)</f>
        <v>0</v>
      </c>
      <c r="BL306" s="15" t="s">
        <v>81</v>
      </c>
      <c r="BM306" s="231" t="s">
        <v>1013</v>
      </c>
    </row>
    <row r="307" s="2" customFormat="1" ht="21.6" customHeight="1">
      <c r="A307" s="36"/>
      <c r="B307" s="37"/>
      <c r="C307" s="216" t="s">
        <v>1014</v>
      </c>
      <c r="D307" s="216" t="s">
        <v>166</v>
      </c>
      <c r="E307" s="217" t="s">
        <v>1015</v>
      </c>
      <c r="F307" s="218" t="s">
        <v>1016</v>
      </c>
      <c r="G307" s="219" t="s">
        <v>169</v>
      </c>
      <c r="H307" s="220">
        <v>1</v>
      </c>
      <c r="I307" s="221"/>
      <c r="J307" s="222"/>
      <c r="K307" s="223">
        <f>ROUND(P307*H307,2)</f>
        <v>0</v>
      </c>
      <c r="L307" s="224"/>
      <c r="M307" s="225"/>
      <c r="N307" s="226" t="s">
        <v>20</v>
      </c>
      <c r="O307" s="227" t="s">
        <v>43</v>
      </c>
      <c r="P307" s="228">
        <f>I307+J307</f>
        <v>0</v>
      </c>
      <c r="Q307" s="228">
        <f>ROUND(I307*H307,2)</f>
        <v>0</v>
      </c>
      <c r="R307" s="228">
        <f>ROUND(J307*H307,2)</f>
        <v>0</v>
      </c>
      <c r="S307" s="82"/>
      <c r="T307" s="229">
        <f>S307*H307</f>
        <v>0</v>
      </c>
      <c r="U307" s="229">
        <v>0</v>
      </c>
      <c r="V307" s="229">
        <f>U307*H307</f>
        <v>0</v>
      </c>
      <c r="W307" s="229">
        <v>0</v>
      </c>
      <c r="X307" s="230">
        <f>W307*H307</f>
        <v>0</v>
      </c>
      <c r="Y307" s="36"/>
      <c r="Z307" s="36"/>
      <c r="AA307" s="36"/>
      <c r="AB307" s="36"/>
      <c r="AC307" s="36"/>
      <c r="AD307" s="36"/>
      <c r="AE307" s="36"/>
      <c r="AR307" s="231" t="s">
        <v>87</v>
      </c>
      <c r="AT307" s="231" t="s">
        <v>166</v>
      </c>
      <c r="AU307" s="231" t="s">
        <v>81</v>
      </c>
      <c r="AY307" s="15" t="s">
        <v>170</v>
      </c>
      <c r="BE307" s="232">
        <f>IF(O307="základní",K307,0)</f>
        <v>0</v>
      </c>
      <c r="BF307" s="232">
        <f>IF(O307="snížená",K307,0)</f>
        <v>0</v>
      </c>
      <c r="BG307" s="232">
        <f>IF(O307="zákl. přenesená",K307,0)</f>
        <v>0</v>
      </c>
      <c r="BH307" s="232">
        <f>IF(O307="sníž. přenesená",K307,0)</f>
        <v>0</v>
      </c>
      <c r="BI307" s="232">
        <f>IF(O307="nulová",K307,0)</f>
        <v>0</v>
      </c>
      <c r="BJ307" s="15" t="s">
        <v>81</v>
      </c>
      <c r="BK307" s="232">
        <f>ROUND(P307*H307,2)</f>
        <v>0</v>
      </c>
      <c r="BL307" s="15" t="s">
        <v>81</v>
      </c>
      <c r="BM307" s="231" t="s">
        <v>1017</v>
      </c>
    </row>
    <row r="308" s="2" customFormat="1" ht="21.6" customHeight="1">
      <c r="A308" s="36"/>
      <c r="B308" s="37"/>
      <c r="C308" s="216" t="s">
        <v>1018</v>
      </c>
      <c r="D308" s="216" t="s">
        <v>166</v>
      </c>
      <c r="E308" s="217" t="s">
        <v>1019</v>
      </c>
      <c r="F308" s="218" t="s">
        <v>1020</v>
      </c>
      <c r="G308" s="219" t="s">
        <v>169</v>
      </c>
      <c r="H308" s="220">
        <v>1</v>
      </c>
      <c r="I308" s="221"/>
      <c r="J308" s="222"/>
      <c r="K308" s="223">
        <f>ROUND(P308*H308,2)</f>
        <v>0</v>
      </c>
      <c r="L308" s="224"/>
      <c r="M308" s="225"/>
      <c r="N308" s="226" t="s">
        <v>20</v>
      </c>
      <c r="O308" s="227" t="s">
        <v>43</v>
      </c>
      <c r="P308" s="228">
        <f>I308+J308</f>
        <v>0</v>
      </c>
      <c r="Q308" s="228">
        <f>ROUND(I308*H308,2)</f>
        <v>0</v>
      </c>
      <c r="R308" s="228">
        <f>ROUND(J308*H308,2)</f>
        <v>0</v>
      </c>
      <c r="S308" s="82"/>
      <c r="T308" s="229">
        <f>S308*H308</f>
        <v>0</v>
      </c>
      <c r="U308" s="229">
        <v>0</v>
      </c>
      <c r="V308" s="229">
        <f>U308*H308</f>
        <v>0</v>
      </c>
      <c r="W308" s="229">
        <v>0</v>
      </c>
      <c r="X308" s="230">
        <f>W308*H308</f>
        <v>0</v>
      </c>
      <c r="Y308" s="36"/>
      <c r="Z308" s="36"/>
      <c r="AA308" s="36"/>
      <c r="AB308" s="36"/>
      <c r="AC308" s="36"/>
      <c r="AD308" s="36"/>
      <c r="AE308" s="36"/>
      <c r="AR308" s="231" t="s">
        <v>87</v>
      </c>
      <c r="AT308" s="231" t="s">
        <v>166</v>
      </c>
      <c r="AU308" s="231" t="s">
        <v>81</v>
      </c>
      <c r="AY308" s="15" t="s">
        <v>170</v>
      </c>
      <c r="BE308" s="232">
        <f>IF(O308="základní",K308,0)</f>
        <v>0</v>
      </c>
      <c r="BF308" s="232">
        <f>IF(O308="snížená",K308,0)</f>
        <v>0</v>
      </c>
      <c r="BG308" s="232">
        <f>IF(O308="zákl. přenesená",K308,0)</f>
        <v>0</v>
      </c>
      <c r="BH308" s="232">
        <f>IF(O308="sníž. přenesená",K308,0)</f>
        <v>0</v>
      </c>
      <c r="BI308" s="232">
        <f>IF(O308="nulová",K308,0)</f>
        <v>0</v>
      </c>
      <c r="BJ308" s="15" t="s">
        <v>81</v>
      </c>
      <c r="BK308" s="232">
        <f>ROUND(P308*H308,2)</f>
        <v>0</v>
      </c>
      <c r="BL308" s="15" t="s">
        <v>81</v>
      </c>
      <c r="BM308" s="231" t="s">
        <v>1021</v>
      </c>
    </row>
    <row r="309" s="2" customFormat="1" ht="21.6" customHeight="1">
      <c r="A309" s="36"/>
      <c r="B309" s="37"/>
      <c r="C309" s="216" t="s">
        <v>1022</v>
      </c>
      <c r="D309" s="216" t="s">
        <v>166</v>
      </c>
      <c r="E309" s="217" t="s">
        <v>1023</v>
      </c>
      <c r="F309" s="218" t="s">
        <v>1024</v>
      </c>
      <c r="G309" s="219" t="s">
        <v>169</v>
      </c>
      <c r="H309" s="220">
        <v>1</v>
      </c>
      <c r="I309" s="221"/>
      <c r="J309" s="222"/>
      <c r="K309" s="223">
        <f>ROUND(P309*H309,2)</f>
        <v>0</v>
      </c>
      <c r="L309" s="224"/>
      <c r="M309" s="225"/>
      <c r="N309" s="226" t="s">
        <v>20</v>
      </c>
      <c r="O309" s="227" t="s">
        <v>43</v>
      </c>
      <c r="P309" s="228">
        <f>I309+J309</f>
        <v>0</v>
      </c>
      <c r="Q309" s="228">
        <f>ROUND(I309*H309,2)</f>
        <v>0</v>
      </c>
      <c r="R309" s="228">
        <f>ROUND(J309*H309,2)</f>
        <v>0</v>
      </c>
      <c r="S309" s="82"/>
      <c r="T309" s="229">
        <f>S309*H309</f>
        <v>0</v>
      </c>
      <c r="U309" s="229">
        <v>0</v>
      </c>
      <c r="V309" s="229">
        <f>U309*H309</f>
        <v>0</v>
      </c>
      <c r="W309" s="229">
        <v>0</v>
      </c>
      <c r="X309" s="230">
        <f>W309*H309</f>
        <v>0</v>
      </c>
      <c r="Y309" s="36"/>
      <c r="Z309" s="36"/>
      <c r="AA309" s="36"/>
      <c r="AB309" s="36"/>
      <c r="AC309" s="36"/>
      <c r="AD309" s="36"/>
      <c r="AE309" s="36"/>
      <c r="AR309" s="231" t="s">
        <v>87</v>
      </c>
      <c r="AT309" s="231" t="s">
        <v>166</v>
      </c>
      <c r="AU309" s="231" t="s">
        <v>81</v>
      </c>
      <c r="AY309" s="15" t="s">
        <v>170</v>
      </c>
      <c r="BE309" s="232">
        <f>IF(O309="základní",K309,0)</f>
        <v>0</v>
      </c>
      <c r="BF309" s="232">
        <f>IF(O309="snížená",K309,0)</f>
        <v>0</v>
      </c>
      <c r="BG309" s="232">
        <f>IF(O309="zákl. přenesená",K309,0)</f>
        <v>0</v>
      </c>
      <c r="BH309" s="232">
        <f>IF(O309="sníž. přenesená",K309,0)</f>
        <v>0</v>
      </c>
      <c r="BI309" s="232">
        <f>IF(O309="nulová",K309,0)</f>
        <v>0</v>
      </c>
      <c r="BJ309" s="15" t="s">
        <v>81</v>
      </c>
      <c r="BK309" s="232">
        <f>ROUND(P309*H309,2)</f>
        <v>0</v>
      </c>
      <c r="BL309" s="15" t="s">
        <v>81</v>
      </c>
      <c r="BM309" s="231" t="s">
        <v>1025</v>
      </c>
    </row>
    <row r="310" s="2" customFormat="1" ht="14.4" customHeight="1">
      <c r="A310" s="36"/>
      <c r="B310" s="37"/>
      <c r="C310" s="216" t="s">
        <v>1026</v>
      </c>
      <c r="D310" s="216" t="s">
        <v>166</v>
      </c>
      <c r="E310" s="217" t="s">
        <v>1027</v>
      </c>
      <c r="F310" s="218" t="s">
        <v>1028</v>
      </c>
      <c r="G310" s="219" t="s">
        <v>169</v>
      </c>
      <c r="H310" s="220">
        <v>7</v>
      </c>
      <c r="I310" s="221"/>
      <c r="J310" s="222"/>
      <c r="K310" s="223">
        <f>ROUND(P310*H310,2)</f>
        <v>0</v>
      </c>
      <c r="L310" s="224"/>
      <c r="M310" s="225"/>
      <c r="N310" s="226" t="s">
        <v>20</v>
      </c>
      <c r="O310" s="227" t="s">
        <v>43</v>
      </c>
      <c r="P310" s="228">
        <f>I310+J310</f>
        <v>0</v>
      </c>
      <c r="Q310" s="228">
        <f>ROUND(I310*H310,2)</f>
        <v>0</v>
      </c>
      <c r="R310" s="228">
        <f>ROUND(J310*H310,2)</f>
        <v>0</v>
      </c>
      <c r="S310" s="82"/>
      <c r="T310" s="229">
        <f>S310*H310</f>
        <v>0</v>
      </c>
      <c r="U310" s="229">
        <v>0</v>
      </c>
      <c r="V310" s="229">
        <f>U310*H310</f>
        <v>0</v>
      </c>
      <c r="W310" s="229">
        <v>0</v>
      </c>
      <c r="X310" s="230">
        <f>W310*H310</f>
        <v>0</v>
      </c>
      <c r="Y310" s="36"/>
      <c r="Z310" s="36"/>
      <c r="AA310" s="36"/>
      <c r="AB310" s="36"/>
      <c r="AC310" s="36"/>
      <c r="AD310" s="36"/>
      <c r="AE310" s="36"/>
      <c r="AR310" s="231" t="s">
        <v>87</v>
      </c>
      <c r="AT310" s="231" t="s">
        <v>166</v>
      </c>
      <c r="AU310" s="231" t="s">
        <v>81</v>
      </c>
      <c r="AY310" s="15" t="s">
        <v>170</v>
      </c>
      <c r="BE310" s="232">
        <f>IF(O310="základní",K310,0)</f>
        <v>0</v>
      </c>
      <c r="BF310" s="232">
        <f>IF(O310="snížená",K310,0)</f>
        <v>0</v>
      </c>
      <c r="BG310" s="232">
        <f>IF(O310="zákl. přenesená",K310,0)</f>
        <v>0</v>
      </c>
      <c r="BH310" s="232">
        <f>IF(O310="sníž. přenesená",K310,0)</f>
        <v>0</v>
      </c>
      <c r="BI310" s="232">
        <f>IF(O310="nulová",K310,0)</f>
        <v>0</v>
      </c>
      <c r="BJ310" s="15" t="s">
        <v>81</v>
      </c>
      <c r="BK310" s="232">
        <f>ROUND(P310*H310,2)</f>
        <v>0</v>
      </c>
      <c r="BL310" s="15" t="s">
        <v>81</v>
      </c>
      <c r="BM310" s="231" t="s">
        <v>1029</v>
      </c>
    </row>
    <row r="311" s="2" customFormat="1" ht="21.6" customHeight="1">
      <c r="A311" s="36"/>
      <c r="B311" s="37"/>
      <c r="C311" s="216" t="s">
        <v>1030</v>
      </c>
      <c r="D311" s="216" t="s">
        <v>166</v>
      </c>
      <c r="E311" s="217" t="s">
        <v>1031</v>
      </c>
      <c r="F311" s="218" t="s">
        <v>1032</v>
      </c>
      <c r="G311" s="219" t="s">
        <v>169</v>
      </c>
      <c r="H311" s="220">
        <v>1</v>
      </c>
      <c r="I311" s="221"/>
      <c r="J311" s="222"/>
      <c r="K311" s="223">
        <f>ROUND(P311*H311,2)</f>
        <v>0</v>
      </c>
      <c r="L311" s="224"/>
      <c r="M311" s="225"/>
      <c r="N311" s="226" t="s">
        <v>20</v>
      </c>
      <c r="O311" s="227" t="s">
        <v>43</v>
      </c>
      <c r="P311" s="228">
        <f>I311+J311</f>
        <v>0</v>
      </c>
      <c r="Q311" s="228">
        <f>ROUND(I311*H311,2)</f>
        <v>0</v>
      </c>
      <c r="R311" s="228">
        <f>ROUND(J311*H311,2)</f>
        <v>0</v>
      </c>
      <c r="S311" s="82"/>
      <c r="T311" s="229">
        <f>S311*H311</f>
        <v>0</v>
      </c>
      <c r="U311" s="229">
        <v>0</v>
      </c>
      <c r="V311" s="229">
        <f>U311*H311</f>
        <v>0</v>
      </c>
      <c r="W311" s="229">
        <v>0</v>
      </c>
      <c r="X311" s="230">
        <f>W311*H311</f>
        <v>0</v>
      </c>
      <c r="Y311" s="36"/>
      <c r="Z311" s="36"/>
      <c r="AA311" s="36"/>
      <c r="AB311" s="36"/>
      <c r="AC311" s="36"/>
      <c r="AD311" s="36"/>
      <c r="AE311" s="36"/>
      <c r="AR311" s="231" t="s">
        <v>87</v>
      </c>
      <c r="AT311" s="231" t="s">
        <v>166</v>
      </c>
      <c r="AU311" s="231" t="s">
        <v>81</v>
      </c>
      <c r="AY311" s="15" t="s">
        <v>170</v>
      </c>
      <c r="BE311" s="232">
        <f>IF(O311="základní",K311,0)</f>
        <v>0</v>
      </c>
      <c r="BF311" s="232">
        <f>IF(O311="snížená",K311,0)</f>
        <v>0</v>
      </c>
      <c r="BG311" s="232">
        <f>IF(O311="zákl. přenesená",K311,0)</f>
        <v>0</v>
      </c>
      <c r="BH311" s="232">
        <f>IF(O311="sníž. přenesená",K311,0)</f>
        <v>0</v>
      </c>
      <c r="BI311" s="232">
        <f>IF(O311="nulová",K311,0)</f>
        <v>0</v>
      </c>
      <c r="BJ311" s="15" t="s">
        <v>81</v>
      </c>
      <c r="BK311" s="232">
        <f>ROUND(P311*H311,2)</f>
        <v>0</v>
      </c>
      <c r="BL311" s="15" t="s">
        <v>81</v>
      </c>
      <c r="BM311" s="231" t="s">
        <v>1033</v>
      </c>
    </row>
    <row r="312" s="2" customFormat="1" ht="14.4" customHeight="1">
      <c r="A312" s="36"/>
      <c r="B312" s="37"/>
      <c r="C312" s="216" t="s">
        <v>1034</v>
      </c>
      <c r="D312" s="216" t="s">
        <v>166</v>
      </c>
      <c r="E312" s="217" t="s">
        <v>1035</v>
      </c>
      <c r="F312" s="218" t="s">
        <v>1036</v>
      </c>
      <c r="G312" s="219" t="s">
        <v>169</v>
      </c>
      <c r="H312" s="220">
        <v>1</v>
      </c>
      <c r="I312" s="221"/>
      <c r="J312" s="222"/>
      <c r="K312" s="223">
        <f>ROUND(P312*H312,2)</f>
        <v>0</v>
      </c>
      <c r="L312" s="224"/>
      <c r="M312" s="225"/>
      <c r="N312" s="226" t="s">
        <v>20</v>
      </c>
      <c r="O312" s="227" t="s">
        <v>43</v>
      </c>
      <c r="P312" s="228">
        <f>I312+J312</f>
        <v>0</v>
      </c>
      <c r="Q312" s="228">
        <f>ROUND(I312*H312,2)</f>
        <v>0</v>
      </c>
      <c r="R312" s="228">
        <f>ROUND(J312*H312,2)</f>
        <v>0</v>
      </c>
      <c r="S312" s="82"/>
      <c r="T312" s="229">
        <f>S312*H312</f>
        <v>0</v>
      </c>
      <c r="U312" s="229">
        <v>0</v>
      </c>
      <c r="V312" s="229">
        <f>U312*H312</f>
        <v>0</v>
      </c>
      <c r="W312" s="229">
        <v>0</v>
      </c>
      <c r="X312" s="230">
        <f>W312*H312</f>
        <v>0</v>
      </c>
      <c r="Y312" s="36"/>
      <c r="Z312" s="36"/>
      <c r="AA312" s="36"/>
      <c r="AB312" s="36"/>
      <c r="AC312" s="36"/>
      <c r="AD312" s="36"/>
      <c r="AE312" s="36"/>
      <c r="AR312" s="231" t="s">
        <v>87</v>
      </c>
      <c r="AT312" s="231" t="s">
        <v>166</v>
      </c>
      <c r="AU312" s="231" t="s">
        <v>81</v>
      </c>
      <c r="AY312" s="15" t="s">
        <v>170</v>
      </c>
      <c r="BE312" s="232">
        <f>IF(O312="základní",K312,0)</f>
        <v>0</v>
      </c>
      <c r="BF312" s="232">
        <f>IF(O312="snížená",K312,0)</f>
        <v>0</v>
      </c>
      <c r="BG312" s="232">
        <f>IF(O312="zákl. přenesená",K312,0)</f>
        <v>0</v>
      </c>
      <c r="BH312" s="232">
        <f>IF(O312="sníž. přenesená",K312,0)</f>
        <v>0</v>
      </c>
      <c r="BI312" s="232">
        <f>IF(O312="nulová",K312,0)</f>
        <v>0</v>
      </c>
      <c r="BJ312" s="15" t="s">
        <v>81</v>
      </c>
      <c r="BK312" s="232">
        <f>ROUND(P312*H312,2)</f>
        <v>0</v>
      </c>
      <c r="BL312" s="15" t="s">
        <v>81</v>
      </c>
      <c r="BM312" s="231" t="s">
        <v>1037</v>
      </c>
    </row>
    <row r="313" s="2" customFormat="1" ht="14.4" customHeight="1">
      <c r="A313" s="36"/>
      <c r="B313" s="37"/>
      <c r="C313" s="216" t="s">
        <v>1038</v>
      </c>
      <c r="D313" s="216" t="s">
        <v>166</v>
      </c>
      <c r="E313" s="217" t="s">
        <v>1039</v>
      </c>
      <c r="F313" s="218" t="s">
        <v>1040</v>
      </c>
      <c r="G313" s="219" t="s">
        <v>169</v>
      </c>
      <c r="H313" s="220">
        <v>13</v>
      </c>
      <c r="I313" s="221"/>
      <c r="J313" s="222"/>
      <c r="K313" s="223">
        <f>ROUND(P313*H313,2)</f>
        <v>0</v>
      </c>
      <c r="L313" s="224"/>
      <c r="M313" s="225"/>
      <c r="N313" s="226" t="s">
        <v>20</v>
      </c>
      <c r="O313" s="227" t="s">
        <v>43</v>
      </c>
      <c r="P313" s="228">
        <f>I313+J313</f>
        <v>0</v>
      </c>
      <c r="Q313" s="228">
        <f>ROUND(I313*H313,2)</f>
        <v>0</v>
      </c>
      <c r="R313" s="228">
        <f>ROUND(J313*H313,2)</f>
        <v>0</v>
      </c>
      <c r="S313" s="82"/>
      <c r="T313" s="229">
        <f>S313*H313</f>
        <v>0</v>
      </c>
      <c r="U313" s="229">
        <v>0</v>
      </c>
      <c r="V313" s="229">
        <f>U313*H313</f>
        <v>0</v>
      </c>
      <c r="W313" s="229">
        <v>0</v>
      </c>
      <c r="X313" s="230">
        <f>W313*H313</f>
        <v>0</v>
      </c>
      <c r="Y313" s="36"/>
      <c r="Z313" s="36"/>
      <c r="AA313" s="36"/>
      <c r="AB313" s="36"/>
      <c r="AC313" s="36"/>
      <c r="AD313" s="36"/>
      <c r="AE313" s="36"/>
      <c r="AR313" s="231" t="s">
        <v>87</v>
      </c>
      <c r="AT313" s="231" t="s">
        <v>166</v>
      </c>
      <c r="AU313" s="231" t="s">
        <v>81</v>
      </c>
      <c r="AY313" s="15" t="s">
        <v>170</v>
      </c>
      <c r="BE313" s="232">
        <f>IF(O313="základní",K313,0)</f>
        <v>0</v>
      </c>
      <c r="BF313" s="232">
        <f>IF(O313="snížená",K313,0)</f>
        <v>0</v>
      </c>
      <c r="BG313" s="232">
        <f>IF(O313="zákl. přenesená",K313,0)</f>
        <v>0</v>
      </c>
      <c r="BH313" s="232">
        <f>IF(O313="sníž. přenesená",K313,0)</f>
        <v>0</v>
      </c>
      <c r="BI313" s="232">
        <f>IF(O313="nulová",K313,0)</f>
        <v>0</v>
      </c>
      <c r="BJ313" s="15" t="s">
        <v>81</v>
      </c>
      <c r="BK313" s="232">
        <f>ROUND(P313*H313,2)</f>
        <v>0</v>
      </c>
      <c r="BL313" s="15" t="s">
        <v>81</v>
      </c>
      <c r="BM313" s="231" t="s">
        <v>1041</v>
      </c>
    </row>
    <row r="314" s="2" customFormat="1" ht="21.6" customHeight="1">
      <c r="A314" s="36"/>
      <c r="B314" s="37"/>
      <c r="C314" s="216" t="s">
        <v>1042</v>
      </c>
      <c r="D314" s="216" t="s">
        <v>166</v>
      </c>
      <c r="E314" s="217" t="s">
        <v>1043</v>
      </c>
      <c r="F314" s="218" t="s">
        <v>1044</v>
      </c>
      <c r="G314" s="219" t="s">
        <v>169</v>
      </c>
      <c r="H314" s="220">
        <v>4</v>
      </c>
      <c r="I314" s="221"/>
      <c r="J314" s="222"/>
      <c r="K314" s="223">
        <f>ROUND(P314*H314,2)</f>
        <v>0</v>
      </c>
      <c r="L314" s="224"/>
      <c r="M314" s="225"/>
      <c r="N314" s="226" t="s">
        <v>20</v>
      </c>
      <c r="O314" s="227" t="s">
        <v>43</v>
      </c>
      <c r="P314" s="228">
        <f>I314+J314</f>
        <v>0</v>
      </c>
      <c r="Q314" s="228">
        <f>ROUND(I314*H314,2)</f>
        <v>0</v>
      </c>
      <c r="R314" s="228">
        <f>ROUND(J314*H314,2)</f>
        <v>0</v>
      </c>
      <c r="S314" s="82"/>
      <c r="T314" s="229">
        <f>S314*H314</f>
        <v>0</v>
      </c>
      <c r="U314" s="229">
        <v>0</v>
      </c>
      <c r="V314" s="229">
        <f>U314*H314</f>
        <v>0</v>
      </c>
      <c r="W314" s="229">
        <v>0</v>
      </c>
      <c r="X314" s="230">
        <f>W314*H314</f>
        <v>0</v>
      </c>
      <c r="Y314" s="36"/>
      <c r="Z314" s="36"/>
      <c r="AA314" s="36"/>
      <c r="AB314" s="36"/>
      <c r="AC314" s="36"/>
      <c r="AD314" s="36"/>
      <c r="AE314" s="36"/>
      <c r="AR314" s="231" t="s">
        <v>87</v>
      </c>
      <c r="AT314" s="231" t="s">
        <v>166</v>
      </c>
      <c r="AU314" s="231" t="s">
        <v>81</v>
      </c>
      <c r="AY314" s="15" t="s">
        <v>170</v>
      </c>
      <c r="BE314" s="232">
        <f>IF(O314="základní",K314,0)</f>
        <v>0</v>
      </c>
      <c r="BF314" s="232">
        <f>IF(O314="snížená",K314,0)</f>
        <v>0</v>
      </c>
      <c r="BG314" s="232">
        <f>IF(O314="zákl. přenesená",K314,0)</f>
        <v>0</v>
      </c>
      <c r="BH314" s="232">
        <f>IF(O314="sníž. přenesená",K314,0)</f>
        <v>0</v>
      </c>
      <c r="BI314" s="232">
        <f>IF(O314="nulová",K314,0)</f>
        <v>0</v>
      </c>
      <c r="BJ314" s="15" t="s">
        <v>81</v>
      </c>
      <c r="BK314" s="232">
        <f>ROUND(P314*H314,2)</f>
        <v>0</v>
      </c>
      <c r="BL314" s="15" t="s">
        <v>81</v>
      </c>
      <c r="BM314" s="231" t="s">
        <v>1045</v>
      </c>
    </row>
    <row r="315" s="2" customFormat="1" ht="97.2" customHeight="1">
      <c r="A315" s="36"/>
      <c r="B315" s="37"/>
      <c r="C315" s="250" t="s">
        <v>1046</v>
      </c>
      <c r="D315" s="250" t="s">
        <v>229</v>
      </c>
      <c r="E315" s="251" t="s">
        <v>1047</v>
      </c>
      <c r="F315" s="252" t="s">
        <v>1048</v>
      </c>
      <c r="G315" s="253" t="s">
        <v>169</v>
      </c>
      <c r="H315" s="254">
        <v>2</v>
      </c>
      <c r="I315" s="255"/>
      <c r="J315" s="255"/>
      <c r="K315" s="256">
        <f>ROUND(P315*H315,2)</f>
        <v>0</v>
      </c>
      <c r="L315" s="257"/>
      <c r="M315" s="42"/>
      <c r="N315" s="258" t="s">
        <v>20</v>
      </c>
      <c r="O315" s="227" t="s">
        <v>43</v>
      </c>
      <c r="P315" s="228">
        <f>I315+J315</f>
        <v>0</v>
      </c>
      <c r="Q315" s="228">
        <f>ROUND(I315*H315,2)</f>
        <v>0</v>
      </c>
      <c r="R315" s="228">
        <f>ROUND(J315*H315,2)</f>
        <v>0</v>
      </c>
      <c r="S315" s="82"/>
      <c r="T315" s="229">
        <f>S315*H315</f>
        <v>0</v>
      </c>
      <c r="U315" s="229">
        <v>0</v>
      </c>
      <c r="V315" s="229">
        <f>U315*H315</f>
        <v>0</v>
      </c>
      <c r="W315" s="229">
        <v>0</v>
      </c>
      <c r="X315" s="230">
        <f>W315*H315</f>
        <v>0</v>
      </c>
      <c r="Y315" s="36"/>
      <c r="Z315" s="36"/>
      <c r="AA315" s="36"/>
      <c r="AB315" s="36"/>
      <c r="AC315" s="36"/>
      <c r="AD315" s="36"/>
      <c r="AE315" s="36"/>
      <c r="AR315" s="231" t="s">
        <v>81</v>
      </c>
      <c r="AT315" s="231" t="s">
        <v>229</v>
      </c>
      <c r="AU315" s="231" t="s">
        <v>81</v>
      </c>
      <c r="AY315" s="15" t="s">
        <v>170</v>
      </c>
      <c r="BE315" s="232">
        <f>IF(O315="základní",K315,0)</f>
        <v>0</v>
      </c>
      <c r="BF315" s="232">
        <f>IF(O315="snížená",K315,0)</f>
        <v>0</v>
      </c>
      <c r="BG315" s="232">
        <f>IF(O315="zákl. přenesená",K315,0)</f>
        <v>0</v>
      </c>
      <c r="BH315" s="232">
        <f>IF(O315="sníž. přenesená",K315,0)</f>
        <v>0</v>
      </c>
      <c r="BI315" s="232">
        <f>IF(O315="nulová",K315,0)</f>
        <v>0</v>
      </c>
      <c r="BJ315" s="15" t="s">
        <v>81</v>
      </c>
      <c r="BK315" s="232">
        <f>ROUND(P315*H315,2)</f>
        <v>0</v>
      </c>
      <c r="BL315" s="15" t="s">
        <v>81</v>
      </c>
      <c r="BM315" s="231" t="s">
        <v>1049</v>
      </c>
    </row>
    <row r="316" s="2" customFormat="1" ht="21.6" customHeight="1">
      <c r="A316" s="36"/>
      <c r="B316" s="37"/>
      <c r="C316" s="250" t="s">
        <v>1050</v>
      </c>
      <c r="D316" s="250" t="s">
        <v>229</v>
      </c>
      <c r="E316" s="251" t="s">
        <v>1051</v>
      </c>
      <c r="F316" s="252" t="s">
        <v>1052</v>
      </c>
      <c r="G316" s="253" t="s">
        <v>169</v>
      </c>
      <c r="H316" s="254">
        <v>2</v>
      </c>
      <c r="I316" s="255"/>
      <c r="J316" s="255"/>
      <c r="K316" s="256">
        <f>ROUND(P316*H316,2)</f>
        <v>0</v>
      </c>
      <c r="L316" s="257"/>
      <c r="M316" s="42"/>
      <c r="N316" s="258" t="s">
        <v>20</v>
      </c>
      <c r="O316" s="227" t="s">
        <v>43</v>
      </c>
      <c r="P316" s="228">
        <f>I316+J316</f>
        <v>0</v>
      </c>
      <c r="Q316" s="228">
        <f>ROUND(I316*H316,2)</f>
        <v>0</v>
      </c>
      <c r="R316" s="228">
        <f>ROUND(J316*H316,2)</f>
        <v>0</v>
      </c>
      <c r="S316" s="82"/>
      <c r="T316" s="229">
        <f>S316*H316</f>
        <v>0</v>
      </c>
      <c r="U316" s="229">
        <v>0</v>
      </c>
      <c r="V316" s="229">
        <f>U316*H316</f>
        <v>0</v>
      </c>
      <c r="W316" s="229">
        <v>0</v>
      </c>
      <c r="X316" s="230">
        <f>W316*H316</f>
        <v>0</v>
      </c>
      <c r="Y316" s="36"/>
      <c r="Z316" s="36"/>
      <c r="AA316" s="36"/>
      <c r="AB316" s="36"/>
      <c r="AC316" s="36"/>
      <c r="AD316" s="36"/>
      <c r="AE316" s="36"/>
      <c r="AR316" s="231" t="s">
        <v>81</v>
      </c>
      <c r="AT316" s="231" t="s">
        <v>229</v>
      </c>
      <c r="AU316" s="231" t="s">
        <v>81</v>
      </c>
      <c r="AY316" s="15" t="s">
        <v>170</v>
      </c>
      <c r="BE316" s="232">
        <f>IF(O316="základní",K316,0)</f>
        <v>0</v>
      </c>
      <c r="BF316" s="232">
        <f>IF(O316="snížená",K316,0)</f>
        <v>0</v>
      </c>
      <c r="BG316" s="232">
        <f>IF(O316="zákl. přenesená",K316,0)</f>
        <v>0</v>
      </c>
      <c r="BH316" s="232">
        <f>IF(O316="sníž. přenesená",K316,0)</f>
        <v>0</v>
      </c>
      <c r="BI316" s="232">
        <f>IF(O316="nulová",K316,0)</f>
        <v>0</v>
      </c>
      <c r="BJ316" s="15" t="s">
        <v>81</v>
      </c>
      <c r="BK316" s="232">
        <f>ROUND(P316*H316,2)</f>
        <v>0</v>
      </c>
      <c r="BL316" s="15" t="s">
        <v>81</v>
      </c>
      <c r="BM316" s="231" t="s">
        <v>1053</v>
      </c>
    </row>
    <row r="317" s="2" customFormat="1" ht="14.4" customHeight="1">
      <c r="A317" s="36"/>
      <c r="B317" s="37"/>
      <c r="C317" s="250" t="s">
        <v>1054</v>
      </c>
      <c r="D317" s="250" t="s">
        <v>229</v>
      </c>
      <c r="E317" s="251" t="s">
        <v>1055</v>
      </c>
      <c r="F317" s="252" t="s">
        <v>1056</v>
      </c>
      <c r="G317" s="253" t="s">
        <v>605</v>
      </c>
      <c r="H317" s="254">
        <v>420</v>
      </c>
      <c r="I317" s="255"/>
      <c r="J317" s="255"/>
      <c r="K317" s="256">
        <f>ROUND(P317*H317,2)</f>
        <v>0</v>
      </c>
      <c r="L317" s="257"/>
      <c r="M317" s="42"/>
      <c r="N317" s="258" t="s">
        <v>20</v>
      </c>
      <c r="O317" s="227" t="s">
        <v>43</v>
      </c>
      <c r="P317" s="228">
        <f>I317+J317</f>
        <v>0</v>
      </c>
      <c r="Q317" s="228">
        <f>ROUND(I317*H317,2)</f>
        <v>0</v>
      </c>
      <c r="R317" s="228">
        <f>ROUND(J317*H317,2)</f>
        <v>0</v>
      </c>
      <c r="S317" s="82"/>
      <c r="T317" s="229">
        <f>S317*H317</f>
        <v>0</v>
      </c>
      <c r="U317" s="229">
        <v>0</v>
      </c>
      <c r="V317" s="229">
        <f>U317*H317</f>
        <v>0</v>
      </c>
      <c r="W317" s="229">
        <v>0</v>
      </c>
      <c r="X317" s="230">
        <f>W317*H317</f>
        <v>0</v>
      </c>
      <c r="Y317" s="36"/>
      <c r="Z317" s="36"/>
      <c r="AA317" s="36"/>
      <c r="AB317" s="36"/>
      <c r="AC317" s="36"/>
      <c r="AD317" s="36"/>
      <c r="AE317" s="36"/>
      <c r="AR317" s="231" t="s">
        <v>81</v>
      </c>
      <c r="AT317" s="231" t="s">
        <v>229</v>
      </c>
      <c r="AU317" s="231" t="s">
        <v>81</v>
      </c>
      <c r="AY317" s="15" t="s">
        <v>170</v>
      </c>
      <c r="BE317" s="232">
        <f>IF(O317="základní",K317,0)</f>
        <v>0</v>
      </c>
      <c r="BF317" s="232">
        <f>IF(O317="snížená",K317,0)</f>
        <v>0</v>
      </c>
      <c r="BG317" s="232">
        <f>IF(O317="zákl. přenesená",K317,0)</f>
        <v>0</v>
      </c>
      <c r="BH317" s="232">
        <f>IF(O317="sníž. přenesená",K317,0)</f>
        <v>0</v>
      </c>
      <c r="BI317" s="232">
        <f>IF(O317="nulová",K317,0)</f>
        <v>0</v>
      </c>
      <c r="BJ317" s="15" t="s">
        <v>81</v>
      </c>
      <c r="BK317" s="232">
        <f>ROUND(P317*H317,2)</f>
        <v>0</v>
      </c>
      <c r="BL317" s="15" t="s">
        <v>81</v>
      </c>
      <c r="BM317" s="231" t="s">
        <v>1057</v>
      </c>
    </row>
    <row r="318" s="2" customFormat="1" ht="21.6" customHeight="1">
      <c r="A318" s="36"/>
      <c r="B318" s="37"/>
      <c r="C318" s="216" t="s">
        <v>1058</v>
      </c>
      <c r="D318" s="216" t="s">
        <v>166</v>
      </c>
      <c r="E318" s="217" t="s">
        <v>1059</v>
      </c>
      <c r="F318" s="218" t="s">
        <v>1060</v>
      </c>
      <c r="G318" s="219" t="s">
        <v>169</v>
      </c>
      <c r="H318" s="220">
        <v>1</v>
      </c>
      <c r="I318" s="221"/>
      <c r="J318" s="222"/>
      <c r="K318" s="223">
        <f>ROUND(P318*H318,2)</f>
        <v>0</v>
      </c>
      <c r="L318" s="224"/>
      <c r="M318" s="225"/>
      <c r="N318" s="226" t="s">
        <v>20</v>
      </c>
      <c r="O318" s="227" t="s">
        <v>43</v>
      </c>
      <c r="P318" s="228">
        <f>I318+J318</f>
        <v>0</v>
      </c>
      <c r="Q318" s="228">
        <f>ROUND(I318*H318,2)</f>
        <v>0</v>
      </c>
      <c r="R318" s="228">
        <f>ROUND(J318*H318,2)</f>
        <v>0</v>
      </c>
      <c r="S318" s="82"/>
      <c r="T318" s="229">
        <f>S318*H318</f>
        <v>0</v>
      </c>
      <c r="U318" s="229">
        <v>0</v>
      </c>
      <c r="V318" s="229">
        <f>U318*H318</f>
        <v>0</v>
      </c>
      <c r="W318" s="229">
        <v>0</v>
      </c>
      <c r="X318" s="230">
        <f>W318*H318</f>
        <v>0</v>
      </c>
      <c r="Y318" s="36"/>
      <c r="Z318" s="36"/>
      <c r="AA318" s="36"/>
      <c r="AB318" s="36"/>
      <c r="AC318" s="36"/>
      <c r="AD318" s="36"/>
      <c r="AE318" s="36"/>
      <c r="AR318" s="231" t="s">
        <v>87</v>
      </c>
      <c r="AT318" s="231" t="s">
        <v>166</v>
      </c>
      <c r="AU318" s="231" t="s">
        <v>81</v>
      </c>
      <c r="AY318" s="15" t="s">
        <v>170</v>
      </c>
      <c r="BE318" s="232">
        <f>IF(O318="základní",K318,0)</f>
        <v>0</v>
      </c>
      <c r="BF318" s="232">
        <f>IF(O318="snížená",K318,0)</f>
        <v>0</v>
      </c>
      <c r="BG318" s="232">
        <f>IF(O318="zákl. přenesená",K318,0)</f>
        <v>0</v>
      </c>
      <c r="BH318" s="232">
        <f>IF(O318="sníž. přenesená",K318,0)</f>
        <v>0</v>
      </c>
      <c r="BI318" s="232">
        <f>IF(O318="nulová",K318,0)</f>
        <v>0</v>
      </c>
      <c r="BJ318" s="15" t="s">
        <v>81</v>
      </c>
      <c r="BK318" s="232">
        <f>ROUND(P318*H318,2)</f>
        <v>0</v>
      </c>
      <c r="BL318" s="15" t="s">
        <v>81</v>
      </c>
      <c r="BM318" s="231" t="s">
        <v>1061</v>
      </c>
    </row>
    <row r="319" s="2" customFormat="1" ht="21.6" customHeight="1">
      <c r="A319" s="36"/>
      <c r="B319" s="37"/>
      <c r="C319" s="250" t="s">
        <v>1062</v>
      </c>
      <c r="D319" s="250" t="s">
        <v>229</v>
      </c>
      <c r="E319" s="251" t="s">
        <v>1063</v>
      </c>
      <c r="F319" s="252" t="s">
        <v>1064</v>
      </c>
      <c r="G319" s="253" t="s">
        <v>169</v>
      </c>
      <c r="H319" s="254">
        <v>1</v>
      </c>
      <c r="I319" s="255"/>
      <c r="J319" s="255"/>
      <c r="K319" s="256">
        <f>ROUND(P319*H319,2)</f>
        <v>0</v>
      </c>
      <c r="L319" s="257"/>
      <c r="M319" s="42"/>
      <c r="N319" s="258" t="s">
        <v>20</v>
      </c>
      <c r="O319" s="227" t="s">
        <v>43</v>
      </c>
      <c r="P319" s="228">
        <f>I319+J319</f>
        <v>0</v>
      </c>
      <c r="Q319" s="228">
        <f>ROUND(I319*H319,2)</f>
        <v>0</v>
      </c>
      <c r="R319" s="228">
        <f>ROUND(J319*H319,2)</f>
        <v>0</v>
      </c>
      <c r="S319" s="82"/>
      <c r="T319" s="229">
        <f>S319*H319</f>
        <v>0</v>
      </c>
      <c r="U319" s="229">
        <v>0</v>
      </c>
      <c r="V319" s="229">
        <f>U319*H319</f>
        <v>0</v>
      </c>
      <c r="W319" s="229">
        <v>0</v>
      </c>
      <c r="X319" s="230">
        <f>W319*H319</f>
        <v>0</v>
      </c>
      <c r="Y319" s="36"/>
      <c r="Z319" s="36"/>
      <c r="AA319" s="36"/>
      <c r="AB319" s="36"/>
      <c r="AC319" s="36"/>
      <c r="AD319" s="36"/>
      <c r="AE319" s="36"/>
      <c r="AR319" s="231" t="s">
        <v>81</v>
      </c>
      <c r="AT319" s="231" t="s">
        <v>229</v>
      </c>
      <c r="AU319" s="231" t="s">
        <v>81</v>
      </c>
      <c r="AY319" s="15" t="s">
        <v>170</v>
      </c>
      <c r="BE319" s="232">
        <f>IF(O319="základní",K319,0)</f>
        <v>0</v>
      </c>
      <c r="BF319" s="232">
        <f>IF(O319="snížená",K319,0)</f>
        <v>0</v>
      </c>
      <c r="BG319" s="232">
        <f>IF(O319="zákl. přenesená",K319,0)</f>
        <v>0</v>
      </c>
      <c r="BH319" s="232">
        <f>IF(O319="sníž. přenesená",K319,0)</f>
        <v>0</v>
      </c>
      <c r="BI319" s="232">
        <f>IF(O319="nulová",K319,0)</f>
        <v>0</v>
      </c>
      <c r="BJ319" s="15" t="s">
        <v>81</v>
      </c>
      <c r="BK319" s="232">
        <f>ROUND(P319*H319,2)</f>
        <v>0</v>
      </c>
      <c r="BL319" s="15" t="s">
        <v>81</v>
      </c>
      <c r="BM319" s="231" t="s">
        <v>1065</v>
      </c>
    </row>
    <row r="320" s="2" customFormat="1" ht="21.6" customHeight="1">
      <c r="A320" s="36"/>
      <c r="B320" s="37"/>
      <c r="C320" s="216" t="s">
        <v>1066</v>
      </c>
      <c r="D320" s="216" t="s">
        <v>166</v>
      </c>
      <c r="E320" s="217" t="s">
        <v>1067</v>
      </c>
      <c r="F320" s="218" t="s">
        <v>1068</v>
      </c>
      <c r="G320" s="219" t="s">
        <v>169</v>
      </c>
      <c r="H320" s="220">
        <v>14</v>
      </c>
      <c r="I320" s="221"/>
      <c r="J320" s="222"/>
      <c r="K320" s="223">
        <f>ROUND(P320*H320,2)</f>
        <v>0</v>
      </c>
      <c r="L320" s="224"/>
      <c r="M320" s="225"/>
      <c r="N320" s="226" t="s">
        <v>20</v>
      </c>
      <c r="O320" s="227" t="s">
        <v>43</v>
      </c>
      <c r="P320" s="228">
        <f>I320+J320</f>
        <v>0</v>
      </c>
      <c r="Q320" s="228">
        <f>ROUND(I320*H320,2)</f>
        <v>0</v>
      </c>
      <c r="R320" s="228">
        <f>ROUND(J320*H320,2)</f>
        <v>0</v>
      </c>
      <c r="S320" s="82"/>
      <c r="T320" s="229">
        <f>S320*H320</f>
        <v>0</v>
      </c>
      <c r="U320" s="229">
        <v>0</v>
      </c>
      <c r="V320" s="229">
        <f>U320*H320</f>
        <v>0</v>
      </c>
      <c r="W320" s="229">
        <v>0</v>
      </c>
      <c r="X320" s="230">
        <f>W320*H320</f>
        <v>0</v>
      </c>
      <c r="Y320" s="36"/>
      <c r="Z320" s="36"/>
      <c r="AA320" s="36"/>
      <c r="AB320" s="36"/>
      <c r="AC320" s="36"/>
      <c r="AD320" s="36"/>
      <c r="AE320" s="36"/>
      <c r="AR320" s="231" t="s">
        <v>373</v>
      </c>
      <c r="AT320" s="231" t="s">
        <v>166</v>
      </c>
      <c r="AU320" s="231" t="s">
        <v>81</v>
      </c>
      <c r="AY320" s="15" t="s">
        <v>170</v>
      </c>
      <c r="BE320" s="232">
        <f>IF(O320="základní",K320,0)</f>
        <v>0</v>
      </c>
      <c r="BF320" s="232">
        <f>IF(O320="snížená",K320,0)</f>
        <v>0</v>
      </c>
      <c r="BG320" s="232">
        <f>IF(O320="zákl. přenesená",K320,0)</f>
        <v>0</v>
      </c>
      <c r="BH320" s="232">
        <f>IF(O320="sníž. přenesená",K320,0)</f>
        <v>0</v>
      </c>
      <c r="BI320" s="232">
        <f>IF(O320="nulová",K320,0)</f>
        <v>0</v>
      </c>
      <c r="BJ320" s="15" t="s">
        <v>81</v>
      </c>
      <c r="BK320" s="232">
        <f>ROUND(P320*H320,2)</f>
        <v>0</v>
      </c>
      <c r="BL320" s="15" t="s">
        <v>373</v>
      </c>
      <c r="BM320" s="231" t="s">
        <v>1069</v>
      </c>
    </row>
    <row r="321" s="2" customFormat="1" ht="21.6" customHeight="1">
      <c r="A321" s="36"/>
      <c r="B321" s="37"/>
      <c r="C321" s="216" t="s">
        <v>1070</v>
      </c>
      <c r="D321" s="216" t="s">
        <v>166</v>
      </c>
      <c r="E321" s="217" t="s">
        <v>1071</v>
      </c>
      <c r="F321" s="218" t="s">
        <v>1072</v>
      </c>
      <c r="G321" s="219" t="s">
        <v>169</v>
      </c>
      <c r="H321" s="220">
        <v>8</v>
      </c>
      <c r="I321" s="221"/>
      <c r="J321" s="222"/>
      <c r="K321" s="223">
        <f>ROUND(P321*H321,2)</f>
        <v>0</v>
      </c>
      <c r="L321" s="224"/>
      <c r="M321" s="225"/>
      <c r="N321" s="226" t="s">
        <v>20</v>
      </c>
      <c r="O321" s="227" t="s">
        <v>43</v>
      </c>
      <c r="P321" s="228">
        <f>I321+J321</f>
        <v>0</v>
      </c>
      <c r="Q321" s="228">
        <f>ROUND(I321*H321,2)</f>
        <v>0</v>
      </c>
      <c r="R321" s="228">
        <f>ROUND(J321*H321,2)</f>
        <v>0</v>
      </c>
      <c r="S321" s="82"/>
      <c r="T321" s="229">
        <f>S321*H321</f>
        <v>0</v>
      </c>
      <c r="U321" s="229">
        <v>0</v>
      </c>
      <c r="V321" s="229">
        <f>U321*H321</f>
        <v>0</v>
      </c>
      <c r="W321" s="229">
        <v>0</v>
      </c>
      <c r="X321" s="230">
        <f>W321*H321</f>
        <v>0</v>
      </c>
      <c r="Y321" s="36"/>
      <c r="Z321" s="36"/>
      <c r="AA321" s="36"/>
      <c r="AB321" s="36"/>
      <c r="AC321" s="36"/>
      <c r="AD321" s="36"/>
      <c r="AE321" s="36"/>
      <c r="AR321" s="231" t="s">
        <v>87</v>
      </c>
      <c r="AT321" s="231" t="s">
        <v>166</v>
      </c>
      <c r="AU321" s="231" t="s">
        <v>81</v>
      </c>
      <c r="AY321" s="15" t="s">
        <v>170</v>
      </c>
      <c r="BE321" s="232">
        <f>IF(O321="základní",K321,0)</f>
        <v>0</v>
      </c>
      <c r="BF321" s="232">
        <f>IF(O321="snížená",K321,0)</f>
        <v>0</v>
      </c>
      <c r="BG321" s="232">
        <f>IF(O321="zákl. přenesená",K321,0)</f>
        <v>0</v>
      </c>
      <c r="BH321" s="232">
        <f>IF(O321="sníž. přenesená",K321,0)</f>
        <v>0</v>
      </c>
      <c r="BI321" s="232">
        <f>IF(O321="nulová",K321,0)</f>
        <v>0</v>
      </c>
      <c r="BJ321" s="15" t="s">
        <v>81</v>
      </c>
      <c r="BK321" s="232">
        <f>ROUND(P321*H321,2)</f>
        <v>0</v>
      </c>
      <c r="BL321" s="15" t="s">
        <v>81</v>
      </c>
      <c r="BM321" s="231" t="s">
        <v>1073</v>
      </c>
    </row>
    <row r="322" s="2" customFormat="1" ht="21.6" customHeight="1">
      <c r="A322" s="36"/>
      <c r="B322" s="37"/>
      <c r="C322" s="216" t="s">
        <v>1074</v>
      </c>
      <c r="D322" s="216" t="s">
        <v>166</v>
      </c>
      <c r="E322" s="217" t="s">
        <v>1075</v>
      </c>
      <c r="F322" s="218" t="s">
        <v>1076</v>
      </c>
      <c r="G322" s="219" t="s">
        <v>169</v>
      </c>
      <c r="H322" s="220">
        <v>8</v>
      </c>
      <c r="I322" s="221"/>
      <c r="J322" s="222"/>
      <c r="K322" s="223">
        <f>ROUND(P322*H322,2)</f>
        <v>0</v>
      </c>
      <c r="L322" s="224"/>
      <c r="M322" s="225"/>
      <c r="N322" s="226" t="s">
        <v>20</v>
      </c>
      <c r="O322" s="227" t="s">
        <v>43</v>
      </c>
      <c r="P322" s="228">
        <f>I322+J322</f>
        <v>0</v>
      </c>
      <c r="Q322" s="228">
        <f>ROUND(I322*H322,2)</f>
        <v>0</v>
      </c>
      <c r="R322" s="228">
        <f>ROUND(J322*H322,2)</f>
        <v>0</v>
      </c>
      <c r="S322" s="82"/>
      <c r="T322" s="229">
        <f>S322*H322</f>
        <v>0</v>
      </c>
      <c r="U322" s="229">
        <v>0</v>
      </c>
      <c r="V322" s="229">
        <f>U322*H322</f>
        <v>0</v>
      </c>
      <c r="W322" s="229">
        <v>0</v>
      </c>
      <c r="X322" s="230">
        <f>W322*H322</f>
        <v>0</v>
      </c>
      <c r="Y322" s="36"/>
      <c r="Z322" s="36"/>
      <c r="AA322" s="36"/>
      <c r="AB322" s="36"/>
      <c r="AC322" s="36"/>
      <c r="AD322" s="36"/>
      <c r="AE322" s="36"/>
      <c r="AR322" s="231" t="s">
        <v>87</v>
      </c>
      <c r="AT322" s="231" t="s">
        <v>166</v>
      </c>
      <c r="AU322" s="231" t="s">
        <v>81</v>
      </c>
      <c r="AY322" s="15" t="s">
        <v>170</v>
      </c>
      <c r="BE322" s="232">
        <f>IF(O322="základní",K322,0)</f>
        <v>0</v>
      </c>
      <c r="BF322" s="232">
        <f>IF(O322="snížená",K322,0)</f>
        <v>0</v>
      </c>
      <c r="BG322" s="232">
        <f>IF(O322="zákl. přenesená",K322,0)</f>
        <v>0</v>
      </c>
      <c r="BH322" s="232">
        <f>IF(O322="sníž. přenesená",K322,0)</f>
        <v>0</v>
      </c>
      <c r="BI322" s="232">
        <f>IF(O322="nulová",K322,0)</f>
        <v>0</v>
      </c>
      <c r="BJ322" s="15" t="s">
        <v>81</v>
      </c>
      <c r="BK322" s="232">
        <f>ROUND(P322*H322,2)</f>
        <v>0</v>
      </c>
      <c r="BL322" s="15" t="s">
        <v>81</v>
      </c>
      <c r="BM322" s="231" t="s">
        <v>1077</v>
      </c>
    </row>
    <row r="323" s="2" customFormat="1" ht="21.6" customHeight="1">
      <c r="A323" s="36"/>
      <c r="B323" s="37"/>
      <c r="C323" s="216" t="s">
        <v>1078</v>
      </c>
      <c r="D323" s="216" t="s">
        <v>166</v>
      </c>
      <c r="E323" s="217" t="s">
        <v>1079</v>
      </c>
      <c r="F323" s="218" t="s">
        <v>1080</v>
      </c>
      <c r="G323" s="219" t="s">
        <v>169</v>
      </c>
      <c r="H323" s="220">
        <v>1</v>
      </c>
      <c r="I323" s="221"/>
      <c r="J323" s="222"/>
      <c r="K323" s="223">
        <f>ROUND(P323*H323,2)</f>
        <v>0</v>
      </c>
      <c r="L323" s="224"/>
      <c r="M323" s="225"/>
      <c r="N323" s="226" t="s">
        <v>20</v>
      </c>
      <c r="O323" s="227" t="s">
        <v>43</v>
      </c>
      <c r="P323" s="228">
        <f>I323+J323</f>
        <v>0</v>
      </c>
      <c r="Q323" s="228">
        <f>ROUND(I323*H323,2)</f>
        <v>0</v>
      </c>
      <c r="R323" s="228">
        <f>ROUND(J323*H323,2)</f>
        <v>0</v>
      </c>
      <c r="S323" s="82"/>
      <c r="T323" s="229">
        <f>S323*H323</f>
        <v>0</v>
      </c>
      <c r="U323" s="229">
        <v>0</v>
      </c>
      <c r="V323" s="229">
        <f>U323*H323</f>
        <v>0</v>
      </c>
      <c r="W323" s="229">
        <v>0</v>
      </c>
      <c r="X323" s="230">
        <f>W323*H323</f>
        <v>0</v>
      </c>
      <c r="Y323" s="36"/>
      <c r="Z323" s="36"/>
      <c r="AA323" s="36"/>
      <c r="AB323" s="36"/>
      <c r="AC323" s="36"/>
      <c r="AD323" s="36"/>
      <c r="AE323" s="36"/>
      <c r="AR323" s="231" t="s">
        <v>87</v>
      </c>
      <c r="AT323" s="231" t="s">
        <v>166</v>
      </c>
      <c r="AU323" s="231" t="s">
        <v>81</v>
      </c>
      <c r="AY323" s="15" t="s">
        <v>170</v>
      </c>
      <c r="BE323" s="232">
        <f>IF(O323="základní",K323,0)</f>
        <v>0</v>
      </c>
      <c r="BF323" s="232">
        <f>IF(O323="snížená",K323,0)</f>
        <v>0</v>
      </c>
      <c r="BG323" s="232">
        <f>IF(O323="zákl. přenesená",K323,0)</f>
        <v>0</v>
      </c>
      <c r="BH323" s="232">
        <f>IF(O323="sníž. přenesená",K323,0)</f>
        <v>0</v>
      </c>
      <c r="BI323" s="232">
        <f>IF(O323="nulová",K323,0)</f>
        <v>0</v>
      </c>
      <c r="BJ323" s="15" t="s">
        <v>81</v>
      </c>
      <c r="BK323" s="232">
        <f>ROUND(P323*H323,2)</f>
        <v>0</v>
      </c>
      <c r="BL323" s="15" t="s">
        <v>81</v>
      </c>
      <c r="BM323" s="231" t="s">
        <v>1081</v>
      </c>
    </row>
    <row r="324" s="2" customFormat="1" ht="21.6" customHeight="1">
      <c r="A324" s="36"/>
      <c r="B324" s="37"/>
      <c r="C324" s="216" t="s">
        <v>1082</v>
      </c>
      <c r="D324" s="216" t="s">
        <v>166</v>
      </c>
      <c r="E324" s="217" t="s">
        <v>1083</v>
      </c>
      <c r="F324" s="218" t="s">
        <v>1084</v>
      </c>
      <c r="G324" s="219" t="s">
        <v>169</v>
      </c>
      <c r="H324" s="220">
        <v>1</v>
      </c>
      <c r="I324" s="221"/>
      <c r="J324" s="222"/>
      <c r="K324" s="223">
        <f>ROUND(P324*H324,2)</f>
        <v>0</v>
      </c>
      <c r="L324" s="224"/>
      <c r="M324" s="225"/>
      <c r="N324" s="226" t="s">
        <v>20</v>
      </c>
      <c r="O324" s="227" t="s">
        <v>43</v>
      </c>
      <c r="P324" s="228">
        <f>I324+J324</f>
        <v>0</v>
      </c>
      <c r="Q324" s="228">
        <f>ROUND(I324*H324,2)</f>
        <v>0</v>
      </c>
      <c r="R324" s="228">
        <f>ROUND(J324*H324,2)</f>
        <v>0</v>
      </c>
      <c r="S324" s="82"/>
      <c r="T324" s="229">
        <f>S324*H324</f>
        <v>0</v>
      </c>
      <c r="U324" s="229">
        <v>0</v>
      </c>
      <c r="V324" s="229">
        <f>U324*H324</f>
        <v>0</v>
      </c>
      <c r="W324" s="229">
        <v>0</v>
      </c>
      <c r="X324" s="230">
        <f>W324*H324</f>
        <v>0</v>
      </c>
      <c r="Y324" s="36"/>
      <c r="Z324" s="36"/>
      <c r="AA324" s="36"/>
      <c r="AB324" s="36"/>
      <c r="AC324" s="36"/>
      <c r="AD324" s="36"/>
      <c r="AE324" s="36"/>
      <c r="AR324" s="231" t="s">
        <v>87</v>
      </c>
      <c r="AT324" s="231" t="s">
        <v>166</v>
      </c>
      <c r="AU324" s="231" t="s">
        <v>81</v>
      </c>
      <c r="AY324" s="15" t="s">
        <v>170</v>
      </c>
      <c r="BE324" s="232">
        <f>IF(O324="základní",K324,0)</f>
        <v>0</v>
      </c>
      <c r="BF324" s="232">
        <f>IF(O324="snížená",K324,0)</f>
        <v>0</v>
      </c>
      <c r="BG324" s="232">
        <f>IF(O324="zákl. přenesená",K324,0)</f>
        <v>0</v>
      </c>
      <c r="BH324" s="232">
        <f>IF(O324="sníž. přenesená",K324,0)</f>
        <v>0</v>
      </c>
      <c r="BI324" s="232">
        <f>IF(O324="nulová",K324,0)</f>
        <v>0</v>
      </c>
      <c r="BJ324" s="15" t="s">
        <v>81</v>
      </c>
      <c r="BK324" s="232">
        <f>ROUND(P324*H324,2)</f>
        <v>0</v>
      </c>
      <c r="BL324" s="15" t="s">
        <v>81</v>
      </c>
      <c r="BM324" s="231" t="s">
        <v>1085</v>
      </c>
    </row>
    <row r="325" s="2" customFormat="1" ht="21.6" customHeight="1">
      <c r="A325" s="36"/>
      <c r="B325" s="37"/>
      <c r="C325" s="216" t="s">
        <v>1086</v>
      </c>
      <c r="D325" s="216" t="s">
        <v>166</v>
      </c>
      <c r="E325" s="217" t="s">
        <v>1087</v>
      </c>
      <c r="F325" s="218" t="s">
        <v>1088</v>
      </c>
      <c r="G325" s="219" t="s">
        <v>169</v>
      </c>
      <c r="H325" s="220">
        <v>8</v>
      </c>
      <c r="I325" s="221"/>
      <c r="J325" s="222"/>
      <c r="K325" s="223">
        <f>ROUND(P325*H325,2)</f>
        <v>0</v>
      </c>
      <c r="L325" s="224"/>
      <c r="M325" s="225"/>
      <c r="N325" s="226" t="s">
        <v>20</v>
      </c>
      <c r="O325" s="227" t="s">
        <v>43</v>
      </c>
      <c r="P325" s="228">
        <f>I325+J325</f>
        <v>0</v>
      </c>
      <c r="Q325" s="228">
        <f>ROUND(I325*H325,2)</f>
        <v>0</v>
      </c>
      <c r="R325" s="228">
        <f>ROUND(J325*H325,2)</f>
        <v>0</v>
      </c>
      <c r="S325" s="82"/>
      <c r="T325" s="229">
        <f>S325*H325</f>
        <v>0</v>
      </c>
      <c r="U325" s="229">
        <v>0</v>
      </c>
      <c r="V325" s="229">
        <f>U325*H325</f>
        <v>0</v>
      </c>
      <c r="W325" s="229">
        <v>0</v>
      </c>
      <c r="X325" s="230">
        <f>W325*H325</f>
        <v>0</v>
      </c>
      <c r="Y325" s="36"/>
      <c r="Z325" s="36"/>
      <c r="AA325" s="36"/>
      <c r="AB325" s="36"/>
      <c r="AC325" s="36"/>
      <c r="AD325" s="36"/>
      <c r="AE325" s="36"/>
      <c r="AR325" s="231" t="s">
        <v>87</v>
      </c>
      <c r="AT325" s="231" t="s">
        <v>166</v>
      </c>
      <c r="AU325" s="231" t="s">
        <v>81</v>
      </c>
      <c r="AY325" s="15" t="s">
        <v>170</v>
      </c>
      <c r="BE325" s="232">
        <f>IF(O325="základní",K325,0)</f>
        <v>0</v>
      </c>
      <c r="BF325" s="232">
        <f>IF(O325="snížená",K325,0)</f>
        <v>0</v>
      </c>
      <c r="BG325" s="232">
        <f>IF(O325="zákl. přenesená",K325,0)</f>
        <v>0</v>
      </c>
      <c r="BH325" s="232">
        <f>IF(O325="sníž. přenesená",K325,0)</f>
        <v>0</v>
      </c>
      <c r="BI325" s="232">
        <f>IF(O325="nulová",K325,0)</f>
        <v>0</v>
      </c>
      <c r="BJ325" s="15" t="s">
        <v>81</v>
      </c>
      <c r="BK325" s="232">
        <f>ROUND(P325*H325,2)</f>
        <v>0</v>
      </c>
      <c r="BL325" s="15" t="s">
        <v>81</v>
      </c>
      <c r="BM325" s="231" t="s">
        <v>1089</v>
      </c>
    </row>
    <row r="326" s="2" customFormat="1" ht="14.4" customHeight="1">
      <c r="A326" s="36"/>
      <c r="B326" s="37"/>
      <c r="C326" s="250" t="s">
        <v>1090</v>
      </c>
      <c r="D326" s="250" t="s">
        <v>229</v>
      </c>
      <c r="E326" s="251" t="s">
        <v>1091</v>
      </c>
      <c r="F326" s="252" t="s">
        <v>1092</v>
      </c>
      <c r="G326" s="253" t="s">
        <v>169</v>
      </c>
      <c r="H326" s="254">
        <v>1</v>
      </c>
      <c r="I326" s="255"/>
      <c r="J326" s="255"/>
      <c r="K326" s="256">
        <f>ROUND(P326*H326,2)</f>
        <v>0</v>
      </c>
      <c r="L326" s="257"/>
      <c r="M326" s="42"/>
      <c r="N326" s="258" t="s">
        <v>20</v>
      </c>
      <c r="O326" s="227" t="s">
        <v>43</v>
      </c>
      <c r="P326" s="228">
        <f>I326+J326</f>
        <v>0</v>
      </c>
      <c r="Q326" s="228">
        <f>ROUND(I326*H326,2)</f>
        <v>0</v>
      </c>
      <c r="R326" s="228">
        <f>ROUND(J326*H326,2)</f>
        <v>0</v>
      </c>
      <c r="S326" s="82"/>
      <c r="T326" s="229">
        <f>S326*H326</f>
        <v>0</v>
      </c>
      <c r="U326" s="229">
        <v>0</v>
      </c>
      <c r="V326" s="229">
        <f>U326*H326</f>
        <v>0</v>
      </c>
      <c r="W326" s="229">
        <v>0</v>
      </c>
      <c r="X326" s="230">
        <f>W326*H326</f>
        <v>0</v>
      </c>
      <c r="Y326" s="36"/>
      <c r="Z326" s="36"/>
      <c r="AA326" s="36"/>
      <c r="AB326" s="36"/>
      <c r="AC326" s="36"/>
      <c r="AD326" s="36"/>
      <c r="AE326" s="36"/>
      <c r="AR326" s="231" t="s">
        <v>81</v>
      </c>
      <c r="AT326" s="231" t="s">
        <v>229</v>
      </c>
      <c r="AU326" s="231" t="s">
        <v>81</v>
      </c>
      <c r="AY326" s="15" t="s">
        <v>170</v>
      </c>
      <c r="BE326" s="232">
        <f>IF(O326="základní",K326,0)</f>
        <v>0</v>
      </c>
      <c r="BF326" s="232">
        <f>IF(O326="snížená",K326,0)</f>
        <v>0</v>
      </c>
      <c r="BG326" s="232">
        <f>IF(O326="zákl. přenesená",K326,0)</f>
        <v>0</v>
      </c>
      <c r="BH326" s="232">
        <f>IF(O326="sníž. přenesená",K326,0)</f>
        <v>0</v>
      </c>
      <c r="BI326" s="232">
        <f>IF(O326="nulová",K326,0)</f>
        <v>0</v>
      </c>
      <c r="BJ326" s="15" t="s">
        <v>81</v>
      </c>
      <c r="BK326" s="232">
        <f>ROUND(P326*H326,2)</f>
        <v>0</v>
      </c>
      <c r="BL326" s="15" t="s">
        <v>81</v>
      </c>
      <c r="BM326" s="231" t="s">
        <v>1093</v>
      </c>
    </row>
    <row r="327" s="2" customFormat="1" ht="32.4" customHeight="1">
      <c r="A327" s="36"/>
      <c r="B327" s="37"/>
      <c r="C327" s="250" t="s">
        <v>1094</v>
      </c>
      <c r="D327" s="250" t="s">
        <v>229</v>
      </c>
      <c r="E327" s="251" t="s">
        <v>1095</v>
      </c>
      <c r="F327" s="252" t="s">
        <v>1096</v>
      </c>
      <c r="G327" s="253" t="s">
        <v>169</v>
      </c>
      <c r="H327" s="254">
        <v>10</v>
      </c>
      <c r="I327" s="255"/>
      <c r="J327" s="255"/>
      <c r="K327" s="256">
        <f>ROUND(P327*H327,2)</f>
        <v>0</v>
      </c>
      <c r="L327" s="257"/>
      <c r="M327" s="42"/>
      <c r="N327" s="258" t="s">
        <v>20</v>
      </c>
      <c r="O327" s="227" t="s">
        <v>43</v>
      </c>
      <c r="P327" s="228">
        <f>I327+J327</f>
        <v>0</v>
      </c>
      <c r="Q327" s="228">
        <f>ROUND(I327*H327,2)</f>
        <v>0</v>
      </c>
      <c r="R327" s="228">
        <f>ROUND(J327*H327,2)</f>
        <v>0</v>
      </c>
      <c r="S327" s="82"/>
      <c r="T327" s="229">
        <f>S327*H327</f>
        <v>0</v>
      </c>
      <c r="U327" s="229">
        <v>0</v>
      </c>
      <c r="V327" s="229">
        <f>U327*H327</f>
        <v>0</v>
      </c>
      <c r="W327" s="229">
        <v>0</v>
      </c>
      <c r="X327" s="230">
        <f>W327*H327</f>
        <v>0</v>
      </c>
      <c r="Y327" s="36"/>
      <c r="Z327" s="36"/>
      <c r="AA327" s="36"/>
      <c r="AB327" s="36"/>
      <c r="AC327" s="36"/>
      <c r="AD327" s="36"/>
      <c r="AE327" s="36"/>
      <c r="AR327" s="231" t="s">
        <v>81</v>
      </c>
      <c r="AT327" s="231" t="s">
        <v>229</v>
      </c>
      <c r="AU327" s="231" t="s">
        <v>81</v>
      </c>
      <c r="AY327" s="15" t="s">
        <v>170</v>
      </c>
      <c r="BE327" s="232">
        <f>IF(O327="základní",K327,0)</f>
        <v>0</v>
      </c>
      <c r="BF327" s="232">
        <f>IF(O327="snížená",K327,0)</f>
        <v>0</v>
      </c>
      <c r="BG327" s="232">
        <f>IF(O327="zákl. přenesená",K327,0)</f>
        <v>0</v>
      </c>
      <c r="BH327" s="232">
        <f>IF(O327="sníž. přenesená",K327,0)</f>
        <v>0</v>
      </c>
      <c r="BI327" s="232">
        <f>IF(O327="nulová",K327,0)</f>
        <v>0</v>
      </c>
      <c r="BJ327" s="15" t="s">
        <v>81</v>
      </c>
      <c r="BK327" s="232">
        <f>ROUND(P327*H327,2)</f>
        <v>0</v>
      </c>
      <c r="BL327" s="15" t="s">
        <v>81</v>
      </c>
      <c r="BM327" s="231" t="s">
        <v>1097</v>
      </c>
    </row>
    <row r="328" s="2" customFormat="1" ht="97.2" customHeight="1">
      <c r="A328" s="36"/>
      <c r="B328" s="37"/>
      <c r="C328" s="250" t="s">
        <v>1098</v>
      </c>
      <c r="D328" s="250" t="s">
        <v>229</v>
      </c>
      <c r="E328" s="251" t="s">
        <v>1099</v>
      </c>
      <c r="F328" s="252" t="s">
        <v>1100</v>
      </c>
      <c r="G328" s="253" t="s">
        <v>169</v>
      </c>
      <c r="H328" s="254">
        <v>3</v>
      </c>
      <c r="I328" s="255"/>
      <c r="J328" s="255"/>
      <c r="K328" s="256">
        <f>ROUND(P328*H328,2)</f>
        <v>0</v>
      </c>
      <c r="L328" s="257"/>
      <c r="M328" s="42"/>
      <c r="N328" s="258" t="s">
        <v>20</v>
      </c>
      <c r="O328" s="227" t="s">
        <v>43</v>
      </c>
      <c r="P328" s="228">
        <f>I328+J328</f>
        <v>0</v>
      </c>
      <c r="Q328" s="228">
        <f>ROUND(I328*H328,2)</f>
        <v>0</v>
      </c>
      <c r="R328" s="228">
        <f>ROUND(J328*H328,2)</f>
        <v>0</v>
      </c>
      <c r="S328" s="82"/>
      <c r="T328" s="229">
        <f>S328*H328</f>
        <v>0</v>
      </c>
      <c r="U328" s="229">
        <v>0</v>
      </c>
      <c r="V328" s="229">
        <f>U328*H328</f>
        <v>0</v>
      </c>
      <c r="W328" s="229">
        <v>0</v>
      </c>
      <c r="X328" s="230">
        <f>W328*H328</f>
        <v>0</v>
      </c>
      <c r="Y328" s="36"/>
      <c r="Z328" s="36"/>
      <c r="AA328" s="36"/>
      <c r="AB328" s="36"/>
      <c r="AC328" s="36"/>
      <c r="AD328" s="36"/>
      <c r="AE328" s="36"/>
      <c r="AR328" s="231" t="s">
        <v>81</v>
      </c>
      <c r="AT328" s="231" t="s">
        <v>229</v>
      </c>
      <c r="AU328" s="231" t="s">
        <v>81</v>
      </c>
      <c r="AY328" s="15" t="s">
        <v>170</v>
      </c>
      <c r="BE328" s="232">
        <f>IF(O328="základní",K328,0)</f>
        <v>0</v>
      </c>
      <c r="BF328" s="232">
        <f>IF(O328="snížená",K328,0)</f>
        <v>0</v>
      </c>
      <c r="BG328" s="232">
        <f>IF(O328="zákl. přenesená",K328,0)</f>
        <v>0</v>
      </c>
      <c r="BH328" s="232">
        <f>IF(O328="sníž. přenesená",K328,0)</f>
        <v>0</v>
      </c>
      <c r="BI328" s="232">
        <f>IF(O328="nulová",K328,0)</f>
        <v>0</v>
      </c>
      <c r="BJ328" s="15" t="s">
        <v>81</v>
      </c>
      <c r="BK328" s="232">
        <f>ROUND(P328*H328,2)</f>
        <v>0</v>
      </c>
      <c r="BL328" s="15" t="s">
        <v>81</v>
      </c>
      <c r="BM328" s="231" t="s">
        <v>1101</v>
      </c>
    </row>
    <row r="329" s="2" customFormat="1" ht="21.6" customHeight="1">
      <c r="A329" s="36"/>
      <c r="B329" s="37"/>
      <c r="C329" s="216" t="s">
        <v>1102</v>
      </c>
      <c r="D329" s="216" t="s">
        <v>166</v>
      </c>
      <c r="E329" s="217" t="s">
        <v>1103</v>
      </c>
      <c r="F329" s="218" t="s">
        <v>1104</v>
      </c>
      <c r="G329" s="219" t="s">
        <v>169</v>
      </c>
      <c r="H329" s="220">
        <v>4</v>
      </c>
      <c r="I329" s="221"/>
      <c r="J329" s="222"/>
      <c r="K329" s="223">
        <f>ROUND(P329*H329,2)</f>
        <v>0</v>
      </c>
      <c r="L329" s="224"/>
      <c r="M329" s="225"/>
      <c r="N329" s="226" t="s">
        <v>20</v>
      </c>
      <c r="O329" s="227" t="s">
        <v>43</v>
      </c>
      <c r="P329" s="228">
        <f>I329+J329</f>
        <v>0</v>
      </c>
      <c r="Q329" s="228">
        <f>ROUND(I329*H329,2)</f>
        <v>0</v>
      </c>
      <c r="R329" s="228">
        <f>ROUND(J329*H329,2)</f>
        <v>0</v>
      </c>
      <c r="S329" s="82"/>
      <c r="T329" s="229">
        <f>S329*H329</f>
        <v>0</v>
      </c>
      <c r="U329" s="229">
        <v>0</v>
      </c>
      <c r="V329" s="229">
        <f>U329*H329</f>
        <v>0</v>
      </c>
      <c r="W329" s="229">
        <v>0</v>
      </c>
      <c r="X329" s="230">
        <f>W329*H329</f>
        <v>0</v>
      </c>
      <c r="Y329" s="36"/>
      <c r="Z329" s="36"/>
      <c r="AA329" s="36"/>
      <c r="AB329" s="36"/>
      <c r="AC329" s="36"/>
      <c r="AD329" s="36"/>
      <c r="AE329" s="36"/>
      <c r="AR329" s="231" t="s">
        <v>87</v>
      </c>
      <c r="AT329" s="231" t="s">
        <v>166</v>
      </c>
      <c r="AU329" s="231" t="s">
        <v>81</v>
      </c>
      <c r="AY329" s="15" t="s">
        <v>170</v>
      </c>
      <c r="BE329" s="232">
        <f>IF(O329="základní",K329,0)</f>
        <v>0</v>
      </c>
      <c r="BF329" s="232">
        <f>IF(O329="snížená",K329,0)</f>
        <v>0</v>
      </c>
      <c r="BG329" s="232">
        <f>IF(O329="zákl. přenesená",K329,0)</f>
        <v>0</v>
      </c>
      <c r="BH329" s="232">
        <f>IF(O329="sníž. přenesená",K329,0)</f>
        <v>0</v>
      </c>
      <c r="BI329" s="232">
        <f>IF(O329="nulová",K329,0)</f>
        <v>0</v>
      </c>
      <c r="BJ329" s="15" t="s">
        <v>81</v>
      </c>
      <c r="BK329" s="232">
        <f>ROUND(P329*H329,2)</f>
        <v>0</v>
      </c>
      <c r="BL329" s="15" t="s">
        <v>81</v>
      </c>
      <c r="BM329" s="231" t="s">
        <v>1105</v>
      </c>
    </row>
    <row r="330" s="2" customFormat="1" ht="75.6" customHeight="1">
      <c r="A330" s="36"/>
      <c r="B330" s="37"/>
      <c r="C330" s="250" t="s">
        <v>1106</v>
      </c>
      <c r="D330" s="250" t="s">
        <v>229</v>
      </c>
      <c r="E330" s="251" t="s">
        <v>1107</v>
      </c>
      <c r="F330" s="252" t="s">
        <v>1108</v>
      </c>
      <c r="G330" s="253" t="s">
        <v>169</v>
      </c>
      <c r="H330" s="254">
        <v>10</v>
      </c>
      <c r="I330" s="255"/>
      <c r="J330" s="255"/>
      <c r="K330" s="256">
        <f>ROUND(P330*H330,2)</f>
        <v>0</v>
      </c>
      <c r="L330" s="257"/>
      <c r="M330" s="42"/>
      <c r="N330" s="258" t="s">
        <v>20</v>
      </c>
      <c r="O330" s="227" t="s">
        <v>43</v>
      </c>
      <c r="P330" s="228">
        <f>I330+J330</f>
        <v>0</v>
      </c>
      <c r="Q330" s="228">
        <f>ROUND(I330*H330,2)</f>
        <v>0</v>
      </c>
      <c r="R330" s="228">
        <f>ROUND(J330*H330,2)</f>
        <v>0</v>
      </c>
      <c r="S330" s="82"/>
      <c r="T330" s="229">
        <f>S330*H330</f>
        <v>0</v>
      </c>
      <c r="U330" s="229">
        <v>0</v>
      </c>
      <c r="V330" s="229">
        <f>U330*H330</f>
        <v>0</v>
      </c>
      <c r="W330" s="229">
        <v>0</v>
      </c>
      <c r="X330" s="230">
        <f>W330*H330</f>
        <v>0</v>
      </c>
      <c r="Y330" s="36"/>
      <c r="Z330" s="36"/>
      <c r="AA330" s="36"/>
      <c r="AB330" s="36"/>
      <c r="AC330" s="36"/>
      <c r="AD330" s="36"/>
      <c r="AE330" s="36"/>
      <c r="AR330" s="231" t="s">
        <v>81</v>
      </c>
      <c r="AT330" s="231" t="s">
        <v>229</v>
      </c>
      <c r="AU330" s="231" t="s">
        <v>81</v>
      </c>
      <c r="AY330" s="15" t="s">
        <v>170</v>
      </c>
      <c r="BE330" s="232">
        <f>IF(O330="základní",K330,0)</f>
        <v>0</v>
      </c>
      <c r="BF330" s="232">
        <f>IF(O330="snížená",K330,0)</f>
        <v>0</v>
      </c>
      <c r="BG330" s="232">
        <f>IF(O330="zákl. přenesená",K330,0)</f>
        <v>0</v>
      </c>
      <c r="BH330" s="232">
        <f>IF(O330="sníž. přenesená",K330,0)</f>
        <v>0</v>
      </c>
      <c r="BI330" s="232">
        <f>IF(O330="nulová",K330,0)</f>
        <v>0</v>
      </c>
      <c r="BJ330" s="15" t="s">
        <v>81</v>
      </c>
      <c r="BK330" s="232">
        <f>ROUND(P330*H330,2)</f>
        <v>0</v>
      </c>
      <c r="BL330" s="15" t="s">
        <v>81</v>
      </c>
      <c r="BM330" s="231" t="s">
        <v>1109</v>
      </c>
    </row>
    <row r="331" s="2" customFormat="1" ht="54" customHeight="1">
      <c r="A331" s="36"/>
      <c r="B331" s="37"/>
      <c r="C331" s="250" t="s">
        <v>1110</v>
      </c>
      <c r="D331" s="250" t="s">
        <v>229</v>
      </c>
      <c r="E331" s="251" t="s">
        <v>1111</v>
      </c>
      <c r="F331" s="252" t="s">
        <v>1112</v>
      </c>
      <c r="G331" s="253" t="s">
        <v>169</v>
      </c>
      <c r="H331" s="254">
        <v>14</v>
      </c>
      <c r="I331" s="255"/>
      <c r="J331" s="255"/>
      <c r="K331" s="256">
        <f>ROUND(P331*H331,2)</f>
        <v>0</v>
      </c>
      <c r="L331" s="257"/>
      <c r="M331" s="42"/>
      <c r="N331" s="258" t="s">
        <v>20</v>
      </c>
      <c r="O331" s="227" t="s">
        <v>43</v>
      </c>
      <c r="P331" s="228">
        <f>I331+J331</f>
        <v>0</v>
      </c>
      <c r="Q331" s="228">
        <f>ROUND(I331*H331,2)</f>
        <v>0</v>
      </c>
      <c r="R331" s="228">
        <f>ROUND(J331*H331,2)</f>
        <v>0</v>
      </c>
      <c r="S331" s="82"/>
      <c r="T331" s="229">
        <f>S331*H331</f>
        <v>0</v>
      </c>
      <c r="U331" s="229">
        <v>0</v>
      </c>
      <c r="V331" s="229">
        <f>U331*H331</f>
        <v>0</v>
      </c>
      <c r="W331" s="229">
        <v>0</v>
      </c>
      <c r="X331" s="230">
        <f>W331*H331</f>
        <v>0</v>
      </c>
      <c r="Y331" s="36"/>
      <c r="Z331" s="36"/>
      <c r="AA331" s="36"/>
      <c r="AB331" s="36"/>
      <c r="AC331" s="36"/>
      <c r="AD331" s="36"/>
      <c r="AE331" s="36"/>
      <c r="AR331" s="231" t="s">
        <v>81</v>
      </c>
      <c r="AT331" s="231" t="s">
        <v>229</v>
      </c>
      <c r="AU331" s="231" t="s">
        <v>81</v>
      </c>
      <c r="AY331" s="15" t="s">
        <v>170</v>
      </c>
      <c r="BE331" s="232">
        <f>IF(O331="základní",K331,0)</f>
        <v>0</v>
      </c>
      <c r="BF331" s="232">
        <f>IF(O331="snížená",K331,0)</f>
        <v>0</v>
      </c>
      <c r="BG331" s="232">
        <f>IF(O331="zákl. přenesená",K331,0)</f>
        <v>0</v>
      </c>
      <c r="BH331" s="232">
        <f>IF(O331="sníž. přenesená",K331,0)</f>
        <v>0</v>
      </c>
      <c r="BI331" s="232">
        <f>IF(O331="nulová",K331,0)</f>
        <v>0</v>
      </c>
      <c r="BJ331" s="15" t="s">
        <v>81</v>
      </c>
      <c r="BK331" s="232">
        <f>ROUND(P331*H331,2)</f>
        <v>0</v>
      </c>
      <c r="BL331" s="15" t="s">
        <v>81</v>
      </c>
      <c r="BM331" s="231" t="s">
        <v>1113</v>
      </c>
    </row>
    <row r="332" s="2" customFormat="1" ht="54" customHeight="1">
      <c r="A332" s="36"/>
      <c r="B332" s="37"/>
      <c r="C332" s="250" t="s">
        <v>1114</v>
      </c>
      <c r="D332" s="250" t="s">
        <v>229</v>
      </c>
      <c r="E332" s="251" t="s">
        <v>1115</v>
      </c>
      <c r="F332" s="252" t="s">
        <v>1116</v>
      </c>
      <c r="G332" s="253" t="s">
        <v>169</v>
      </c>
      <c r="H332" s="254">
        <v>8</v>
      </c>
      <c r="I332" s="255"/>
      <c r="J332" s="255"/>
      <c r="K332" s="256">
        <f>ROUND(P332*H332,2)</f>
        <v>0</v>
      </c>
      <c r="L332" s="257"/>
      <c r="M332" s="42"/>
      <c r="N332" s="258" t="s">
        <v>20</v>
      </c>
      <c r="O332" s="227" t="s">
        <v>43</v>
      </c>
      <c r="P332" s="228">
        <f>I332+J332</f>
        <v>0</v>
      </c>
      <c r="Q332" s="228">
        <f>ROUND(I332*H332,2)</f>
        <v>0</v>
      </c>
      <c r="R332" s="228">
        <f>ROUND(J332*H332,2)</f>
        <v>0</v>
      </c>
      <c r="S332" s="82"/>
      <c r="T332" s="229">
        <f>S332*H332</f>
        <v>0</v>
      </c>
      <c r="U332" s="229">
        <v>0</v>
      </c>
      <c r="V332" s="229">
        <f>U332*H332</f>
        <v>0</v>
      </c>
      <c r="W332" s="229">
        <v>0</v>
      </c>
      <c r="X332" s="230">
        <f>W332*H332</f>
        <v>0</v>
      </c>
      <c r="Y332" s="36"/>
      <c r="Z332" s="36"/>
      <c r="AA332" s="36"/>
      <c r="AB332" s="36"/>
      <c r="AC332" s="36"/>
      <c r="AD332" s="36"/>
      <c r="AE332" s="36"/>
      <c r="AR332" s="231" t="s">
        <v>81</v>
      </c>
      <c r="AT332" s="231" t="s">
        <v>229</v>
      </c>
      <c r="AU332" s="231" t="s">
        <v>81</v>
      </c>
      <c r="AY332" s="15" t="s">
        <v>170</v>
      </c>
      <c r="BE332" s="232">
        <f>IF(O332="základní",K332,0)</f>
        <v>0</v>
      </c>
      <c r="BF332" s="232">
        <f>IF(O332="snížená",K332,0)</f>
        <v>0</v>
      </c>
      <c r="BG332" s="232">
        <f>IF(O332="zákl. přenesená",K332,0)</f>
        <v>0</v>
      </c>
      <c r="BH332" s="232">
        <f>IF(O332="sníž. přenesená",K332,0)</f>
        <v>0</v>
      </c>
      <c r="BI332" s="232">
        <f>IF(O332="nulová",K332,0)</f>
        <v>0</v>
      </c>
      <c r="BJ332" s="15" t="s">
        <v>81</v>
      </c>
      <c r="BK332" s="232">
        <f>ROUND(P332*H332,2)</f>
        <v>0</v>
      </c>
      <c r="BL332" s="15" t="s">
        <v>81</v>
      </c>
      <c r="BM332" s="231" t="s">
        <v>1117</v>
      </c>
    </row>
    <row r="333" s="2" customFormat="1" ht="32.4" customHeight="1">
      <c r="A333" s="36"/>
      <c r="B333" s="37"/>
      <c r="C333" s="250" t="s">
        <v>1118</v>
      </c>
      <c r="D333" s="250" t="s">
        <v>229</v>
      </c>
      <c r="E333" s="251" t="s">
        <v>1119</v>
      </c>
      <c r="F333" s="252" t="s">
        <v>1120</v>
      </c>
      <c r="G333" s="253" t="s">
        <v>169</v>
      </c>
      <c r="H333" s="254">
        <v>1</v>
      </c>
      <c r="I333" s="255"/>
      <c r="J333" s="255"/>
      <c r="K333" s="256">
        <f>ROUND(P333*H333,2)</f>
        <v>0</v>
      </c>
      <c r="L333" s="257"/>
      <c r="M333" s="42"/>
      <c r="N333" s="258" t="s">
        <v>20</v>
      </c>
      <c r="O333" s="227" t="s">
        <v>43</v>
      </c>
      <c r="P333" s="228">
        <f>I333+J333</f>
        <v>0</v>
      </c>
      <c r="Q333" s="228">
        <f>ROUND(I333*H333,2)</f>
        <v>0</v>
      </c>
      <c r="R333" s="228">
        <f>ROUND(J333*H333,2)</f>
        <v>0</v>
      </c>
      <c r="S333" s="82"/>
      <c r="T333" s="229">
        <f>S333*H333</f>
        <v>0</v>
      </c>
      <c r="U333" s="229">
        <v>0</v>
      </c>
      <c r="V333" s="229">
        <f>U333*H333</f>
        <v>0</v>
      </c>
      <c r="W333" s="229">
        <v>0</v>
      </c>
      <c r="X333" s="230">
        <f>W333*H333</f>
        <v>0</v>
      </c>
      <c r="Y333" s="36"/>
      <c r="Z333" s="36"/>
      <c r="AA333" s="36"/>
      <c r="AB333" s="36"/>
      <c r="AC333" s="36"/>
      <c r="AD333" s="36"/>
      <c r="AE333" s="36"/>
      <c r="AR333" s="231" t="s">
        <v>81</v>
      </c>
      <c r="AT333" s="231" t="s">
        <v>229</v>
      </c>
      <c r="AU333" s="231" t="s">
        <v>81</v>
      </c>
      <c r="AY333" s="15" t="s">
        <v>170</v>
      </c>
      <c r="BE333" s="232">
        <f>IF(O333="základní",K333,0)</f>
        <v>0</v>
      </c>
      <c r="BF333" s="232">
        <f>IF(O333="snížená",K333,0)</f>
        <v>0</v>
      </c>
      <c r="BG333" s="232">
        <f>IF(O333="zákl. přenesená",K333,0)</f>
        <v>0</v>
      </c>
      <c r="BH333" s="232">
        <f>IF(O333="sníž. přenesená",K333,0)</f>
        <v>0</v>
      </c>
      <c r="BI333" s="232">
        <f>IF(O333="nulová",K333,0)</f>
        <v>0</v>
      </c>
      <c r="BJ333" s="15" t="s">
        <v>81</v>
      </c>
      <c r="BK333" s="232">
        <f>ROUND(P333*H333,2)</f>
        <v>0</v>
      </c>
      <c r="BL333" s="15" t="s">
        <v>81</v>
      </c>
      <c r="BM333" s="231" t="s">
        <v>1121</v>
      </c>
    </row>
    <row r="334" s="2" customFormat="1" ht="14.4" customHeight="1">
      <c r="A334" s="36"/>
      <c r="B334" s="37"/>
      <c r="C334" s="216" t="s">
        <v>1122</v>
      </c>
      <c r="D334" s="216" t="s">
        <v>166</v>
      </c>
      <c r="E334" s="217" t="s">
        <v>1123</v>
      </c>
      <c r="F334" s="218" t="s">
        <v>1124</v>
      </c>
      <c r="G334" s="219" t="s">
        <v>169</v>
      </c>
      <c r="H334" s="220">
        <v>1</v>
      </c>
      <c r="I334" s="221"/>
      <c r="J334" s="222"/>
      <c r="K334" s="223">
        <f>ROUND(P334*H334,2)</f>
        <v>0</v>
      </c>
      <c r="L334" s="224"/>
      <c r="M334" s="225"/>
      <c r="N334" s="226" t="s">
        <v>20</v>
      </c>
      <c r="O334" s="227" t="s">
        <v>43</v>
      </c>
      <c r="P334" s="228">
        <f>I334+J334</f>
        <v>0</v>
      </c>
      <c r="Q334" s="228">
        <f>ROUND(I334*H334,2)</f>
        <v>0</v>
      </c>
      <c r="R334" s="228">
        <f>ROUND(J334*H334,2)</f>
        <v>0</v>
      </c>
      <c r="S334" s="82"/>
      <c r="T334" s="229">
        <f>S334*H334</f>
        <v>0</v>
      </c>
      <c r="U334" s="229">
        <v>0</v>
      </c>
      <c r="V334" s="229">
        <f>U334*H334</f>
        <v>0</v>
      </c>
      <c r="W334" s="229">
        <v>0</v>
      </c>
      <c r="X334" s="230">
        <f>W334*H334</f>
        <v>0</v>
      </c>
      <c r="Y334" s="36"/>
      <c r="Z334" s="36"/>
      <c r="AA334" s="36"/>
      <c r="AB334" s="36"/>
      <c r="AC334" s="36"/>
      <c r="AD334" s="36"/>
      <c r="AE334" s="36"/>
      <c r="AR334" s="231" t="s">
        <v>87</v>
      </c>
      <c r="AT334" s="231" t="s">
        <v>166</v>
      </c>
      <c r="AU334" s="231" t="s">
        <v>81</v>
      </c>
      <c r="AY334" s="15" t="s">
        <v>170</v>
      </c>
      <c r="BE334" s="232">
        <f>IF(O334="základní",K334,0)</f>
        <v>0</v>
      </c>
      <c r="BF334" s="232">
        <f>IF(O334="snížená",K334,0)</f>
        <v>0</v>
      </c>
      <c r="BG334" s="232">
        <f>IF(O334="zákl. přenesená",K334,0)</f>
        <v>0</v>
      </c>
      <c r="BH334" s="232">
        <f>IF(O334="sníž. přenesená",K334,0)</f>
        <v>0</v>
      </c>
      <c r="BI334" s="232">
        <f>IF(O334="nulová",K334,0)</f>
        <v>0</v>
      </c>
      <c r="BJ334" s="15" t="s">
        <v>81</v>
      </c>
      <c r="BK334" s="232">
        <f>ROUND(P334*H334,2)</f>
        <v>0</v>
      </c>
      <c r="BL334" s="15" t="s">
        <v>81</v>
      </c>
      <c r="BM334" s="231" t="s">
        <v>1125</v>
      </c>
    </row>
    <row r="335" s="2" customFormat="1" ht="14.4" customHeight="1">
      <c r="A335" s="36"/>
      <c r="B335" s="37"/>
      <c r="C335" s="216" t="s">
        <v>1126</v>
      </c>
      <c r="D335" s="216" t="s">
        <v>166</v>
      </c>
      <c r="E335" s="217" t="s">
        <v>1127</v>
      </c>
      <c r="F335" s="218" t="s">
        <v>1128</v>
      </c>
      <c r="G335" s="219" t="s">
        <v>20</v>
      </c>
      <c r="H335" s="220">
        <v>1</v>
      </c>
      <c r="I335" s="221"/>
      <c r="J335" s="222"/>
      <c r="K335" s="223">
        <f>ROUND(P335*H335,2)</f>
        <v>0</v>
      </c>
      <c r="L335" s="224"/>
      <c r="M335" s="225"/>
      <c r="N335" s="226" t="s">
        <v>20</v>
      </c>
      <c r="O335" s="227" t="s">
        <v>43</v>
      </c>
      <c r="P335" s="228">
        <f>I335+J335</f>
        <v>0</v>
      </c>
      <c r="Q335" s="228">
        <f>ROUND(I335*H335,2)</f>
        <v>0</v>
      </c>
      <c r="R335" s="228">
        <f>ROUND(J335*H335,2)</f>
        <v>0</v>
      </c>
      <c r="S335" s="82"/>
      <c r="T335" s="229">
        <f>S335*H335</f>
        <v>0</v>
      </c>
      <c r="U335" s="229">
        <v>0</v>
      </c>
      <c r="V335" s="229">
        <f>U335*H335</f>
        <v>0</v>
      </c>
      <c r="W335" s="229">
        <v>0</v>
      </c>
      <c r="X335" s="230">
        <f>W335*H335</f>
        <v>0</v>
      </c>
      <c r="Y335" s="36"/>
      <c r="Z335" s="36"/>
      <c r="AA335" s="36"/>
      <c r="AB335" s="36"/>
      <c r="AC335" s="36"/>
      <c r="AD335" s="36"/>
      <c r="AE335" s="36"/>
      <c r="AR335" s="231" t="s">
        <v>87</v>
      </c>
      <c r="AT335" s="231" t="s">
        <v>166</v>
      </c>
      <c r="AU335" s="231" t="s">
        <v>81</v>
      </c>
      <c r="AY335" s="15" t="s">
        <v>170</v>
      </c>
      <c r="BE335" s="232">
        <f>IF(O335="základní",K335,0)</f>
        <v>0</v>
      </c>
      <c r="BF335" s="232">
        <f>IF(O335="snížená",K335,0)</f>
        <v>0</v>
      </c>
      <c r="BG335" s="232">
        <f>IF(O335="zákl. přenesená",K335,0)</f>
        <v>0</v>
      </c>
      <c r="BH335" s="232">
        <f>IF(O335="sníž. přenesená",K335,0)</f>
        <v>0</v>
      </c>
      <c r="BI335" s="232">
        <f>IF(O335="nulová",K335,0)</f>
        <v>0</v>
      </c>
      <c r="BJ335" s="15" t="s">
        <v>81</v>
      </c>
      <c r="BK335" s="232">
        <f>ROUND(P335*H335,2)</f>
        <v>0</v>
      </c>
      <c r="BL335" s="15" t="s">
        <v>81</v>
      </c>
      <c r="BM335" s="231" t="s">
        <v>1129</v>
      </c>
    </row>
    <row r="336" s="2" customFormat="1" ht="21.6" customHeight="1">
      <c r="A336" s="36"/>
      <c r="B336" s="37"/>
      <c r="C336" s="216" t="s">
        <v>1130</v>
      </c>
      <c r="D336" s="216" t="s">
        <v>166</v>
      </c>
      <c r="E336" s="217" t="s">
        <v>1131</v>
      </c>
      <c r="F336" s="218" t="s">
        <v>1132</v>
      </c>
      <c r="G336" s="219" t="s">
        <v>20</v>
      </c>
      <c r="H336" s="220">
        <v>1</v>
      </c>
      <c r="I336" s="221"/>
      <c r="J336" s="222"/>
      <c r="K336" s="223">
        <f>ROUND(P336*H336,2)</f>
        <v>0</v>
      </c>
      <c r="L336" s="224"/>
      <c r="M336" s="225"/>
      <c r="N336" s="226" t="s">
        <v>20</v>
      </c>
      <c r="O336" s="227" t="s">
        <v>43</v>
      </c>
      <c r="P336" s="228">
        <f>I336+J336</f>
        <v>0</v>
      </c>
      <c r="Q336" s="228">
        <f>ROUND(I336*H336,2)</f>
        <v>0</v>
      </c>
      <c r="R336" s="228">
        <f>ROUND(J336*H336,2)</f>
        <v>0</v>
      </c>
      <c r="S336" s="82"/>
      <c r="T336" s="229">
        <f>S336*H336</f>
        <v>0</v>
      </c>
      <c r="U336" s="229">
        <v>0</v>
      </c>
      <c r="V336" s="229">
        <f>U336*H336</f>
        <v>0</v>
      </c>
      <c r="W336" s="229">
        <v>0</v>
      </c>
      <c r="X336" s="230">
        <f>W336*H336</f>
        <v>0</v>
      </c>
      <c r="Y336" s="36"/>
      <c r="Z336" s="36"/>
      <c r="AA336" s="36"/>
      <c r="AB336" s="36"/>
      <c r="AC336" s="36"/>
      <c r="AD336" s="36"/>
      <c r="AE336" s="36"/>
      <c r="AR336" s="231" t="s">
        <v>87</v>
      </c>
      <c r="AT336" s="231" t="s">
        <v>166</v>
      </c>
      <c r="AU336" s="231" t="s">
        <v>81</v>
      </c>
      <c r="AY336" s="15" t="s">
        <v>170</v>
      </c>
      <c r="BE336" s="232">
        <f>IF(O336="základní",K336,0)</f>
        <v>0</v>
      </c>
      <c r="BF336" s="232">
        <f>IF(O336="snížená",K336,0)</f>
        <v>0</v>
      </c>
      <c r="BG336" s="232">
        <f>IF(O336="zákl. přenesená",K336,0)</f>
        <v>0</v>
      </c>
      <c r="BH336" s="232">
        <f>IF(O336="sníž. přenesená",K336,0)</f>
        <v>0</v>
      </c>
      <c r="BI336" s="232">
        <f>IF(O336="nulová",K336,0)</f>
        <v>0</v>
      </c>
      <c r="BJ336" s="15" t="s">
        <v>81</v>
      </c>
      <c r="BK336" s="232">
        <f>ROUND(P336*H336,2)</f>
        <v>0</v>
      </c>
      <c r="BL336" s="15" t="s">
        <v>81</v>
      </c>
      <c r="BM336" s="231" t="s">
        <v>1133</v>
      </c>
    </row>
    <row r="337" s="2" customFormat="1" ht="21.6" customHeight="1">
      <c r="A337" s="36"/>
      <c r="B337" s="37"/>
      <c r="C337" s="216" t="s">
        <v>1134</v>
      </c>
      <c r="D337" s="216" t="s">
        <v>166</v>
      </c>
      <c r="E337" s="217" t="s">
        <v>1135</v>
      </c>
      <c r="F337" s="218" t="s">
        <v>1132</v>
      </c>
      <c r="G337" s="219" t="s">
        <v>20</v>
      </c>
      <c r="H337" s="220">
        <v>2</v>
      </c>
      <c r="I337" s="221"/>
      <c r="J337" s="222"/>
      <c r="K337" s="223">
        <f>ROUND(P337*H337,2)</f>
        <v>0</v>
      </c>
      <c r="L337" s="224"/>
      <c r="M337" s="225"/>
      <c r="N337" s="226" t="s">
        <v>20</v>
      </c>
      <c r="O337" s="227" t="s">
        <v>43</v>
      </c>
      <c r="P337" s="228">
        <f>I337+J337</f>
        <v>0</v>
      </c>
      <c r="Q337" s="228">
        <f>ROUND(I337*H337,2)</f>
        <v>0</v>
      </c>
      <c r="R337" s="228">
        <f>ROUND(J337*H337,2)</f>
        <v>0</v>
      </c>
      <c r="S337" s="82"/>
      <c r="T337" s="229">
        <f>S337*H337</f>
        <v>0</v>
      </c>
      <c r="U337" s="229">
        <v>0</v>
      </c>
      <c r="V337" s="229">
        <f>U337*H337</f>
        <v>0</v>
      </c>
      <c r="W337" s="229">
        <v>0</v>
      </c>
      <c r="X337" s="230">
        <f>W337*H337</f>
        <v>0</v>
      </c>
      <c r="Y337" s="36"/>
      <c r="Z337" s="36"/>
      <c r="AA337" s="36"/>
      <c r="AB337" s="36"/>
      <c r="AC337" s="36"/>
      <c r="AD337" s="36"/>
      <c r="AE337" s="36"/>
      <c r="AR337" s="231" t="s">
        <v>87</v>
      </c>
      <c r="AT337" s="231" t="s">
        <v>166</v>
      </c>
      <c r="AU337" s="231" t="s">
        <v>81</v>
      </c>
      <c r="AY337" s="15" t="s">
        <v>170</v>
      </c>
      <c r="BE337" s="232">
        <f>IF(O337="základní",K337,0)</f>
        <v>0</v>
      </c>
      <c r="BF337" s="232">
        <f>IF(O337="snížená",K337,0)</f>
        <v>0</v>
      </c>
      <c r="BG337" s="232">
        <f>IF(O337="zákl. přenesená",K337,0)</f>
        <v>0</v>
      </c>
      <c r="BH337" s="232">
        <f>IF(O337="sníž. přenesená",K337,0)</f>
        <v>0</v>
      </c>
      <c r="BI337" s="232">
        <f>IF(O337="nulová",K337,0)</f>
        <v>0</v>
      </c>
      <c r="BJ337" s="15" t="s">
        <v>81</v>
      </c>
      <c r="BK337" s="232">
        <f>ROUND(P337*H337,2)</f>
        <v>0</v>
      </c>
      <c r="BL337" s="15" t="s">
        <v>81</v>
      </c>
      <c r="BM337" s="231" t="s">
        <v>1136</v>
      </c>
    </row>
    <row r="338" s="2" customFormat="1" ht="43.2" customHeight="1">
      <c r="A338" s="36"/>
      <c r="B338" s="37"/>
      <c r="C338" s="250" t="s">
        <v>1137</v>
      </c>
      <c r="D338" s="250" t="s">
        <v>229</v>
      </c>
      <c r="E338" s="251" t="s">
        <v>1138</v>
      </c>
      <c r="F338" s="252" t="s">
        <v>1139</v>
      </c>
      <c r="G338" s="253" t="s">
        <v>169</v>
      </c>
      <c r="H338" s="254">
        <v>4</v>
      </c>
      <c r="I338" s="255"/>
      <c r="J338" s="255"/>
      <c r="K338" s="256">
        <f>ROUND(P338*H338,2)</f>
        <v>0</v>
      </c>
      <c r="L338" s="257"/>
      <c r="M338" s="42"/>
      <c r="N338" s="258" t="s">
        <v>20</v>
      </c>
      <c r="O338" s="227" t="s">
        <v>43</v>
      </c>
      <c r="P338" s="228">
        <f>I338+J338</f>
        <v>0</v>
      </c>
      <c r="Q338" s="228">
        <f>ROUND(I338*H338,2)</f>
        <v>0</v>
      </c>
      <c r="R338" s="228">
        <f>ROUND(J338*H338,2)</f>
        <v>0</v>
      </c>
      <c r="S338" s="82"/>
      <c r="T338" s="229">
        <f>S338*H338</f>
        <v>0</v>
      </c>
      <c r="U338" s="229">
        <v>0</v>
      </c>
      <c r="V338" s="229">
        <f>U338*H338</f>
        <v>0</v>
      </c>
      <c r="W338" s="229">
        <v>0</v>
      </c>
      <c r="X338" s="230">
        <f>W338*H338</f>
        <v>0</v>
      </c>
      <c r="Y338" s="36"/>
      <c r="Z338" s="36"/>
      <c r="AA338" s="36"/>
      <c r="AB338" s="36"/>
      <c r="AC338" s="36"/>
      <c r="AD338" s="36"/>
      <c r="AE338" s="36"/>
      <c r="AR338" s="231" t="s">
        <v>81</v>
      </c>
      <c r="AT338" s="231" t="s">
        <v>229</v>
      </c>
      <c r="AU338" s="231" t="s">
        <v>81</v>
      </c>
      <c r="AY338" s="15" t="s">
        <v>170</v>
      </c>
      <c r="BE338" s="232">
        <f>IF(O338="základní",K338,0)</f>
        <v>0</v>
      </c>
      <c r="BF338" s="232">
        <f>IF(O338="snížená",K338,0)</f>
        <v>0</v>
      </c>
      <c r="BG338" s="232">
        <f>IF(O338="zákl. přenesená",K338,0)</f>
        <v>0</v>
      </c>
      <c r="BH338" s="232">
        <f>IF(O338="sníž. přenesená",K338,0)</f>
        <v>0</v>
      </c>
      <c r="BI338" s="232">
        <f>IF(O338="nulová",K338,0)</f>
        <v>0</v>
      </c>
      <c r="BJ338" s="15" t="s">
        <v>81</v>
      </c>
      <c r="BK338" s="232">
        <f>ROUND(P338*H338,2)</f>
        <v>0</v>
      </c>
      <c r="BL338" s="15" t="s">
        <v>81</v>
      </c>
      <c r="BM338" s="231" t="s">
        <v>1140</v>
      </c>
    </row>
    <row r="339" s="2" customFormat="1" ht="43.2" customHeight="1">
      <c r="A339" s="36"/>
      <c r="B339" s="37"/>
      <c r="C339" s="250" t="s">
        <v>1141</v>
      </c>
      <c r="D339" s="250" t="s">
        <v>229</v>
      </c>
      <c r="E339" s="251" t="s">
        <v>1142</v>
      </c>
      <c r="F339" s="252" t="s">
        <v>1143</v>
      </c>
      <c r="G339" s="253" t="s">
        <v>169</v>
      </c>
      <c r="H339" s="254">
        <v>1</v>
      </c>
      <c r="I339" s="255"/>
      <c r="J339" s="255"/>
      <c r="K339" s="256">
        <f>ROUND(P339*H339,2)</f>
        <v>0</v>
      </c>
      <c r="L339" s="257"/>
      <c r="M339" s="42"/>
      <c r="N339" s="258" t="s">
        <v>20</v>
      </c>
      <c r="O339" s="227" t="s">
        <v>43</v>
      </c>
      <c r="P339" s="228">
        <f>I339+J339</f>
        <v>0</v>
      </c>
      <c r="Q339" s="228">
        <f>ROUND(I339*H339,2)</f>
        <v>0</v>
      </c>
      <c r="R339" s="228">
        <f>ROUND(J339*H339,2)</f>
        <v>0</v>
      </c>
      <c r="S339" s="82"/>
      <c r="T339" s="229">
        <f>S339*H339</f>
        <v>0</v>
      </c>
      <c r="U339" s="229">
        <v>0</v>
      </c>
      <c r="V339" s="229">
        <f>U339*H339</f>
        <v>0</v>
      </c>
      <c r="W339" s="229">
        <v>0</v>
      </c>
      <c r="X339" s="230">
        <f>W339*H339</f>
        <v>0</v>
      </c>
      <c r="Y339" s="36"/>
      <c r="Z339" s="36"/>
      <c r="AA339" s="36"/>
      <c r="AB339" s="36"/>
      <c r="AC339" s="36"/>
      <c r="AD339" s="36"/>
      <c r="AE339" s="36"/>
      <c r="AR339" s="231" t="s">
        <v>81</v>
      </c>
      <c r="AT339" s="231" t="s">
        <v>229</v>
      </c>
      <c r="AU339" s="231" t="s">
        <v>81</v>
      </c>
      <c r="AY339" s="15" t="s">
        <v>170</v>
      </c>
      <c r="BE339" s="232">
        <f>IF(O339="základní",K339,0)</f>
        <v>0</v>
      </c>
      <c r="BF339" s="232">
        <f>IF(O339="snížená",K339,0)</f>
        <v>0</v>
      </c>
      <c r="BG339" s="232">
        <f>IF(O339="zákl. přenesená",K339,0)</f>
        <v>0</v>
      </c>
      <c r="BH339" s="232">
        <f>IF(O339="sníž. přenesená",K339,0)</f>
        <v>0</v>
      </c>
      <c r="BI339" s="232">
        <f>IF(O339="nulová",K339,0)</f>
        <v>0</v>
      </c>
      <c r="BJ339" s="15" t="s">
        <v>81</v>
      </c>
      <c r="BK339" s="232">
        <f>ROUND(P339*H339,2)</f>
        <v>0</v>
      </c>
      <c r="BL339" s="15" t="s">
        <v>81</v>
      </c>
      <c r="BM339" s="231" t="s">
        <v>1144</v>
      </c>
    </row>
    <row r="340" s="2" customFormat="1" ht="43.2" customHeight="1">
      <c r="A340" s="36"/>
      <c r="B340" s="37"/>
      <c r="C340" s="250" t="s">
        <v>1145</v>
      </c>
      <c r="D340" s="250" t="s">
        <v>229</v>
      </c>
      <c r="E340" s="251" t="s">
        <v>1146</v>
      </c>
      <c r="F340" s="252" t="s">
        <v>1147</v>
      </c>
      <c r="G340" s="253" t="s">
        <v>169</v>
      </c>
      <c r="H340" s="254">
        <v>2</v>
      </c>
      <c r="I340" s="255"/>
      <c r="J340" s="255"/>
      <c r="K340" s="256">
        <f>ROUND(P340*H340,2)</f>
        <v>0</v>
      </c>
      <c r="L340" s="257"/>
      <c r="M340" s="42"/>
      <c r="N340" s="258" t="s">
        <v>20</v>
      </c>
      <c r="O340" s="227" t="s">
        <v>43</v>
      </c>
      <c r="P340" s="228">
        <f>I340+J340</f>
        <v>0</v>
      </c>
      <c r="Q340" s="228">
        <f>ROUND(I340*H340,2)</f>
        <v>0</v>
      </c>
      <c r="R340" s="228">
        <f>ROUND(J340*H340,2)</f>
        <v>0</v>
      </c>
      <c r="S340" s="82"/>
      <c r="T340" s="229">
        <f>S340*H340</f>
        <v>0</v>
      </c>
      <c r="U340" s="229">
        <v>0</v>
      </c>
      <c r="V340" s="229">
        <f>U340*H340</f>
        <v>0</v>
      </c>
      <c r="W340" s="229">
        <v>0</v>
      </c>
      <c r="X340" s="230">
        <f>W340*H340</f>
        <v>0</v>
      </c>
      <c r="Y340" s="36"/>
      <c r="Z340" s="36"/>
      <c r="AA340" s="36"/>
      <c r="AB340" s="36"/>
      <c r="AC340" s="36"/>
      <c r="AD340" s="36"/>
      <c r="AE340" s="36"/>
      <c r="AR340" s="231" t="s">
        <v>81</v>
      </c>
      <c r="AT340" s="231" t="s">
        <v>229</v>
      </c>
      <c r="AU340" s="231" t="s">
        <v>81</v>
      </c>
      <c r="AY340" s="15" t="s">
        <v>170</v>
      </c>
      <c r="BE340" s="232">
        <f>IF(O340="základní",K340,0)</f>
        <v>0</v>
      </c>
      <c r="BF340" s="232">
        <f>IF(O340="snížená",K340,0)</f>
        <v>0</v>
      </c>
      <c r="BG340" s="232">
        <f>IF(O340="zákl. přenesená",K340,0)</f>
        <v>0</v>
      </c>
      <c r="BH340" s="232">
        <f>IF(O340="sníž. přenesená",K340,0)</f>
        <v>0</v>
      </c>
      <c r="BI340" s="232">
        <f>IF(O340="nulová",K340,0)</f>
        <v>0</v>
      </c>
      <c r="BJ340" s="15" t="s">
        <v>81</v>
      </c>
      <c r="BK340" s="232">
        <f>ROUND(P340*H340,2)</f>
        <v>0</v>
      </c>
      <c r="BL340" s="15" t="s">
        <v>81</v>
      </c>
      <c r="BM340" s="231" t="s">
        <v>1148</v>
      </c>
    </row>
    <row r="341" s="2" customFormat="1" ht="43.2" customHeight="1">
      <c r="A341" s="36"/>
      <c r="B341" s="37"/>
      <c r="C341" s="250" t="s">
        <v>1149</v>
      </c>
      <c r="D341" s="250" t="s">
        <v>229</v>
      </c>
      <c r="E341" s="251" t="s">
        <v>1150</v>
      </c>
      <c r="F341" s="252" t="s">
        <v>1151</v>
      </c>
      <c r="G341" s="253" t="s">
        <v>169</v>
      </c>
      <c r="H341" s="254">
        <v>2</v>
      </c>
      <c r="I341" s="255"/>
      <c r="J341" s="255"/>
      <c r="K341" s="256">
        <f>ROUND(P341*H341,2)</f>
        <v>0</v>
      </c>
      <c r="L341" s="257"/>
      <c r="M341" s="42"/>
      <c r="N341" s="258" t="s">
        <v>20</v>
      </c>
      <c r="O341" s="227" t="s">
        <v>43</v>
      </c>
      <c r="P341" s="228">
        <f>I341+J341</f>
        <v>0</v>
      </c>
      <c r="Q341" s="228">
        <f>ROUND(I341*H341,2)</f>
        <v>0</v>
      </c>
      <c r="R341" s="228">
        <f>ROUND(J341*H341,2)</f>
        <v>0</v>
      </c>
      <c r="S341" s="82"/>
      <c r="T341" s="229">
        <f>S341*H341</f>
        <v>0</v>
      </c>
      <c r="U341" s="229">
        <v>0</v>
      </c>
      <c r="V341" s="229">
        <f>U341*H341</f>
        <v>0</v>
      </c>
      <c r="W341" s="229">
        <v>0</v>
      </c>
      <c r="X341" s="230">
        <f>W341*H341</f>
        <v>0</v>
      </c>
      <c r="Y341" s="36"/>
      <c r="Z341" s="36"/>
      <c r="AA341" s="36"/>
      <c r="AB341" s="36"/>
      <c r="AC341" s="36"/>
      <c r="AD341" s="36"/>
      <c r="AE341" s="36"/>
      <c r="AR341" s="231" t="s">
        <v>81</v>
      </c>
      <c r="AT341" s="231" t="s">
        <v>229</v>
      </c>
      <c r="AU341" s="231" t="s">
        <v>81</v>
      </c>
      <c r="AY341" s="15" t="s">
        <v>170</v>
      </c>
      <c r="BE341" s="232">
        <f>IF(O341="základní",K341,0)</f>
        <v>0</v>
      </c>
      <c r="BF341" s="232">
        <f>IF(O341="snížená",K341,0)</f>
        <v>0</v>
      </c>
      <c r="BG341" s="232">
        <f>IF(O341="zákl. přenesená",K341,0)</f>
        <v>0</v>
      </c>
      <c r="BH341" s="232">
        <f>IF(O341="sníž. přenesená",K341,0)</f>
        <v>0</v>
      </c>
      <c r="BI341" s="232">
        <f>IF(O341="nulová",K341,0)</f>
        <v>0</v>
      </c>
      <c r="BJ341" s="15" t="s">
        <v>81</v>
      </c>
      <c r="BK341" s="232">
        <f>ROUND(P341*H341,2)</f>
        <v>0</v>
      </c>
      <c r="BL341" s="15" t="s">
        <v>81</v>
      </c>
      <c r="BM341" s="231" t="s">
        <v>1152</v>
      </c>
    </row>
    <row r="342" s="2" customFormat="1" ht="140.4" customHeight="1">
      <c r="A342" s="36"/>
      <c r="B342" s="37"/>
      <c r="C342" s="250" t="s">
        <v>1153</v>
      </c>
      <c r="D342" s="250" t="s">
        <v>229</v>
      </c>
      <c r="E342" s="251" t="s">
        <v>1154</v>
      </c>
      <c r="F342" s="252" t="s">
        <v>1155</v>
      </c>
      <c r="G342" s="253" t="s">
        <v>169</v>
      </c>
      <c r="H342" s="254">
        <v>18</v>
      </c>
      <c r="I342" s="255"/>
      <c r="J342" s="255"/>
      <c r="K342" s="256">
        <f>ROUND(P342*H342,2)</f>
        <v>0</v>
      </c>
      <c r="L342" s="257"/>
      <c r="M342" s="42"/>
      <c r="N342" s="258" t="s">
        <v>20</v>
      </c>
      <c r="O342" s="227" t="s">
        <v>43</v>
      </c>
      <c r="P342" s="228">
        <f>I342+J342</f>
        <v>0</v>
      </c>
      <c r="Q342" s="228">
        <f>ROUND(I342*H342,2)</f>
        <v>0</v>
      </c>
      <c r="R342" s="228">
        <f>ROUND(J342*H342,2)</f>
        <v>0</v>
      </c>
      <c r="S342" s="82"/>
      <c r="T342" s="229">
        <f>S342*H342</f>
        <v>0</v>
      </c>
      <c r="U342" s="229">
        <v>0</v>
      </c>
      <c r="V342" s="229">
        <f>U342*H342</f>
        <v>0</v>
      </c>
      <c r="W342" s="229">
        <v>0</v>
      </c>
      <c r="X342" s="230">
        <f>W342*H342</f>
        <v>0</v>
      </c>
      <c r="Y342" s="36"/>
      <c r="Z342" s="36"/>
      <c r="AA342" s="36"/>
      <c r="AB342" s="36"/>
      <c r="AC342" s="36"/>
      <c r="AD342" s="36"/>
      <c r="AE342" s="36"/>
      <c r="AR342" s="231" t="s">
        <v>81</v>
      </c>
      <c r="AT342" s="231" t="s">
        <v>229</v>
      </c>
      <c r="AU342" s="231" t="s">
        <v>81</v>
      </c>
      <c r="AY342" s="15" t="s">
        <v>170</v>
      </c>
      <c r="BE342" s="232">
        <f>IF(O342="základní",K342,0)</f>
        <v>0</v>
      </c>
      <c r="BF342" s="232">
        <f>IF(O342="snížená",K342,0)</f>
        <v>0</v>
      </c>
      <c r="BG342" s="232">
        <f>IF(O342="zákl. přenesená",K342,0)</f>
        <v>0</v>
      </c>
      <c r="BH342" s="232">
        <f>IF(O342="sníž. přenesená",K342,0)</f>
        <v>0</v>
      </c>
      <c r="BI342" s="232">
        <f>IF(O342="nulová",K342,0)</f>
        <v>0</v>
      </c>
      <c r="BJ342" s="15" t="s">
        <v>81</v>
      </c>
      <c r="BK342" s="232">
        <f>ROUND(P342*H342,2)</f>
        <v>0</v>
      </c>
      <c r="BL342" s="15" t="s">
        <v>81</v>
      </c>
      <c r="BM342" s="231" t="s">
        <v>1156</v>
      </c>
    </row>
    <row r="343" s="2" customFormat="1" ht="32.4" customHeight="1">
      <c r="A343" s="36"/>
      <c r="B343" s="37"/>
      <c r="C343" s="250" t="s">
        <v>1157</v>
      </c>
      <c r="D343" s="250" t="s">
        <v>229</v>
      </c>
      <c r="E343" s="251" t="s">
        <v>1158</v>
      </c>
      <c r="F343" s="252" t="s">
        <v>1159</v>
      </c>
      <c r="G343" s="253" t="s">
        <v>169</v>
      </c>
      <c r="H343" s="254">
        <v>556</v>
      </c>
      <c r="I343" s="255"/>
      <c r="J343" s="255"/>
      <c r="K343" s="256">
        <f>ROUND(P343*H343,2)</f>
        <v>0</v>
      </c>
      <c r="L343" s="257"/>
      <c r="M343" s="42"/>
      <c r="N343" s="258" t="s">
        <v>20</v>
      </c>
      <c r="O343" s="227" t="s">
        <v>43</v>
      </c>
      <c r="P343" s="228">
        <f>I343+J343</f>
        <v>0</v>
      </c>
      <c r="Q343" s="228">
        <f>ROUND(I343*H343,2)</f>
        <v>0</v>
      </c>
      <c r="R343" s="228">
        <f>ROUND(J343*H343,2)</f>
        <v>0</v>
      </c>
      <c r="S343" s="82"/>
      <c r="T343" s="229">
        <f>S343*H343</f>
        <v>0</v>
      </c>
      <c r="U343" s="229">
        <v>0</v>
      </c>
      <c r="V343" s="229">
        <f>U343*H343</f>
        <v>0</v>
      </c>
      <c r="W343" s="229">
        <v>0</v>
      </c>
      <c r="X343" s="230">
        <f>W343*H343</f>
        <v>0</v>
      </c>
      <c r="Y343" s="36"/>
      <c r="Z343" s="36"/>
      <c r="AA343" s="36"/>
      <c r="AB343" s="36"/>
      <c r="AC343" s="36"/>
      <c r="AD343" s="36"/>
      <c r="AE343" s="36"/>
      <c r="AR343" s="231" t="s">
        <v>81</v>
      </c>
      <c r="AT343" s="231" t="s">
        <v>229</v>
      </c>
      <c r="AU343" s="231" t="s">
        <v>81</v>
      </c>
      <c r="AY343" s="15" t="s">
        <v>170</v>
      </c>
      <c r="BE343" s="232">
        <f>IF(O343="základní",K343,0)</f>
        <v>0</v>
      </c>
      <c r="BF343" s="232">
        <f>IF(O343="snížená",K343,0)</f>
        <v>0</v>
      </c>
      <c r="BG343" s="232">
        <f>IF(O343="zákl. přenesená",K343,0)</f>
        <v>0</v>
      </c>
      <c r="BH343" s="232">
        <f>IF(O343="sníž. přenesená",K343,0)</f>
        <v>0</v>
      </c>
      <c r="BI343" s="232">
        <f>IF(O343="nulová",K343,0)</f>
        <v>0</v>
      </c>
      <c r="BJ343" s="15" t="s">
        <v>81</v>
      </c>
      <c r="BK343" s="232">
        <f>ROUND(P343*H343,2)</f>
        <v>0</v>
      </c>
      <c r="BL343" s="15" t="s">
        <v>81</v>
      </c>
      <c r="BM343" s="231" t="s">
        <v>1160</v>
      </c>
    </row>
    <row r="344" s="2" customFormat="1" ht="32.4" customHeight="1">
      <c r="A344" s="36"/>
      <c r="B344" s="37"/>
      <c r="C344" s="250" t="s">
        <v>1161</v>
      </c>
      <c r="D344" s="250" t="s">
        <v>229</v>
      </c>
      <c r="E344" s="251" t="s">
        <v>1162</v>
      </c>
      <c r="F344" s="252" t="s">
        <v>1163</v>
      </c>
      <c r="G344" s="253" t="s">
        <v>169</v>
      </c>
      <c r="H344" s="254">
        <v>18</v>
      </c>
      <c r="I344" s="255"/>
      <c r="J344" s="255"/>
      <c r="K344" s="256">
        <f>ROUND(P344*H344,2)</f>
        <v>0</v>
      </c>
      <c r="L344" s="257"/>
      <c r="M344" s="42"/>
      <c r="N344" s="258" t="s">
        <v>20</v>
      </c>
      <c r="O344" s="227" t="s">
        <v>43</v>
      </c>
      <c r="P344" s="228">
        <f>I344+J344</f>
        <v>0</v>
      </c>
      <c r="Q344" s="228">
        <f>ROUND(I344*H344,2)</f>
        <v>0</v>
      </c>
      <c r="R344" s="228">
        <f>ROUND(J344*H344,2)</f>
        <v>0</v>
      </c>
      <c r="S344" s="82"/>
      <c r="T344" s="229">
        <f>S344*H344</f>
        <v>0</v>
      </c>
      <c r="U344" s="229">
        <v>0</v>
      </c>
      <c r="V344" s="229">
        <f>U344*H344</f>
        <v>0</v>
      </c>
      <c r="W344" s="229">
        <v>0</v>
      </c>
      <c r="X344" s="230">
        <f>W344*H344</f>
        <v>0</v>
      </c>
      <c r="Y344" s="36"/>
      <c r="Z344" s="36"/>
      <c r="AA344" s="36"/>
      <c r="AB344" s="36"/>
      <c r="AC344" s="36"/>
      <c r="AD344" s="36"/>
      <c r="AE344" s="36"/>
      <c r="AR344" s="231" t="s">
        <v>81</v>
      </c>
      <c r="AT344" s="231" t="s">
        <v>229</v>
      </c>
      <c r="AU344" s="231" t="s">
        <v>81</v>
      </c>
      <c r="AY344" s="15" t="s">
        <v>170</v>
      </c>
      <c r="BE344" s="232">
        <f>IF(O344="základní",K344,0)</f>
        <v>0</v>
      </c>
      <c r="BF344" s="232">
        <f>IF(O344="snížená",K344,0)</f>
        <v>0</v>
      </c>
      <c r="BG344" s="232">
        <f>IF(O344="zákl. přenesená",K344,0)</f>
        <v>0</v>
      </c>
      <c r="BH344" s="232">
        <f>IF(O344="sníž. přenesená",K344,0)</f>
        <v>0</v>
      </c>
      <c r="BI344" s="232">
        <f>IF(O344="nulová",K344,0)</f>
        <v>0</v>
      </c>
      <c r="BJ344" s="15" t="s">
        <v>81</v>
      </c>
      <c r="BK344" s="232">
        <f>ROUND(P344*H344,2)</f>
        <v>0</v>
      </c>
      <c r="BL344" s="15" t="s">
        <v>81</v>
      </c>
      <c r="BM344" s="231" t="s">
        <v>1164</v>
      </c>
    </row>
    <row r="345" s="2" customFormat="1" ht="32.4" customHeight="1">
      <c r="A345" s="36"/>
      <c r="B345" s="37"/>
      <c r="C345" s="250" t="s">
        <v>1165</v>
      </c>
      <c r="D345" s="250" t="s">
        <v>229</v>
      </c>
      <c r="E345" s="251" t="s">
        <v>1166</v>
      </c>
      <c r="F345" s="252" t="s">
        <v>1167</v>
      </c>
      <c r="G345" s="253" t="s">
        <v>169</v>
      </c>
      <c r="H345" s="254">
        <v>1</v>
      </c>
      <c r="I345" s="255"/>
      <c r="J345" s="255"/>
      <c r="K345" s="256">
        <f>ROUND(P345*H345,2)</f>
        <v>0</v>
      </c>
      <c r="L345" s="257"/>
      <c r="M345" s="42"/>
      <c r="N345" s="258" t="s">
        <v>20</v>
      </c>
      <c r="O345" s="227" t="s">
        <v>43</v>
      </c>
      <c r="P345" s="228">
        <f>I345+J345</f>
        <v>0</v>
      </c>
      <c r="Q345" s="228">
        <f>ROUND(I345*H345,2)</f>
        <v>0</v>
      </c>
      <c r="R345" s="228">
        <f>ROUND(J345*H345,2)</f>
        <v>0</v>
      </c>
      <c r="S345" s="82"/>
      <c r="T345" s="229">
        <f>S345*H345</f>
        <v>0</v>
      </c>
      <c r="U345" s="229">
        <v>0</v>
      </c>
      <c r="V345" s="229">
        <f>U345*H345</f>
        <v>0</v>
      </c>
      <c r="W345" s="229">
        <v>0</v>
      </c>
      <c r="X345" s="230">
        <f>W345*H345</f>
        <v>0</v>
      </c>
      <c r="Y345" s="36"/>
      <c r="Z345" s="36"/>
      <c r="AA345" s="36"/>
      <c r="AB345" s="36"/>
      <c r="AC345" s="36"/>
      <c r="AD345" s="36"/>
      <c r="AE345" s="36"/>
      <c r="AR345" s="231" t="s">
        <v>81</v>
      </c>
      <c r="AT345" s="231" t="s">
        <v>229</v>
      </c>
      <c r="AU345" s="231" t="s">
        <v>81</v>
      </c>
      <c r="AY345" s="15" t="s">
        <v>170</v>
      </c>
      <c r="BE345" s="232">
        <f>IF(O345="základní",K345,0)</f>
        <v>0</v>
      </c>
      <c r="BF345" s="232">
        <f>IF(O345="snížená",K345,0)</f>
        <v>0</v>
      </c>
      <c r="BG345" s="232">
        <f>IF(O345="zákl. přenesená",K345,0)</f>
        <v>0</v>
      </c>
      <c r="BH345" s="232">
        <f>IF(O345="sníž. přenesená",K345,0)</f>
        <v>0</v>
      </c>
      <c r="BI345" s="232">
        <f>IF(O345="nulová",K345,0)</f>
        <v>0</v>
      </c>
      <c r="BJ345" s="15" t="s">
        <v>81</v>
      </c>
      <c r="BK345" s="232">
        <f>ROUND(P345*H345,2)</f>
        <v>0</v>
      </c>
      <c r="BL345" s="15" t="s">
        <v>81</v>
      </c>
      <c r="BM345" s="231" t="s">
        <v>1168</v>
      </c>
    </row>
    <row r="346" s="2" customFormat="1" ht="32.4" customHeight="1">
      <c r="A346" s="36"/>
      <c r="B346" s="37"/>
      <c r="C346" s="250" t="s">
        <v>1169</v>
      </c>
      <c r="D346" s="250" t="s">
        <v>229</v>
      </c>
      <c r="E346" s="251" t="s">
        <v>1170</v>
      </c>
      <c r="F346" s="252" t="s">
        <v>1171</v>
      </c>
      <c r="G346" s="253" t="s">
        <v>169</v>
      </c>
      <c r="H346" s="254">
        <v>1</v>
      </c>
      <c r="I346" s="255"/>
      <c r="J346" s="255"/>
      <c r="K346" s="256">
        <f>ROUND(P346*H346,2)</f>
        <v>0</v>
      </c>
      <c r="L346" s="257"/>
      <c r="M346" s="42"/>
      <c r="N346" s="258" t="s">
        <v>20</v>
      </c>
      <c r="O346" s="227" t="s">
        <v>43</v>
      </c>
      <c r="P346" s="228">
        <f>I346+J346</f>
        <v>0</v>
      </c>
      <c r="Q346" s="228">
        <f>ROUND(I346*H346,2)</f>
        <v>0</v>
      </c>
      <c r="R346" s="228">
        <f>ROUND(J346*H346,2)</f>
        <v>0</v>
      </c>
      <c r="S346" s="82"/>
      <c r="T346" s="229">
        <f>S346*H346</f>
        <v>0</v>
      </c>
      <c r="U346" s="229">
        <v>0</v>
      </c>
      <c r="V346" s="229">
        <f>U346*H346</f>
        <v>0</v>
      </c>
      <c r="W346" s="229">
        <v>0</v>
      </c>
      <c r="X346" s="230">
        <f>W346*H346</f>
        <v>0</v>
      </c>
      <c r="Y346" s="36"/>
      <c r="Z346" s="36"/>
      <c r="AA346" s="36"/>
      <c r="AB346" s="36"/>
      <c r="AC346" s="36"/>
      <c r="AD346" s="36"/>
      <c r="AE346" s="36"/>
      <c r="AR346" s="231" t="s">
        <v>81</v>
      </c>
      <c r="AT346" s="231" t="s">
        <v>229</v>
      </c>
      <c r="AU346" s="231" t="s">
        <v>81</v>
      </c>
      <c r="AY346" s="15" t="s">
        <v>170</v>
      </c>
      <c r="BE346" s="232">
        <f>IF(O346="základní",K346,0)</f>
        <v>0</v>
      </c>
      <c r="BF346" s="232">
        <f>IF(O346="snížená",K346,0)</f>
        <v>0</v>
      </c>
      <c r="BG346" s="232">
        <f>IF(O346="zákl. přenesená",K346,0)</f>
        <v>0</v>
      </c>
      <c r="BH346" s="232">
        <f>IF(O346="sníž. přenesená",K346,0)</f>
        <v>0</v>
      </c>
      <c r="BI346" s="232">
        <f>IF(O346="nulová",K346,0)</f>
        <v>0</v>
      </c>
      <c r="BJ346" s="15" t="s">
        <v>81</v>
      </c>
      <c r="BK346" s="232">
        <f>ROUND(P346*H346,2)</f>
        <v>0</v>
      </c>
      <c r="BL346" s="15" t="s">
        <v>81</v>
      </c>
      <c r="BM346" s="231" t="s">
        <v>1172</v>
      </c>
    </row>
    <row r="347" s="2" customFormat="1" ht="43.2" customHeight="1">
      <c r="A347" s="36"/>
      <c r="B347" s="37"/>
      <c r="C347" s="250" t="s">
        <v>1173</v>
      </c>
      <c r="D347" s="250" t="s">
        <v>229</v>
      </c>
      <c r="E347" s="251" t="s">
        <v>1174</v>
      </c>
      <c r="F347" s="252" t="s">
        <v>1175</v>
      </c>
      <c r="G347" s="253" t="s">
        <v>169</v>
      </c>
      <c r="H347" s="254">
        <v>18</v>
      </c>
      <c r="I347" s="255"/>
      <c r="J347" s="255"/>
      <c r="K347" s="256">
        <f>ROUND(P347*H347,2)</f>
        <v>0</v>
      </c>
      <c r="L347" s="257"/>
      <c r="M347" s="42"/>
      <c r="N347" s="258" t="s">
        <v>20</v>
      </c>
      <c r="O347" s="227" t="s">
        <v>43</v>
      </c>
      <c r="P347" s="228">
        <f>I347+J347</f>
        <v>0</v>
      </c>
      <c r="Q347" s="228">
        <f>ROUND(I347*H347,2)</f>
        <v>0</v>
      </c>
      <c r="R347" s="228">
        <f>ROUND(J347*H347,2)</f>
        <v>0</v>
      </c>
      <c r="S347" s="82"/>
      <c r="T347" s="229">
        <f>S347*H347</f>
        <v>0</v>
      </c>
      <c r="U347" s="229">
        <v>0</v>
      </c>
      <c r="V347" s="229">
        <f>U347*H347</f>
        <v>0</v>
      </c>
      <c r="W347" s="229">
        <v>0</v>
      </c>
      <c r="X347" s="230">
        <f>W347*H347</f>
        <v>0</v>
      </c>
      <c r="Y347" s="36"/>
      <c r="Z347" s="36"/>
      <c r="AA347" s="36"/>
      <c r="AB347" s="36"/>
      <c r="AC347" s="36"/>
      <c r="AD347" s="36"/>
      <c r="AE347" s="36"/>
      <c r="AR347" s="231" t="s">
        <v>81</v>
      </c>
      <c r="AT347" s="231" t="s">
        <v>229</v>
      </c>
      <c r="AU347" s="231" t="s">
        <v>81</v>
      </c>
      <c r="AY347" s="15" t="s">
        <v>170</v>
      </c>
      <c r="BE347" s="232">
        <f>IF(O347="základní",K347,0)</f>
        <v>0</v>
      </c>
      <c r="BF347" s="232">
        <f>IF(O347="snížená",K347,0)</f>
        <v>0</v>
      </c>
      <c r="BG347" s="232">
        <f>IF(O347="zákl. přenesená",K347,0)</f>
        <v>0</v>
      </c>
      <c r="BH347" s="232">
        <f>IF(O347="sníž. přenesená",K347,0)</f>
        <v>0</v>
      </c>
      <c r="BI347" s="232">
        <f>IF(O347="nulová",K347,0)</f>
        <v>0</v>
      </c>
      <c r="BJ347" s="15" t="s">
        <v>81</v>
      </c>
      <c r="BK347" s="232">
        <f>ROUND(P347*H347,2)</f>
        <v>0</v>
      </c>
      <c r="BL347" s="15" t="s">
        <v>81</v>
      </c>
      <c r="BM347" s="231" t="s">
        <v>1176</v>
      </c>
    </row>
    <row r="348" s="2" customFormat="1" ht="129.6" customHeight="1">
      <c r="A348" s="36"/>
      <c r="B348" s="37"/>
      <c r="C348" s="250" t="s">
        <v>1177</v>
      </c>
      <c r="D348" s="250" t="s">
        <v>229</v>
      </c>
      <c r="E348" s="251" t="s">
        <v>1178</v>
      </c>
      <c r="F348" s="252" t="s">
        <v>1179</v>
      </c>
      <c r="G348" s="253" t="s">
        <v>169</v>
      </c>
      <c r="H348" s="254">
        <v>18</v>
      </c>
      <c r="I348" s="255"/>
      <c r="J348" s="255"/>
      <c r="K348" s="256">
        <f>ROUND(P348*H348,2)</f>
        <v>0</v>
      </c>
      <c r="L348" s="257"/>
      <c r="M348" s="42"/>
      <c r="N348" s="258" t="s">
        <v>20</v>
      </c>
      <c r="O348" s="227" t="s">
        <v>43</v>
      </c>
      <c r="P348" s="228">
        <f>I348+J348</f>
        <v>0</v>
      </c>
      <c r="Q348" s="228">
        <f>ROUND(I348*H348,2)</f>
        <v>0</v>
      </c>
      <c r="R348" s="228">
        <f>ROUND(J348*H348,2)</f>
        <v>0</v>
      </c>
      <c r="S348" s="82"/>
      <c r="T348" s="229">
        <f>S348*H348</f>
        <v>0</v>
      </c>
      <c r="U348" s="229">
        <v>0</v>
      </c>
      <c r="V348" s="229">
        <f>U348*H348</f>
        <v>0</v>
      </c>
      <c r="W348" s="229">
        <v>0</v>
      </c>
      <c r="X348" s="230">
        <f>W348*H348</f>
        <v>0</v>
      </c>
      <c r="Y348" s="36"/>
      <c r="Z348" s="36"/>
      <c r="AA348" s="36"/>
      <c r="AB348" s="36"/>
      <c r="AC348" s="36"/>
      <c r="AD348" s="36"/>
      <c r="AE348" s="36"/>
      <c r="AR348" s="231" t="s">
        <v>81</v>
      </c>
      <c r="AT348" s="231" t="s">
        <v>229</v>
      </c>
      <c r="AU348" s="231" t="s">
        <v>81</v>
      </c>
      <c r="AY348" s="15" t="s">
        <v>170</v>
      </c>
      <c r="BE348" s="232">
        <f>IF(O348="základní",K348,0)</f>
        <v>0</v>
      </c>
      <c r="BF348" s="232">
        <f>IF(O348="snížená",K348,0)</f>
        <v>0</v>
      </c>
      <c r="BG348" s="232">
        <f>IF(O348="zákl. přenesená",K348,0)</f>
        <v>0</v>
      </c>
      <c r="BH348" s="232">
        <f>IF(O348="sníž. přenesená",K348,0)</f>
        <v>0</v>
      </c>
      <c r="BI348" s="232">
        <f>IF(O348="nulová",K348,0)</f>
        <v>0</v>
      </c>
      <c r="BJ348" s="15" t="s">
        <v>81</v>
      </c>
      <c r="BK348" s="232">
        <f>ROUND(P348*H348,2)</f>
        <v>0</v>
      </c>
      <c r="BL348" s="15" t="s">
        <v>81</v>
      </c>
      <c r="BM348" s="231" t="s">
        <v>1180</v>
      </c>
    </row>
    <row r="349" s="2" customFormat="1" ht="129.6" customHeight="1">
      <c r="A349" s="36"/>
      <c r="B349" s="37"/>
      <c r="C349" s="250" t="s">
        <v>1181</v>
      </c>
      <c r="D349" s="250" t="s">
        <v>229</v>
      </c>
      <c r="E349" s="251" t="s">
        <v>1182</v>
      </c>
      <c r="F349" s="252" t="s">
        <v>1183</v>
      </c>
      <c r="G349" s="253" t="s">
        <v>169</v>
      </c>
      <c r="H349" s="254">
        <v>1</v>
      </c>
      <c r="I349" s="255"/>
      <c r="J349" s="255"/>
      <c r="K349" s="256">
        <f>ROUND(P349*H349,2)</f>
        <v>0</v>
      </c>
      <c r="L349" s="257"/>
      <c r="M349" s="42"/>
      <c r="N349" s="258" t="s">
        <v>20</v>
      </c>
      <c r="O349" s="227" t="s">
        <v>43</v>
      </c>
      <c r="P349" s="228">
        <f>I349+J349</f>
        <v>0</v>
      </c>
      <c r="Q349" s="228">
        <f>ROUND(I349*H349,2)</f>
        <v>0</v>
      </c>
      <c r="R349" s="228">
        <f>ROUND(J349*H349,2)</f>
        <v>0</v>
      </c>
      <c r="S349" s="82"/>
      <c r="T349" s="229">
        <f>S349*H349</f>
        <v>0</v>
      </c>
      <c r="U349" s="229">
        <v>0</v>
      </c>
      <c r="V349" s="229">
        <f>U349*H349</f>
        <v>0</v>
      </c>
      <c r="W349" s="229">
        <v>0</v>
      </c>
      <c r="X349" s="230">
        <f>W349*H349</f>
        <v>0</v>
      </c>
      <c r="Y349" s="36"/>
      <c r="Z349" s="36"/>
      <c r="AA349" s="36"/>
      <c r="AB349" s="36"/>
      <c r="AC349" s="36"/>
      <c r="AD349" s="36"/>
      <c r="AE349" s="36"/>
      <c r="AR349" s="231" t="s">
        <v>81</v>
      </c>
      <c r="AT349" s="231" t="s">
        <v>229</v>
      </c>
      <c r="AU349" s="231" t="s">
        <v>81</v>
      </c>
      <c r="AY349" s="15" t="s">
        <v>170</v>
      </c>
      <c r="BE349" s="232">
        <f>IF(O349="základní",K349,0)</f>
        <v>0</v>
      </c>
      <c r="BF349" s="232">
        <f>IF(O349="snížená",K349,0)</f>
        <v>0</v>
      </c>
      <c r="BG349" s="232">
        <f>IF(O349="zákl. přenesená",K349,0)</f>
        <v>0</v>
      </c>
      <c r="BH349" s="232">
        <f>IF(O349="sníž. přenesená",K349,0)</f>
        <v>0</v>
      </c>
      <c r="BI349" s="232">
        <f>IF(O349="nulová",K349,0)</f>
        <v>0</v>
      </c>
      <c r="BJ349" s="15" t="s">
        <v>81</v>
      </c>
      <c r="BK349" s="232">
        <f>ROUND(P349*H349,2)</f>
        <v>0</v>
      </c>
      <c r="BL349" s="15" t="s">
        <v>81</v>
      </c>
      <c r="BM349" s="231" t="s">
        <v>1184</v>
      </c>
    </row>
    <row r="350" s="2" customFormat="1" ht="97.2" customHeight="1">
      <c r="A350" s="36"/>
      <c r="B350" s="37"/>
      <c r="C350" s="250" t="s">
        <v>1185</v>
      </c>
      <c r="D350" s="250" t="s">
        <v>229</v>
      </c>
      <c r="E350" s="251" t="s">
        <v>1186</v>
      </c>
      <c r="F350" s="252" t="s">
        <v>1187</v>
      </c>
      <c r="G350" s="253" t="s">
        <v>169</v>
      </c>
      <c r="H350" s="254">
        <v>1</v>
      </c>
      <c r="I350" s="255"/>
      <c r="J350" s="255"/>
      <c r="K350" s="256">
        <f>ROUND(P350*H350,2)</f>
        <v>0</v>
      </c>
      <c r="L350" s="257"/>
      <c r="M350" s="42"/>
      <c r="N350" s="258" t="s">
        <v>20</v>
      </c>
      <c r="O350" s="227" t="s">
        <v>43</v>
      </c>
      <c r="P350" s="228">
        <f>I350+J350</f>
        <v>0</v>
      </c>
      <c r="Q350" s="228">
        <f>ROUND(I350*H350,2)</f>
        <v>0</v>
      </c>
      <c r="R350" s="228">
        <f>ROUND(J350*H350,2)</f>
        <v>0</v>
      </c>
      <c r="S350" s="82"/>
      <c r="T350" s="229">
        <f>S350*H350</f>
        <v>0</v>
      </c>
      <c r="U350" s="229">
        <v>0</v>
      </c>
      <c r="V350" s="229">
        <f>U350*H350</f>
        <v>0</v>
      </c>
      <c r="W350" s="229">
        <v>0</v>
      </c>
      <c r="X350" s="230">
        <f>W350*H350</f>
        <v>0</v>
      </c>
      <c r="Y350" s="36"/>
      <c r="Z350" s="36"/>
      <c r="AA350" s="36"/>
      <c r="AB350" s="36"/>
      <c r="AC350" s="36"/>
      <c r="AD350" s="36"/>
      <c r="AE350" s="36"/>
      <c r="AR350" s="231" t="s">
        <v>226</v>
      </c>
      <c r="AT350" s="231" t="s">
        <v>229</v>
      </c>
      <c r="AU350" s="231" t="s">
        <v>81</v>
      </c>
      <c r="AY350" s="15" t="s">
        <v>170</v>
      </c>
      <c r="BE350" s="232">
        <f>IF(O350="základní",K350,0)</f>
        <v>0</v>
      </c>
      <c r="BF350" s="232">
        <f>IF(O350="snížená",K350,0)</f>
        <v>0</v>
      </c>
      <c r="BG350" s="232">
        <f>IF(O350="zákl. přenesená",K350,0)</f>
        <v>0</v>
      </c>
      <c r="BH350" s="232">
        <f>IF(O350="sníž. přenesená",K350,0)</f>
        <v>0</v>
      </c>
      <c r="BI350" s="232">
        <f>IF(O350="nulová",K350,0)</f>
        <v>0</v>
      </c>
      <c r="BJ350" s="15" t="s">
        <v>81</v>
      </c>
      <c r="BK350" s="232">
        <f>ROUND(P350*H350,2)</f>
        <v>0</v>
      </c>
      <c r="BL350" s="15" t="s">
        <v>226</v>
      </c>
      <c r="BM350" s="231" t="s">
        <v>1188</v>
      </c>
    </row>
    <row r="351" s="2" customFormat="1" ht="43.2" customHeight="1">
      <c r="A351" s="36"/>
      <c r="B351" s="37"/>
      <c r="C351" s="250" t="s">
        <v>1189</v>
      </c>
      <c r="D351" s="250" t="s">
        <v>229</v>
      </c>
      <c r="E351" s="251" t="s">
        <v>1190</v>
      </c>
      <c r="F351" s="252" t="s">
        <v>1191</v>
      </c>
      <c r="G351" s="253" t="s">
        <v>169</v>
      </c>
      <c r="H351" s="254">
        <v>2</v>
      </c>
      <c r="I351" s="255"/>
      <c r="J351" s="255"/>
      <c r="K351" s="256">
        <f>ROUND(P351*H351,2)</f>
        <v>0</v>
      </c>
      <c r="L351" s="257"/>
      <c r="M351" s="42"/>
      <c r="N351" s="258" t="s">
        <v>20</v>
      </c>
      <c r="O351" s="227" t="s">
        <v>43</v>
      </c>
      <c r="P351" s="228">
        <f>I351+J351</f>
        <v>0</v>
      </c>
      <c r="Q351" s="228">
        <f>ROUND(I351*H351,2)</f>
        <v>0</v>
      </c>
      <c r="R351" s="228">
        <f>ROUND(J351*H351,2)</f>
        <v>0</v>
      </c>
      <c r="S351" s="82"/>
      <c r="T351" s="229">
        <f>S351*H351</f>
        <v>0</v>
      </c>
      <c r="U351" s="229">
        <v>0</v>
      </c>
      <c r="V351" s="229">
        <f>U351*H351</f>
        <v>0</v>
      </c>
      <c r="W351" s="229">
        <v>0</v>
      </c>
      <c r="X351" s="230">
        <f>W351*H351</f>
        <v>0</v>
      </c>
      <c r="Y351" s="36"/>
      <c r="Z351" s="36"/>
      <c r="AA351" s="36"/>
      <c r="AB351" s="36"/>
      <c r="AC351" s="36"/>
      <c r="AD351" s="36"/>
      <c r="AE351" s="36"/>
      <c r="AR351" s="231" t="s">
        <v>226</v>
      </c>
      <c r="AT351" s="231" t="s">
        <v>229</v>
      </c>
      <c r="AU351" s="231" t="s">
        <v>81</v>
      </c>
      <c r="AY351" s="15" t="s">
        <v>170</v>
      </c>
      <c r="BE351" s="232">
        <f>IF(O351="základní",K351,0)</f>
        <v>0</v>
      </c>
      <c r="BF351" s="232">
        <f>IF(O351="snížená",K351,0)</f>
        <v>0</v>
      </c>
      <c r="BG351" s="232">
        <f>IF(O351="zákl. přenesená",K351,0)</f>
        <v>0</v>
      </c>
      <c r="BH351" s="232">
        <f>IF(O351="sníž. přenesená",K351,0)</f>
        <v>0</v>
      </c>
      <c r="BI351" s="232">
        <f>IF(O351="nulová",K351,0)</f>
        <v>0</v>
      </c>
      <c r="BJ351" s="15" t="s">
        <v>81</v>
      </c>
      <c r="BK351" s="232">
        <f>ROUND(P351*H351,2)</f>
        <v>0</v>
      </c>
      <c r="BL351" s="15" t="s">
        <v>226</v>
      </c>
      <c r="BM351" s="231" t="s">
        <v>1192</v>
      </c>
    </row>
    <row r="352" s="2" customFormat="1" ht="21.6" customHeight="1">
      <c r="A352" s="36"/>
      <c r="B352" s="37"/>
      <c r="C352" s="250" t="s">
        <v>1193</v>
      </c>
      <c r="D352" s="250" t="s">
        <v>229</v>
      </c>
      <c r="E352" s="251" t="s">
        <v>1194</v>
      </c>
      <c r="F352" s="252" t="s">
        <v>1195</v>
      </c>
      <c r="G352" s="253" t="s">
        <v>243</v>
      </c>
      <c r="H352" s="254">
        <v>125</v>
      </c>
      <c r="I352" s="255"/>
      <c r="J352" s="255"/>
      <c r="K352" s="256">
        <f>ROUND(P352*H352,2)</f>
        <v>0</v>
      </c>
      <c r="L352" s="257"/>
      <c r="M352" s="42"/>
      <c r="N352" s="258" t="s">
        <v>20</v>
      </c>
      <c r="O352" s="227" t="s">
        <v>43</v>
      </c>
      <c r="P352" s="228">
        <f>I352+J352</f>
        <v>0</v>
      </c>
      <c r="Q352" s="228">
        <f>ROUND(I352*H352,2)</f>
        <v>0</v>
      </c>
      <c r="R352" s="228">
        <f>ROUND(J352*H352,2)</f>
        <v>0</v>
      </c>
      <c r="S352" s="82"/>
      <c r="T352" s="229">
        <f>S352*H352</f>
        <v>0</v>
      </c>
      <c r="U352" s="229">
        <v>0</v>
      </c>
      <c r="V352" s="229">
        <f>U352*H352</f>
        <v>0</v>
      </c>
      <c r="W352" s="229">
        <v>0</v>
      </c>
      <c r="X352" s="230">
        <f>W352*H352</f>
        <v>0</v>
      </c>
      <c r="Y352" s="36"/>
      <c r="Z352" s="36"/>
      <c r="AA352" s="36"/>
      <c r="AB352" s="36"/>
      <c r="AC352" s="36"/>
      <c r="AD352" s="36"/>
      <c r="AE352" s="36"/>
      <c r="AR352" s="231" t="s">
        <v>81</v>
      </c>
      <c r="AT352" s="231" t="s">
        <v>229</v>
      </c>
      <c r="AU352" s="231" t="s">
        <v>81</v>
      </c>
      <c r="AY352" s="15" t="s">
        <v>170</v>
      </c>
      <c r="BE352" s="232">
        <f>IF(O352="základní",K352,0)</f>
        <v>0</v>
      </c>
      <c r="BF352" s="232">
        <f>IF(O352="snížená",K352,0)</f>
        <v>0</v>
      </c>
      <c r="BG352" s="232">
        <f>IF(O352="zákl. přenesená",K352,0)</f>
        <v>0</v>
      </c>
      <c r="BH352" s="232">
        <f>IF(O352="sníž. přenesená",K352,0)</f>
        <v>0</v>
      </c>
      <c r="BI352" s="232">
        <f>IF(O352="nulová",K352,0)</f>
        <v>0</v>
      </c>
      <c r="BJ352" s="15" t="s">
        <v>81</v>
      </c>
      <c r="BK352" s="232">
        <f>ROUND(P352*H352,2)</f>
        <v>0</v>
      </c>
      <c r="BL352" s="15" t="s">
        <v>81</v>
      </c>
      <c r="BM352" s="231" t="s">
        <v>1196</v>
      </c>
    </row>
    <row r="353" s="2" customFormat="1" ht="54" customHeight="1">
      <c r="A353" s="36"/>
      <c r="B353" s="37"/>
      <c r="C353" s="250" t="s">
        <v>1197</v>
      </c>
      <c r="D353" s="250" t="s">
        <v>229</v>
      </c>
      <c r="E353" s="251" t="s">
        <v>1198</v>
      </c>
      <c r="F353" s="252" t="s">
        <v>1199</v>
      </c>
      <c r="G353" s="253" t="s">
        <v>169</v>
      </c>
      <c r="H353" s="254">
        <v>1</v>
      </c>
      <c r="I353" s="255"/>
      <c r="J353" s="255"/>
      <c r="K353" s="256">
        <f>ROUND(P353*H353,2)</f>
        <v>0</v>
      </c>
      <c r="L353" s="257"/>
      <c r="M353" s="42"/>
      <c r="N353" s="258" t="s">
        <v>20</v>
      </c>
      <c r="O353" s="227" t="s">
        <v>43</v>
      </c>
      <c r="P353" s="228">
        <f>I353+J353</f>
        <v>0</v>
      </c>
      <c r="Q353" s="228">
        <f>ROUND(I353*H353,2)</f>
        <v>0</v>
      </c>
      <c r="R353" s="228">
        <f>ROUND(J353*H353,2)</f>
        <v>0</v>
      </c>
      <c r="S353" s="82"/>
      <c r="T353" s="229">
        <f>S353*H353</f>
        <v>0</v>
      </c>
      <c r="U353" s="229">
        <v>0</v>
      </c>
      <c r="V353" s="229">
        <f>U353*H353</f>
        <v>0</v>
      </c>
      <c r="W353" s="229">
        <v>0</v>
      </c>
      <c r="X353" s="230">
        <f>W353*H353</f>
        <v>0</v>
      </c>
      <c r="Y353" s="36"/>
      <c r="Z353" s="36"/>
      <c r="AA353" s="36"/>
      <c r="AB353" s="36"/>
      <c r="AC353" s="36"/>
      <c r="AD353" s="36"/>
      <c r="AE353" s="36"/>
      <c r="AR353" s="231" t="s">
        <v>226</v>
      </c>
      <c r="AT353" s="231" t="s">
        <v>229</v>
      </c>
      <c r="AU353" s="231" t="s">
        <v>81</v>
      </c>
      <c r="AY353" s="15" t="s">
        <v>170</v>
      </c>
      <c r="BE353" s="232">
        <f>IF(O353="základní",K353,0)</f>
        <v>0</v>
      </c>
      <c r="BF353" s="232">
        <f>IF(O353="snížená",K353,0)</f>
        <v>0</v>
      </c>
      <c r="BG353" s="232">
        <f>IF(O353="zákl. přenesená",K353,0)</f>
        <v>0</v>
      </c>
      <c r="BH353" s="232">
        <f>IF(O353="sníž. přenesená",K353,0)</f>
        <v>0</v>
      </c>
      <c r="BI353" s="232">
        <f>IF(O353="nulová",K353,0)</f>
        <v>0</v>
      </c>
      <c r="BJ353" s="15" t="s">
        <v>81</v>
      </c>
      <c r="BK353" s="232">
        <f>ROUND(P353*H353,2)</f>
        <v>0</v>
      </c>
      <c r="BL353" s="15" t="s">
        <v>226</v>
      </c>
      <c r="BM353" s="231" t="s">
        <v>1200</v>
      </c>
    </row>
    <row r="354" s="2" customFormat="1" ht="21.6" customHeight="1">
      <c r="A354" s="36"/>
      <c r="B354" s="37"/>
      <c r="C354" s="250" t="s">
        <v>1201</v>
      </c>
      <c r="D354" s="250" t="s">
        <v>229</v>
      </c>
      <c r="E354" s="251" t="s">
        <v>1202</v>
      </c>
      <c r="F354" s="252" t="s">
        <v>1203</v>
      </c>
      <c r="G354" s="253" t="s">
        <v>243</v>
      </c>
      <c r="H354" s="254">
        <v>80</v>
      </c>
      <c r="I354" s="255"/>
      <c r="J354" s="255"/>
      <c r="K354" s="256">
        <f>ROUND(P354*H354,2)</f>
        <v>0</v>
      </c>
      <c r="L354" s="257"/>
      <c r="M354" s="42"/>
      <c r="N354" s="263" t="s">
        <v>20</v>
      </c>
      <c r="O354" s="264" t="s">
        <v>43</v>
      </c>
      <c r="P354" s="265">
        <f>I354+J354</f>
        <v>0</v>
      </c>
      <c r="Q354" s="265">
        <f>ROUND(I354*H354,2)</f>
        <v>0</v>
      </c>
      <c r="R354" s="265">
        <f>ROUND(J354*H354,2)</f>
        <v>0</v>
      </c>
      <c r="S354" s="266"/>
      <c r="T354" s="267">
        <f>S354*H354</f>
        <v>0</v>
      </c>
      <c r="U354" s="267">
        <v>0</v>
      </c>
      <c r="V354" s="267">
        <f>U354*H354</f>
        <v>0</v>
      </c>
      <c r="W354" s="267">
        <v>0</v>
      </c>
      <c r="X354" s="268">
        <f>W354*H354</f>
        <v>0</v>
      </c>
      <c r="Y354" s="36"/>
      <c r="Z354" s="36"/>
      <c r="AA354" s="36"/>
      <c r="AB354" s="36"/>
      <c r="AC354" s="36"/>
      <c r="AD354" s="36"/>
      <c r="AE354" s="36"/>
      <c r="AR354" s="231" t="s">
        <v>81</v>
      </c>
      <c r="AT354" s="231" t="s">
        <v>229</v>
      </c>
      <c r="AU354" s="231" t="s">
        <v>81</v>
      </c>
      <c r="AY354" s="15" t="s">
        <v>170</v>
      </c>
      <c r="BE354" s="232">
        <f>IF(O354="základní",K354,0)</f>
        <v>0</v>
      </c>
      <c r="BF354" s="232">
        <f>IF(O354="snížená",K354,0)</f>
        <v>0</v>
      </c>
      <c r="BG354" s="232">
        <f>IF(O354="zákl. přenesená",K354,0)</f>
        <v>0</v>
      </c>
      <c r="BH354" s="232">
        <f>IF(O354="sníž. přenesená",K354,0)</f>
        <v>0</v>
      </c>
      <c r="BI354" s="232">
        <f>IF(O354="nulová",K354,0)</f>
        <v>0</v>
      </c>
      <c r="BJ354" s="15" t="s">
        <v>81</v>
      </c>
      <c r="BK354" s="232">
        <f>ROUND(P354*H354,2)</f>
        <v>0</v>
      </c>
      <c r="BL354" s="15" t="s">
        <v>81</v>
      </c>
      <c r="BM354" s="231" t="s">
        <v>1204</v>
      </c>
    </row>
    <row r="355" s="2" customFormat="1" ht="6.96" customHeight="1">
      <c r="A355" s="36"/>
      <c r="B355" s="57"/>
      <c r="C355" s="58"/>
      <c r="D355" s="58"/>
      <c r="E355" s="58"/>
      <c r="F355" s="58"/>
      <c r="G355" s="58"/>
      <c r="H355" s="58"/>
      <c r="I355" s="177"/>
      <c r="J355" s="177"/>
      <c r="K355" s="58"/>
      <c r="L355" s="58"/>
      <c r="M355" s="42"/>
      <c r="N355" s="36"/>
      <c r="P355" s="36"/>
      <c r="Q355" s="36"/>
      <c r="R355" s="36"/>
      <c r="S355" s="36"/>
      <c r="T355" s="36"/>
      <c r="U355" s="36"/>
      <c r="V355" s="36"/>
      <c r="W355" s="36"/>
      <c r="X355" s="36"/>
      <c r="Y355" s="36"/>
      <c r="Z355" s="36"/>
      <c r="AA355" s="36"/>
      <c r="AB355" s="36"/>
      <c r="AC355" s="36"/>
      <c r="AD355" s="36"/>
      <c r="AE355" s="36"/>
    </row>
  </sheetData>
  <sheetProtection sheet="1" autoFilter="0" formatColumns="0" formatRows="0" objects="1" scenarios="1" spinCount="100000" saltValue="o4bNQH0YxXro5V4L6ejD2Yh9hBQSPPc5XgxcKa6s03AJ0rEP5dbCmO0yt0Sqz95imwOYMpY4VocVkN8r2uhxBw==" hashValue="Jupc6YYIKP2z5kD2Kwd6IDQTwFQwvkQleRucsQm7gkjOAWQ8eDbbsB9TNXrJfh56d7o3uOqZg362NsHG5KjHlw==" algorithmName="SHA-512" password="CC35"/>
  <autoFilter ref="C89:L354"/>
  <mergeCells count="12">
    <mergeCell ref="E7:H7"/>
    <mergeCell ref="E9:H9"/>
    <mergeCell ref="E11:H11"/>
    <mergeCell ref="E20:H20"/>
    <mergeCell ref="E29:H29"/>
    <mergeCell ref="E52:H52"/>
    <mergeCell ref="E54:H54"/>
    <mergeCell ref="E56:H56"/>
    <mergeCell ref="E78:H78"/>
    <mergeCell ref="E80:H80"/>
    <mergeCell ref="E82:H82"/>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91</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134</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1205</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ROUND(K88,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ROUND((SUM(BE88:BE95)),  2)</f>
        <v>0</v>
      </c>
      <c r="G37" s="36"/>
      <c r="H37" s="36"/>
      <c r="I37" s="166">
        <v>0.20999999999999999</v>
      </c>
      <c r="J37" s="147"/>
      <c r="K37" s="160">
        <f>ROUND(((SUM(BE88:BE95))*I37),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ROUND((SUM(BF88:BF95)),  2)</f>
        <v>0</v>
      </c>
      <c r="G38" s="36"/>
      <c r="H38" s="36"/>
      <c r="I38" s="166">
        <v>0.14999999999999999</v>
      </c>
      <c r="J38" s="147"/>
      <c r="K38" s="160">
        <f>ROUND(((SUM(BF88:BF95))*I38),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ROUND((SUM(BG88:BG95)),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ROUND((SUM(BH88:BH95)),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ROUND((SUM(BI88:BI95)),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134</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02 - Provizorní zab. zař</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Q88</f>
        <v>0</v>
      </c>
      <c r="J65" s="188">
        <f>R88</f>
        <v>0</v>
      </c>
      <c r="K65" s="100">
        <f>K88</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147</v>
      </c>
      <c r="E66" s="192"/>
      <c r="F66" s="192"/>
      <c r="G66" s="192"/>
      <c r="H66" s="192"/>
      <c r="I66" s="193">
        <f>Q89</f>
        <v>0</v>
      </c>
      <c r="J66" s="193">
        <f>R89</f>
        <v>0</v>
      </c>
      <c r="K66" s="194">
        <f>K89</f>
        <v>0</v>
      </c>
      <c r="L66" s="190"/>
      <c r="M66" s="195"/>
      <c r="S66" s="9"/>
      <c r="T66" s="9"/>
      <c r="U66" s="9"/>
      <c r="V66" s="9"/>
      <c r="W66" s="9"/>
      <c r="X66" s="9"/>
      <c r="Y66" s="9"/>
      <c r="Z66" s="9"/>
      <c r="AA66" s="9"/>
      <c r="AB66" s="9"/>
      <c r="AC66" s="9"/>
      <c r="AD66" s="9"/>
      <c r="AE66" s="9"/>
    </row>
    <row r="67" s="2" customFormat="1" ht="21.84" customHeight="1">
      <c r="A67" s="36"/>
      <c r="B67" s="37"/>
      <c r="C67" s="38"/>
      <c r="D67" s="38"/>
      <c r="E67" s="38"/>
      <c r="F67" s="38"/>
      <c r="G67" s="38"/>
      <c r="H67" s="38"/>
      <c r="I67" s="147"/>
      <c r="J67" s="147"/>
      <c r="K67" s="38"/>
      <c r="L67" s="38"/>
      <c r="M67" s="148"/>
      <c r="S67" s="36"/>
      <c r="T67" s="36"/>
      <c r="U67" s="36"/>
      <c r="V67" s="36"/>
      <c r="W67" s="36"/>
      <c r="X67" s="36"/>
      <c r="Y67" s="36"/>
      <c r="Z67" s="36"/>
      <c r="AA67" s="36"/>
      <c r="AB67" s="36"/>
      <c r="AC67" s="36"/>
      <c r="AD67" s="36"/>
      <c r="AE67" s="36"/>
    </row>
    <row r="68" s="2" customFormat="1" ht="6.96" customHeight="1">
      <c r="A68" s="36"/>
      <c r="B68" s="57"/>
      <c r="C68" s="58"/>
      <c r="D68" s="58"/>
      <c r="E68" s="58"/>
      <c r="F68" s="58"/>
      <c r="G68" s="58"/>
      <c r="H68" s="58"/>
      <c r="I68" s="177"/>
      <c r="J68" s="177"/>
      <c r="K68" s="58"/>
      <c r="L68" s="58"/>
      <c r="M68" s="148"/>
      <c r="S68" s="36"/>
      <c r="T68" s="36"/>
      <c r="U68" s="36"/>
      <c r="V68" s="36"/>
      <c r="W68" s="36"/>
      <c r="X68" s="36"/>
      <c r="Y68" s="36"/>
      <c r="Z68" s="36"/>
      <c r="AA68" s="36"/>
      <c r="AB68" s="36"/>
      <c r="AC68" s="36"/>
      <c r="AD68" s="36"/>
      <c r="AE68" s="36"/>
    </row>
    <row r="72" s="2" customFormat="1" ht="6.96" customHeight="1">
      <c r="A72" s="36"/>
      <c r="B72" s="59"/>
      <c r="C72" s="60"/>
      <c r="D72" s="60"/>
      <c r="E72" s="60"/>
      <c r="F72" s="60"/>
      <c r="G72" s="60"/>
      <c r="H72" s="60"/>
      <c r="I72" s="180"/>
      <c r="J72" s="180"/>
      <c r="K72" s="60"/>
      <c r="L72" s="60"/>
      <c r="M72" s="148"/>
      <c r="S72" s="36"/>
      <c r="T72" s="36"/>
      <c r="U72" s="36"/>
      <c r="V72" s="36"/>
      <c r="W72" s="36"/>
      <c r="X72" s="36"/>
      <c r="Y72" s="36"/>
      <c r="Z72" s="36"/>
      <c r="AA72" s="36"/>
      <c r="AB72" s="36"/>
      <c r="AC72" s="36"/>
      <c r="AD72" s="36"/>
      <c r="AE72" s="36"/>
    </row>
    <row r="73" s="2" customFormat="1" ht="24.96" customHeight="1">
      <c r="A73" s="36"/>
      <c r="B73" s="37"/>
      <c r="C73" s="21" t="s">
        <v>148</v>
      </c>
      <c r="D73" s="38"/>
      <c r="E73" s="38"/>
      <c r="F73" s="38"/>
      <c r="G73" s="38"/>
      <c r="H73" s="38"/>
      <c r="I73" s="147"/>
      <c r="J73" s="147"/>
      <c r="K73" s="38"/>
      <c r="L73" s="38"/>
      <c r="M73" s="148"/>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147"/>
      <c r="J74" s="147"/>
      <c r="K74" s="38"/>
      <c r="L74" s="38"/>
      <c r="M74" s="148"/>
      <c r="S74" s="36"/>
      <c r="T74" s="36"/>
      <c r="U74" s="36"/>
      <c r="V74" s="36"/>
      <c r="W74" s="36"/>
      <c r="X74" s="36"/>
      <c r="Y74" s="36"/>
      <c r="Z74" s="36"/>
      <c r="AA74" s="36"/>
      <c r="AB74" s="36"/>
      <c r="AC74" s="36"/>
      <c r="AD74" s="36"/>
      <c r="AE74" s="36"/>
    </row>
    <row r="75" s="2" customFormat="1" ht="12" customHeight="1">
      <c r="A75" s="36"/>
      <c r="B75" s="37"/>
      <c r="C75" s="30" t="s">
        <v>17</v>
      </c>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4.4" customHeight="1">
      <c r="A76" s="36"/>
      <c r="B76" s="37"/>
      <c r="C76" s="38"/>
      <c r="D76" s="38"/>
      <c r="E76" s="181" t="str">
        <f>E7</f>
        <v>Oprava zabezpečovacího zařízení v ŽST Dobříš</v>
      </c>
      <c r="F76" s="30"/>
      <c r="G76" s="30"/>
      <c r="H76" s="30"/>
      <c r="I76" s="147"/>
      <c r="J76" s="147"/>
      <c r="K76" s="38"/>
      <c r="L76" s="38"/>
      <c r="M76" s="148"/>
      <c r="S76" s="36"/>
      <c r="T76" s="36"/>
      <c r="U76" s="36"/>
      <c r="V76" s="36"/>
      <c r="W76" s="36"/>
      <c r="X76" s="36"/>
      <c r="Y76" s="36"/>
      <c r="Z76" s="36"/>
      <c r="AA76" s="36"/>
      <c r="AB76" s="36"/>
      <c r="AC76" s="36"/>
      <c r="AD76" s="36"/>
      <c r="AE76" s="36"/>
    </row>
    <row r="77" s="1" customFormat="1" ht="12" customHeight="1">
      <c r="B77" s="19"/>
      <c r="C77" s="30" t="s">
        <v>133</v>
      </c>
      <c r="D77" s="20"/>
      <c r="E77" s="20"/>
      <c r="F77" s="20"/>
      <c r="G77" s="20"/>
      <c r="H77" s="20"/>
      <c r="I77" s="139"/>
      <c r="J77" s="139"/>
      <c r="K77" s="20"/>
      <c r="L77" s="20"/>
      <c r="M77" s="18"/>
    </row>
    <row r="78" s="2" customFormat="1" ht="14.4" customHeight="1">
      <c r="A78" s="36"/>
      <c r="B78" s="37"/>
      <c r="C78" s="38"/>
      <c r="D78" s="38"/>
      <c r="E78" s="181" t="s">
        <v>134</v>
      </c>
      <c r="F78" s="38"/>
      <c r="G78" s="38"/>
      <c r="H78" s="38"/>
      <c r="I78" s="147"/>
      <c r="J78" s="147"/>
      <c r="K78" s="38"/>
      <c r="L78" s="38"/>
      <c r="M78" s="148"/>
      <c r="S78" s="36"/>
      <c r="T78" s="36"/>
      <c r="U78" s="36"/>
      <c r="V78" s="36"/>
      <c r="W78" s="36"/>
      <c r="X78" s="36"/>
      <c r="Y78" s="36"/>
      <c r="Z78" s="36"/>
      <c r="AA78" s="36"/>
      <c r="AB78" s="36"/>
      <c r="AC78" s="36"/>
      <c r="AD78" s="36"/>
      <c r="AE78" s="36"/>
    </row>
    <row r="79" s="2" customFormat="1" ht="12" customHeight="1">
      <c r="A79" s="36"/>
      <c r="B79" s="37"/>
      <c r="C79" s="30" t="s">
        <v>135</v>
      </c>
      <c r="D79" s="38"/>
      <c r="E79" s="38"/>
      <c r="F79" s="38"/>
      <c r="G79" s="38"/>
      <c r="H79" s="38"/>
      <c r="I79" s="147"/>
      <c r="J79" s="147"/>
      <c r="K79" s="38"/>
      <c r="L79" s="38"/>
      <c r="M79" s="148"/>
      <c r="S79" s="36"/>
      <c r="T79" s="36"/>
      <c r="U79" s="36"/>
      <c r="V79" s="36"/>
      <c r="W79" s="36"/>
      <c r="X79" s="36"/>
      <c r="Y79" s="36"/>
      <c r="Z79" s="36"/>
      <c r="AA79" s="36"/>
      <c r="AB79" s="36"/>
      <c r="AC79" s="36"/>
      <c r="AD79" s="36"/>
      <c r="AE79" s="36"/>
    </row>
    <row r="80" s="2" customFormat="1" ht="14.4" customHeight="1">
      <c r="A80" s="36"/>
      <c r="B80" s="37"/>
      <c r="C80" s="38"/>
      <c r="D80" s="38"/>
      <c r="E80" s="67" t="str">
        <f>E11</f>
        <v>02 - Provizorní zab. zař</v>
      </c>
      <c r="F80" s="38"/>
      <c r="G80" s="38"/>
      <c r="H80" s="38"/>
      <c r="I80" s="147"/>
      <c r="J80" s="147"/>
      <c r="K80" s="38"/>
      <c r="L80" s="38"/>
      <c r="M80" s="148"/>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147"/>
      <c r="J81" s="147"/>
      <c r="K81" s="38"/>
      <c r="L81" s="38"/>
      <c r="M81" s="148"/>
      <c r="S81" s="36"/>
      <c r="T81" s="36"/>
      <c r="U81" s="36"/>
      <c r="V81" s="36"/>
      <c r="W81" s="36"/>
      <c r="X81" s="36"/>
      <c r="Y81" s="36"/>
      <c r="Z81" s="36"/>
      <c r="AA81" s="36"/>
      <c r="AB81" s="36"/>
      <c r="AC81" s="36"/>
      <c r="AD81" s="36"/>
      <c r="AE81" s="36"/>
    </row>
    <row r="82" s="2" customFormat="1" ht="12" customHeight="1">
      <c r="A82" s="36"/>
      <c r="B82" s="37"/>
      <c r="C82" s="30" t="s">
        <v>22</v>
      </c>
      <c r="D82" s="38"/>
      <c r="E82" s="38"/>
      <c r="F82" s="25" t="str">
        <f>F14</f>
        <v>Dobříš</v>
      </c>
      <c r="G82" s="38"/>
      <c r="H82" s="38"/>
      <c r="I82" s="150" t="s">
        <v>24</v>
      </c>
      <c r="J82" s="152" t="str">
        <f>IF(J14="","",J14)</f>
        <v>18. 12. 2019</v>
      </c>
      <c r="K82" s="38"/>
      <c r="L82" s="38"/>
      <c r="M82" s="148"/>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147"/>
      <c r="J83" s="147"/>
      <c r="K83" s="38"/>
      <c r="L83" s="38"/>
      <c r="M83" s="148"/>
      <c r="S83" s="36"/>
      <c r="T83" s="36"/>
      <c r="U83" s="36"/>
      <c r="V83" s="36"/>
      <c r="W83" s="36"/>
      <c r="X83" s="36"/>
      <c r="Y83" s="36"/>
      <c r="Z83" s="36"/>
      <c r="AA83" s="36"/>
      <c r="AB83" s="36"/>
      <c r="AC83" s="36"/>
      <c r="AD83" s="36"/>
      <c r="AE83" s="36"/>
    </row>
    <row r="84" s="2" customFormat="1" ht="26.4" customHeight="1">
      <c r="A84" s="36"/>
      <c r="B84" s="37"/>
      <c r="C84" s="30" t="s">
        <v>26</v>
      </c>
      <c r="D84" s="38"/>
      <c r="E84" s="38"/>
      <c r="F84" s="25" t="str">
        <f>E17</f>
        <v>Jiří Kejkula</v>
      </c>
      <c r="G84" s="38"/>
      <c r="H84" s="38"/>
      <c r="I84" s="150" t="s">
        <v>32</v>
      </c>
      <c r="J84" s="182" t="str">
        <f>E23</f>
        <v>Signal projekt s.r.o.</v>
      </c>
      <c r="K84" s="38"/>
      <c r="L84" s="38"/>
      <c r="M84" s="148"/>
      <c r="S84" s="36"/>
      <c r="T84" s="36"/>
      <c r="U84" s="36"/>
      <c r="V84" s="36"/>
      <c r="W84" s="36"/>
      <c r="X84" s="36"/>
      <c r="Y84" s="36"/>
      <c r="Z84" s="36"/>
      <c r="AA84" s="36"/>
      <c r="AB84" s="36"/>
      <c r="AC84" s="36"/>
      <c r="AD84" s="36"/>
      <c r="AE84" s="36"/>
    </row>
    <row r="85" s="2" customFormat="1" ht="15.6" customHeight="1">
      <c r="A85" s="36"/>
      <c r="B85" s="37"/>
      <c r="C85" s="30" t="s">
        <v>30</v>
      </c>
      <c r="D85" s="38"/>
      <c r="E85" s="38"/>
      <c r="F85" s="25" t="str">
        <f>IF(E20="","",E20)</f>
        <v>Vyplň údaj</v>
      </c>
      <c r="G85" s="38"/>
      <c r="H85" s="38"/>
      <c r="I85" s="150" t="s">
        <v>34</v>
      </c>
      <c r="J85" s="182" t="str">
        <f>E26</f>
        <v>Zdeněk Hron</v>
      </c>
      <c r="K85" s="38"/>
      <c r="L85" s="38"/>
      <c r="M85" s="148"/>
      <c r="S85" s="36"/>
      <c r="T85" s="36"/>
      <c r="U85" s="36"/>
      <c r="V85" s="36"/>
      <c r="W85" s="36"/>
      <c r="X85" s="36"/>
      <c r="Y85" s="36"/>
      <c r="Z85" s="36"/>
      <c r="AA85" s="36"/>
      <c r="AB85" s="36"/>
      <c r="AC85" s="36"/>
      <c r="AD85" s="36"/>
      <c r="AE85" s="36"/>
    </row>
    <row r="86" s="2" customFormat="1" ht="10.32" customHeight="1">
      <c r="A86" s="36"/>
      <c r="B86" s="37"/>
      <c r="C86" s="38"/>
      <c r="D86" s="38"/>
      <c r="E86" s="38"/>
      <c r="F86" s="38"/>
      <c r="G86" s="38"/>
      <c r="H86" s="38"/>
      <c r="I86" s="147"/>
      <c r="J86" s="147"/>
      <c r="K86" s="38"/>
      <c r="L86" s="38"/>
      <c r="M86" s="148"/>
      <c r="S86" s="36"/>
      <c r="T86" s="36"/>
      <c r="U86" s="36"/>
      <c r="V86" s="36"/>
      <c r="W86" s="36"/>
      <c r="X86" s="36"/>
      <c r="Y86" s="36"/>
      <c r="Z86" s="36"/>
      <c r="AA86" s="36"/>
      <c r="AB86" s="36"/>
      <c r="AC86" s="36"/>
      <c r="AD86" s="36"/>
      <c r="AE86" s="36"/>
    </row>
    <row r="87" s="11" customFormat="1" ht="29.28" customHeight="1">
      <c r="A87" s="202"/>
      <c r="B87" s="203"/>
      <c r="C87" s="204" t="s">
        <v>149</v>
      </c>
      <c r="D87" s="205" t="s">
        <v>57</v>
      </c>
      <c r="E87" s="205" t="s">
        <v>53</v>
      </c>
      <c r="F87" s="205" t="s">
        <v>54</v>
      </c>
      <c r="G87" s="205" t="s">
        <v>150</v>
      </c>
      <c r="H87" s="205" t="s">
        <v>151</v>
      </c>
      <c r="I87" s="206" t="s">
        <v>152</v>
      </c>
      <c r="J87" s="206" t="s">
        <v>153</v>
      </c>
      <c r="K87" s="207" t="s">
        <v>143</v>
      </c>
      <c r="L87" s="208" t="s">
        <v>154</v>
      </c>
      <c r="M87" s="209"/>
      <c r="N87" s="90" t="s">
        <v>20</v>
      </c>
      <c r="O87" s="91" t="s">
        <v>42</v>
      </c>
      <c r="P87" s="91" t="s">
        <v>155</v>
      </c>
      <c r="Q87" s="91" t="s">
        <v>156</v>
      </c>
      <c r="R87" s="91" t="s">
        <v>157</v>
      </c>
      <c r="S87" s="91" t="s">
        <v>158</v>
      </c>
      <c r="T87" s="91" t="s">
        <v>159</v>
      </c>
      <c r="U87" s="91" t="s">
        <v>160</v>
      </c>
      <c r="V87" s="91" t="s">
        <v>161</v>
      </c>
      <c r="W87" s="91" t="s">
        <v>162</v>
      </c>
      <c r="X87" s="92" t="s">
        <v>163</v>
      </c>
      <c r="Y87" s="202"/>
      <c r="Z87" s="202"/>
      <c r="AA87" s="202"/>
      <c r="AB87" s="202"/>
      <c r="AC87" s="202"/>
      <c r="AD87" s="202"/>
      <c r="AE87" s="202"/>
    </row>
    <row r="88" s="2" customFormat="1" ht="22.8" customHeight="1">
      <c r="A88" s="36"/>
      <c r="B88" s="37"/>
      <c r="C88" s="97" t="s">
        <v>164</v>
      </c>
      <c r="D88" s="38"/>
      <c r="E88" s="38"/>
      <c r="F88" s="38"/>
      <c r="G88" s="38"/>
      <c r="H88" s="38"/>
      <c r="I88" s="147"/>
      <c r="J88" s="147"/>
      <c r="K88" s="210">
        <f>BK88</f>
        <v>0</v>
      </c>
      <c r="L88" s="38"/>
      <c r="M88" s="42"/>
      <c r="N88" s="93"/>
      <c r="O88" s="211"/>
      <c r="P88" s="94"/>
      <c r="Q88" s="212">
        <f>Q89</f>
        <v>0</v>
      </c>
      <c r="R88" s="212">
        <f>R89</f>
        <v>0</v>
      </c>
      <c r="S88" s="94"/>
      <c r="T88" s="213">
        <f>T89</f>
        <v>0</v>
      </c>
      <c r="U88" s="94"/>
      <c r="V88" s="213">
        <f>V89</f>
        <v>0</v>
      </c>
      <c r="W88" s="94"/>
      <c r="X88" s="214">
        <f>X89</f>
        <v>0</v>
      </c>
      <c r="Y88" s="36"/>
      <c r="Z88" s="36"/>
      <c r="AA88" s="36"/>
      <c r="AB88" s="36"/>
      <c r="AC88" s="36"/>
      <c r="AD88" s="36"/>
      <c r="AE88" s="36"/>
      <c r="AT88" s="15" t="s">
        <v>73</v>
      </c>
      <c r="AU88" s="15" t="s">
        <v>144</v>
      </c>
      <c r="BK88" s="215">
        <f>BK89</f>
        <v>0</v>
      </c>
    </row>
    <row r="89" s="12" customFormat="1" ht="25.92" customHeight="1">
      <c r="A89" s="12"/>
      <c r="B89" s="233"/>
      <c r="C89" s="234"/>
      <c r="D89" s="235" t="s">
        <v>73</v>
      </c>
      <c r="E89" s="236" t="s">
        <v>130</v>
      </c>
      <c r="F89" s="236" t="s">
        <v>222</v>
      </c>
      <c r="G89" s="234"/>
      <c r="H89" s="234"/>
      <c r="I89" s="237"/>
      <c r="J89" s="237"/>
      <c r="K89" s="238">
        <f>BK89</f>
        <v>0</v>
      </c>
      <c r="L89" s="234"/>
      <c r="M89" s="239"/>
      <c r="N89" s="240"/>
      <c r="O89" s="241"/>
      <c r="P89" s="241"/>
      <c r="Q89" s="242">
        <f>SUM(Q90:Q95)</f>
        <v>0</v>
      </c>
      <c r="R89" s="242">
        <f>SUM(R90:R95)</f>
        <v>0</v>
      </c>
      <c r="S89" s="241"/>
      <c r="T89" s="243">
        <f>SUM(T90:T95)</f>
        <v>0</v>
      </c>
      <c r="U89" s="241"/>
      <c r="V89" s="243">
        <f>SUM(V90:V95)</f>
        <v>0</v>
      </c>
      <c r="W89" s="241"/>
      <c r="X89" s="244">
        <f>SUM(X90:X95)</f>
        <v>0</v>
      </c>
      <c r="Y89" s="12"/>
      <c r="Z89" s="12"/>
      <c r="AA89" s="12"/>
      <c r="AB89" s="12"/>
      <c r="AC89" s="12"/>
      <c r="AD89" s="12"/>
      <c r="AE89" s="12"/>
      <c r="AR89" s="245" t="s">
        <v>172</v>
      </c>
      <c r="AT89" s="246" t="s">
        <v>73</v>
      </c>
      <c r="AU89" s="246" t="s">
        <v>74</v>
      </c>
      <c r="AY89" s="245" t="s">
        <v>170</v>
      </c>
      <c r="BK89" s="247">
        <f>SUM(BK90:BK95)</f>
        <v>0</v>
      </c>
    </row>
    <row r="90" s="2" customFormat="1" ht="75.6" customHeight="1">
      <c r="A90" s="36"/>
      <c r="B90" s="37"/>
      <c r="C90" s="250" t="s">
        <v>81</v>
      </c>
      <c r="D90" s="250" t="s">
        <v>229</v>
      </c>
      <c r="E90" s="251" t="s">
        <v>504</v>
      </c>
      <c r="F90" s="252" t="s">
        <v>505</v>
      </c>
      <c r="G90" s="253" t="s">
        <v>169</v>
      </c>
      <c r="H90" s="254">
        <v>4</v>
      </c>
      <c r="I90" s="255"/>
      <c r="J90" s="255"/>
      <c r="K90" s="256">
        <f>ROUND(P90*H90,2)</f>
        <v>0</v>
      </c>
      <c r="L90" s="257"/>
      <c r="M90" s="42"/>
      <c r="N90" s="258" t="s">
        <v>20</v>
      </c>
      <c r="O90" s="227" t="s">
        <v>43</v>
      </c>
      <c r="P90" s="228">
        <f>I90+J90</f>
        <v>0</v>
      </c>
      <c r="Q90" s="228">
        <f>ROUND(I90*H90,2)</f>
        <v>0</v>
      </c>
      <c r="R90" s="228">
        <f>ROUND(J90*H90,2)</f>
        <v>0</v>
      </c>
      <c r="S90" s="82"/>
      <c r="T90" s="229">
        <f>S90*H90</f>
        <v>0</v>
      </c>
      <c r="U90" s="229">
        <v>0</v>
      </c>
      <c r="V90" s="229">
        <f>U90*H90</f>
        <v>0</v>
      </c>
      <c r="W90" s="229">
        <v>0</v>
      </c>
      <c r="X90" s="230">
        <f>W90*H90</f>
        <v>0</v>
      </c>
      <c r="Y90" s="36"/>
      <c r="Z90" s="36"/>
      <c r="AA90" s="36"/>
      <c r="AB90" s="36"/>
      <c r="AC90" s="36"/>
      <c r="AD90" s="36"/>
      <c r="AE90" s="36"/>
      <c r="AR90" s="231" t="s">
        <v>81</v>
      </c>
      <c r="AT90" s="231" t="s">
        <v>229</v>
      </c>
      <c r="AU90" s="231" t="s">
        <v>81</v>
      </c>
      <c r="AY90" s="15" t="s">
        <v>170</v>
      </c>
      <c r="BE90" s="232">
        <f>IF(O90="základní",K90,0)</f>
        <v>0</v>
      </c>
      <c r="BF90" s="232">
        <f>IF(O90="snížená",K90,0)</f>
        <v>0</v>
      </c>
      <c r="BG90" s="232">
        <f>IF(O90="zákl. přenesená",K90,0)</f>
        <v>0</v>
      </c>
      <c r="BH90" s="232">
        <f>IF(O90="sníž. přenesená",K90,0)</f>
        <v>0</v>
      </c>
      <c r="BI90" s="232">
        <f>IF(O90="nulová",K90,0)</f>
        <v>0</v>
      </c>
      <c r="BJ90" s="15" t="s">
        <v>81</v>
      </c>
      <c r="BK90" s="232">
        <f>ROUND(P90*H90,2)</f>
        <v>0</v>
      </c>
      <c r="BL90" s="15" t="s">
        <v>81</v>
      </c>
      <c r="BM90" s="231" t="s">
        <v>1206</v>
      </c>
    </row>
    <row r="91" s="2" customFormat="1" ht="75.6" customHeight="1">
      <c r="A91" s="36"/>
      <c r="B91" s="37"/>
      <c r="C91" s="250" t="s">
        <v>87</v>
      </c>
      <c r="D91" s="250" t="s">
        <v>229</v>
      </c>
      <c r="E91" s="251" t="s">
        <v>1207</v>
      </c>
      <c r="F91" s="252" t="s">
        <v>1208</v>
      </c>
      <c r="G91" s="253" t="s">
        <v>169</v>
      </c>
      <c r="H91" s="254">
        <v>4</v>
      </c>
      <c r="I91" s="255"/>
      <c r="J91" s="255"/>
      <c r="K91" s="256">
        <f>ROUND(P91*H91,2)</f>
        <v>0</v>
      </c>
      <c r="L91" s="257"/>
      <c r="M91" s="42"/>
      <c r="N91" s="258" t="s">
        <v>20</v>
      </c>
      <c r="O91" s="227" t="s">
        <v>43</v>
      </c>
      <c r="P91" s="228">
        <f>I91+J91</f>
        <v>0</v>
      </c>
      <c r="Q91" s="228">
        <f>ROUND(I91*H91,2)</f>
        <v>0</v>
      </c>
      <c r="R91" s="228">
        <f>ROUND(J91*H91,2)</f>
        <v>0</v>
      </c>
      <c r="S91" s="82"/>
      <c r="T91" s="229">
        <f>S91*H91</f>
        <v>0</v>
      </c>
      <c r="U91" s="229">
        <v>0</v>
      </c>
      <c r="V91" s="229">
        <f>U91*H91</f>
        <v>0</v>
      </c>
      <c r="W91" s="229">
        <v>0</v>
      </c>
      <c r="X91" s="230">
        <f>W91*H91</f>
        <v>0</v>
      </c>
      <c r="Y91" s="36"/>
      <c r="Z91" s="36"/>
      <c r="AA91" s="36"/>
      <c r="AB91" s="36"/>
      <c r="AC91" s="36"/>
      <c r="AD91" s="36"/>
      <c r="AE91" s="36"/>
      <c r="AR91" s="231" t="s">
        <v>81</v>
      </c>
      <c r="AT91" s="231" t="s">
        <v>229</v>
      </c>
      <c r="AU91" s="231" t="s">
        <v>81</v>
      </c>
      <c r="AY91" s="15" t="s">
        <v>170</v>
      </c>
      <c r="BE91" s="232">
        <f>IF(O91="základní",K91,0)</f>
        <v>0</v>
      </c>
      <c r="BF91" s="232">
        <f>IF(O91="snížená",K91,0)</f>
        <v>0</v>
      </c>
      <c r="BG91" s="232">
        <f>IF(O91="zákl. přenesená",K91,0)</f>
        <v>0</v>
      </c>
      <c r="BH91" s="232">
        <f>IF(O91="sníž. přenesená",K91,0)</f>
        <v>0</v>
      </c>
      <c r="BI91" s="232">
        <f>IF(O91="nulová",K91,0)</f>
        <v>0</v>
      </c>
      <c r="BJ91" s="15" t="s">
        <v>81</v>
      </c>
      <c r="BK91" s="232">
        <f>ROUND(P91*H91,2)</f>
        <v>0</v>
      </c>
      <c r="BL91" s="15" t="s">
        <v>81</v>
      </c>
      <c r="BM91" s="231" t="s">
        <v>1209</v>
      </c>
    </row>
    <row r="92" s="2" customFormat="1" ht="21.6" customHeight="1">
      <c r="A92" s="36"/>
      <c r="B92" s="37"/>
      <c r="C92" s="216" t="s">
        <v>165</v>
      </c>
      <c r="D92" s="216" t="s">
        <v>166</v>
      </c>
      <c r="E92" s="217" t="s">
        <v>683</v>
      </c>
      <c r="F92" s="218" t="s">
        <v>684</v>
      </c>
      <c r="G92" s="219" t="s">
        <v>169</v>
      </c>
      <c r="H92" s="220">
        <v>4</v>
      </c>
      <c r="I92" s="221"/>
      <c r="J92" s="222"/>
      <c r="K92" s="223">
        <f>ROUND(P92*H92,2)</f>
        <v>0</v>
      </c>
      <c r="L92" s="224"/>
      <c r="M92" s="225"/>
      <c r="N92" s="226" t="s">
        <v>20</v>
      </c>
      <c r="O92" s="227" t="s">
        <v>43</v>
      </c>
      <c r="P92" s="228">
        <f>I92+J92</f>
        <v>0</v>
      </c>
      <c r="Q92" s="228">
        <f>ROUND(I92*H92,2)</f>
        <v>0</v>
      </c>
      <c r="R92" s="228">
        <f>ROUND(J92*H92,2)</f>
        <v>0</v>
      </c>
      <c r="S92" s="82"/>
      <c r="T92" s="229">
        <f>S92*H92</f>
        <v>0</v>
      </c>
      <c r="U92" s="229">
        <v>0</v>
      </c>
      <c r="V92" s="229">
        <f>U92*H92</f>
        <v>0</v>
      </c>
      <c r="W92" s="229">
        <v>0</v>
      </c>
      <c r="X92" s="230">
        <f>W92*H92</f>
        <v>0</v>
      </c>
      <c r="Y92" s="36"/>
      <c r="Z92" s="36"/>
      <c r="AA92" s="36"/>
      <c r="AB92" s="36"/>
      <c r="AC92" s="36"/>
      <c r="AD92" s="36"/>
      <c r="AE92" s="36"/>
      <c r="AR92" s="231" t="s">
        <v>87</v>
      </c>
      <c r="AT92" s="231" t="s">
        <v>166</v>
      </c>
      <c r="AU92" s="231" t="s">
        <v>81</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81</v>
      </c>
      <c r="BM92" s="231" t="s">
        <v>1210</v>
      </c>
    </row>
    <row r="93" s="2" customFormat="1" ht="21.6" customHeight="1">
      <c r="A93" s="36"/>
      <c r="B93" s="37"/>
      <c r="C93" s="216" t="s">
        <v>176</v>
      </c>
      <c r="D93" s="216" t="s">
        <v>166</v>
      </c>
      <c r="E93" s="217" t="s">
        <v>691</v>
      </c>
      <c r="F93" s="218" t="s">
        <v>692</v>
      </c>
      <c r="G93" s="219" t="s">
        <v>169</v>
      </c>
      <c r="H93" s="220">
        <v>2</v>
      </c>
      <c r="I93" s="221"/>
      <c r="J93" s="222"/>
      <c r="K93" s="223">
        <f>ROUND(P93*H93,2)</f>
        <v>0</v>
      </c>
      <c r="L93" s="224"/>
      <c r="M93" s="225"/>
      <c r="N93" s="226" t="s">
        <v>20</v>
      </c>
      <c r="O93" s="227" t="s">
        <v>43</v>
      </c>
      <c r="P93" s="228">
        <f>I93+J93</f>
        <v>0</v>
      </c>
      <c r="Q93" s="228">
        <f>ROUND(I93*H93,2)</f>
        <v>0</v>
      </c>
      <c r="R93" s="228">
        <f>ROUND(J93*H93,2)</f>
        <v>0</v>
      </c>
      <c r="S93" s="82"/>
      <c r="T93" s="229">
        <f>S93*H93</f>
        <v>0</v>
      </c>
      <c r="U93" s="229">
        <v>0</v>
      </c>
      <c r="V93" s="229">
        <f>U93*H93</f>
        <v>0</v>
      </c>
      <c r="W93" s="229">
        <v>0</v>
      </c>
      <c r="X93" s="230">
        <f>W93*H93</f>
        <v>0</v>
      </c>
      <c r="Y93" s="36"/>
      <c r="Z93" s="36"/>
      <c r="AA93" s="36"/>
      <c r="AB93" s="36"/>
      <c r="AC93" s="36"/>
      <c r="AD93" s="36"/>
      <c r="AE93" s="36"/>
      <c r="AR93" s="231" t="s">
        <v>373</v>
      </c>
      <c r="AT93" s="231" t="s">
        <v>166</v>
      </c>
      <c r="AU93" s="231" t="s">
        <v>81</v>
      </c>
      <c r="AY93" s="15" t="s">
        <v>170</v>
      </c>
      <c r="BE93" s="232">
        <f>IF(O93="základní",K93,0)</f>
        <v>0</v>
      </c>
      <c r="BF93" s="232">
        <f>IF(O93="snížená",K93,0)</f>
        <v>0</v>
      </c>
      <c r="BG93" s="232">
        <f>IF(O93="zákl. přenesená",K93,0)</f>
        <v>0</v>
      </c>
      <c r="BH93" s="232">
        <f>IF(O93="sníž. přenesená",K93,0)</f>
        <v>0</v>
      </c>
      <c r="BI93" s="232">
        <f>IF(O93="nulová",K93,0)</f>
        <v>0</v>
      </c>
      <c r="BJ93" s="15" t="s">
        <v>81</v>
      </c>
      <c r="BK93" s="232">
        <f>ROUND(P93*H93,2)</f>
        <v>0</v>
      </c>
      <c r="BL93" s="15" t="s">
        <v>373</v>
      </c>
      <c r="BM93" s="231" t="s">
        <v>1211</v>
      </c>
    </row>
    <row r="94" s="2" customFormat="1" ht="14.4" customHeight="1">
      <c r="A94" s="36"/>
      <c r="B94" s="37"/>
      <c r="C94" s="216" t="s">
        <v>180</v>
      </c>
      <c r="D94" s="216" t="s">
        <v>166</v>
      </c>
      <c r="E94" s="217" t="s">
        <v>1123</v>
      </c>
      <c r="F94" s="218" t="s">
        <v>1212</v>
      </c>
      <c r="G94" s="219" t="s">
        <v>169</v>
      </c>
      <c r="H94" s="220">
        <v>1</v>
      </c>
      <c r="I94" s="221"/>
      <c r="J94" s="222"/>
      <c r="K94" s="223">
        <f>ROUND(P94*H94,2)</f>
        <v>0</v>
      </c>
      <c r="L94" s="224"/>
      <c r="M94" s="225"/>
      <c r="N94" s="226"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373</v>
      </c>
      <c r="AT94" s="231" t="s">
        <v>166</v>
      </c>
      <c r="AU94" s="231" t="s">
        <v>81</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373</v>
      </c>
      <c r="BM94" s="231" t="s">
        <v>1213</v>
      </c>
    </row>
    <row r="95" s="2" customFormat="1" ht="21.6" customHeight="1">
      <c r="A95" s="36"/>
      <c r="B95" s="37"/>
      <c r="C95" s="216" t="s">
        <v>172</v>
      </c>
      <c r="D95" s="216" t="s">
        <v>166</v>
      </c>
      <c r="E95" s="217" t="s">
        <v>687</v>
      </c>
      <c r="F95" s="218" t="s">
        <v>688</v>
      </c>
      <c r="G95" s="219" t="s">
        <v>169</v>
      </c>
      <c r="H95" s="220">
        <v>2</v>
      </c>
      <c r="I95" s="221"/>
      <c r="J95" s="222"/>
      <c r="K95" s="223">
        <f>ROUND(P95*H95,2)</f>
        <v>0</v>
      </c>
      <c r="L95" s="224"/>
      <c r="M95" s="225"/>
      <c r="N95" s="269" t="s">
        <v>20</v>
      </c>
      <c r="O95" s="264" t="s">
        <v>43</v>
      </c>
      <c r="P95" s="265">
        <f>I95+J95</f>
        <v>0</v>
      </c>
      <c r="Q95" s="265">
        <f>ROUND(I95*H95,2)</f>
        <v>0</v>
      </c>
      <c r="R95" s="265">
        <f>ROUND(J95*H95,2)</f>
        <v>0</v>
      </c>
      <c r="S95" s="266"/>
      <c r="T95" s="267">
        <f>S95*H95</f>
        <v>0</v>
      </c>
      <c r="U95" s="267">
        <v>0</v>
      </c>
      <c r="V95" s="267">
        <f>U95*H95</f>
        <v>0</v>
      </c>
      <c r="W95" s="267">
        <v>0</v>
      </c>
      <c r="X95" s="268">
        <f>W95*H95</f>
        <v>0</v>
      </c>
      <c r="Y95" s="36"/>
      <c r="Z95" s="36"/>
      <c r="AA95" s="36"/>
      <c r="AB95" s="36"/>
      <c r="AC95" s="36"/>
      <c r="AD95" s="36"/>
      <c r="AE95" s="36"/>
      <c r="AR95" s="231" t="s">
        <v>87</v>
      </c>
      <c r="AT95" s="231" t="s">
        <v>166</v>
      </c>
      <c r="AU95" s="231" t="s">
        <v>81</v>
      </c>
      <c r="AY95" s="15" t="s">
        <v>170</v>
      </c>
      <c r="BE95" s="232">
        <f>IF(O95="základní",K95,0)</f>
        <v>0</v>
      </c>
      <c r="BF95" s="232">
        <f>IF(O95="snížená",K95,0)</f>
        <v>0</v>
      </c>
      <c r="BG95" s="232">
        <f>IF(O95="zákl. přenesená",K95,0)</f>
        <v>0</v>
      </c>
      <c r="BH95" s="232">
        <f>IF(O95="sníž. přenesená",K95,0)</f>
        <v>0</v>
      </c>
      <c r="BI95" s="232">
        <f>IF(O95="nulová",K95,0)</f>
        <v>0</v>
      </c>
      <c r="BJ95" s="15" t="s">
        <v>81</v>
      </c>
      <c r="BK95" s="232">
        <f>ROUND(P95*H95,2)</f>
        <v>0</v>
      </c>
      <c r="BL95" s="15" t="s">
        <v>81</v>
      </c>
      <c r="BM95" s="231" t="s">
        <v>1214</v>
      </c>
    </row>
    <row r="96" s="2" customFormat="1" ht="6.96" customHeight="1">
      <c r="A96" s="36"/>
      <c r="B96" s="57"/>
      <c r="C96" s="58"/>
      <c r="D96" s="58"/>
      <c r="E96" s="58"/>
      <c r="F96" s="58"/>
      <c r="G96" s="58"/>
      <c r="H96" s="58"/>
      <c r="I96" s="177"/>
      <c r="J96" s="177"/>
      <c r="K96" s="58"/>
      <c r="L96" s="58"/>
      <c r="M96" s="42"/>
      <c r="N96" s="36"/>
      <c r="P96" s="36"/>
      <c r="Q96" s="36"/>
      <c r="R96" s="36"/>
      <c r="S96" s="36"/>
      <c r="T96" s="36"/>
      <c r="U96" s="36"/>
      <c r="V96" s="36"/>
      <c r="W96" s="36"/>
      <c r="X96" s="36"/>
      <c r="Y96" s="36"/>
      <c r="Z96" s="36"/>
      <c r="AA96" s="36"/>
      <c r="AB96" s="36"/>
      <c r="AC96" s="36"/>
      <c r="AD96" s="36"/>
      <c r="AE96" s="36"/>
    </row>
  </sheetData>
  <sheetProtection sheet="1" autoFilter="0" formatColumns="0" formatRows="0" objects="1" scenarios="1" spinCount="100000" saltValue="1Qr1MglyDKL3IAhVEOe+dShN5sZEoQwTgQHmDpDQJ6lH3TzmyinC9bEcunUssjWMzkiOdStNIJWB9sSbfdTPuw==" hashValue="En2Q6rNR72OGDZFAJ9pSG8VhB9C+d9kWOqps3YY4iGSdIfIcjXe12BTPC8vCl7szpL+erooAd387RMLvHr0Oeg==" algorithmName="SHA-512" password="CC35"/>
  <autoFilter ref="C87:L95"/>
  <mergeCells count="12">
    <mergeCell ref="E7:H7"/>
    <mergeCell ref="E9:H9"/>
    <mergeCell ref="E11:H11"/>
    <mergeCell ref="E20:H20"/>
    <mergeCell ref="E29:H29"/>
    <mergeCell ref="E52:H52"/>
    <mergeCell ref="E54:H54"/>
    <mergeCell ref="E56:H56"/>
    <mergeCell ref="E76:H76"/>
    <mergeCell ref="E78:H78"/>
    <mergeCell ref="E80:H80"/>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94</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134</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1215</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ROUND(K91,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ROUND((SUM(BE91:BE108)),  2)</f>
        <v>0</v>
      </c>
      <c r="G37" s="36"/>
      <c r="H37" s="36"/>
      <c r="I37" s="166">
        <v>0.20999999999999999</v>
      </c>
      <c r="J37" s="147"/>
      <c r="K37" s="160">
        <f>ROUND(((SUM(BE91:BE108))*I37),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ROUND((SUM(BF91:BF108)),  2)</f>
        <v>0</v>
      </c>
      <c r="G38" s="36"/>
      <c r="H38" s="36"/>
      <c r="I38" s="166">
        <v>0.14999999999999999</v>
      </c>
      <c r="J38" s="147"/>
      <c r="K38" s="160">
        <f>ROUND(((SUM(BF91:BF108))*I38),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ROUND((SUM(BG91:BG108)),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ROUND((SUM(BH91:BH108)),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ROUND((SUM(BI91:BI108)),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134</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 xml:space="preserve">03 - Zemní práce </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Q91</f>
        <v>0</v>
      </c>
      <c r="J65" s="188">
        <f>R91</f>
        <v>0</v>
      </c>
      <c r="K65" s="100">
        <f>K91</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1216</v>
      </c>
      <c r="E66" s="192"/>
      <c r="F66" s="192"/>
      <c r="G66" s="192"/>
      <c r="H66" s="192"/>
      <c r="I66" s="193">
        <f>Q92</f>
        <v>0</v>
      </c>
      <c r="J66" s="193">
        <f>R92</f>
        <v>0</v>
      </c>
      <c r="K66" s="194">
        <f>K92</f>
        <v>0</v>
      </c>
      <c r="L66" s="190"/>
      <c r="M66" s="195"/>
      <c r="S66" s="9"/>
      <c r="T66" s="9"/>
      <c r="U66" s="9"/>
      <c r="V66" s="9"/>
      <c r="W66" s="9"/>
      <c r="X66" s="9"/>
      <c r="Y66" s="9"/>
      <c r="Z66" s="9"/>
      <c r="AA66" s="9"/>
      <c r="AB66" s="9"/>
      <c r="AC66" s="9"/>
      <c r="AD66" s="9"/>
      <c r="AE66" s="9"/>
    </row>
    <row r="67" s="10" customFormat="1" ht="19.92" customHeight="1">
      <c r="A67" s="10"/>
      <c r="B67" s="196"/>
      <c r="C67" s="125"/>
      <c r="D67" s="197" t="s">
        <v>1217</v>
      </c>
      <c r="E67" s="198"/>
      <c r="F67" s="198"/>
      <c r="G67" s="198"/>
      <c r="H67" s="198"/>
      <c r="I67" s="199">
        <f>Q93</f>
        <v>0</v>
      </c>
      <c r="J67" s="199">
        <f>R93</f>
        <v>0</v>
      </c>
      <c r="K67" s="200">
        <f>K93</f>
        <v>0</v>
      </c>
      <c r="L67" s="125"/>
      <c r="M67" s="201"/>
      <c r="S67" s="10"/>
      <c r="T67" s="10"/>
      <c r="U67" s="10"/>
      <c r="V67" s="10"/>
      <c r="W67" s="10"/>
      <c r="X67" s="10"/>
      <c r="Y67" s="10"/>
      <c r="Z67" s="10"/>
      <c r="AA67" s="10"/>
      <c r="AB67" s="10"/>
      <c r="AC67" s="10"/>
      <c r="AD67" s="10"/>
      <c r="AE67" s="10"/>
    </row>
    <row r="68" s="9" customFormat="1" ht="24.96" customHeight="1">
      <c r="A68" s="9"/>
      <c r="B68" s="189"/>
      <c r="C68" s="190"/>
      <c r="D68" s="191" t="s">
        <v>145</v>
      </c>
      <c r="E68" s="192"/>
      <c r="F68" s="192"/>
      <c r="G68" s="192"/>
      <c r="H68" s="192"/>
      <c r="I68" s="193">
        <f>Q95</f>
        <v>0</v>
      </c>
      <c r="J68" s="193">
        <f>R95</f>
        <v>0</v>
      </c>
      <c r="K68" s="194">
        <f>K95</f>
        <v>0</v>
      </c>
      <c r="L68" s="190"/>
      <c r="M68" s="195"/>
      <c r="S68" s="9"/>
      <c r="T68" s="9"/>
      <c r="U68" s="9"/>
      <c r="V68" s="9"/>
      <c r="W68" s="9"/>
      <c r="X68" s="9"/>
      <c r="Y68" s="9"/>
      <c r="Z68" s="9"/>
      <c r="AA68" s="9"/>
      <c r="AB68" s="9"/>
      <c r="AC68" s="9"/>
      <c r="AD68" s="9"/>
      <c r="AE68" s="9"/>
    </row>
    <row r="69" s="10" customFormat="1" ht="19.92" customHeight="1">
      <c r="A69" s="10"/>
      <c r="B69" s="196"/>
      <c r="C69" s="125"/>
      <c r="D69" s="197" t="s">
        <v>1218</v>
      </c>
      <c r="E69" s="198"/>
      <c r="F69" s="198"/>
      <c r="G69" s="198"/>
      <c r="H69" s="198"/>
      <c r="I69" s="199">
        <f>Q96</f>
        <v>0</v>
      </c>
      <c r="J69" s="199">
        <f>R96</f>
        <v>0</v>
      </c>
      <c r="K69" s="200">
        <f>K96</f>
        <v>0</v>
      </c>
      <c r="L69" s="125"/>
      <c r="M69" s="201"/>
      <c r="S69" s="10"/>
      <c r="T69" s="10"/>
      <c r="U69" s="10"/>
      <c r="V69" s="10"/>
      <c r="W69" s="10"/>
      <c r="X69" s="10"/>
      <c r="Y69" s="10"/>
      <c r="Z69" s="10"/>
      <c r="AA69" s="10"/>
      <c r="AB69" s="10"/>
      <c r="AC69" s="10"/>
      <c r="AD69" s="10"/>
      <c r="AE69" s="10"/>
    </row>
    <row r="70" s="2" customFormat="1" ht="21.84" customHeight="1">
      <c r="A70" s="36"/>
      <c r="B70" s="37"/>
      <c r="C70" s="38"/>
      <c r="D70" s="38"/>
      <c r="E70" s="38"/>
      <c r="F70" s="38"/>
      <c r="G70" s="38"/>
      <c r="H70" s="38"/>
      <c r="I70" s="147"/>
      <c r="J70" s="147"/>
      <c r="K70" s="38"/>
      <c r="L70" s="38"/>
      <c r="M70" s="148"/>
      <c r="S70" s="36"/>
      <c r="T70" s="36"/>
      <c r="U70" s="36"/>
      <c r="V70" s="36"/>
      <c r="W70" s="36"/>
      <c r="X70" s="36"/>
      <c r="Y70" s="36"/>
      <c r="Z70" s="36"/>
      <c r="AA70" s="36"/>
      <c r="AB70" s="36"/>
      <c r="AC70" s="36"/>
      <c r="AD70" s="36"/>
      <c r="AE70" s="36"/>
    </row>
    <row r="71" s="2" customFormat="1" ht="6.96" customHeight="1">
      <c r="A71" s="36"/>
      <c r="B71" s="57"/>
      <c r="C71" s="58"/>
      <c r="D71" s="58"/>
      <c r="E71" s="58"/>
      <c r="F71" s="58"/>
      <c r="G71" s="58"/>
      <c r="H71" s="58"/>
      <c r="I71" s="177"/>
      <c r="J71" s="177"/>
      <c r="K71" s="58"/>
      <c r="L71" s="58"/>
      <c r="M71" s="148"/>
      <c r="S71" s="36"/>
      <c r="T71" s="36"/>
      <c r="U71" s="36"/>
      <c r="V71" s="36"/>
      <c r="W71" s="36"/>
      <c r="X71" s="36"/>
      <c r="Y71" s="36"/>
      <c r="Z71" s="36"/>
      <c r="AA71" s="36"/>
      <c r="AB71" s="36"/>
      <c r="AC71" s="36"/>
      <c r="AD71" s="36"/>
      <c r="AE71" s="36"/>
    </row>
    <row r="75" s="2" customFormat="1" ht="6.96" customHeight="1">
      <c r="A75" s="36"/>
      <c r="B75" s="59"/>
      <c r="C75" s="60"/>
      <c r="D75" s="60"/>
      <c r="E75" s="60"/>
      <c r="F75" s="60"/>
      <c r="G75" s="60"/>
      <c r="H75" s="60"/>
      <c r="I75" s="180"/>
      <c r="J75" s="180"/>
      <c r="K75" s="60"/>
      <c r="L75" s="60"/>
      <c r="M75" s="148"/>
      <c r="S75" s="36"/>
      <c r="T75" s="36"/>
      <c r="U75" s="36"/>
      <c r="V75" s="36"/>
      <c r="W75" s="36"/>
      <c r="X75" s="36"/>
      <c r="Y75" s="36"/>
      <c r="Z75" s="36"/>
      <c r="AA75" s="36"/>
      <c r="AB75" s="36"/>
      <c r="AC75" s="36"/>
      <c r="AD75" s="36"/>
      <c r="AE75" s="36"/>
    </row>
    <row r="76" s="2" customFormat="1" ht="24.96" customHeight="1">
      <c r="A76" s="36"/>
      <c r="B76" s="37"/>
      <c r="C76" s="21" t="s">
        <v>148</v>
      </c>
      <c r="D76" s="38"/>
      <c r="E76" s="38"/>
      <c r="F76" s="38"/>
      <c r="G76" s="38"/>
      <c r="H76" s="38"/>
      <c r="I76" s="147"/>
      <c r="J76" s="147"/>
      <c r="K76" s="38"/>
      <c r="L76" s="38"/>
      <c r="M76" s="148"/>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147"/>
      <c r="J77" s="147"/>
      <c r="K77" s="38"/>
      <c r="L77" s="38"/>
      <c r="M77" s="148"/>
      <c r="S77" s="36"/>
      <c r="T77" s="36"/>
      <c r="U77" s="36"/>
      <c r="V77" s="36"/>
      <c r="W77" s="36"/>
      <c r="X77" s="36"/>
      <c r="Y77" s="36"/>
      <c r="Z77" s="36"/>
      <c r="AA77" s="36"/>
      <c r="AB77" s="36"/>
      <c r="AC77" s="36"/>
      <c r="AD77" s="36"/>
      <c r="AE77" s="36"/>
    </row>
    <row r="78" s="2" customFormat="1" ht="12" customHeight="1">
      <c r="A78" s="36"/>
      <c r="B78" s="37"/>
      <c r="C78" s="30" t="s">
        <v>17</v>
      </c>
      <c r="D78" s="38"/>
      <c r="E78" s="38"/>
      <c r="F78" s="38"/>
      <c r="G78" s="38"/>
      <c r="H78" s="38"/>
      <c r="I78" s="147"/>
      <c r="J78" s="147"/>
      <c r="K78" s="38"/>
      <c r="L78" s="38"/>
      <c r="M78" s="148"/>
      <c r="S78" s="36"/>
      <c r="T78" s="36"/>
      <c r="U78" s="36"/>
      <c r="V78" s="36"/>
      <c r="W78" s="36"/>
      <c r="X78" s="36"/>
      <c r="Y78" s="36"/>
      <c r="Z78" s="36"/>
      <c r="AA78" s="36"/>
      <c r="AB78" s="36"/>
      <c r="AC78" s="36"/>
      <c r="AD78" s="36"/>
      <c r="AE78" s="36"/>
    </row>
    <row r="79" s="2" customFormat="1" ht="14.4" customHeight="1">
      <c r="A79" s="36"/>
      <c r="B79" s="37"/>
      <c r="C79" s="38"/>
      <c r="D79" s="38"/>
      <c r="E79" s="181" t="str">
        <f>E7</f>
        <v>Oprava zabezpečovacího zařízení v ŽST Dobříš</v>
      </c>
      <c r="F79" s="30"/>
      <c r="G79" s="30"/>
      <c r="H79" s="30"/>
      <c r="I79" s="147"/>
      <c r="J79" s="147"/>
      <c r="K79" s="38"/>
      <c r="L79" s="38"/>
      <c r="M79" s="148"/>
      <c r="S79" s="36"/>
      <c r="T79" s="36"/>
      <c r="U79" s="36"/>
      <c r="V79" s="36"/>
      <c r="W79" s="36"/>
      <c r="X79" s="36"/>
      <c r="Y79" s="36"/>
      <c r="Z79" s="36"/>
      <c r="AA79" s="36"/>
      <c r="AB79" s="36"/>
      <c r="AC79" s="36"/>
      <c r="AD79" s="36"/>
      <c r="AE79" s="36"/>
    </row>
    <row r="80" s="1" customFormat="1" ht="12" customHeight="1">
      <c r="B80" s="19"/>
      <c r="C80" s="30" t="s">
        <v>133</v>
      </c>
      <c r="D80" s="20"/>
      <c r="E80" s="20"/>
      <c r="F80" s="20"/>
      <c r="G80" s="20"/>
      <c r="H80" s="20"/>
      <c r="I80" s="139"/>
      <c r="J80" s="139"/>
      <c r="K80" s="20"/>
      <c r="L80" s="20"/>
      <c r="M80" s="18"/>
    </row>
    <row r="81" s="2" customFormat="1" ht="14.4" customHeight="1">
      <c r="A81" s="36"/>
      <c r="B81" s="37"/>
      <c r="C81" s="38"/>
      <c r="D81" s="38"/>
      <c r="E81" s="181" t="s">
        <v>134</v>
      </c>
      <c r="F81" s="38"/>
      <c r="G81" s="38"/>
      <c r="H81" s="38"/>
      <c r="I81" s="147"/>
      <c r="J81" s="147"/>
      <c r="K81" s="38"/>
      <c r="L81" s="38"/>
      <c r="M81" s="148"/>
      <c r="S81" s="36"/>
      <c r="T81" s="36"/>
      <c r="U81" s="36"/>
      <c r="V81" s="36"/>
      <c r="W81" s="36"/>
      <c r="X81" s="36"/>
      <c r="Y81" s="36"/>
      <c r="Z81" s="36"/>
      <c r="AA81" s="36"/>
      <c r="AB81" s="36"/>
      <c r="AC81" s="36"/>
      <c r="AD81" s="36"/>
      <c r="AE81" s="36"/>
    </row>
    <row r="82" s="2" customFormat="1" ht="12" customHeight="1">
      <c r="A82" s="36"/>
      <c r="B82" s="37"/>
      <c r="C82" s="30" t="s">
        <v>135</v>
      </c>
      <c r="D82" s="38"/>
      <c r="E82" s="38"/>
      <c r="F82" s="38"/>
      <c r="G82" s="38"/>
      <c r="H82" s="38"/>
      <c r="I82" s="147"/>
      <c r="J82" s="147"/>
      <c r="K82" s="38"/>
      <c r="L82" s="38"/>
      <c r="M82" s="148"/>
      <c r="S82" s="36"/>
      <c r="T82" s="36"/>
      <c r="U82" s="36"/>
      <c r="V82" s="36"/>
      <c r="W82" s="36"/>
      <c r="X82" s="36"/>
      <c r="Y82" s="36"/>
      <c r="Z82" s="36"/>
      <c r="AA82" s="36"/>
      <c r="AB82" s="36"/>
      <c r="AC82" s="36"/>
      <c r="AD82" s="36"/>
      <c r="AE82" s="36"/>
    </row>
    <row r="83" s="2" customFormat="1" ht="14.4" customHeight="1">
      <c r="A83" s="36"/>
      <c r="B83" s="37"/>
      <c r="C83" s="38"/>
      <c r="D83" s="38"/>
      <c r="E83" s="67" t="str">
        <f>E11</f>
        <v xml:space="preserve">03 - Zemní práce </v>
      </c>
      <c r="F83" s="38"/>
      <c r="G83" s="38"/>
      <c r="H83" s="38"/>
      <c r="I83" s="147"/>
      <c r="J83" s="147"/>
      <c r="K83" s="38"/>
      <c r="L83" s="38"/>
      <c r="M83" s="148"/>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147"/>
      <c r="J84" s="147"/>
      <c r="K84" s="38"/>
      <c r="L84" s="38"/>
      <c r="M84" s="148"/>
      <c r="S84" s="36"/>
      <c r="T84" s="36"/>
      <c r="U84" s="36"/>
      <c r="V84" s="36"/>
      <c r="W84" s="36"/>
      <c r="X84" s="36"/>
      <c r="Y84" s="36"/>
      <c r="Z84" s="36"/>
      <c r="AA84" s="36"/>
      <c r="AB84" s="36"/>
      <c r="AC84" s="36"/>
      <c r="AD84" s="36"/>
      <c r="AE84" s="36"/>
    </row>
    <row r="85" s="2" customFormat="1" ht="12" customHeight="1">
      <c r="A85" s="36"/>
      <c r="B85" s="37"/>
      <c r="C85" s="30" t="s">
        <v>22</v>
      </c>
      <c r="D85" s="38"/>
      <c r="E85" s="38"/>
      <c r="F85" s="25" t="str">
        <f>F14</f>
        <v>Dobříš</v>
      </c>
      <c r="G85" s="38"/>
      <c r="H85" s="38"/>
      <c r="I85" s="150" t="s">
        <v>24</v>
      </c>
      <c r="J85" s="152" t="str">
        <f>IF(J14="","",J14)</f>
        <v>18. 12. 2019</v>
      </c>
      <c r="K85" s="38"/>
      <c r="L85" s="38"/>
      <c r="M85" s="148"/>
      <c r="S85" s="36"/>
      <c r="T85" s="36"/>
      <c r="U85" s="36"/>
      <c r="V85" s="36"/>
      <c r="W85" s="36"/>
      <c r="X85" s="36"/>
      <c r="Y85" s="36"/>
      <c r="Z85" s="36"/>
      <c r="AA85" s="36"/>
      <c r="AB85" s="36"/>
      <c r="AC85" s="36"/>
      <c r="AD85" s="36"/>
      <c r="AE85" s="36"/>
    </row>
    <row r="86" s="2" customFormat="1" ht="6.96" customHeight="1">
      <c r="A86" s="36"/>
      <c r="B86" s="37"/>
      <c r="C86" s="38"/>
      <c r="D86" s="38"/>
      <c r="E86" s="38"/>
      <c r="F86" s="38"/>
      <c r="G86" s="38"/>
      <c r="H86" s="38"/>
      <c r="I86" s="147"/>
      <c r="J86" s="147"/>
      <c r="K86" s="38"/>
      <c r="L86" s="38"/>
      <c r="M86" s="148"/>
      <c r="S86" s="36"/>
      <c r="T86" s="36"/>
      <c r="U86" s="36"/>
      <c r="V86" s="36"/>
      <c r="W86" s="36"/>
      <c r="X86" s="36"/>
      <c r="Y86" s="36"/>
      <c r="Z86" s="36"/>
      <c r="AA86" s="36"/>
      <c r="AB86" s="36"/>
      <c r="AC86" s="36"/>
      <c r="AD86" s="36"/>
      <c r="AE86" s="36"/>
    </row>
    <row r="87" s="2" customFormat="1" ht="26.4" customHeight="1">
      <c r="A87" s="36"/>
      <c r="B87" s="37"/>
      <c r="C87" s="30" t="s">
        <v>26</v>
      </c>
      <c r="D87" s="38"/>
      <c r="E87" s="38"/>
      <c r="F87" s="25" t="str">
        <f>E17</f>
        <v>Jiří Kejkula</v>
      </c>
      <c r="G87" s="38"/>
      <c r="H87" s="38"/>
      <c r="I87" s="150" t="s">
        <v>32</v>
      </c>
      <c r="J87" s="182" t="str">
        <f>E23</f>
        <v>Signal projekt s.r.o.</v>
      </c>
      <c r="K87" s="38"/>
      <c r="L87" s="38"/>
      <c r="M87" s="148"/>
      <c r="S87" s="36"/>
      <c r="T87" s="36"/>
      <c r="U87" s="36"/>
      <c r="V87" s="36"/>
      <c r="W87" s="36"/>
      <c r="X87" s="36"/>
      <c r="Y87" s="36"/>
      <c r="Z87" s="36"/>
      <c r="AA87" s="36"/>
      <c r="AB87" s="36"/>
      <c r="AC87" s="36"/>
      <c r="AD87" s="36"/>
      <c r="AE87" s="36"/>
    </row>
    <row r="88" s="2" customFormat="1" ht="15.6" customHeight="1">
      <c r="A88" s="36"/>
      <c r="B88" s="37"/>
      <c r="C88" s="30" t="s">
        <v>30</v>
      </c>
      <c r="D88" s="38"/>
      <c r="E88" s="38"/>
      <c r="F88" s="25" t="str">
        <f>IF(E20="","",E20)</f>
        <v>Vyplň údaj</v>
      </c>
      <c r="G88" s="38"/>
      <c r="H88" s="38"/>
      <c r="I88" s="150" t="s">
        <v>34</v>
      </c>
      <c r="J88" s="182" t="str">
        <f>E26</f>
        <v>Zdeněk Hron</v>
      </c>
      <c r="K88" s="38"/>
      <c r="L88" s="38"/>
      <c r="M88" s="148"/>
      <c r="S88" s="36"/>
      <c r="T88" s="36"/>
      <c r="U88" s="36"/>
      <c r="V88" s="36"/>
      <c r="W88" s="36"/>
      <c r="X88" s="36"/>
      <c r="Y88" s="36"/>
      <c r="Z88" s="36"/>
      <c r="AA88" s="36"/>
      <c r="AB88" s="36"/>
      <c r="AC88" s="36"/>
      <c r="AD88" s="36"/>
      <c r="AE88" s="36"/>
    </row>
    <row r="89" s="2" customFormat="1" ht="10.32" customHeight="1">
      <c r="A89" s="36"/>
      <c r="B89" s="37"/>
      <c r="C89" s="38"/>
      <c r="D89" s="38"/>
      <c r="E89" s="38"/>
      <c r="F89" s="38"/>
      <c r="G89" s="38"/>
      <c r="H89" s="38"/>
      <c r="I89" s="147"/>
      <c r="J89" s="147"/>
      <c r="K89" s="38"/>
      <c r="L89" s="38"/>
      <c r="M89" s="148"/>
      <c r="S89" s="36"/>
      <c r="T89" s="36"/>
      <c r="U89" s="36"/>
      <c r="V89" s="36"/>
      <c r="W89" s="36"/>
      <c r="X89" s="36"/>
      <c r="Y89" s="36"/>
      <c r="Z89" s="36"/>
      <c r="AA89" s="36"/>
      <c r="AB89" s="36"/>
      <c r="AC89" s="36"/>
      <c r="AD89" s="36"/>
      <c r="AE89" s="36"/>
    </row>
    <row r="90" s="11" customFormat="1" ht="29.28" customHeight="1">
      <c r="A90" s="202"/>
      <c r="B90" s="203"/>
      <c r="C90" s="204" t="s">
        <v>149</v>
      </c>
      <c r="D90" s="205" t="s">
        <v>57</v>
      </c>
      <c r="E90" s="205" t="s">
        <v>53</v>
      </c>
      <c r="F90" s="205" t="s">
        <v>54</v>
      </c>
      <c r="G90" s="205" t="s">
        <v>150</v>
      </c>
      <c r="H90" s="205" t="s">
        <v>151</v>
      </c>
      <c r="I90" s="206" t="s">
        <v>152</v>
      </c>
      <c r="J90" s="206" t="s">
        <v>153</v>
      </c>
      <c r="K90" s="207" t="s">
        <v>143</v>
      </c>
      <c r="L90" s="208" t="s">
        <v>154</v>
      </c>
      <c r="M90" s="209"/>
      <c r="N90" s="90" t="s">
        <v>20</v>
      </c>
      <c r="O90" s="91" t="s">
        <v>42</v>
      </c>
      <c r="P90" s="91" t="s">
        <v>155</v>
      </c>
      <c r="Q90" s="91" t="s">
        <v>156</v>
      </c>
      <c r="R90" s="91" t="s">
        <v>157</v>
      </c>
      <c r="S90" s="91" t="s">
        <v>158</v>
      </c>
      <c r="T90" s="91" t="s">
        <v>159</v>
      </c>
      <c r="U90" s="91" t="s">
        <v>160</v>
      </c>
      <c r="V90" s="91" t="s">
        <v>161</v>
      </c>
      <c r="W90" s="91" t="s">
        <v>162</v>
      </c>
      <c r="X90" s="92" t="s">
        <v>163</v>
      </c>
      <c r="Y90" s="202"/>
      <c r="Z90" s="202"/>
      <c r="AA90" s="202"/>
      <c r="AB90" s="202"/>
      <c r="AC90" s="202"/>
      <c r="AD90" s="202"/>
      <c r="AE90" s="202"/>
    </row>
    <row r="91" s="2" customFormat="1" ht="22.8" customHeight="1">
      <c r="A91" s="36"/>
      <c r="B91" s="37"/>
      <c r="C91" s="97" t="s">
        <v>164</v>
      </c>
      <c r="D91" s="38"/>
      <c r="E91" s="38"/>
      <c r="F91" s="38"/>
      <c r="G91" s="38"/>
      <c r="H91" s="38"/>
      <c r="I91" s="147"/>
      <c r="J91" s="147"/>
      <c r="K91" s="210">
        <f>BK91</f>
        <v>0</v>
      </c>
      <c r="L91" s="38"/>
      <c r="M91" s="42"/>
      <c r="N91" s="93"/>
      <c r="O91" s="211"/>
      <c r="P91" s="94"/>
      <c r="Q91" s="212">
        <f>Q92+Q95</f>
        <v>0</v>
      </c>
      <c r="R91" s="212">
        <f>R92+R95</f>
        <v>0</v>
      </c>
      <c r="S91" s="94"/>
      <c r="T91" s="213">
        <f>T92+T95</f>
        <v>0</v>
      </c>
      <c r="U91" s="94"/>
      <c r="V91" s="213">
        <f>V92+V95</f>
        <v>42.271439999999998</v>
      </c>
      <c r="W91" s="94"/>
      <c r="X91" s="214">
        <f>X92+X95</f>
        <v>0</v>
      </c>
      <c r="Y91" s="36"/>
      <c r="Z91" s="36"/>
      <c r="AA91" s="36"/>
      <c r="AB91" s="36"/>
      <c r="AC91" s="36"/>
      <c r="AD91" s="36"/>
      <c r="AE91" s="36"/>
      <c r="AT91" s="15" t="s">
        <v>73</v>
      </c>
      <c r="AU91" s="15" t="s">
        <v>144</v>
      </c>
      <c r="BK91" s="215">
        <f>BK92+BK95</f>
        <v>0</v>
      </c>
    </row>
    <row r="92" s="12" customFormat="1" ht="25.92" customHeight="1">
      <c r="A92" s="12"/>
      <c r="B92" s="233"/>
      <c r="C92" s="234"/>
      <c r="D92" s="235" t="s">
        <v>73</v>
      </c>
      <c r="E92" s="236" t="s">
        <v>1219</v>
      </c>
      <c r="F92" s="236" t="s">
        <v>1220</v>
      </c>
      <c r="G92" s="234"/>
      <c r="H92" s="234"/>
      <c r="I92" s="237"/>
      <c r="J92" s="237"/>
      <c r="K92" s="238">
        <f>BK92</f>
        <v>0</v>
      </c>
      <c r="L92" s="234"/>
      <c r="M92" s="239"/>
      <c r="N92" s="240"/>
      <c r="O92" s="241"/>
      <c r="P92" s="241"/>
      <c r="Q92" s="242">
        <f>Q93</f>
        <v>0</v>
      </c>
      <c r="R92" s="242">
        <f>R93</f>
        <v>0</v>
      </c>
      <c r="S92" s="241"/>
      <c r="T92" s="243">
        <f>T93</f>
        <v>0</v>
      </c>
      <c r="U92" s="241"/>
      <c r="V92" s="243">
        <f>V93</f>
        <v>0</v>
      </c>
      <c r="W92" s="241"/>
      <c r="X92" s="244">
        <f>X93</f>
        <v>0</v>
      </c>
      <c r="Y92" s="12"/>
      <c r="Z92" s="12"/>
      <c r="AA92" s="12"/>
      <c r="AB92" s="12"/>
      <c r="AC92" s="12"/>
      <c r="AD92" s="12"/>
      <c r="AE92" s="12"/>
      <c r="AR92" s="245" t="s">
        <v>87</v>
      </c>
      <c r="AT92" s="246" t="s">
        <v>73</v>
      </c>
      <c r="AU92" s="246" t="s">
        <v>74</v>
      </c>
      <c r="AY92" s="245" t="s">
        <v>170</v>
      </c>
      <c r="BK92" s="247">
        <f>BK93</f>
        <v>0</v>
      </c>
    </row>
    <row r="93" s="12" customFormat="1" ht="22.8" customHeight="1">
      <c r="A93" s="12"/>
      <c r="B93" s="233"/>
      <c r="C93" s="234"/>
      <c r="D93" s="235" t="s">
        <v>73</v>
      </c>
      <c r="E93" s="248" t="s">
        <v>1221</v>
      </c>
      <c r="F93" s="248" t="s">
        <v>1222</v>
      </c>
      <c r="G93" s="234"/>
      <c r="H93" s="234"/>
      <c r="I93" s="237"/>
      <c r="J93" s="237"/>
      <c r="K93" s="249">
        <f>BK93</f>
        <v>0</v>
      </c>
      <c r="L93" s="234"/>
      <c r="M93" s="239"/>
      <c r="N93" s="240"/>
      <c r="O93" s="241"/>
      <c r="P93" s="241"/>
      <c r="Q93" s="242">
        <f>Q94</f>
        <v>0</v>
      </c>
      <c r="R93" s="242">
        <f>R94</f>
        <v>0</v>
      </c>
      <c r="S93" s="241"/>
      <c r="T93" s="243">
        <f>T94</f>
        <v>0</v>
      </c>
      <c r="U93" s="241"/>
      <c r="V93" s="243">
        <f>V94</f>
        <v>0</v>
      </c>
      <c r="W93" s="241"/>
      <c r="X93" s="244">
        <f>X94</f>
        <v>0</v>
      </c>
      <c r="Y93" s="12"/>
      <c r="Z93" s="12"/>
      <c r="AA93" s="12"/>
      <c r="AB93" s="12"/>
      <c r="AC93" s="12"/>
      <c r="AD93" s="12"/>
      <c r="AE93" s="12"/>
      <c r="AR93" s="245" t="s">
        <v>87</v>
      </c>
      <c r="AT93" s="246" t="s">
        <v>73</v>
      </c>
      <c r="AU93" s="246" t="s">
        <v>81</v>
      </c>
      <c r="AY93" s="245" t="s">
        <v>170</v>
      </c>
      <c r="BK93" s="247">
        <f>BK94</f>
        <v>0</v>
      </c>
    </row>
    <row r="94" s="2" customFormat="1" ht="43.2" customHeight="1">
      <c r="A94" s="36"/>
      <c r="B94" s="37"/>
      <c r="C94" s="250" t="s">
        <v>1223</v>
      </c>
      <c r="D94" s="250" t="s">
        <v>229</v>
      </c>
      <c r="E94" s="251" t="s">
        <v>1224</v>
      </c>
      <c r="F94" s="252" t="s">
        <v>1225</v>
      </c>
      <c r="G94" s="253" t="s">
        <v>187</v>
      </c>
      <c r="H94" s="254">
        <v>220</v>
      </c>
      <c r="I94" s="255"/>
      <c r="J94" s="255"/>
      <c r="K94" s="256">
        <f>ROUND(P94*H94,2)</f>
        <v>0</v>
      </c>
      <c r="L94" s="257"/>
      <c r="M94" s="42"/>
      <c r="N94" s="258"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1226</v>
      </c>
      <c r="AT94" s="231" t="s">
        <v>229</v>
      </c>
      <c r="AU94" s="231" t="s">
        <v>87</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1226</v>
      </c>
      <c r="BM94" s="231" t="s">
        <v>1227</v>
      </c>
    </row>
    <row r="95" s="12" customFormat="1" ht="25.92" customHeight="1">
      <c r="A95" s="12"/>
      <c r="B95" s="233"/>
      <c r="C95" s="234"/>
      <c r="D95" s="235" t="s">
        <v>73</v>
      </c>
      <c r="E95" s="236" t="s">
        <v>166</v>
      </c>
      <c r="F95" s="236" t="s">
        <v>219</v>
      </c>
      <c r="G95" s="234"/>
      <c r="H95" s="234"/>
      <c r="I95" s="237"/>
      <c r="J95" s="237"/>
      <c r="K95" s="238">
        <f>BK95</f>
        <v>0</v>
      </c>
      <c r="L95" s="234"/>
      <c r="M95" s="239"/>
      <c r="N95" s="240"/>
      <c r="O95" s="241"/>
      <c r="P95" s="241"/>
      <c r="Q95" s="242">
        <f>Q96</f>
        <v>0</v>
      </c>
      <c r="R95" s="242">
        <f>R96</f>
        <v>0</v>
      </c>
      <c r="S95" s="241"/>
      <c r="T95" s="243">
        <f>T96</f>
        <v>0</v>
      </c>
      <c r="U95" s="241"/>
      <c r="V95" s="243">
        <f>V96</f>
        <v>42.271439999999998</v>
      </c>
      <c r="W95" s="241"/>
      <c r="X95" s="244">
        <f>X96</f>
        <v>0</v>
      </c>
      <c r="Y95" s="12"/>
      <c r="Z95" s="12"/>
      <c r="AA95" s="12"/>
      <c r="AB95" s="12"/>
      <c r="AC95" s="12"/>
      <c r="AD95" s="12"/>
      <c r="AE95" s="12"/>
      <c r="AR95" s="245" t="s">
        <v>165</v>
      </c>
      <c r="AT95" s="246" t="s">
        <v>73</v>
      </c>
      <c r="AU95" s="246" t="s">
        <v>74</v>
      </c>
      <c r="AY95" s="245" t="s">
        <v>170</v>
      </c>
      <c r="BK95" s="247">
        <f>BK96</f>
        <v>0</v>
      </c>
    </row>
    <row r="96" s="12" customFormat="1" ht="22.8" customHeight="1">
      <c r="A96" s="12"/>
      <c r="B96" s="233"/>
      <c r="C96" s="234"/>
      <c r="D96" s="235" t="s">
        <v>73</v>
      </c>
      <c r="E96" s="248" t="s">
        <v>1228</v>
      </c>
      <c r="F96" s="248" t="s">
        <v>1229</v>
      </c>
      <c r="G96" s="234"/>
      <c r="H96" s="234"/>
      <c r="I96" s="237"/>
      <c r="J96" s="237"/>
      <c r="K96" s="249">
        <f>BK96</f>
        <v>0</v>
      </c>
      <c r="L96" s="234"/>
      <c r="M96" s="239"/>
      <c r="N96" s="240"/>
      <c r="O96" s="241"/>
      <c r="P96" s="241"/>
      <c r="Q96" s="242">
        <f>SUM(Q97:Q108)</f>
        <v>0</v>
      </c>
      <c r="R96" s="242">
        <f>SUM(R97:R108)</f>
        <v>0</v>
      </c>
      <c r="S96" s="241"/>
      <c r="T96" s="243">
        <f>SUM(T97:T108)</f>
        <v>0</v>
      </c>
      <c r="U96" s="241"/>
      <c r="V96" s="243">
        <f>SUM(V97:V108)</f>
        <v>42.271439999999998</v>
      </c>
      <c r="W96" s="241"/>
      <c r="X96" s="244">
        <f>SUM(X97:X108)</f>
        <v>0</v>
      </c>
      <c r="Y96" s="12"/>
      <c r="Z96" s="12"/>
      <c r="AA96" s="12"/>
      <c r="AB96" s="12"/>
      <c r="AC96" s="12"/>
      <c r="AD96" s="12"/>
      <c r="AE96" s="12"/>
      <c r="AR96" s="245" t="s">
        <v>165</v>
      </c>
      <c r="AT96" s="246" t="s">
        <v>73</v>
      </c>
      <c r="AU96" s="246" t="s">
        <v>81</v>
      </c>
      <c r="AY96" s="245" t="s">
        <v>170</v>
      </c>
      <c r="BK96" s="247">
        <f>SUM(BK97:BK108)</f>
        <v>0</v>
      </c>
    </row>
    <row r="97" s="2" customFormat="1" ht="21.6" customHeight="1">
      <c r="A97" s="36"/>
      <c r="B97" s="37"/>
      <c r="C97" s="250" t="s">
        <v>81</v>
      </c>
      <c r="D97" s="250" t="s">
        <v>229</v>
      </c>
      <c r="E97" s="251" t="s">
        <v>1230</v>
      </c>
      <c r="F97" s="252" t="s">
        <v>1231</v>
      </c>
      <c r="G97" s="253" t="s">
        <v>1232</v>
      </c>
      <c r="H97" s="254">
        <v>1.3</v>
      </c>
      <c r="I97" s="255"/>
      <c r="J97" s="255"/>
      <c r="K97" s="256">
        <f>ROUND(P97*H97,2)</f>
        <v>0</v>
      </c>
      <c r="L97" s="257"/>
      <c r="M97" s="42"/>
      <c r="N97" s="258" t="s">
        <v>20</v>
      </c>
      <c r="O97" s="227" t="s">
        <v>43</v>
      </c>
      <c r="P97" s="228">
        <f>I97+J97</f>
        <v>0</v>
      </c>
      <c r="Q97" s="228">
        <f>ROUND(I97*H97,2)</f>
        <v>0</v>
      </c>
      <c r="R97" s="228">
        <f>ROUND(J97*H97,2)</f>
        <v>0</v>
      </c>
      <c r="S97" s="82"/>
      <c r="T97" s="229">
        <f>S97*H97</f>
        <v>0</v>
      </c>
      <c r="U97" s="229">
        <v>0.0088000000000000005</v>
      </c>
      <c r="V97" s="229">
        <f>U97*H97</f>
        <v>0.011440000000000001</v>
      </c>
      <c r="W97" s="229">
        <v>0</v>
      </c>
      <c r="X97" s="230">
        <f>W97*H97</f>
        <v>0</v>
      </c>
      <c r="Y97" s="36"/>
      <c r="Z97" s="36"/>
      <c r="AA97" s="36"/>
      <c r="AB97" s="36"/>
      <c r="AC97" s="36"/>
      <c r="AD97" s="36"/>
      <c r="AE97" s="36"/>
      <c r="AR97" s="231" t="s">
        <v>81</v>
      </c>
      <c r="AT97" s="231" t="s">
        <v>229</v>
      </c>
      <c r="AU97" s="231" t="s">
        <v>87</v>
      </c>
      <c r="AY97" s="15" t="s">
        <v>170</v>
      </c>
      <c r="BE97" s="232">
        <f>IF(O97="základní",K97,0)</f>
        <v>0</v>
      </c>
      <c r="BF97" s="232">
        <f>IF(O97="snížená",K97,0)</f>
        <v>0</v>
      </c>
      <c r="BG97" s="232">
        <f>IF(O97="zákl. přenesená",K97,0)</f>
        <v>0</v>
      </c>
      <c r="BH97" s="232">
        <f>IF(O97="sníž. přenesená",K97,0)</f>
        <v>0</v>
      </c>
      <c r="BI97" s="232">
        <f>IF(O97="nulová",K97,0)</f>
        <v>0</v>
      </c>
      <c r="BJ97" s="15" t="s">
        <v>81</v>
      </c>
      <c r="BK97" s="232">
        <f>ROUND(P97*H97,2)</f>
        <v>0</v>
      </c>
      <c r="BL97" s="15" t="s">
        <v>81</v>
      </c>
      <c r="BM97" s="231" t="s">
        <v>1233</v>
      </c>
    </row>
    <row r="98" s="2" customFormat="1">
      <c r="A98" s="36"/>
      <c r="B98" s="37"/>
      <c r="C98" s="38"/>
      <c r="D98" s="259" t="s">
        <v>1234</v>
      </c>
      <c r="E98" s="38"/>
      <c r="F98" s="260" t="s">
        <v>1235</v>
      </c>
      <c r="G98" s="38"/>
      <c r="H98" s="38"/>
      <c r="I98" s="147"/>
      <c r="J98" s="147"/>
      <c r="K98" s="38"/>
      <c r="L98" s="38"/>
      <c r="M98" s="42"/>
      <c r="N98" s="261"/>
      <c r="O98" s="262"/>
      <c r="P98" s="82"/>
      <c r="Q98" s="82"/>
      <c r="R98" s="82"/>
      <c r="S98" s="82"/>
      <c r="T98" s="82"/>
      <c r="U98" s="82"/>
      <c r="V98" s="82"/>
      <c r="W98" s="82"/>
      <c r="X98" s="83"/>
      <c r="Y98" s="36"/>
      <c r="Z98" s="36"/>
      <c r="AA98" s="36"/>
      <c r="AB98" s="36"/>
      <c r="AC98" s="36"/>
      <c r="AD98" s="36"/>
      <c r="AE98" s="36"/>
      <c r="AT98" s="15" t="s">
        <v>1234</v>
      </c>
      <c r="AU98" s="15" t="s">
        <v>87</v>
      </c>
    </row>
    <row r="99" s="2" customFormat="1" ht="64.8" customHeight="1">
      <c r="A99" s="36"/>
      <c r="B99" s="37"/>
      <c r="C99" s="250" t="s">
        <v>87</v>
      </c>
      <c r="D99" s="250" t="s">
        <v>229</v>
      </c>
      <c r="E99" s="251" t="s">
        <v>1236</v>
      </c>
      <c r="F99" s="252" t="s">
        <v>1237</v>
      </c>
      <c r="G99" s="253" t="s">
        <v>1238</v>
      </c>
      <c r="H99" s="254">
        <v>30</v>
      </c>
      <c r="I99" s="255"/>
      <c r="J99" s="255"/>
      <c r="K99" s="256">
        <f>ROUND(P99*H99,2)</f>
        <v>0</v>
      </c>
      <c r="L99" s="257"/>
      <c r="M99" s="42"/>
      <c r="N99" s="258" t="s">
        <v>20</v>
      </c>
      <c r="O99" s="227" t="s">
        <v>43</v>
      </c>
      <c r="P99" s="228">
        <f>I99+J99</f>
        <v>0</v>
      </c>
      <c r="Q99" s="228">
        <f>ROUND(I99*H99,2)</f>
        <v>0</v>
      </c>
      <c r="R99" s="228">
        <f>ROUND(J99*H99,2)</f>
        <v>0</v>
      </c>
      <c r="S99" s="82"/>
      <c r="T99" s="229">
        <f>S99*H99</f>
        <v>0</v>
      </c>
      <c r="U99" s="229">
        <v>0</v>
      </c>
      <c r="V99" s="229">
        <f>U99*H99</f>
        <v>0</v>
      </c>
      <c r="W99" s="229">
        <v>0</v>
      </c>
      <c r="X99" s="230">
        <f>W99*H99</f>
        <v>0</v>
      </c>
      <c r="Y99" s="36"/>
      <c r="Z99" s="36"/>
      <c r="AA99" s="36"/>
      <c r="AB99" s="36"/>
      <c r="AC99" s="36"/>
      <c r="AD99" s="36"/>
      <c r="AE99" s="36"/>
      <c r="AR99" s="231" t="s">
        <v>81</v>
      </c>
      <c r="AT99" s="231" t="s">
        <v>229</v>
      </c>
      <c r="AU99" s="231" t="s">
        <v>87</v>
      </c>
      <c r="AY99" s="15" t="s">
        <v>170</v>
      </c>
      <c r="BE99" s="232">
        <f>IF(O99="základní",K99,0)</f>
        <v>0</v>
      </c>
      <c r="BF99" s="232">
        <f>IF(O99="snížená",K99,0)</f>
        <v>0</v>
      </c>
      <c r="BG99" s="232">
        <f>IF(O99="zákl. přenesená",K99,0)</f>
        <v>0</v>
      </c>
      <c r="BH99" s="232">
        <f>IF(O99="sníž. přenesená",K99,0)</f>
        <v>0</v>
      </c>
      <c r="BI99" s="232">
        <f>IF(O99="nulová",K99,0)</f>
        <v>0</v>
      </c>
      <c r="BJ99" s="15" t="s">
        <v>81</v>
      </c>
      <c r="BK99" s="232">
        <f>ROUND(P99*H99,2)</f>
        <v>0</v>
      </c>
      <c r="BL99" s="15" t="s">
        <v>81</v>
      </c>
      <c r="BM99" s="231" t="s">
        <v>1239</v>
      </c>
    </row>
    <row r="100" s="2" customFormat="1">
      <c r="A100" s="36"/>
      <c r="B100" s="37"/>
      <c r="C100" s="38"/>
      <c r="D100" s="259" t="s">
        <v>1234</v>
      </c>
      <c r="E100" s="38"/>
      <c r="F100" s="260" t="s">
        <v>1240</v>
      </c>
      <c r="G100" s="38"/>
      <c r="H100" s="38"/>
      <c r="I100" s="147"/>
      <c r="J100" s="147"/>
      <c r="K100" s="38"/>
      <c r="L100" s="38"/>
      <c r="M100" s="42"/>
      <c r="N100" s="261"/>
      <c r="O100" s="262"/>
      <c r="P100" s="82"/>
      <c r="Q100" s="82"/>
      <c r="R100" s="82"/>
      <c r="S100" s="82"/>
      <c r="T100" s="82"/>
      <c r="U100" s="82"/>
      <c r="V100" s="82"/>
      <c r="W100" s="82"/>
      <c r="X100" s="83"/>
      <c r="Y100" s="36"/>
      <c r="Z100" s="36"/>
      <c r="AA100" s="36"/>
      <c r="AB100" s="36"/>
      <c r="AC100" s="36"/>
      <c r="AD100" s="36"/>
      <c r="AE100" s="36"/>
      <c r="AT100" s="15" t="s">
        <v>1234</v>
      </c>
      <c r="AU100" s="15" t="s">
        <v>87</v>
      </c>
    </row>
    <row r="101" s="2" customFormat="1" ht="64.8" customHeight="1">
      <c r="A101" s="36"/>
      <c r="B101" s="37"/>
      <c r="C101" s="250" t="s">
        <v>165</v>
      </c>
      <c r="D101" s="250" t="s">
        <v>229</v>
      </c>
      <c r="E101" s="251" t="s">
        <v>1241</v>
      </c>
      <c r="F101" s="252" t="s">
        <v>1242</v>
      </c>
      <c r="G101" s="253" t="s">
        <v>187</v>
      </c>
      <c r="H101" s="254">
        <v>360</v>
      </c>
      <c r="I101" s="255"/>
      <c r="J101" s="255"/>
      <c r="K101" s="256">
        <f>ROUND(P101*H101,2)</f>
        <v>0</v>
      </c>
      <c r="L101" s="257"/>
      <c r="M101" s="42"/>
      <c r="N101" s="258" t="s">
        <v>20</v>
      </c>
      <c r="O101" s="227" t="s">
        <v>43</v>
      </c>
      <c r="P101" s="228">
        <f>I101+J101</f>
        <v>0</v>
      </c>
      <c r="Q101" s="228">
        <f>ROUND(I101*H101,2)</f>
        <v>0</v>
      </c>
      <c r="R101" s="228">
        <f>ROUND(J101*H101,2)</f>
        <v>0</v>
      </c>
      <c r="S101" s="82"/>
      <c r="T101" s="229">
        <f>S101*H101</f>
        <v>0</v>
      </c>
      <c r="U101" s="229">
        <v>0</v>
      </c>
      <c r="V101" s="229">
        <f>U101*H101</f>
        <v>0</v>
      </c>
      <c r="W101" s="229">
        <v>0</v>
      </c>
      <c r="X101" s="230">
        <f>W101*H101</f>
        <v>0</v>
      </c>
      <c r="Y101" s="36"/>
      <c r="Z101" s="36"/>
      <c r="AA101" s="36"/>
      <c r="AB101" s="36"/>
      <c r="AC101" s="36"/>
      <c r="AD101" s="36"/>
      <c r="AE101" s="36"/>
      <c r="AR101" s="231" t="s">
        <v>81</v>
      </c>
      <c r="AT101" s="231" t="s">
        <v>229</v>
      </c>
      <c r="AU101" s="231" t="s">
        <v>87</v>
      </c>
      <c r="AY101" s="15" t="s">
        <v>170</v>
      </c>
      <c r="BE101" s="232">
        <f>IF(O101="základní",K101,0)</f>
        <v>0</v>
      </c>
      <c r="BF101" s="232">
        <f>IF(O101="snížená",K101,0)</f>
        <v>0</v>
      </c>
      <c r="BG101" s="232">
        <f>IF(O101="zákl. přenesená",K101,0)</f>
        <v>0</v>
      </c>
      <c r="BH101" s="232">
        <f>IF(O101="sníž. přenesená",K101,0)</f>
        <v>0</v>
      </c>
      <c r="BI101" s="232">
        <f>IF(O101="nulová",K101,0)</f>
        <v>0</v>
      </c>
      <c r="BJ101" s="15" t="s">
        <v>81</v>
      </c>
      <c r="BK101" s="232">
        <f>ROUND(P101*H101,2)</f>
        <v>0</v>
      </c>
      <c r="BL101" s="15" t="s">
        <v>81</v>
      </c>
      <c r="BM101" s="231" t="s">
        <v>1243</v>
      </c>
    </row>
    <row r="102" s="2" customFormat="1">
      <c r="A102" s="36"/>
      <c r="B102" s="37"/>
      <c r="C102" s="38"/>
      <c r="D102" s="259" t="s">
        <v>1234</v>
      </c>
      <c r="E102" s="38"/>
      <c r="F102" s="260" t="s">
        <v>1244</v>
      </c>
      <c r="G102" s="38"/>
      <c r="H102" s="38"/>
      <c r="I102" s="147"/>
      <c r="J102" s="147"/>
      <c r="K102" s="38"/>
      <c r="L102" s="38"/>
      <c r="M102" s="42"/>
      <c r="N102" s="261"/>
      <c r="O102" s="262"/>
      <c r="P102" s="82"/>
      <c r="Q102" s="82"/>
      <c r="R102" s="82"/>
      <c r="S102" s="82"/>
      <c r="T102" s="82"/>
      <c r="U102" s="82"/>
      <c r="V102" s="82"/>
      <c r="W102" s="82"/>
      <c r="X102" s="83"/>
      <c r="Y102" s="36"/>
      <c r="Z102" s="36"/>
      <c r="AA102" s="36"/>
      <c r="AB102" s="36"/>
      <c r="AC102" s="36"/>
      <c r="AD102" s="36"/>
      <c r="AE102" s="36"/>
      <c r="AT102" s="15" t="s">
        <v>1234</v>
      </c>
      <c r="AU102" s="15" t="s">
        <v>87</v>
      </c>
    </row>
    <row r="103" s="2" customFormat="1" ht="32.4" customHeight="1">
      <c r="A103" s="36"/>
      <c r="B103" s="37"/>
      <c r="C103" s="216" t="s">
        <v>1245</v>
      </c>
      <c r="D103" s="216" t="s">
        <v>166</v>
      </c>
      <c r="E103" s="217" t="s">
        <v>1246</v>
      </c>
      <c r="F103" s="218" t="s">
        <v>1247</v>
      </c>
      <c r="G103" s="219" t="s">
        <v>169</v>
      </c>
      <c r="H103" s="220">
        <v>150</v>
      </c>
      <c r="I103" s="221"/>
      <c r="J103" s="222"/>
      <c r="K103" s="223">
        <f>ROUND(P103*H103,2)</f>
        <v>0</v>
      </c>
      <c r="L103" s="224"/>
      <c r="M103" s="225"/>
      <c r="N103" s="226" t="s">
        <v>20</v>
      </c>
      <c r="O103" s="227" t="s">
        <v>43</v>
      </c>
      <c r="P103" s="228">
        <f>I103+J103</f>
        <v>0</v>
      </c>
      <c r="Q103" s="228">
        <f>ROUND(I103*H103,2)</f>
        <v>0</v>
      </c>
      <c r="R103" s="228">
        <f>ROUND(J103*H103,2)</f>
        <v>0</v>
      </c>
      <c r="S103" s="82"/>
      <c r="T103" s="229">
        <f>S103*H103</f>
        <v>0</v>
      </c>
      <c r="U103" s="229">
        <v>0</v>
      </c>
      <c r="V103" s="229">
        <f>U103*H103</f>
        <v>0</v>
      </c>
      <c r="W103" s="229">
        <v>0</v>
      </c>
      <c r="X103" s="230">
        <f>W103*H103</f>
        <v>0</v>
      </c>
      <c r="Y103" s="36"/>
      <c r="Z103" s="36"/>
      <c r="AA103" s="36"/>
      <c r="AB103" s="36"/>
      <c r="AC103" s="36"/>
      <c r="AD103" s="36"/>
      <c r="AE103" s="36"/>
      <c r="AR103" s="231" t="s">
        <v>373</v>
      </c>
      <c r="AT103" s="231" t="s">
        <v>166</v>
      </c>
      <c r="AU103" s="231" t="s">
        <v>87</v>
      </c>
      <c r="AY103" s="15" t="s">
        <v>170</v>
      </c>
      <c r="BE103" s="232">
        <f>IF(O103="základní",K103,0)</f>
        <v>0</v>
      </c>
      <c r="BF103" s="232">
        <f>IF(O103="snížená",K103,0)</f>
        <v>0</v>
      </c>
      <c r="BG103" s="232">
        <f>IF(O103="zákl. přenesená",K103,0)</f>
        <v>0</v>
      </c>
      <c r="BH103" s="232">
        <f>IF(O103="sníž. přenesená",K103,0)</f>
        <v>0</v>
      </c>
      <c r="BI103" s="232">
        <f>IF(O103="nulová",K103,0)</f>
        <v>0</v>
      </c>
      <c r="BJ103" s="15" t="s">
        <v>81</v>
      </c>
      <c r="BK103" s="232">
        <f>ROUND(P103*H103,2)</f>
        <v>0</v>
      </c>
      <c r="BL103" s="15" t="s">
        <v>373</v>
      </c>
      <c r="BM103" s="231" t="s">
        <v>1248</v>
      </c>
    </row>
    <row r="104" s="2" customFormat="1" ht="43.2" customHeight="1">
      <c r="A104" s="36"/>
      <c r="B104" s="37"/>
      <c r="C104" s="250" t="s">
        <v>176</v>
      </c>
      <c r="D104" s="250" t="s">
        <v>229</v>
      </c>
      <c r="E104" s="251" t="s">
        <v>1249</v>
      </c>
      <c r="F104" s="252" t="s">
        <v>1250</v>
      </c>
      <c r="G104" s="253" t="s">
        <v>187</v>
      </c>
      <c r="H104" s="254">
        <v>360</v>
      </c>
      <c r="I104" s="255"/>
      <c r="J104" s="255"/>
      <c r="K104" s="256">
        <f>ROUND(P104*H104,2)</f>
        <v>0</v>
      </c>
      <c r="L104" s="257"/>
      <c r="M104" s="42"/>
      <c r="N104" s="258" t="s">
        <v>20</v>
      </c>
      <c r="O104" s="227" t="s">
        <v>43</v>
      </c>
      <c r="P104" s="228">
        <f>I104+J104</f>
        <v>0</v>
      </c>
      <c r="Q104" s="228">
        <f>ROUND(I104*H104,2)</f>
        <v>0</v>
      </c>
      <c r="R104" s="228">
        <f>ROUND(J104*H104,2)</f>
        <v>0</v>
      </c>
      <c r="S104" s="82"/>
      <c r="T104" s="229">
        <f>S104*H104</f>
        <v>0</v>
      </c>
      <c r="U104" s="229">
        <v>0</v>
      </c>
      <c r="V104" s="229">
        <f>U104*H104</f>
        <v>0</v>
      </c>
      <c r="W104" s="229">
        <v>0</v>
      </c>
      <c r="X104" s="230">
        <f>W104*H104</f>
        <v>0</v>
      </c>
      <c r="Y104" s="36"/>
      <c r="Z104" s="36"/>
      <c r="AA104" s="36"/>
      <c r="AB104" s="36"/>
      <c r="AC104" s="36"/>
      <c r="AD104" s="36"/>
      <c r="AE104" s="36"/>
      <c r="AR104" s="231" t="s">
        <v>81</v>
      </c>
      <c r="AT104" s="231" t="s">
        <v>229</v>
      </c>
      <c r="AU104" s="231" t="s">
        <v>87</v>
      </c>
      <c r="AY104" s="15" t="s">
        <v>170</v>
      </c>
      <c r="BE104" s="232">
        <f>IF(O104="základní",K104,0)</f>
        <v>0</v>
      </c>
      <c r="BF104" s="232">
        <f>IF(O104="snížená",K104,0)</f>
        <v>0</v>
      </c>
      <c r="BG104" s="232">
        <f>IF(O104="zákl. přenesená",K104,0)</f>
        <v>0</v>
      </c>
      <c r="BH104" s="232">
        <f>IF(O104="sníž. přenesená",K104,0)</f>
        <v>0</v>
      </c>
      <c r="BI104" s="232">
        <f>IF(O104="nulová",K104,0)</f>
        <v>0</v>
      </c>
      <c r="BJ104" s="15" t="s">
        <v>81</v>
      </c>
      <c r="BK104" s="232">
        <f>ROUND(P104*H104,2)</f>
        <v>0</v>
      </c>
      <c r="BL104" s="15" t="s">
        <v>81</v>
      </c>
      <c r="BM104" s="231" t="s">
        <v>1251</v>
      </c>
    </row>
    <row r="105" s="2" customFormat="1" ht="21.6" customHeight="1">
      <c r="A105" s="36"/>
      <c r="B105" s="37"/>
      <c r="C105" s="216" t="s">
        <v>180</v>
      </c>
      <c r="D105" s="216" t="s">
        <v>166</v>
      </c>
      <c r="E105" s="217" t="s">
        <v>1252</v>
      </c>
      <c r="F105" s="218" t="s">
        <v>1253</v>
      </c>
      <c r="G105" s="219" t="s">
        <v>187</v>
      </c>
      <c r="H105" s="220">
        <v>80</v>
      </c>
      <c r="I105" s="221"/>
      <c r="J105" s="222"/>
      <c r="K105" s="223">
        <f>ROUND(P105*H105,2)</f>
        <v>0</v>
      </c>
      <c r="L105" s="224"/>
      <c r="M105" s="225"/>
      <c r="N105" s="226" t="s">
        <v>20</v>
      </c>
      <c r="O105" s="227" t="s">
        <v>43</v>
      </c>
      <c r="P105" s="228">
        <f>I105+J105</f>
        <v>0</v>
      </c>
      <c r="Q105" s="228">
        <f>ROUND(I105*H105,2)</f>
        <v>0</v>
      </c>
      <c r="R105" s="228">
        <f>ROUND(J105*H105,2)</f>
        <v>0</v>
      </c>
      <c r="S105" s="82"/>
      <c r="T105" s="229">
        <f>S105*H105</f>
        <v>0</v>
      </c>
      <c r="U105" s="229">
        <v>0</v>
      </c>
      <c r="V105" s="229">
        <f>U105*H105</f>
        <v>0</v>
      </c>
      <c r="W105" s="229">
        <v>0</v>
      </c>
      <c r="X105" s="230">
        <f>W105*H105</f>
        <v>0</v>
      </c>
      <c r="Y105" s="36"/>
      <c r="Z105" s="36"/>
      <c r="AA105" s="36"/>
      <c r="AB105" s="36"/>
      <c r="AC105" s="36"/>
      <c r="AD105" s="36"/>
      <c r="AE105" s="36"/>
      <c r="AR105" s="231" t="s">
        <v>87</v>
      </c>
      <c r="AT105" s="231" t="s">
        <v>166</v>
      </c>
      <c r="AU105" s="231" t="s">
        <v>87</v>
      </c>
      <c r="AY105" s="15" t="s">
        <v>170</v>
      </c>
      <c r="BE105" s="232">
        <f>IF(O105="základní",K105,0)</f>
        <v>0</v>
      </c>
      <c r="BF105" s="232">
        <f>IF(O105="snížená",K105,0)</f>
        <v>0</v>
      </c>
      <c r="BG105" s="232">
        <f>IF(O105="zákl. přenesená",K105,0)</f>
        <v>0</v>
      </c>
      <c r="BH105" s="232">
        <f>IF(O105="sníž. přenesená",K105,0)</f>
        <v>0</v>
      </c>
      <c r="BI105" s="232">
        <f>IF(O105="nulová",K105,0)</f>
        <v>0</v>
      </c>
      <c r="BJ105" s="15" t="s">
        <v>81</v>
      </c>
      <c r="BK105" s="232">
        <f>ROUND(P105*H105,2)</f>
        <v>0</v>
      </c>
      <c r="BL105" s="15" t="s">
        <v>81</v>
      </c>
      <c r="BM105" s="231" t="s">
        <v>1254</v>
      </c>
    </row>
    <row r="106" s="2" customFormat="1" ht="43.2" customHeight="1">
      <c r="A106" s="36"/>
      <c r="B106" s="37"/>
      <c r="C106" s="216" t="s">
        <v>1255</v>
      </c>
      <c r="D106" s="216" t="s">
        <v>166</v>
      </c>
      <c r="E106" s="217" t="s">
        <v>1256</v>
      </c>
      <c r="F106" s="218" t="s">
        <v>1257</v>
      </c>
      <c r="G106" s="219" t="s">
        <v>169</v>
      </c>
      <c r="H106" s="220">
        <v>250</v>
      </c>
      <c r="I106" s="221"/>
      <c r="J106" s="222"/>
      <c r="K106" s="223">
        <f>ROUND(P106*H106,2)</f>
        <v>0</v>
      </c>
      <c r="L106" s="224"/>
      <c r="M106" s="225"/>
      <c r="N106" s="226" t="s">
        <v>20</v>
      </c>
      <c r="O106" s="227" t="s">
        <v>43</v>
      </c>
      <c r="P106" s="228">
        <f>I106+J106</f>
        <v>0</v>
      </c>
      <c r="Q106" s="228">
        <f>ROUND(I106*H106,2)</f>
        <v>0</v>
      </c>
      <c r="R106" s="228">
        <f>ROUND(J106*H106,2)</f>
        <v>0</v>
      </c>
      <c r="S106" s="82"/>
      <c r="T106" s="229">
        <f>S106*H106</f>
        <v>0</v>
      </c>
      <c r="U106" s="229">
        <v>0.035000000000000003</v>
      </c>
      <c r="V106" s="229">
        <f>U106*H106</f>
        <v>8.75</v>
      </c>
      <c r="W106" s="229">
        <v>0</v>
      </c>
      <c r="X106" s="230">
        <f>W106*H106</f>
        <v>0</v>
      </c>
      <c r="Y106" s="36"/>
      <c r="Z106" s="36"/>
      <c r="AA106" s="36"/>
      <c r="AB106" s="36"/>
      <c r="AC106" s="36"/>
      <c r="AD106" s="36"/>
      <c r="AE106" s="36"/>
      <c r="AR106" s="231" t="s">
        <v>373</v>
      </c>
      <c r="AT106" s="231" t="s">
        <v>166</v>
      </c>
      <c r="AU106" s="231" t="s">
        <v>87</v>
      </c>
      <c r="AY106" s="15" t="s">
        <v>170</v>
      </c>
      <c r="BE106" s="232">
        <f>IF(O106="základní",K106,0)</f>
        <v>0</v>
      </c>
      <c r="BF106" s="232">
        <f>IF(O106="snížená",K106,0)</f>
        <v>0</v>
      </c>
      <c r="BG106" s="232">
        <f>IF(O106="zákl. přenesená",K106,0)</f>
        <v>0</v>
      </c>
      <c r="BH106" s="232">
        <f>IF(O106="sníž. přenesená",K106,0)</f>
        <v>0</v>
      </c>
      <c r="BI106" s="232">
        <f>IF(O106="nulová",K106,0)</f>
        <v>0</v>
      </c>
      <c r="BJ106" s="15" t="s">
        <v>81</v>
      </c>
      <c r="BK106" s="232">
        <f>ROUND(P106*H106,2)</f>
        <v>0</v>
      </c>
      <c r="BL106" s="15" t="s">
        <v>373</v>
      </c>
      <c r="BM106" s="231" t="s">
        <v>1258</v>
      </c>
    </row>
    <row r="107" s="2" customFormat="1" ht="14.4" customHeight="1">
      <c r="A107" s="36"/>
      <c r="B107" s="37"/>
      <c r="C107" s="216" t="s">
        <v>1259</v>
      </c>
      <c r="D107" s="216" t="s">
        <v>166</v>
      </c>
      <c r="E107" s="217" t="s">
        <v>1260</v>
      </c>
      <c r="F107" s="218" t="s">
        <v>1261</v>
      </c>
      <c r="G107" s="219" t="s">
        <v>1238</v>
      </c>
      <c r="H107" s="220">
        <v>15</v>
      </c>
      <c r="I107" s="221"/>
      <c r="J107" s="222"/>
      <c r="K107" s="223">
        <f>ROUND(P107*H107,2)</f>
        <v>0</v>
      </c>
      <c r="L107" s="224"/>
      <c r="M107" s="225"/>
      <c r="N107" s="226" t="s">
        <v>20</v>
      </c>
      <c r="O107" s="227" t="s">
        <v>43</v>
      </c>
      <c r="P107" s="228">
        <f>I107+J107</f>
        <v>0</v>
      </c>
      <c r="Q107" s="228">
        <f>ROUND(I107*H107,2)</f>
        <v>0</v>
      </c>
      <c r="R107" s="228">
        <f>ROUND(J107*H107,2)</f>
        <v>0</v>
      </c>
      <c r="S107" s="82"/>
      <c r="T107" s="229">
        <f>S107*H107</f>
        <v>0</v>
      </c>
      <c r="U107" s="229">
        <v>2.234</v>
      </c>
      <c r="V107" s="229">
        <f>U107*H107</f>
        <v>33.509999999999998</v>
      </c>
      <c r="W107" s="229">
        <v>0</v>
      </c>
      <c r="X107" s="230">
        <f>W107*H107</f>
        <v>0</v>
      </c>
      <c r="Y107" s="36"/>
      <c r="Z107" s="36"/>
      <c r="AA107" s="36"/>
      <c r="AB107" s="36"/>
      <c r="AC107" s="36"/>
      <c r="AD107" s="36"/>
      <c r="AE107" s="36"/>
      <c r="AR107" s="231" t="s">
        <v>87</v>
      </c>
      <c r="AT107" s="231" t="s">
        <v>166</v>
      </c>
      <c r="AU107" s="231" t="s">
        <v>87</v>
      </c>
      <c r="AY107" s="15" t="s">
        <v>170</v>
      </c>
      <c r="BE107" s="232">
        <f>IF(O107="základní",K107,0)</f>
        <v>0</v>
      </c>
      <c r="BF107" s="232">
        <f>IF(O107="snížená",K107,0)</f>
        <v>0</v>
      </c>
      <c r="BG107" s="232">
        <f>IF(O107="zákl. přenesená",K107,0)</f>
        <v>0</v>
      </c>
      <c r="BH107" s="232">
        <f>IF(O107="sníž. přenesená",K107,0)</f>
        <v>0</v>
      </c>
      <c r="BI107" s="232">
        <f>IF(O107="nulová",K107,0)</f>
        <v>0</v>
      </c>
      <c r="BJ107" s="15" t="s">
        <v>81</v>
      </c>
      <c r="BK107" s="232">
        <f>ROUND(P107*H107,2)</f>
        <v>0</v>
      </c>
      <c r="BL107" s="15" t="s">
        <v>81</v>
      </c>
      <c r="BM107" s="231" t="s">
        <v>1262</v>
      </c>
    </row>
    <row r="108" s="2" customFormat="1" ht="14.4" customHeight="1">
      <c r="A108" s="36"/>
      <c r="B108" s="37"/>
      <c r="C108" s="216" t="s">
        <v>1263</v>
      </c>
      <c r="D108" s="216" t="s">
        <v>166</v>
      </c>
      <c r="E108" s="217" t="s">
        <v>1264</v>
      </c>
      <c r="F108" s="218" t="s">
        <v>1265</v>
      </c>
      <c r="G108" s="219" t="s">
        <v>169</v>
      </c>
      <c r="H108" s="220">
        <v>8</v>
      </c>
      <c r="I108" s="221"/>
      <c r="J108" s="222"/>
      <c r="K108" s="223">
        <f>ROUND(P108*H108,2)</f>
        <v>0</v>
      </c>
      <c r="L108" s="224"/>
      <c r="M108" s="225"/>
      <c r="N108" s="269" t="s">
        <v>20</v>
      </c>
      <c r="O108" s="264" t="s">
        <v>43</v>
      </c>
      <c r="P108" s="265">
        <f>I108+J108</f>
        <v>0</v>
      </c>
      <c r="Q108" s="265">
        <f>ROUND(I108*H108,2)</f>
        <v>0</v>
      </c>
      <c r="R108" s="265">
        <f>ROUND(J108*H108,2)</f>
        <v>0</v>
      </c>
      <c r="S108" s="266"/>
      <c r="T108" s="267">
        <f>S108*H108</f>
        <v>0</v>
      </c>
      <c r="U108" s="267">
        <v>0</v>
      </c>
      <c r="V108" s="267">
        <f>U108*H108</f>
        <v>0</v>
      </c>
      <c r="W108" s="267">
        <v>0</v>
      </c>
      <c r="X108" s="268">
        <f>W108*H108</f>
        <v>0</v>
      </c>
      <c r="Y108" s="36"/>
      <c r="Z108" s="36"/>
      <c r="AA108" s="36"/>
      <c r="AB108" s="36"/>
      <c r="AC108" s="36"/>
      <c r="AD108" s="36"/>
      <c r="AE108" s="36"/>
      <c r="AR108" s="231" t="s">
        <v>373</v>
      </c>
      <c r="AT108" s="231" t="s">
        <v>166</v>
      </c>
      <c r="AU108" s="231" t="s">
        <v>87</v>
      </c>
      <c r="AY108" s="15" t="s">
        <v>170</v>
      </c>
      <c r="BE108" s="232">
        <f>IF(O108="základní",K108,0)</f>
        <v>0</v>
      </c>
      <c r="BF108" s="232">
        <f>IF(O108="snížená",K108,0)</f>
        <v>0</v>
      </c>
      <c r="BG108" s="232">
        <f>IF(O108="zákl. přenesená",K108,0)</f>
        <v>0</v>
      </c>
      <c r="BH108" s="232">
        <f>IF(O108="sníž. přenesená",K108,0)</f>
        <v>0</v>
      </c>
      <c r="BI108" s="232">
        <f>IF(O108="nulová",K108,0)</f>
        <v>0</v>
      </c>
      <c r="BJ108" s="15" t="s">
        <v>81</v>
      </c>
      <c r="BK108" s="232">
        <f>ROUND(P108*H108,2)</f>
        <v>0</v>
      </c>
      <c r="BL108" s="15" t="s">
        <v>373</v>
      </c>
      <c r="BM108" s="231" t="s">
        <v>1266</v>
      </c>
    </row>
    <row r="109" s="2" customFormat="1" ht="6.96" customHeight="1">
      <c r="A109" s="36"/>
      <c r="B109" s="57"/>
      <c r="C109" s="58"/>
      <c r="D109" s="58"/>
      <c r="E109" s="58"/>
      <c r="F109" s="58"/>
      <c r="G109" s="58"/>
      <c r="H109" s="58"/>
      <c r="I109" s="177"/>
      <c r="J109" s="177"/>
      <c r="K109" s="58"/>
      <c r="L109" s="58"/>
      <c r="M109" s="42"/>
      <c r="N109" s="36"/>
      <c r="P109" s="36"/>
      <c r="Q109" s="36"/>
      <c r="R109" s="36"/>
      <c r="S109" s="36"/>
      <c r="T109" s="36"/>
      <c r="U109" s="36"/>
      <c r="V109" s="36"/>
      <c r="W109" s="36"/>
      <c r="X109" s="36"/>
      <c r="Y109" s="36"/>
      <c r="Z109" s="36"/>
      <c r="AA109" s="36"/>
      <c r="AB109" s="36"/>
      <c r="AC109" s="36"/>
      <c r="AD109" s="36"/>
      <c r="AE109" s="36"/>
    </row>
  </sheetData>
  <sheetProtection sheet="1" autoFilter="0" formatColumns="0" formatRows="0" objects="1" scenarios="1" spinCount="100000" saltValue="6b31yLu0u/AaHIPD7flSa1otFCDPSvVF+TyTgRuml4OPPFeWn7qTPJHd3r4FwZJSIK3vhWn2rIdb4wjQviZ+uA==" hashValue="3IsjaF2kP4MVW6URbXi6WBrK1Q0QHlClO4Lf5EetTPgLNLtaCQuGL8KTbzvxLmdjlKZ/YrbBRiJr6Dh2VkV9lw==" algorithmName="SHA-512" password="CC35"/>
  <autoFilter ref="C90:L108"/>
  <mergeCells count="12">
    <mergeCell ref="E7:H7"/>
    <mergeCell ref="E9:H9"/>
    <mergeCell ref="E11:H11"/>
    <mergeCell ref="E20:H20"/>
    <mergeCell ref="E29:H29"/>
    <mergeCell ref="E52:H52"/>
    <mergeCell ref="E54:H54"/>
    <mergeCell ref="E56:H56"/>
    <mergeCell ref="E79:H79"/>
    <mergeCell ref="E81:H81"/>
    <mergeCell ref="E83:H8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97</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134</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1267</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ROUND(K89,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ROUND((SUM(BE89:BE119)),  2)</f>
        <v>0</v>
      </c>
      <c r="G37" s="36"/>
      <c r="H37" s="36"/>
      <c r="I37" s="166">
        <v>0.20999999999999999</v>
      </c>
      <c r="J37" s="147"/>
      <c r="K37" s="160">
        <f>ROUND(((SUM(BE89:BE119))*I37),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ROUND((SUM(BF89:BF119)),  2)</f>
        <v>0</v>
      </c>
      <c r="G38" s="36"/>
      <c r="H38" s="36"/>
      <c r="I38" s="166">
        <v>0.14999999999999999</v>
      </c>
      <c r="J38" s="147"/>
      <c r="K38" s="160">
        <f>ROUND(((SUM(BF89:BF119))*I38),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ROUND((SUM(BG89:BG119)),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ROUND((SUM(BH89:BH119)),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ROUND((SUM(BI89:BI119)),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134</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04 - VON</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Q89</f>
        <v>0</v>
      </c>
      <c r="J65" s="188">
        <f>R89</f>
        <v>0</v>
      </c>
      <c r="K65" s="100">
        <f>K89</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1268</v>
      </c>
      <c r="E66" s="192"/>
      <c r="F66" s="192"/>
      <c r="G66" s="192"/>
      <c r="H66" s="192"/>
      <c r="I66" s="193">
        <f>Q90</f>
        <v>0</v>
      </c>
      <c r="J66" s="193">
        <f>R90</f>
        <v>0</v>
      </c>
      <c r="K66" s="194">
        <f>K90</f>
        <v>0</v>
      </c>
      <c r="L66" s="190"/>
      <c r="M66" s="195"/>
      <c r="S66" s="9"/>
      <c r="T66" s="9"/>
      <c r="U66" s="9"/>
      <c r="V66" s="9"/>
      <c r="W66" s="9"/>
      <c r="X66" s="9"/>
      <c r="Y66" s="9"/>
      <c r="Z66" s="9"/>
      <c r="AA66" s="9"/>
      <c r="AB66" s="9"/>
      <c r="AC66" s="9"/>
      <c r="AD66" s="9"/>
      <c r="AE66" s="9"/>
    </row>
    <row r="67" s="9" customFormat="1" ht="24.96" customHeight="1">
      <c r="A67" s="9"/>
      <c r="B67" s="189"/>
      <c r="C67" s="190"/>
      <c r="D67" s="191" t="s">
        <v>1269</v>
      </c>
      <c r="E67" s="192"/>
      <c r="F67" s="192"/>
      <c r="G67" s="192"/>
      <c r="H67" s="192"/>
      <c r="I67" s="193">
        <f>Q99</f>
        <v>0</v>
      </c>
      <c r="J67" s="193">
        <f>R99</f>
        <v>0</v>
      </c>
      <c r="K67" s="194">
        <f>K99</f>
        <v>0</v>
      </c>
      <c r="L67" s="190"/>
      <c r="M67" s="195"/>
      <c r="S67" s="9"/>
      <c r="T67" s="9"/>
      <c r="U67" s="9"/>
      <c r="V67" s="9"/>
      <c r="W67" s="9"/>
      <c r="X67" s="9"/>
      <c r="Y67" s="9"/>
      <c r="Z67" s="9"/>
      <c r="AA67" s="9"/>
      <c r="AB67" s="9"/>
      <c r="AC67" s="9"/>
      <c r="AD67" s="9"/>
      <c r="AE67" s="9"/>
    </row>
    <row r="68" s="2" customFormat="1" ht="21.84" customHeight="1">
      <c r="A68" s="36"/>
      <c r="B68" s="37"/>
      <c r="C68" s="38"/>
      <c r="D68" s="38"/>
      <c r="E68" s="38"/>
      <c r="F68" s="38"/>
      <c r="G68" s="38"/>
      <c r="H68" s="38"/>
      <c r="I68" s="147"/>
      <c r="J68" s="147"/>
      <c r="K68" s="38"/>
      <c r="L68" s="38"/>
      <c r="M68" s="148"/>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177"/>
      <c r="J69" s="177"/>
      <c r="K69" s="58"/>
      <c r="L69" s="58"/>
      <c r="M69" s="148"/>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180"/>
      <c r="J73" s="180"/>
      <c r="K73" s="60"/>
      <c r="L73" s="60"/>
      <c r="M73" s="148"/>
      <c r="S73" s="36"/>
      <c r="T73" s="36"/>
      <c r="U73" s="36"/>
      <c r="V73" s="36"/>
      <c r="W73" s="36"/>
      <c r="X73" s="36"/>
      <c r="Y73" s="36"/>
      <c r="Z73" s="36"/>
      <c r="AA73" s="36"/>
      <c r="AB73" s="36"/>
      <c r="AC73" s="36"/>
      <c r="AD73" s="36"/>
      <c r="AE73" s="36"/>
    </row>
    <row r="74" s="2" customFormat="1" ht="24.96" customHeight="1">
      <c r="A74" s="36"/>
      <c r="B74" s="37"/>
      <c r="C74" s="21" t="s">
        <v>148</v>
      </c>
      <c r="D74" s="38"/>
      <c r="E74" s="38"/>
      <c r="F74" s="38"/>
      <c r="G74" s="38"/>
      <c r="H74" s="38"/>
      <c r="I74" s="147"/>
      <c r="J74" s="147"/>
      <c r="K74" s="38"/>
      <c r="L74" s="38"/>
      <c r="M74" s="148"/>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2" customHeight="1">
      <c r="A76" s="36"/>
      <c r="B76" s="37"/>
      <c r="C76" s="30" t="s">
        <v>17</v>
      </c>
      <c r="D76" s="38"/>
      <c r="E76" s="38"/>
      <c r="F76" s="38"/>
      <c r="G76" s="38"/>
      <c r="H76" s="38"/>
      <c r="I76" s="147"/>
      <c r="J76" s="147"/>
      <c r="K76" s="38"/>
      <c r="L76" s="38"/>
      <c r="M76" s="148"/>
      <c r="S76" s="36"/>
      <c r="T76" s="36"/>
      <c r="U76" s="36"/>
      <c r="V76" s="36"/>
      <c r="W76" s="36"/>
      <c r="X76" s="36"/>
      <c r="Y76" s="36"/>
      <c r="Z76" s="36"/>
      <c r="AA76" s="36"/>
      <c r="AB76" s="36"/>
      <c r="AC76" s="36"/>
      <c r="AD76" s="36"/>
      <c r="AE76" s="36"/>
    </row>
    <row r="77" s="2" customFormat="1" ht="14.4" customHeight="1">
      <c r="A77" s="36"/>
      <c r="B77" s="37"/>
      <c r="C77" s="38"/>
      <c r="D77" s="38"/>
      <c r="E77" s="181" t="str">
        <f>E7</f>
        <v>Oprava zabezpečovacího zařízení v ŽST Dobříš</v>
      </c>
      <c r="F77" s="30"/>
      <c r="G77" s="30"/>
      <c r="H77" s="30"/>
      <c r="I77" s="147"/>
      <c r="J77" s="147"/>
      <c r="K77" s="38"/>
      <c r="L77" s="38"/>
      <c r="M77" s="148"/>
      <c r="S77" s="36"/>
      <c r="T77" s="36"/>
      <c r="U77" s="36"/>
      <c r="V77" s="36"/>
      <c r="W77" s="36"/>
      <c r="X77" s="36"/>
      <c r="Y77" s="36"/>
      <c r="Z77" s="36"/>
      <c r="AA77" s="36"/>
      <c r="AB77" s="36"/>
      <c r="AC77" s="36"/>
      <c r="AD77" s="36"/>
      <c r="AE77" s="36"/>
    </row>
    <row r="78" s="1" customFormat="1" ht="12" customHeight="1">
      <c r="B78" s="19"/>
      <c r="C78" s="30" t="s">
        <v>133</v>
      </c>
      <c r="D78" s="20"/>
      <c r="E78" s="20"/>
      <c r="F78" s="20"/>
      <c r="G78" s="20"/>
      <c r="H78" s="20"/>
      <c r="I78" s="139"/>
      <c r="J78" s="139"/>
      <c r="K78" s="20"/>
      <c r="L78" s="20"/>
      <c r="M78" s="18"/>
    </row>
    <row r="79" s="2" customFormat="1" ht="14.4" customHeight="1">
      <c r="A79" s="36"/>
      <c r="B79" s="37"/>
      <c r="C79" s="38"/>
      <c r="D79" s="38"/>
      <c r="E79" s="181" t="s">
        <v>134</v>
      </c>
      <c r="F79" s="38"/>
      <c r="G79" s="38"/>
      <c r="H79" s="38"/>
      <c r="I79" s="147"/>
      <c r="J79" s="147"/>
      <c r="K79" s="38"/>
      <c r="L79" s="38"/>
      <c r="M79" s="148"/>
      <c r="S79" s="36"/>
      <c r="T79" s="36"/>
      <c r="U79" s="36"/>
      <c r="V79" s="36"/>
      <c r="W79" s="36"/>
      <c r="X79" s="36"/>
      <c r="Y79" s="36"/>
      <c r="Z79" s="36"/>
      <c r="AA79" s="36"/>
      <c r="AB79" s="36"/>
      <c r="AC79" s="36"/>
      <c r="AD79" s="36"/>
      <c r="AE79" s="36"/>
    </row>
    <row r="80" s="2" customFormat="1" ht="12" customHeight="1">
      <c r="A80" s="36"/>
      <c r="B80" s="37"/>
      <c r="C80" s="30" t="s">
        <v>135</v>
      </c>
      <c r="D80" s="38"/>
      <c r="E80" s="38"/>
      <c r="F80" s="38"/>
      <c r="G80" s="38"/>
      <c r="H80" s="38"/>
      <c r="I80" s="147"/>
      <c r="J80" s="147"/>
      <c r="K80" s="38"/>
      <c r="L80" s="38"/>
      <c r="M80" s="148"/>
      <c r="S80" s="36"/>
      <c r="T80" s="36"/>
      <c r="U80" s="36"/>
      <c r="V80" s="36"/>
      <c r="W80" s="36"/>
      <c r="X80" s="36"/>
      <c r="Y80" s="36"/>
      <c r="Z80" s="36"/>
      <c r="AA80" s="36"/>
      <c r="AB80" s="36"/>
      <c r="AC80" s="36"/>
      <c r="AD80" s="36"/>
      <c r="AE80" s="36"/>
    </row>
    <row r="81" s="2" customFormat="1" ht="14.4" customHeight="1">
      <c r="A81" s="36"/>
      <c r="B81" s="37"/>
      <c r="C81" s="38"/>
      <c r="D81" s="38"/>
      <c r="E81" s="67" t="str">
        <f>E11</f>
        <v>04 - VON</v>
      </c>
      <c r="F81" s="38"/>
      <c r="G81" s="38"/>
      <c r="H81" s="38"/>
      <c r="I81" s="147"/>
      <c r="J81" s="147"/>
      <c r="K81" s="38"/>
      <c r="L81" s="38"/>
      <c r="M81" s="148"/>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147"/>
      <c r="J82" s="147"/>
      <c r="K82" s="38"/>
      <c r="L82" s="38"/>
      <c r="M82" s="148"/>
      <c r="S82" s="36"/>
      <c r="T82" s="36"/>
      <c r="U82" s="36"/>
      <c r="V82" s="36"/>
      <c r="W82" s="36"/>
      <c r="X82" s="36"/>
      <c r="Y82" s="36"/>
      <c r="Z82" s="36"/>
      <c r="AA82" s="36"/>
      <c r="AB82" s="36"/>
      <c r="AC82" s="36"/>
      <c r="AD82" s="36"/>
      <c r="AE82" s="36"/>
    </row>
    <row r="83" s="2" customFormat="1" ht="12" customHeight="1">
      <c r="A83" s="36"/>
      <c r="B83" s="37"/>
      <c r="C83" s="30" t="s">
        <v>22</v>
      </c>
      <c r="D83" s="38"/>
      <c r="E83" s="38"/>
      <c r="F83" s="25" t="str">
        <f>F14</f>
        <v>Dobříš</v>
      </c>
      <c r="G83" s="38"/>
      <c r="H83" s="38"/>
      <c r="I83" s="150" t="s">
        <v>24</v>
      </c>
      <c r="J83" s="152" t="str">
        <f>IF(J14="","",J14)</f>
        <v>18. 12. 2019</v>
      </c>
      <c r="K83" s="38"/>
      <c r="L83" s="38"/>
      <c r="M83" s="148"/>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147"/>
      <c r="J84" s="147"/>
      <c r="K84" s="38"/>
      <c r="L84" s="38"/>
      <c r="M84" s="148"/>
      <c r="S84" s="36"/>
      <c r="T84" s="36"/>
      <c r="U84" s="36"/>
      <c r="V84" s="36"/>
      <c r="W84" s="36"/>
      <c r="X84" s="36"/>
      <c r="Y84" s="36"/>
      <c r="Z84" s="36"/>
      <c r="AA84" s="36"/>
      <c r="AB84" s="36"/>
      <c r="AC84" s="36"/>
      <c r="AD84" s="36"/>
      <c r="AE84" s="36"/>
    </row>
    <row r="85" s="2" customFormat="1" ht="26.4" customHeight="1">
      <c r="A85" s="36"/>
      <c r="B85" s="37"/>
      <c r="C85" s="30" t="s">
        <v>26</v>
      </c>
      <c r="D85" s="38"/>
      <c r="E85" s="38"/>
      <c r="F85" s="25" t="str">
        <f>E17</f>
        <v>Jiří Kejkula</v>
      </c>
      <c r="G85" s="38"/>
      <c r="H85" s="38"/>
      <c r="I85" s="150" t="s">
        <v>32</v>
      </c>
      <c r="J85" s="182" t="str">
        <f>E23</f>
        <v>Signal projekt s.r.o.</v>
      </c>
      <c r="K85" s="38"/>
      <c r="L85" s="38"/>
      <c r="M85" s="148"/>
      <c r="S85" s="36"/>
      <c r="T85" s="36"/>
      <c r="U85" s="36"/>
      <c r="V85" s="36"/>
      <c r="W85" s="36"/>
      <c r="X85" s="36"/>
      <c r="Y85" s="36"/>
      <c r="Z85" s="36"/>
      <c r="AA85" s="36"/>
      <c r="AB85" s="36"/>
      <c r="AC85" s="36"/>
      <c r="AD85" s="36"/>
      <c r="AE85" s="36"/>
    </row>
    <row r="86" s="2" customFormat="1" ht="15.6" customHeight="1">
      <c r="A86" s="36"/>
      <c r="B86" s="37"/>
      <c r="C86" s="30" t="s">
        <v>30</v>
      </c>
      <c r="D86" s="38"/>
      <c r="E86" s="38"/>
      <c r="F86" s="25" t="str">
        <f>IF(E20="","",E20)</f>
        <v>Vyplň údaj</v>
      </c>
      <c r="G86" s="38"/>
      <c r="H86" s="38"/>
      <c r="I86" s="150" t="s">
        <v>34</v>
      </c>
      <c r="J86" s="182" t="str">
        <f>E26</f>
        <v>Zdeněk Hron</v>
      </c>
      <c r="K86" s="38"/>
      <c r="L86" s="38"/>
      <c r="M86" s="148"/>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147"/>
      <c r="J87" s="147"/>
      <c r="K87" s="38"/>
      <c r="L87" s="38"/>
      <c r="M87" s="148"/>
      <c r="S87" s="36"/>
      <c r="T87" s="36"/>
      <c r="U87" s="36"/>
      <c r="V87" s="36"/>
      <c r="W87" s="36"/>
      <c r="X87" s="36"/>
      <c r="Y87" s="36"/>
      <c r="Z87" s="36"/>
      <c r="AA87" s="36"/>
      <c r="AB87" s="36"/>
      <c r="AC87" s="36"/>
      <c r="AD87" s="36"/>
      <c r="AE87" s="36"/>
    </row>
    <row r="88" s="11" customFormat="1" ht="29.28" customHeight="1">
      <c r="A88" s="202"/>
      <c r="B88" s="203"/>
      <c r="C88" s="204" t="s">
        <v>149</v>
      </c>
      <c r="D88" s="205" t="s">
        <v>57</v>
      </c>
      <c r="E88" s="205" t="s">
        <v>53</v>
      </c>
      <c r="F88" s="205" t="s">
        <v>54</v>
      </c>
      <c r="G88" s="205" t="s">
        <v>150</v>
      </c>
      <c r="H88" s="205" t="s">
        <v>151</v>
      </c>
      <c r="I88" s="206" t="s">
        <v>152</v>
      </c>
      <c r="J88" s="206" t="s">
        <v>153</v>
      </c>
      <c r="K88" s="207" t="s">
        <v>143</v>
      </c>
      <c r="L88" s="208" t="s">
        <v>154</v>
      </c>
      <c r="M88" s="209"/>
      <c r="N88" s="90" t="s">
        <v>20</v>
      </c>
      <c r="O88" s="91" t="s">
        <v>42</v>
      </c>
      <c r="P88" s="91" t="s">
        <v>155</v>
      </c>
      <c r="Q88" s="91" t="s">
        <v>156</v>
      </c>
      <c r="R88" s="91" t="s">
        <v>157</v>
      </c>
      <c r="S88" s="91" t="s">
        <v>158</v>
      </c>
      <c r="T88" s="91" t="s">
        <v>159</v>
      </c>
      <c r="U88" s="91" t="s">
        <v>160</v>
      </c>
      <c r="V88" s="91" t="s">
        <v>161</v>
      </c>
      <c r="W88" s="91" t="s">
        <v>162</v>
      </c>
      <c r="X88" s="92" t="s">
        <v>163</v>
      </c>
      <c r="Y88" s="202"/>
      <c r="Z88" s="202"/>
      <c r="AA88" s="202"/>
      <c r="AB88" s="202"/>
      <c r="AC88" s="202"/>
      <c r="AD88" s="202"/>
      <c r="AE88" s="202"/>
    </row>
    <row r="89" s="2" customFormat="1" ht="22.8" customHeight="1">
      <c r="A89" s="36"/>
      <c r="B89" s="37"/>
      <c r="C89" s="97" t="s">
        <v>164</v>
      </c>
      <c r="D89" s="38"/>
      <c r="E89" s="38"/>
      <c r="F89" s="38"/>
      <c r="G89" s="38"/>
      <c r="H89" s="38"/>
      <c r="I89" s="147"/>
      <c r="J89" s="147"/>
      <c r="K89" s="210">
        <f>BK89</f>
        <v>0</v>
      </c>
      <c r="L89" s="38"/>
      <c r="M89" s="42"/>
      <c r="N89" s="93"/>
      <c r="O89" s="211"/>
      <c r="P89" s="94"/>
      <c r="Q89" s="212">
        <f>Q90+Q99</f>
        <v>0</v>
      </c>
      <c r="R89" s="212">
        <f>R90+R99</f>
        <v>0</v>
      </c>
      <c r="S89" s="94"/>
      <c r="T89" s="213">
        <f>T90+T99</f>
        <v>0</v>
      </c>
      <c r="U89" s="94"/>
      <c r="V89" s="213">
        <f>V90+V99</f>
        <v>0</v>
      </c>
      <c r="W89" s="94"/>
      <c r="X89" s="214">
        <f>X90+X99</f>
        <v>0</v>
      </c>
      <c r="Y89" s="36"/>
      <c r="Z89" s="36"/>
      <c r="AA89" s="36"/>
      <c r="AB89" s="36"/>
      <c r="AC89" s="36"/>
      <c r="AD89" s="36"/>
      <c r="AE89" s="36"/>
      <c r="AT89" s="15" t="s">
        <v>73</v>
      </c>
      <c r="AU89" s="15" t="s">
        <v>144</v>
      </c>
      <c r="BK89" s="215">
        <f>BK90+BK99</f>
        <v>0</v>
      </c>
    </row>
    <row r="90" s="12" customFormat="1" ht="25.92" customHeight="1">
      <c r="A90" s="12"/>
      <c r="B90" s="233"/>
      <c r="C90" s="234"/>
      <c r="D90" s="235" t="s">
        <v>73</v>
      </c>
      <c r="E90" s="236" t="s">
        <v>1263</v>
      </c>
      <c r="F90" s="236" t="s">
        <v>1270</v>
      </c>
      <c r="G90" s="234"/>
      <c r="H90" s="234"/>
      <c r="I90" s="237"/>
      <c r="J90" s="237"/>
      <c r="K90" s="238">
        <f>BK90</f>
        <v>0</v>
      </c>
      <c r="L90" s="234"/>
      <c r="M90" s="239"/>
      <c r="N90" s="240"/>
      <c r="O90" s="241"/>
      <c r="P90" s="241"/>
      <c r="Q90" s="242">
        <f>SUM(Q91:Q98)</f>
        <v>0</v>
      </c>
      <c r="R90" s="242">
        <f>SUM(R91:R98)</f>
        <v>0</v>
      </c>
      <c r="S90" s="241"/>
      <c r="T90" s="243">
        <f>SUM(T91:T98)</f>
        <v>0</v>
      </c>
      <c r="U90" s="241"/>
      <c r="V90" s="243">
        <f>SUM(V91:V98)</f>
        <v>0</v>
      </c>
      <c r="W90" s="241"/>
      <c r="X90" s="244">
        <f>SUM(X91:X98)</f>
        <v>0</v>
      </c>
      <c r="Y90" s="12"/>
      <c r="Z90" s="12"/>
      <c r="AA90" s="12"/>
      <c r="AB90" s="12"/>
      <c r="AC90" s="12"/>
      <c r="AD90" s="12"/>
      <c r="AE90" s="12"/>
      <c r="AR90" s="245" t="s">
        <v>81</v>
      </c>
      <c r="AT90" s="246" t="s">
        <v>73</v>
      </c>
      <c r="AU90" s="246" t="s">
        <v>74</v>
      </c>
      <c r="AY90" s="245" t="s">
        <v>170</v>
      </c>
      <c r="BK90" s="247">
        <f>SUM(BK91:BK98)</f>
        <v>0</v>
      </c>
    </row>
    <row r="91" s="2" customFormat="1" ht="194.4" customHeight="1">
      <c r="A91" s="36"/>
      <c r="B91" s="37"/>
      <c r="C91" s="250" t="s">
        <v>81</v>
      </c>
      <c r="D91" s="250" t="s">
        <v>229</v>
      </c>
      <c r="E91" s="251" t="s">
        <v>1271</v>
      </c>
      <c r="F91" s="252" t="s">
        <v>1272</v>
      </c>
      <c r="G91" s="253" t="s">
        <v>1273</v>
      </c>
      <c r="H91" s="254">
        <v>7.75</v>
      </c>
      <c r="I91" s="255"/>
      <c r="J91" s="255"/>
      <c r="K91" s="256">
        <f>ROUND(P91*H91,2)</f>
        <v>0</v>
      </c>
      <c r="L91" s="257"/>
      <c r="M91" s="42"/>
      <c r="N91" s="258" t="s">
        <v>20</v>
      </c>
      <c r="O91" s="227" t="s">
        <v>43</v>
      </c>
      <c r="P91" s="228">
        <f>I91+J91</f>
        <v>0</v>
      </c>
      <c r="Q91" s="228">
        <f>ROUND(I91*H91,2)</f>
        <v>0</v>
      </c>
      <c r="R91" s="228">
        <f>ROUND(J91*H91,2)</f>
        <v>0</v>
      </c>
      <c r="S91" s="82"/>
      <c r="T91" s="229">
        <f>S91*H91</f>
        <v>0</v>
      </c>
      <c r="U91" s="229">
        <v>0</v>
      </c>
      <c r="V91" s="229">
        <f>U91*H91</f>
        <v>0</v>
      </c>
      <c r="W91" s="229">
        <v>0</v>
      </c>
      <c r="X91" s="230">
        <f>W91*H91</f>
        <v>0</v>
      </c>
      <c r="Y91" s="36"/>
      <c r="Z91" s="36"/>
      <c r="AA91" s="36"/>
      <c r="AB91" s="36"/>
      <c r="AC91" s="36"/>
      <c r="AD91" s="36"/>
      <c r="AE91" s="36"/>
      <c r="AR91" s="231" t="s">
        <v>172</v>
      </c>
      <c r="AT91" s="231" t="s">
        <v>229</v>
      </c>
      <c r="AU91" s="231" t="s">
        <v>81</v>
      </c>
      <c r="AY91" s="15" t="s">
        <v>170</v>
      </c>
      <c r="BE91" s="232">
        <f>IF(O91="základní",K91,0)</f>
        <v>0</v>
      </c>
      <c r="BF91" s="232">
        <f>IF(O91="snížená",K91,0)</f>
        <v>0</v>
      </c>
      <c r="BG91" s="232">
        <f>IF(O91="zákl. přenesená",K91,0)</f>
        <v>0</v>
      </c>
      <c r="BH91" s="232">
        <f>IF(O91="sníž. přenesená",K91,0)</f>
        <v>0</v>
      </c>
      <c r="BI91" s="232">
        <f>IF(O91="nulová",K91,0)</f>
        <v>0</v>
      </c>
      <c r="BJ91" s="15" t="s">
        <v>81</v>
      </c>
      <c r="BK91" s="232">
        <f>ROUND(P91*H91,2)</f>
        <v>0</v>
      </c>
      <c r="BL91" s="15" t="s">
        <v>172</v>
      </c>
      <c r="BM91" s="231" t="s">
        <v>1274</v>
      </c>
    </row>
    <row r="92" s="2" customFormat="1">
      <c r="A92" s="36"/>
      <c r="B92" s="37"/>
      <c r="C92" s="38"/>
      <c r="D92" s="259" t="s">
        <v>1234</v>
      </c>
      <c r="E92" s="38"/>
      <c r="F92" s="260" t="s">
        <v>1275</v>
      </c>
      <c r="G92" s="38"/>
      <c r="H92" s="38"/>
      <c r="I92" s="147"/>
      <c r="J92" s="147"/>
      <c r="K92" s="38"/>
      <c r="L92" s="38"/>
      <c r="M92" s="42"/>
      <c r="N92" s="261"/>
      <c r="O92" s="262"/>
      <c r="P92" s="82"/>
      <c r="Q92" s="82"/>
      <c r="R92" s="82"/>
      <c r="S92" s="82"/>
      <c r="T92" s="82"/>
      <c r="U92" s="82"/>
      <c r="V92" s="82"/>
      <c r="W92" s="82"/>
      <c r="X92" s="83"/>
      <c r="Y92" s="36"/>
      <c r="Z92" s="36"/>
      <c r="AA92" s="36"/>
      <c r="AB92" s="36"/>
      <c r="AC92" s="36"/>
      <c r="AD92" s="36"/>
      <c r="AE92" s="36"/>
      <c r="AT92" s="15" t="s">
        <v>1234</v>
      </c>
      <c r="AU92" s="15" t="s">
        <v>81</v>
      </c>
    </row>
    <row r="93" s="2" customFormat="1">
      <c r="A93" s="36"/>
      <c r="B93" s="37"/>
      <c r="C93" s="38"/>
      <c r="D93" s="259" t="s">
        <v>567</v>
      </c>
      <c r="E93" s="38"/>
      <c r="F93" s="260" t="s">
        <v>1276</v>
      </c>
      <c r="G93" s="38"/>
      <c r="H93" s="38"/>
      <c r="I93" s="147"/>
      <c r="J93" s="147"/>
      <c r="K93" s="38"/>
      <c r="L93" s="38"/>
      <c r="M93" s="42"/>
      <c r="N93" s="261"/>
      <c r="O93" s="262"/>
      <c r="P93" s="82"/>
      <c r="Q93" s="82"/>
      <c r="R93" s="82"/>
      <c r="S93" s="82"/>
      <c r="T93" s="82"/>
      <c r="U93" s="82"/>
      <c r="V93" s="82"/>
      <c r="W93" s="82"/>
      <c r="X93" s="83"/>
      <c r="Y93" s="36"/>
      <c r="Z93" s="36"/>
      <c r="AA93" s="36"/>
      <c r="AB93" s="36"/>
      <c r="AC93" s="36"/>
      <c r="AD93" s="36"/>
      <c r="AE93" s="36"/>
      <c r="AT93" s="15" t="s">
        <v>567</v>
      </c>
      <c r="AU93" s="15" t="s">
        <v>81</v>
      </c>
    </row>
    <row r="94" s="2" customFormat="1" ht="194.4" customHeight="1">
      <c r="A94" s="36"/>
      <c r="B94" s="37"/>
      <c r="C94" s="250" t="s">
        <v>87</v>
      </c>
      <c r="D94" s="250" t="s">
        <v>229</v>
      </c>
      <c r="E94" s="251" t="s">
        <v>1277</v>
      </c>
      <c r="F94" s="252" t="s">
        <v>1278</v>
      </c>
      <c r="G94" s="253" t="s">
        <v>1273</v>
      </c>
      <c r="H94" s="254">
        <v>3.4900000000000002</v>
      </c>
      <c r="I94" s="255"/>
      <c r="J94" s="255"/>
      <c r="K94" s="256">
        <f>ROUND(P94*H94,2)</f>
        <v>0</v>
      </c>
      <c r="L94" s="257"/>
      <c r="M94" s="42"/>
      <c r="N94" s="258"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172</v>
      </c>
      <c r="AT94" s="231" t="s">
        <v>229</v>
      </c>
      <c r="AU94" s="231" t="s">
        <v>81</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172</v>
      </c>
      <c r="BM94" s="231" t="s">
        <v>1279</v>
      </c>
    </row>
    <row r="95" s="2" customFormat="1">
      <c r="A95" s="36"/>
      <c r="B95" s="37"/>
      <c r="C95" s="38"/>
      <c r="D95" s="259" t="s">
        <v>1234</v>
      </c>
      <c r="E95" s="38"/>
      <c r="F95" s="260" t="s">
        <v>1275</v>
      </c>
      <c r="G95" s="38"/>
      <c r="H95" s="38"/>
      <c r="I95" s="147"/>
      <c r="J95" s="147"/>
      <c r="K95" s="38"/>
      <c r="L95" s="38"/>
      <c r="M95" s="42"/>
      <c r="N95" s="261"/>
      <c r="O95" s="262"/>
      <c r="P95" s="82"/>
      <c r="Q95" s="82"/>
      <c r="R95" s="82"/>
      <c r="S95" s="82"/>
      <c r="T95" s="82"/>
      <c r="U95" s="82"/>
      <c r="V95" s="82"/>
      <c r="W95" s="82"/>
      <c r="X95" s="83"/>
      <c r="Y95" s="36"/>
      <c r="Z95" s="36"/>
      <c r="AA95" s="36"/>
      <c r="AB95" s="36"/>
      <c r="AC95" s="36"/>
      <c r="AD95" s="36"/>
      <c r="AE95" s="36"/>
      <c r="AT95" s="15" t="s">
        <v>1234</v>
      </c>
      <c r="AU95" s="15" t="s">
        <v>81</v>
      </c>
    </row>
    <row r="96" s="2" customFormat="1">
      <c r="A96" s="36"/>
      <c r="B96" s="37"/>
      <c r="C96" s="38"/>
      <c r="D96" s="259" t="s">
        <v>567</v>
      </c>
      <c r="E96" s="38"/>
      <c r="F96" s="260" t="s">
        <v>1276</v>
      </c>
      <c r="G96" s="38"/>
      <c r="H96" s="38"/>
      <c r="I96" s="147"/>
      <c r="J96" s="147"/>
      <c r="K96" s="38"/>
      <c r="L96" s="38"/>
      <c r="M96" s="42"/>
      <c r="N96" s="261"/>
      <c r="O96" s="262"/>
      <c r="P96" s="82"/>
      <c r="Q96" s="82"/>
      <c r="R96" s="82"/>
      <c r="S96" s="82"/>
      <c r="T96" s="82"/>
      <c r="U96" s="82"/>
      <c r="V96" s="82"/>
      <c r="W96" s="82"/>
      <c r="X96" s="83"/>
      <c r="Y96" s="36"/>
      <c r="Z96" s="36"/>
      <c r="AA96" s="36"/>
      <c r="AB96" s="36"/>
      <c r="AC96" s="36"/>
      <c r="AD96" s="36"/>
      <c r="AE96" s="36"/>
      <c r="AT96" s="15" t="s">
        <v>567</v>
      </c>
      <c r="AU96" s="15" t="s">
        <v>81</v>
      </c>
    </row>
    <row r="97" s="2" customFormat="1" ht="86.4" customHeight="1">
      <c r="A97" s="36"/>
      <c r="B97" s="37"/>
      <c r="C97" s="250" t="s">
        <v>165</v>
      </c>
      <c r="D97" s="250" t="s">
        <v>229</v>
      </c>
      <c r="E97" s="251" t="s">
        <v>1280</v>
      </c>
      <c r="F97" s="252" t="s">
        <v>1281</v>
      </c>
      <c r="G97" s="253" t="s">
        <v>1273</v>
      </c>
      <c r="H97" s="254">
        <v>0.14000000000000001</v>
      </c>
      <c r="I97" s="255"/>
      <c r="J97" s="255"/>
      <c r="K97" s="256">
        <f>ROUND(P97*H97,2)</f>
        <v>0</v>
      </c>
      <c r="L97" s="257"/>
      <c r="M97" s="42"/>
      <c r="N97" s="258" t="s">
        <v>20</v>
      </c>
      <c r="O97" s="227" t="s">
        <v>43</v>
      </c>
      <c r="P97" s="228">
        <f>I97+J97</f>
        <v>0</v>
      </c>
      <c r="Q97" s="228">
        <f>ROUND(I97*H97,2)</f>
        <v>0</v>
      </c>
      <c r="R97" s="228">
        <f>ROUND(J97*H97,2)</f>
        <v>0</v>
      </c>
      <c r="S97" s="82"/>
      <c r="T97" s="229">
        <f>S97*H97</f>
        <v>0</v>
      </c>
      <c r="U97" s="229">
        <v>0</v>
      </c>
      <c r="V97" s="229">
        <f>U97*H97</f>
        <v>0</v>
      </c>
      <c r="W97" s="229">
        <v>0</v>
      </c>
      <c r="X97" s="230">
        <f>W97*H97</f>
        <v>0</v>
      </c>
      <c r="Y97" s="36"/>
      <c r="Z97" s="36"/>
      <c r="AA97" s="36"/>
      <c r="AB97" s="36"/>
      <c r="AC97" s="36"/>
      <c r="AD97" s="36"/>
      <c r="AE97" s="36"/>
      <c r="AR97" s="231" t="s">
        <v>172</v>
      </c>
      <c r="AT97" s="231" t="s">
        <v>229</v>
      </c>
      <c r="AU97" s="231" t="s">
        <v>81</v>
      </c>
      <c r="AY97" s="15" t="s">
        <v>170</v>
      </c>
      <c r="BE97" s="232">
        <f>IF(O97="základní",K97,0)</f>
        <v>0</v>
      </c>
      <c r="BF97" s="232">
        <f>IF(O97="snížená",K97,0)</f>
        <v>0</v>
      </c>
      <c r="BG97" s="232">
        <f>IF(O97="zákl. přenesená",K97,0)</f>
        <v>0</v>
      </c>
      <c r="BH97" s="232">
        <f>IF(O97="sníž. přenesená",K97,0)</f>
        <v>0</v>
      </c>
      <c r="BI97" s="232">
        <f>IF(O97="nulová",K97,0)</f>
        <v>0</v>
      </c>
      <c r="BJ97" s="15" t="s">
        <v>81</v>
      </c>
      <c r="BK97" s="232">
        <f>ROUND(P97*H97,2)</f>
        <v>0</v>
      </c>
      <c r="BL97" s="15" t="s">
        <v>172</v>
      </c>
      <c r="BM97" s="231" t="s">
        <v>1282</v>
      </c>
    </row>
    <row r="98" s="2" customFormat="1">
      <c r="A98" s="36"/>
      <c r="B98" s="37"/>
      <c r="C98" s="38"/>
      <c r="D98" s="259" t="s">
        <v>1234</v>
      </c>
      <c r="E98" s="38"/>
      <c r="F98" s="260" t="s">
        <v>1283</v>
      </c>
      <c r="G98" s="38"/>
      <c r="H98" s="38"/>
      <c r="I98" s="147"/>
      <c r="J98" s="147"/>
      <c r="K98" s="38"/>
      <c r="L98" s="38"/>
      <c r="M98" s="42"/>
      <c r="N98" s="261"/>
      <c r="O98" s="262"/>
      <c r="P98" s="82"/>
      <c r="Q98" s="82"/>
      <c r="R98" s="82"/>
      <c r="S98" s="82"/>
      <c r="T98" s="82"/>
      <c r="U98" s="82"/>
      <c r="V98" s="82"/>
      <c r="W98" s="82"/>
      <c r="X98" s="83"/>
      <c r="Y98" s="36"/>
      <c r="Z98" s="36"/>
      <c r="AA98" s="36"/>
      <c r="AB98" s="36"/>
      <c r="AC98" s="36"/>
      <c r="AD98" s="36"/>
      <c r="AE98" s="36"/>
      <c r="AT98" s="15" t="s">
        <v>1234</v>
      </c>
      <c r="AU98" s="15" t="s">
        <v>81</v>
      </c>
    </row>
    <row r="99" s="12" customFormat="1" ht="25.92" customHeight="1">
      <c r="A99" s="12"/>
      <c r="B99" s="233"/>
      <c r="C99" s="234"/>
      <c r="D99" s="235" t="s">
        <v>73</v>
      </c>
      <c r="E99" s="236" t="s">
        <v>1284</v>
      </c>
      <c r="F99" s="236" t="s">
        <v>1285</v>
      </c>
      <c r="G99" s="234"/>
      <c r="H99" s="234"/>
      <c r="I99" s="237"/>
      <c r="J99" s="237"/>
      <c r="K99" s="238">
        <f>BK99</f>
        <v>0</v>
      </c>
      <c r="L99" s="234"/>
      <c r="M99" s="239"/>
      <c r="N99" s="240"/>
      <c r="O99" s="241"/>
      <c r="P99" s="241"/>
      <c r="Q99" s="242">
        <f>SUM(Q100:Q119)</f>
        <v>0</v>
      </c>
      <c r="R99" s="242">
        <f>SUM(R100:R119)</f>
        <v>0</v>
      </c>
      <c r="S99" s="241"/>
      <c r="T99" s="243">
        <f>SUM(T100:T119)</f>
        <v>0</v>
      </c>
      <c r="U99" s="241"/>
      <c r="V99" s="243">
        <f>SUM(V100:V119)</f>
        <v>0</v>
      </c>
      <c r="W99" s="241"/>
      <c r="X99" s="244">
        <f>SUM(X100:X119)</f>
        <v>0</v>
      </c>
      <c r="Y99" s="12"/>
      <c r="Z99" s="12"/>
      <c r="AA99" s="12"/>
      <c r="AB99" s="12"/>
      <c r="AC99" s="12"/>
      <c r="AD99" s="12"/>
      <c r="AE99" s="12"/>
      <c r="AR99" s="245" t="s">
        <v>176</v>
      </c>
      <c r="AT99" s="246" t="s">
        <v>73</v>
      </c>
      <c r="AU99" s="246" t="s">
        <v>74</v>
      </c>
      <c r="AY99" s="245" t="s">
        <v>170</v>
      </c>
      <c r="BK99" s="247">
        <f>SUM(BK100:BK119)</f>
        <v>0</v>
      </c>
    </row>
    <row r="100" s="2" customFormat="1" ht="21.6" customHeight="1">
      <c r="A100" s="36"/>
      <c r="B100" s="37"/>
      <c r="C100" s="250" t="s">
        <v>233</v>
      </c>
      <c r="D100" s="250" t="s">
        <v>229</v>
      </c>
      <c r="E100" s="251" t="s">
        <v>1286</v>
      </c>
      <c r="F100" s="252" t="s">
        <v>1287</v>
      </c>
      <c r="G100" s="253" t="s">
        <v>1288</v>
      </c>
      <c r="H100" s="270"/>
      <c r="I100" s="255"/>
      <c r="J100" s="255"/>
      <c r="K100" s="256">
        <f>ROUND(P100*H100,2)</f>
        <v>0</v>
      </c>
      <c r="L100" s="257"/>
      <c r="M100" s="42"/>
      <c r="N100" s="258" t="s">
        <v>20</v>
      </c>
      <c r="O100" s="227" t="s">
        <v>43</v>
      </c>
      <c r="P100" s="228">
        <f>I100+J100</f>
        <v>0</v>
      </c>
      <c r="Q100" s="228">
        <f>ROUND(I100*H100,2)</f>
        <v>0</v>
      </c>
      <c r="R100" s="228">
        <f>ROUND(J100*H100,2)</f>
        <v>0</v>
      </c>
      <c r="S100" s="82"/>
      <c r="T100" s="229">
        <f>S100*H100</f>
        <v>0</v>
      </c>
      <c r="U100" s="229">
        <v>0</v>
      </c>
      <c r="V100" s="229">
        <f>U100*H100</f>
        <v>0</v>
      </c>
      <c r="W100" s="229">
        <v>0</v>
      </c>
      <c r="X100" s="230">
        <f>W100*H100</f>
        <v>0</v>
      </c>
      <c r="Y100" s="36"/>
      <c r="Z100" s="36"/>
      <c r="AA100" s="36"/>
      <c r="AB100" s="36"/>
      <c r="AC100" s="36"/>
      <c r="AD100" s="36"/>
      <c r="AE100" s="36"/>
      <c r="AR100" s="231" t="s">
        <v>1289</v>
      </c>
      <c r="AT100" s="231" t="s">
        <v>229</v>
      </c>
      <c r="AU100" s="231" t="s">
        <v>81</v>
      </c>
      <c r="AY100" s="15" t="s">
        <v>170</v>
      </c>
      <c r="BE100" s="232">
        <f>IF(O100="základní",K100,0)</f>
        <v>0</v>
      </c>
      <c r="BF100" s="232">
        <f>IF(O100="snížená",K100,0)</f>
        <v>0</v>
      </c>
      <c r="BG100" s="232">
        <f>IF(O100="zákl. přenesená",K100,0)</f>
        <v>0</v>
      </c>
      <c r="BH100" s="232">
        <f>IF(O100="sníž. přenesená",K100,0)</f>
        <v>0</v>
      </c>
      <c r="BI100" s="232">
        <f>IF(O100="nulová",K100,0)</f>
        <v>0</v>
      </c>
      <c r="BJ100" s="15" t="s">
        <v>81</v>
      </c>
      <c r="BK100" s="232">
        <f>ROUND(P100*H100,2)</f>
        <v>0</v>
      </c>
      <c r="BL100" s="15" t="s">
        <v>1289</v>
      </c>
      <c r="BM100" s="231" t="s">
        <v>1290</v>
      </c>
    </row>
    <row r="101" s="2" customFormat="1" ht="75.6" customHeight="1">
      <c r="A101" s="36"/>
      <c r="B101" s="37"/>
      <c r="C101" s="250" t="s">
        <v>1226</v>
      </c>
      <c r="D101" s="250" t="s">
        <v>229</v>
      </c>
      <c r="E101" s="251" t="s">
        <v>1291</v>
      </c>
      <c r="F101" s="252" t="s">
        <v>1292</v>
      </c>
      <c r="G101" s="253" t="s">
        <v>1288</v>
      </c>
      <c r="H101" s="270"/>
      <c r="I101" s="255"/>
      <c r="J101" s="255"/>
      <c r="K101" s="256">
        <f>ROUND(P101*H101,2)</f>
        <v>0</v>
      </c>
      <c r="L101" s="257"/>
      <c r="M101" s="42"/>
      <c r="N101" s="258" t="s">
        <v>20</v>
      </c>
      <c r="O101" s="227" t="s">
        <v>43</v>
      </c>
      <c r="P101" s="228">
        <f>I101+J101</f>
        <v>0</v>
      </c>
      <c r="Q101" s="228">
        <f>ROUND(I101*H101,2)</f>
        <v>0</v>
      </c>
      <c r="R101" s="228">
        <f>ROUND(J101*H101,2)</f>
        <v>0</v>
      </c>
      <c r="S101" s="82"/>
      <c r="T101" s="229">
        <f>S101*H101</f>
        <v>0</v>
      </c>
      <c r="U101" s="229">
        <v>0</v>
      </c>
      <c r="V101" s="229">
        <f>U101*H101</f>
        <v>0</v>
      </c>
      <c r="W101" s="229">
        <v>0</v>
      </c>
      <c r="X101" s="230">
        <f>W101*H101</f>
        <v>0</v>
      </c>
      <c r="Y101" s="36"/>
      <c r="Z101" s="36"/>
      <c r="AA101" s="36"/>
      <c r="AB101" s="36"/>
      <c r="AC101" s="36"/>
      <c r="AD101" s="36"/>
      <c r="AE101" s="36"/>
      <c r="AR101" s="231" t="s">
        <v>81</v>
      </c>
      <c r="AT101" s="231" t="s">
        <v>229</v>
      </c>
      <c r="AU101" s="231" t="s">
        <v>81</v>
      </c>
      <c r="AY101" s="15" t="s">
        <v>170</v>
      </c>
      <c r="BE101" s="232">
        <f>IF(O101="základní",K101,0)</f>
        <v>0</v>
      </c>
      <c r="BF101" s="232">
        <f>IF(O101="snížená",K101,0)</f>
        <v>0</v>
      </c>
      <c r="BG101" s="232">
        <f>IF(O101="zákl. přenesená",K101,0)</f>
        <v>0</v>
      </c>
      <c r="BH101" s="232">
        <f>IF(O101="sníž. přenesená",K101,0)</f>
        <v>0</v>
      </c>
      <c r="BI101" s="232">
        <f>IF(O101="nulová",K101,0)</f>
        <v>0</v>
      </c>
      <c r="BJ101" s="15" t="s">
        <v>81</v>
      </c>
      <c r="BK101" s="232">
        <f>ROUND(P101*H101,2)</f>
        <v>0</v>
      </c>
      <c r="BL101" s="15" t="s">
        <v>81</v>
      </c>
      <c r="BM101" s="231" t="s">
        <v>1293</v>
      </c>
    </row>
    <row r="102" s="2" customFormat="1">
      <c r="A102" s="36"/>
      <c r="B102" s="37"/>
      <c r="C102" s="38"/>
      <c r="D102" s="259" t="s">
        <v>1234</v>
      </c>
      <c r="E102" s="38"/>
      <c r="F102" s="260" t="s">
        <v>1294</v>
      </c>
      <c r="G102" s="38"/>
      <c r="H102" s="38"/>
      <c r="I102" s="147"/>
      <c r="J102" s="147"/>
      <c r="K102" s="38"/>
      <c r="L102" s="38"/>
      <c r="M102" s="42"/>
      <c r="N102" s="261"/>
      <c r="O102" s="262"/>
      <c r="P102" s="82"/>
      <c r="Q102" s="82"/>
      <c r="R102" s="82"/>
      <c r="S102" s="82"/>
      <c r="T102" s="82"/>
      <c r="U102" s="82"/>
      <c r="V102" s="82"/>
      <c r="W102" s="82"/>
      <c r="X102" s="83"/>
      <c r="Y102" s="36"/>
      <c r="Z102" s="36"/>
      <c r="AA102" s="36"/>
      <c r="AB102" s="36"/>
      <c r="AC102" s="36"/>
      <c r="AD102" s="36"/>
      <c r="AE102" s="36"/>
      <c r="AT102" s="15" t="s">
        <v>1234</v>
      </c>
      <c r="AU102" s="15" t="s">
        <v>81</v>
      </c>
    </row>
    <row r="103" s="2" customFormat="1" ht="86.4" customHeight="1">
      <c r="A103" s="36"/>
      <c r="B103" s="37"/>
      <c r="C103" s="250" t="s">
        <v>1295</v>
      </c>
      <c r="D103" s="250" t="s">
        <v>229</v>
      </c>
      <c r="E103" s="251" t="s">
        <v>1296</v>
      </c>
      <c r="F103" s="252" t="s">
        <v>1297</v>
      </c>
      <c r="G103" s="253" t="s">
        <v>1288</v>
      </c>
      <c r="H103" s="270"/>
      <c r="I103" s="255"/>
      <c r="J103" s="255"/>
      <c r="K103" s="256">
        <f>ROUND(P103*H103,2)</f>
        <v>0</v>
      </c>
      <c r="L103" s="257"/>
      <c r="M103" s="42"/>
      <c r="N103" s="258" t="s">
        <v>20</v>
      </c>
      <c r="O103" s="227" t="s">
        <v>43</v>
      </c>
      <c r="P103" s="228">
        <f>I103+J103</f>
        <v>0</v>
      </c>
      <c r="Q103" s="228">
        <f>ROUND(I103*H103,2)</f>
        <v>0</v>
      </c>
      <c r="R103" s="228">
        <f>ROUND(J103*H103,2)</f>
        <v>0</v>
      </c>
      <c r="S103" s="82"/>
      <c r="T103" s="229">
        <f>S103*H103</f>
        <v>0</v>
      </c>
      <c r="U103" s="229">
        <v>0</v>
      </c>
      <c r="V103" s="229">
        <f>U103*H103</f>
        <v>0</v>
      </c>
      <c r="W103" s="229">
        <v>0</v>
      </c>
      <c r="X103" s="230">
        <f>W103*H103</f>
        <v>0</v>
      </c>
      <c r="Y103" s="36"/>
      <c r="Z103" s="36"/>
      <c r="AA103" s="36"/>
      <c r="AB103" s="36"/>
      <c r="AC103" s="36"/>
      <c r="AD103" s="36"/>
      <c r="AE103" s="36"/>
      <c r="AR103" s="231" t="s">
        <v>81</v>
      </c>
      <c r="AT103" s="231" t="s">
        <v>229</v>
      </c>
      <c r="AU103" s="231" t="s">
        <v>81</v>
      </c>
      <c r="AY103" s="15" t="s">
        <v>170</v>
      </c>
      <c r="BE103" s="232">
        <f>IF(O103="základní",K103,0)</f>
        <v>0</v>
      </c>
      <c r="BF103" s="232">
        <f>IF(O103="snížená",K103,0)</f>
        <v>0</v>
      </c>
      <c r="BG103" s="232">
        <f>IF(O103="zákl. přenesená",K103,0)</f>
        <v>0</v>
      </c>
      <c r="BH103" s="232">
        <f>IF(O103="sníž. přenesená",K103,0)</f>
        <v>0</v>
      </c>
      <c r="BI103" s="232">
        <f>IF(O103="nulová",K103,0)</f>
        <v>0</v>
      </c>
      <c r="BJ103" s="15" t="s">
        <v>81</v>
      </c>
      <c r="BK103" s="232">
        <f>ROUND(P103*H103,2)</f>
        <v>0</v>
      </c>
      <c r="BL103" s="15" t="s">
        <v>81</v>
      </c>
      <c r="BM103" s="231" t="s">
        <v>1298</v>
      </c>
    </row>
    <row r="104" s="2" customFormat="1">
      <c r="A104" s="36"/>
      <c r="B104" s="37"/>
      <c r="C104" s="38"/>
      <c r="D104" s="259" t="s">
        <v>1234</v>
      </c>
      <c r="E104" s="38"/>
      <c r="F104" s="260" t="s">
        <v>1299</v>
      </c>
      <c r="G104" s="38"/>
      <c r="H104" s="38"/>
      <c r="I104" s="147"/>
      <c r="J104" s="147"/>
      <c r="K104" s="38"/>
      <c r="L104" s="38"/>
      <c r="M104" s="42"/>
      <c r="N104" s="261"/>
      <c r="O104" s="262"/>
      <c r="P104" s="82"/>
      <c r="Q104" s="82"/>
      <c r="R104" s="82"/>
      <c r="S104" s="82"/>
      <c r="T104" s="82"/>
      <c r="U104" s="82"/>
      <c r="V104" s="82"/>
      <c r="W104" s="82"/>
      <c r="X104" s="83"/>
      <c r="Y104" s="36"/>
      <c r="Z104" s="36"/>
      <c r="AA104" s="36"/>
      <c r="AB104" s="36"/>
      <c r="AC104" s="36"/>
      <c r="AD104" s="36"/>
      <c r="AE104" s="36"/>
      <c r="AT104" s="15" t="s">
        <v>1234</v>
      </c>
      <c r="AU104" s="15" t="s">
        <v>81</v>
      </c>
    </row>
    <row r="105" s="2" customFormat="1" ht="21.6" customHeight="1">
      <c r="A105" s="36"/>
      <c r="B105" s="37"/>
      <c r="C105" s="250" t="s">
        <v>1295</v>
      </c>
      <c r="D105" s="250" t="s">
        <v>229</v>
      </c>
      <c r="E105" s="251" t="s">
        <v>1300</v>
      </c>
      <c r="F105" s="252" t="s">
        <v>1301</v>
      </c>
      <c r="G105" s="253" t="s">
        <v>1288</v>
      </c>
      <c r="H105" s="270"/>
      <c r="I105" s="255"/>
      <c r="J105" s="255"/>
      <c r="K105" s="256">
        <f>ROUND(P105*H105,2)</f>
        <v>0</v>
      </c>
      <c r="L105" s="257"/>
      <c r="M105" s="42"/>
      <c r="N105" s="258" t="s">
        <v>20</v>
      </c>
      <c r="O105" s="227" t="s">
        <v>43</v>
      </c>
      <c r="P105" s="228">
        <f>I105+J105</f>
        <v>0</v>
      </c>
      <c r="Q105" s="228">
        <f>ROUND(I105*H105,2)</f>
        <v>0</v>
      </c>
      <c r="R105" s="228">
        <f>ROUND(J105*H105,2)</f>
        <v>0</v>
      </c>
      <c r="S105" s="82"/>
      <c r="T105" s="229">
        <f>S105*H105</f>
        <v>0</v>
      </c>
      <c r="U105" s="229">
        <v>0</v>
      </c>
      <c r="V105" s="229">
        <f>U105*H105</f>
        <v>0</v>
      </c>
      <c r="W105" s="229">
        <v>0</v>
      </c>
      <c r="X105" s="230">
        <f>W105*H105</f>
        <v>0</v>
      </c>
      <c r="Y105" s="36"/>
      <c r="Z105" s="36"/>
      <c r="AA105" s="36"/>
      <c r="AB105" s="36"/>
      <c r="AC105" s="36"/>
      <c r="AD105" s="36"/>
      <c r="AE105" s="36"/>
      <c r="AR105" s="231" t="s">
        <v>1289</v>
      </c>
      <c r="AT105" s="231" t="s">
        <v>229</v>
      </c>
      <c r="AU105" s="231" t="s">
        <v>81</v>
      </c>
      <c r="AY105" s="15" t="s">
        <v>170</v>
      </c>
      <c r="BE105" s="232">
        <f>IF(O105="základní",K105,0)</f>
        <v>0</v>
      </c>
      <c r="BF105" s="232">
        <f>IF(O105="snížená",K105,0)</f>
        <v>0</v>
      </c>
      <c r="BG105" s="232">
        <f>IF(O105="zákl. přenesená",K105,0)</f>
        <v>0</v>
      </c>
      <c r="BH105" s="232">
        <f>IF(O105="sníž. přenesená",K105,0)</f>
        <v>0</v>
      </c>
      <c r="BI105" s="232">
        <f>IF(O105="nulová",K105,0)</f>
        <v>0</v>
      </c>
      <c r="BJ105" s="15" t="s">
        <v>81</v>
      </c>
      <c r="BK105" s="232">
        <f>ROUND(P105*H105,2)</f>
        <v>0</v>
      </c>
      <c r="BL105" s="15" t="s">
        <v>1289</v>
      </c>
      <c r="BM105" s="231" t="s">
        <v>1302</v>
      </c>
    </row>
    <row r="106" s="2" customFormat="1" ht="21.6" customHeight="1">
      <c r="A106" s="36"/>
      <c r="B106" s="37"/>
      <c r="C106" s="250" t="s">
        <v>228</v>
      </c>
      <c r="D106" s="250" t="s">
        <v>229</v>
      </c>
      <c r="E106" s="251" t="s">
        <v>1300</v>
      </c>
      <c r="F106" s="252" t="s">
        <v>1301</v>
      </c>
      <c r="G106" s="253" t="s">
        <v>1288</v>
      </c>
      <c r="H106" s="270"/>
      <c r="I106" s="255"/>
      <c r="J106" s="255"/>
      <c r="K106" s="256">
        <f>ROUND(P106*H106,2)</f>
        <v>0</v>
      </c>
      <c r="L106" s="257"/>
      <c r="M106" s="42"/>
      <c r="N106" s="258" t="s">
        <v>20</v>
      </c>
      <c r="O106" s="227" t="s">
        <v>43</v>
      </c>
      <c r="P106" s="228">
        <f>I106+J106</f>
        <v>0</v>
      </c>
      <c r="Q106" s="228">
        <f>ROUND(I106*H106,2)</f>
        <v>0</v>
      </c>
      <c r="R106" s="228">
        <f>ROUND(J106*H106,2)</f>
        <v>0</v>
      </c>
      <c r="S106" s="82"/>
      <c r="T106" s="229">
        <f>S106*H106</f>
        <v>0</v>
      </c>
      <c r="U106" s="229">
        <v>0</v>
      </c>
      <c r="V106" s="229">
        <f>U106*H106</f>
        <v>0</v>
      </c>
      <c r="W106" s="229">
        <v>0</v>
      </c>
      <c r="X106" s="230">
        <f>W106*H106</f>
        <v>0</v>
      </c>
      <c r="Y106" s="36"/>
      <c r="Z106" s="36"/>
      <c r="AA106" s="36"/>
      <c r="AB106" s="36"/>
      <c r="AC106" s="36"/>
      <c r="AD106" s="36"/>
      <c r="AE106" s="36"/>
      <c r="AR106" s="231" t="s">
        <v>74</v>
      </c>
      <c r="AT106" s="231" t="s">
        <v>229</v>
      </c>
      <c r="AU106" s="231" t="s">
        <v>81</v>
      </c>
      <c r="AY106" s="15" t="s">
        <v>170</v>
      </c>
      <c r="BE106" s="232">
        <f>IF(O106="základní",K106,0)</f>
        <v>0</v>
      </c>
      <c r="BF106" s="232">
        <f>IF(O106="snížená",K106,0)</f>
        <v>0</v>
      </c>
      <c r="BG106" s="232">
        <f>IF(O106="zákl. přenesená",K106,0)</f>
        <v>0</v>
      </c>
      <c r="BH106" s="232">
        <f>IF(O106="sníž. přenesená",K106,0)</f>
        <v>0</v>
      </c>
      <c r="BI106" s="232">
        <f>IF(O106="nulová",K106,0)</f>
        <v>0</v>
      </c>
      <c r="BJ106" s="15" t="s">
        <v>81</v>
      </c>
      <c r="BK106" s="232">
        <f>ROUND(P106*H106,2)</f>
        <v>0</v>
      </c>
      <c r="BL106" s="15" t="s">
        <v>176</v>
      </c>
      <c r="BM106" s="231" t="s">
        <v>1303</v>
      </c>
    </row>
    <row r="107" s="2" customFormat="1" ht="21.6" customHeight="1">
      <c r="A107" s="36"/>
      <c r="B107" s="37"/>
      <c r="C107" s="250" t="s">
        <v>8</v>
      </c>
      <c r="D107" s="250" t="s">
        <v>229</v>
      </c>
      <c r="E107" s="251" t="s">
        <v>1304</v>
      </c>
      <c r="F107" s="252" t="s">
        <v>1305</v>
      </c>
      <c r="G107" s="253" t="s">
        <v>1288</v>
      </c>
      <c r="H107" s="270"/>
      <c r="I107" s="255"/>
      <c r="J107" s="255"/>
      <c r="K107" s="256">
        <f>ROUND(P107*H107,2)</f>
        <v>0</v>
      </c>
      <c r="L107" s="257"/>
      <c r="M107" s="42"/>
      <c r="N107" s="258" t="s">
        <v>20</v>
      </c>
      <c r="O107" s="227" t="s">
        <v>43</v>
      </c>
      <c r="P107" s="228">
        <f>I107+J107</f>
        <v>0</v>
      </c>
      <c r="Q107" s="228">
        <f>ROUND(I107*H107,2)</f>
        <v>0</v>
      </c>
      <c r="R107" s="228">
        <f>ROUND(J107*H107,2)</f>
        <v>0</v>
      </c>
      <c r="S107" s="82"/>
      <c r="T107" s="229">
        <f>S107*H107</f>
        <v>0</v>
      </c>
      <c r="U107" s="229">
        <v>0</v>
      </c>
      <c r="V107" s="229">
        <f>U107*H107</f>
        <v>0</v>
      </c>
      <c r="W107" s="229">
        <v>0</v>
      </c>
      <c r="X107" s="230">
        <f>W107*H107</f>
        <v>0</v>
      </c>
      <c r="Y107" s="36"/>
      <c r="Z107" s="36"/>
      <c r="AA107" s="36"/>
      <c r="AB107" s="36"/>
      <c r="AC107" s="36"/>
      <c r="AD107" s="36"/>
      <c r="AE107" s="36"/>
      <c r="AR107" s="231" t="s">
        <v>1289</v>
      </c>
      <c r="AT107" s="231" t="s">
        <v>229</v>
      </c>
      <c r="AU107" s="231" t="s">
        <v>81</v>
      </c>
      <c r="AY107" s="15" t="s">
        <v>170</v>
      </c>
      <c r="BE107" s="232">
        <f>IF(O107="základní",K107,0)</f>
        <v>0</v>
      </c>
      <c r="BF107" s="232">
        <f>IF(O107="snížená",K107,0)</f>
        <v>0</v>
      </c>
      <c r="BG107" s="232">
        <f>IF(O107="zákl. přenesená",K107,0)</f>
        <v>0</v>
      </c>
      <c r="BH107" s="232">
        <f>IF(O107="sníž. přenesená",K107,0)</f>
        <v>0</v>
      </c>
      <c r="BI107" s="232">
        <f>IF(O107="nulová",K107,0)</f>
        <v>0</v>
      </c>
      <c r="BJ107" s="15" t="s">
        <v>81</v>
      </c>
      <c r="BK107" s="232">
        <f>ROUND(P107*H107,2)</f>
        <v>0</v>
      </c>
      <c r="BL107" s="15" t="s">
        <v>1289</v>
      </c>
      <c r="BM107" s="231" t="s">
        <v>1306</v>
      </c>
    </row>
    <row r="108" s="2" customFormat="1" ht="64.8" customHeight="1">
      <c r="A108" s="36"/>
      <c r="B108" s="37"/>
      <c r="C108" s="250" t="s">
        <v>237</v>
      </c>
      <c r="D108" s="250" t="s">
        <v>229</v>
      </c>
      <c r="E108" s="251" t="s">
        <v>1307</v>
      </c>
      <c r="F108" s="252" t="s">
        <v>1308</v>
      </c>
      <c r="G108" s="253" t="s">
        <v>1288</v>
      </c>
      <c r="H108" s="270"/>
      <c r="I108" s="255"/>
      <c r="J108" s="255"/>
      <c r="K108" s="256">
        <f>ROUND(P108*H108,2)</f>
        <v>0</v>
      </c>
      <c r="L108" s="257"/>
      <c r="M108" s="42"/>
      <c r="N108" s="258" t="s">
        <v>20</v>
      </c>
      <c r="O108" s="227" t="s">
        <v>43</v>
      </c>
      <c r="P108" s="228">
        <f>I108+J108</f>
        <v>0</v>
      </c>
      <c r="Q108" s="228">
        <f>ROUND(I108*H108,2)</f>
        <v>0</v>
      </c>
      <c r="R108" s="228">
        <f>ROUND(J108*H108,2)</f>
        <v>0</v>
      </c>
      <c r="S108" s="82"/>
      <c r="T108" s="229">
        <f>S108*H108</f>
        <v>0</v>
      </c>
      <c r="U108" s="229">
        <v>0</v>
      </c>
      <c r="V108" s="229">
        <f>U108*H108</f>
        <v>0</v>
      </c>
      <c r="W108" s="229">
        <v>0</v>
      </c>
      <c r="X108" s="230">
        <f>W108*H108</f>
        <v>0</v>
      </c>
      <c r="Y108" s="36"/>
      <c r="Z108" s="36"/>
      <c r="AA108" s="36"/>
      <c r="AB108" s="36"/>
      <c r="AC108" s="36"/>
      <c r="AD108" s="36"/>
      <c r="AE108" s="36"/>
      <c r="AR108" s="231" t="s">
        <v>1289</v>
      </c>
      <c r="AT108" s="231" t="s">
        <v>229</v>
      </c>
      <c r="AU108" s="231" t="s">
        <v>81</v>
      </c>
      <c r="AY108" s="15" t="s">
        <v>170</v>
      </c>
      <c r="BE108" s="232">
        <f>IF(O108="základní",K108,0)</f>
        <v>0</v>
      </c>
      <c r="BF108" s="232">
        <f>IF(O108="snížená",K108,0)</f>
        <v>0</v>
      </c>
      <c r="BG108" s="232">
        <f>IF(O108="zákl. přenesená",K108,0)</f>
        <v>0</v>
      </c>
      <c r="BH108" s="232">
        <f>IF(O108="sníž. přenesená",K108,0)</f>
        <v>0</v>
      </c>
      <c r="BI108" s="232">
        <f>IF(O108="nulová",K108,0)</f>
        <v>0</v>
      </c>
      <c r="BJ108" s="15" t="s">
        <v>81</v>
      </c>
      <c r="BK108" s="232">
        <f>ROUND(P108*H108,2)</f>
        <v>0</v>
      </c>
      <c r="BL108" s="15" t="s">
        <v>1289</v>
      </c>
      <c r="BM108" s="231" t="s">
        <v>1309</v>
      </c>
    </row>
    <row r="109" s="2" customFormat="1" ht="205.2" customHeight="1">
      <c r="A109" s="36"/>
      <c r="B109" s="37"/>
      <c r="C109" s="250" t="s">
        <v>1255</v>
      </c>
      <c r="D109" s="250" t="s">
        <v>229</v>
      </c>
      <c r="E109" s="251" t="s">
        <v>1310</v>
      </c>
      <c r="F109" s="252" t="s">
        <v>1311</v>
      </c>
      <c r="G109" s="253" t="s">
        <v>1273</v>
      </c>
      <c r="H109" s="254">
        <v>3.7000000000000002</v>
      </c>
      <c r="I109" s="255"/>
      <c r="J109" s="255"/>
      <c r="K109" s="256">
        <f>ROUND(P109*H109,2)</f>
        <v>0</v>
      </c>
      <c r="L109" s="257"/>
      <c r="M109" s="42"/>
      <c r="N109" s="258" t="s">
        <v>20</v>
      </c>
      <c r="O109" s="227" t="s">
        <v>43</v>
      </c>
      <c r="P109" s="228">
        <f>I109+J109</f>
        <v>0</v>
      </c>
      <c r="Q109" s="228">
        <f>ROUND(I109*H109,2)</f>
        <v>0</v>
      </c>
      <c r="R109" s="228">
        <f>ROUND(J109*H109,2)</f>
        <v>0</v>
      </c>
      <c r="S109" s="82"/>
      <c r="T109" s="229">
        <f>S109*H109</f>
        <v>0</v>
      </c>
      <c r="U109" s="229">
        <v>0</v>
      </c>
      <c r="V109" s="229">
        <f>U109*H109</f>
        <v>0</v>
      </c>
      <c r="W109" s="229">
        <v>0</v>
      </c>
      <c r="X109" s="230">
        <f>W109*H109</f>
        <v>0</v>
      </c>
      <c r="Y109" s="36"/>
      <c r="Z109" s="36"/>
      <c r="AA109" s="36"/>
      <c r="AB109" s="36"/>
      <c r="AC109" s="36"/>
      <c r="AD109" s="36"/>
      <c r="AE109" s="36"/>
      <c r="AR109" s="231" t="s">
        <v>1289</v>
      </c>
      <c r="AT109" s="231" t="s">
        <v>229</v>
      </c>
      <c r="AU109" s="231" t="s">
        <v>81</v>
      </c>
      <c r="AY109" s="15" t="s">
        <v>170</v>
      </c>
      <c r="BE109" s="232">
        <f>IF(O109="základní",K109,0)</f>
        <v>0</v>
      </c>
      <c r="BF109" s="232">
        <f>IF(O109="snížená",K109,0)</f>
        <v>0</v>
      </c>
      <c r="BG109" s="232">
        <f>IF(O109="zákl. přenesená",K109,0)</f>
        <v>0</v>
      </c>
      <c r="BH109" s="232">
        <f>IF(O109="sníž. přenesená",K109,0)</f>
        <v>0</v>
      </c>
      <c r="BI109" s="232">
        <f>IF(O109="nulová",K109,0)</f>
        <v>0</v>
      </c>
      <c r="BJ109" s="15" t="s">
        <v>81</v>
      </c>
      <c r="BK109" s="232">
        <f>ROUND(P109*H109,2)</f>
        <v>0</v>
      </c>
      <c r="BL109" s="15" t="s">
        <v>1289</v>
      </c>
      <c r="BM109" s="231" t="s">
        <v>1312</v>
      </c>
    </row>
    <row r="110" s="2" customFormat="1">
      <c r="A110" s="36"/>
      <c r="B110" s="37"/>
      <c r="C110" s="38"/>
      <c r="D110" s="259" t="s">
        <v>1234</v>
      </c>
      <c r="E110" s="38"/>
      <c r="F110" s="260" t="s">
        <v>1275</v>
      </c>
      <c r="G110" s="38"/>
      <c r="H110" s="38"/>
      <c r="I110" s="147"/>
      <c r="J110" s="147"/>
      <c r="K110" s="38"/>
      <c r="L110" s="38"/>
      <c r="M110" s="42"/>
      <c r="N110" s="261"/>
      <c r="O110" s="262"/>
      <c r="P110" s="82"/>
      <c r="Q110" s="82"/>
      <c r="R110" s="82"/>
      <c r="S110" s="82"/>
      <c r="T110" s="82"/>
      <c r="U110" s="82"/>
      <c r="V110" s="82"/>
      <c r="W110" s="82"/>
      <c r="X110" s="83"/>
      <c r="Y110" s="36"/>
      <c r="Z110" s="36"/>
      <c r="AA110" s="36"/>
      <c r="AB110" s="36"/>
      <c r="AC110" s="36"/>
      <c r="AD110" s="36"/>
      <c r="AE110" s="36"/>
      <c r="AT110" s="15" t="s">
        <v>1234</v>
      </c>
      <c r="AU110" s="15" t="s">
        <v>81</v>
      </c>
    </row>
    <row r="111" s="2" customFormat="1">
      <c r="A111" s="36"/>
      <c r="B111" s="37"/>
      <c r="C111" s="38"/>
      <c r="D111" s="259" t="s">
        <v>567</v>
      </c>
      <c r="E111" s="38"/>
      <c r="F111" s="260" t="s">
        <v>1276</v>
      </c>
      <c r="G111" s="38"/>
      <c r="H111" s="38"/>
      <c r="I111" s="147"/>
      <c r="J111" s="147"/>
      <c r="K111" s="38"/>
      <c r="L111" s="38"/>
      <c r="M111" s="42"/>
      <c r="N111" s="261"/>
      <c r="O111" s="262"/>
      <c r="P111" s="82"/>
      <c r="Q111" s="82"/>
      <c r="R111" s="82"/>
      <c r="S111" s="82"/>
      <c r="T111" s="82"/>
      <c r="U111" s="82"/>
      <c r="V111" s="82"/>
      <c r="W111" s="82"/>
      <c r="X111" s="83"/>
      <c r="Y111" s="36"/>
      <c r="Z111" s="36"/>
      <c r="AA111" s="36"/>
      <c r="AB111" s="36"/>
      <c r="AC111" s="36"/>
      <c r="AD111" s="36"/>
      <c r="AE111" s="36"/>
      <c r="AT111" s="15" t="s">
        <v>567</v>
      </c>
      <c r="AU111" s="15" t="s">
        <v>81</v>
      </c>
    </row>
    <row r="112" s="2" customFormat="1" ht="75.6" customHeight="1">
      <c r="A112" s="36"/>
      <c r="B112" s="37"/>
      <c r="C112" s="250" t="s">
        <v>1259</v>
      </c>
      <c r="D112" s="250" t="s">
        <v>229</v>
      </c>
      <c r="E112" s="251" t="s">
        <v>1313</v>
      </c>
      <c r="F112" s="252" t="s">
        <v>1314</v>
      </c>
      <c r="G112" s="253" t="s">
        <v>1273</v>
      </c>
      <c r="H112" s="254">
        <v>2</v>
      </c>
      <c r="I112" s="255"/>
      <c r="J112" s="255"/>
      <c r="K112" s="256">
        <f>ROUND(P112*H112,2)</f>
        <v>0</v>
      </c>
      <c r="L112" s="257"/>
      <c r="M112" s="42"/>
      <c r="N112" s="258" t="s">
        <v>20</v>
      </c>
      <c r="O112" s="227" t="s">
        <v>43</v>
      </c>
      <c r="P112" s="228">
        <f>I112+J112</f>
        <v>0</v>
      </c>
      <c r="Q112" s="228">
        <f>ROUND(I112*H112,2)</f>
        <v>0</v>
      </c>
      <c r="R112" s="228">
        <f>ROUND(J112*H112,2)</f>
        <v>0</v>
      </c>
      <c r="S112" s="82"/>
      <c r="T112" s="229">
        <f>S112*H112</f>
        <v>0</v>
      </c>
      <c r="U112" s="229">
        <v>0</v>
      </c>
      <c r="V112" s="229">
        <f>U112*H112</f>
        <v>0</v>
      </c>
      <c r="W112" s="229">
        <v>0</v>
      </c>
      <c r="X112" s="230">
        <f>W112*H112</f>
        <v>0</v>
      </c>
      <c r="Y112" s="36"/>
      <c r="Z112" s="36"/>
      <c r="AA112" s="36"/>
      <c r="AB112" s="36"/>
      <c r="AC112" s="36"/>
      <c r="AD112" s="36"/>
      <c r="AE112" s="36"/>
      <c r="AR112" s="231" t="s">
        <v>1289</v>
      </c>
      <c r="AT112" s="231" t="s">
        <v>229</v>
      </c>
      <c r="AU112" s="231" t="s">
        <v>81</v>
      </c>
      <c r="AY112" s="15" t="s">
        <v>170</v>
      </c>
      <c r="BE112" s="232">
        <f>IF(O112="základní",K112,0)</f>
        <v>0</v>
      </c>
      <c r="BF112" s="232">
        <f>IF(O112="snížená",K112,0)</f>
        <v>0</v>
      </c>
      <c r="BG112" s="232">
        <f>IF(O112="zákl. přenesená",K112,0)</f>
        <v>0</v>
      </c>
      <c r="BH112" s="232">
        <f>IF(O112="sníž. přenesená",K112,0)</f>
        <v>0</v>
      </c>
      <c r="BI112" s="232">
        <f>IF(O112="nulová",K112,0)</f>
        <v>0</v>
      </c>
      <c r="BJ112" s="15" t="s">
        <v>81</v>
      </c>
      <c r="BK112" s="232">
        <f>ROUND(P112*H112,2)</f>
        <v>0</v>
      </c>
      <c r="BL112" s="15" t="s">
        <v>1289</v>
      </c>
      <c r="BM112" s="231" t="s">
        <v>1315</v>
      </c>
    </row>
    <row r="113" s="2" customFormat="1">
      <c r="A113" s="36"/>
      <c r="B113" s="37"/>
      <c r="C113" s="38"/>
      <c r="D113" s="259" t="s">
        <v>1234</v>
      </c>
      <c r="E113" s="38"/>
      <c r="F113" s="260" t="s">
        <v>1316</v>
      </c>
      <c r="G113" s="38"/>
      <c r="H113" s="38"/>
      <c r="I113" s="147"/>
      <c r="J113" s="147"/>
      <c r="K113" s="38"/>
      <c r="L113" s="38"/>
      <c r="M113" s="42"/>
      <c r="N113" s="261"/>
      <c r="O113" s="262"/>
      <c r="P113" s="82"/>
      <c r="Q113" s="82"/>
      <c r="R113" s="82"/>
      <c r="S113" s="82"/>
      <c r="T113" s="82"/>
      <c r="U113" s="82"/>
      <c r="V113" s="82"/>
      <c r="W113" s="82"/>
      <c r="X113" s="83"/>
      <c r="Y113" s="36"/>
      <c r="Z113" s="36"/>
      <c r="AA113" s="36"/>
      <c r="AB113" s="36"/>
      <c r="AC113" s="36"/>
      <c r="AD113" s="36"/>
      <c r="AE113" s="36"/>
      <c r="AT113" s="15" t="s">
        <v>1234</v>
      </c>
      <c r="AU113" s="15" t="s">
        <v>81</v>
      </c>
    </row>
    <row r="114" s="2" customFormat="1" ht="86.4" customHeight="1">
      <c r="A114" s="36"/>
      <c r="B114" s="37"/>
      <c r="C114" s="250" t="s">
        <v>1263</v>
      </c>
      <c r="D114" s="250" t="s">
        <v>229</v>
      </c>
      <c r="E114" s="251" t="s">
        <v>1317</v>
      </c>
      <c r="F114" s="252" t="s">
        <v>1318</v>
      </c>
      <c r="G114" s="253" t="s">
        <v>1273</v>
      </c>
      <c r="H114" s="254">
        <v>5</v>
      </c>
      <c r="I114" s="255"/>
      <c r="J114" s="255"/>
      <c r="K114" s="256">
        <f>ROUND(P114*H114,2)</f>
        <v>0</v>
      </c>
      <c r="L114" s="257"/>
      <c r="M114" s="42"/>
      <c r="N114" s="258" t="s">
        <v>20</v>
      </c>
      <c r="O114" s="227" t="s">
        <v>43</v>
      </c>
      <c r="P114" s="228">
        <f>I114+J114</f>
        <v>0</v>
      </c>
      <c r="Q114" s="228">
        <f>ROUND(I114*H114,2)</f>
        <v>0</v>
      </c>
      <c r="R114" s="228">
        <f>ROUND(J114*H114,2)</f>
        <v>0</v>
      </c>
      <c r="S114" s="82"/>
      <c r="T114" s="229">
        <f>S114*H114</f>
        <v>0</v>
      </c>
      <c r="U114" s="229">
        <v>0</v>
      </c>
      <c r="V114" s="229">
        <f>U114*H114</f>
        <v>0</v>
      </c>
      <c r="W114" s="229">
        <v>0</v>
      </c>
      <c r="X114" s="230">
        <f>W114*H114</f>
        <v>0</v>
      </c>
      <c r="Y114" s="36"/>
      <c r="Z114" s="36"/>
      <c r="AA114" s="36"/>
      <c r="AB114" s="36"/>
      <c r="AC114" s="36"/>
      <c r="AD114" s="36"/>
      <c r="AE114" s="36"/>
      <c r="AR114" s="231" t="s">
        <v>1289</v>
      </c>
      <c r="AT114" s="231" t="s">
        <v>229</v>
      </c>
      <c r="AU114" s="231" t="s">
        <v>81</v>
      </c>
      <c r="AY114" s="15" t="s">
        <v>170</v>
      </c>
      <c r="BE114" s="232">
        <f>IF(O114="základní",K114,0)</f>
        <v>0</v>
      </c>
      <c r="BF114" s="232">
        <f>IF(O114="snížená",K114,0)</f>
        <v>0</v>
      </c>
      <c r="BG114" s="232">
        <f>IF(O114="zákl. přenesená",K114,0)</f>
        <v>0</v>
      </c>
      <c r="BH114" s="232">
        <f>IF(O114="sníž. přenesená",K114,0)</f>
        <v>0</v>
      </c>
      <c r="BI114" s="232">
        <f>IF(O114="nulová",K114,0)</f>
        <v>0</v>
      </c>
      <c r="BJ114" s="15" t="s">
        <v>81</v>
      </c>
      <c r="BK114" s="232">
        <f>ROUND(P114*H114,2)</f>
        <v>0</v>
      </c>
      <c r="BL114" s="15" t="s">
        <v>1289</v>
      </c>
      <c r="BM114" s="231" t="s">
        <v>1319</v>
      </c>
    </row>
    <row r="115" s="2" customFormat="1">
      <c r="A115" s="36"/>
      <c r="B115" s="37"/>
      <c r="C115" s="38"/>
      <c r="D115" s="259" t="s">
        <v>1234</v>
      </c>
      <c r="E115" s="38"/>
      <c r="F115" s="260" t="s">
        <v>1316</v>
      </c>
      <c r="G115" s="38"/>
      <c r="H115" s="38"/>
      <c r="I115" s="147"/>
      <c r="J115" s="147"/>
      <c r="K115" s="38"/>
      <c r="L115" s="38"/>
      <c r="M115" s="42"/>
      <c r="N115" s="261"/>
      <c r="O115" s="262"/>
      <c r="P115" s="82"/>
      <c r="Q115" s="82"/>
      <c r="R115" s="82"/>
      <c r="S115" s="82"/>
      <c r="T115" s="82"/>
      <c r="U115" s="82"/>
      <c r="V115" s="82"/>
      <c r="W115" s="82"/>
      <c r="X115" s="83"/>
      <c r="Y115" s="36"/>
      <c r="Z115" s="36"/>
      <c r="AA115" s="36"/>
      <c r="AB115" s="36"/>
      <c r="AC115" s="36"/>
      <c r="AD115" s="36"/>
      <c r="AE115" s="36"/>
      <c r="AT115" s="15" t="s">
        <v>1234</v>
      </c>
      <c r="AU115" s="15" t="s">
        <v>81</v>
      </c>
    </row>
    <row r="116" s="2" customFormat="1" ht="86.4" customHeight="1">
      <c r="A116" s="36"/>
      <c r="B116" s="37"/>
      <c r="C116" s="250" t="s">
        <v>1245</v>
      </c>
      <c r="D116" s="250" t="s">
        <v>229</v>
      </c>
      <c r="E116" s="251" t="s">
        <v>1320</v>
      </c>
      <c r="F116" s="252" t="s">
        <v>1321</v>
      </c>
      <c r="G116" s="253" t="s">
        <v>1273</v>
      </c>
      <c r="H116" s="254">
        <v>8.6999999999999993</v>
      </c>
      <c r="I116" s="255"/>
      <c r="J116" s="255"/>
      <c r="K116" s="256">
        <f>ROUND(P116*H116,2)</f>
        <v>0</v>
      </c>
      <c r="L116" s="257"/>
      <c r="M116" s="42"/>
      <c r="N116" s="258" t="s">
        <v>20</v>
      </c>
      <c r="O116" s="227" t="s">
        <v>43</v>
      </c>
      <c r="P116" s="228">
        <f>I116+J116</f>
        <v>0</v>
      </c>
      <c r="Q116" s="228">
        <f>ROUND(I116*H116,2)</f>
        <v>0</v>
      </c>
      <c r="R116" s="228">
        <f>ROUND(J116*H116,2)</f>
        <v>0</v>
      </c>
      <c r="S116" s="82"/>
      <c r="T116" s="229">
        <f>S116*H116</f>
        <v>0</v>
      </c>
      <c r="U116" s="229">
        <v>0</v>
      </c>
      <c r="V116" s="229">
        <f>U116*H116</f>
        <v>0</v>
      </c>
      <c r="W116" s="229">
        <v>0</v>
      </c>
      <c r="X116" s="230">
        <f>W116*H116</f>
        <v>0</v>
      </c>
      <c r="Y116" s="36"/>
      <c r="Z116" s="36"/>
      <c r="AA116" s="36"/>
      <c r="AB116" s="36"/>
      <c r="AC116" s="36"/>
      <c r="AD116" s="36"/>
      <c r="AE116" s="36"/>
      <c r="AR116" s="231" t="s">
        <v>1289</v>
      </c>
      <c r="AT116" s="231" t="s">
        <v>229</v>
      </c>
      <c r="AU116" s="231" t="s">
        <v>81</v>
      </c>
      <c r="AY116" s="15" t="s">
        <v>170</v>
      </c>
      <c r="BE116" s="232">
        <f>IF(O116="základní",K116,0)</f>
        <v>0</v>
      </c>
      <c r="BF116" s="232">
        <f>IF(O116="snížená",K116,0)</f>
        <v>0</v>
      </c>
      <c r="BG116" s="232">
        <f>IF(O116="zákl. přenesená",K116,0)</f>
        <v>0</v>
      </c>
      <c r="BH116" s="232">
        <f>IF(O116="sníž. přenesená",K116,0)</f>
        <v>0</v>
      </c>
      <c r="BI116" s="232">
        <f>IF(O116="nulová",K116,0)</f>
        <v>0</v>
      </c>
      <c r="BJ116" s="15" t="s">
        <v>81</v>
      </c>
      <c r="BK116" s="232">
        <f>ROUND(P116*H116,2)</f>
        <v>0</v>
      </c>
      <c r="BL116" s="15" t="s">
        <v>1289</v>
      </c>
      <c r="BM116" s="231" t="s">
        <v>1322</v>
      </c>
    </row>
    <row r="117" s="2" customFormat="1">
      <c r="A117" s="36"/>
      <c r="B117" s="37"/>
      <c r="C117" s="38"/>
      <c r="D117" s="259" t="s">
        <v>1234</v>
      </c>
      <c r="E117" s="38"/>
      <c r="F117" s="260" t="s">
        <v>1283</v>
      </c>
      <c r="G117" s="38"/>
      <c r="H117" s="38"/>
      <c r="I117" s="147"/>
      <c r="J117" s="147"/>
      <c r="K117" s="38"/>
      <c r="L117" s="38"/>
      <c r="M117" s="42"/>
      <c r="N117" s="261"/>
      <c r="O117" s="262"/>
      <c r="P117" s="82"/>
      <c r="Q117" s="82"/>
      <c r="R117" s="82"/>
      <c r="S117" s="82"/>
      <c r="T117" s="82"/>
      <c r="U117" s="82"/>
      <c r="V117" s="82"/>
      <c r="W117" s="82"/>
      <c r="X117" s="83"/>
      <c r="Y117" s="36"/>
      <c r="Z117" s="36"/>
      <c r="AA117" s="36"/>
      <c r="AB117" s="36"/>
      <c r="AC117" s="36"/>
      <c r="AD117" s="36"/>
      <c r="AE117" s="36"/>
      <c r="AT117" s="15" t="s">
        <v>1234</v>
      </c>
      <c r="AU117" s="15" t="s">
        <v>81</v>
      </c>
    </row>
    <row r="118" s="2" customFormat="1" ht="86.4" customHeight="1">
      <c r="A118" s="36"/>
      <c r="B118" s="37"/>
      <c r="C118" s="250" t="s">
        <v>1223</v>
      </c>
      <c r="D118" s="250" t="s">
        <v>229</v>
      </c>
      <c r="E118" s="251" t="s">
        <v>1323</v>
      </c>
      <c r="F118" s="252" t="s">
        <v>1324</v>
      </c>
      <c r="G118" s="253" t="s">
        <v>1273</v>
      </c>
      <c r="H118" s="254">
        <v>1.6599999999999999</v>
      </c>
      <c r="I118" s="255"/>
      <c r="J118" s="255"/>
      <c r="K118" s="256">
        <f>ROUND(P118*H118,2)</f>
        <v>0</v>
      </c>
      <c r="L118" s="257"/>
      <c r="M118" s="42"/>
      <c r="N118" s="258" t="s">
        <v>20</v>
      </c>
      <c r="O118" s="227" t="s">
        <v>43</v>
      </c>
      <c r="P118" s="228">
        <f>I118+J118</f>
        <v>0</v>
      </c>
      <c r="Q118" s="228">
        <f>ROUND(I118*H118,2)</f>
        <v>0</v>
      </c>
      <c r="R118" s="228">
        <f>ROUND(J118*H118,2)</f>
        <v>0</v>
      </c>
      <c r="S118" s="82"/>
      <c r="T118" s="229">
        <f>S118*H118</f>
        <v>0</v>
      </c>
      <c r="U118" s="229">
        <v>0</v>
      </c>
      <c r="V118" s="229">
        <f>U118*H118</f>
        <v>0</v>
      </c>
      <c r="W118" s="229">
        <v>0</v>
      </c>
      <c r="X118" s="230">
        <f>W118*H118</f>
        <v>0</v>
      </c>
      <c r="Y118" s="36"/>
      <c r="Z118" s="36"/>
      <c r="AA118" s="36"/>
      <c r="AB118" s="36"/>
      <c r="AC118" s="36"/>
      <c r="AD118" s="36"/>
      <c r="AE118" s="36"/>
      <c r="AR118" s="231" t="s">
        <v>1289</v>
      </c>
      <c r="AT118" s="231" t="s">
        <v>229</v>
      </c>
      <c r="AU118" s="231" t="s">
        <v>81</v>
      </c>
      <c r="AY118" s="15" t="s">
        <v>170</v>
      </c>
      <c r="BE118" s="232">
        <f>IF(O118="základní",K118,0)</f>
        <v>0</v>
      </c>
      <c r="BF118" s="232">
        <f>IF(O118="snížená",K118,0)</f>
        <v>0</v>
      </c>
      <c r="BG118" s="232">
        <f>IF(O118="zákl. přenesená",K118,0)</f>
        <v>0</v>
      </c>
      <c r="BH118" s="232">
        <f>IF(O118="sníž. přenesená",K118,0)</f>
        <v>0</v>
      </c>
      <c r="BI118" s="232">
        <f>IF(O118="nulová",K118,0)</f>
        <v>0</v>
      </c>
      <c r="BJ118" s="15" t="s">
        <v>81</v>
      </c>
      <c r="BK118" s="232">
        <f>ROUND(P118*H118,2)</f>
        <v>0</v>
      </c>
      <c r="BL118" s="15" t="s">
        <v>1289</v>
      </c>
      <c r="BM118" s="231" t="s">
        <v>1325</v>
      </c>
    </row>
    <row r="119" s="2" customFormat="1">
      <c r="A119" s="36"/>
      <c r="B119" s="37"/>
      <c r="C119" s="38"/>
      <c r="D119" s="259" t="s">
        <v>1234</v>
      </c>
      <c r="E119" s="38"/>
      <c r="F119" s="260" t="s">
        <v>1283</v>
      </c>
      <c r="G119" s="38"/>
      <c r="H119" s="38"/>
      <c r="I119" s="147"/>
      <c r="J119" s="147"/>
      <c r="K119" s="38"/>
      <c r="L119" s="38"/>
      <c r="M119" s="42"/>
      <c r="N119" s="271"/>
      <c r="O119" s="272"/>
      <c r="P119" s="266"/>
      <c r="Q119" s="266"/>
      <c r="R119" s="266"/>
      <c r="S119" s="266"/>
      <c r="T119" s="266"/>
      <c r="U119" s="266"/>
      <c r="V119" s="266"/>
      <c r="W119" s="266"/>
      <c r="X119" s="273"/>
      <c r="Y119" s="36"/>
      <c r="Z119" s="36"/>
      <c r="AA119" s="36"/>
      <c r="AB119" s="36"/>
      <c r="AC119" s="36"/>
      <c r="AD119" s="36"/>
      <c r="AE119" s="36"/>
      <c r="AT119" s="15" t="s">
        <v>1234</v>
      </c>
      <c r="AU119" s="15" t="s">
        <v>81</v>
      </c>
    </row>
    <row r="120" s="2" customFormat="1" ht="6.96" customHeight="1">
      <c r="A120" s="36"/>
      <c r="B120" s="57"/>
      <c r="C120" s="58"/>
      <c r="D120" s="58"/>
      <c r="E120" s="58"/>
      <c r="F120" s="58"/>
      <c r="G120" s="58"/>
      <c r="H120" s="58"/>
      <c r="I120" s="177"/>
      <c r="J120" s="177"/>
      <c r="K120" s="58"/>
      <c r="L120" s="58"/>
      <c r="M120" s="42"/>
      <c r="N120" s="36"/>
      <c r="P120" s="36"/>
      <c r="Q120" s="36"/>
      <c r="R120" s="36"/>
      <c r="S120" s="36"/>
      <c r="T120" s="36"/>
      <c r="U120" s="36"/>
      <c r="V120" s="36"/>
      <c r="W120" s="36"/>
      <c r="X120" s="36"/>
      <c r="Y120" s="36"/>
      <c r="Z120" s="36"/>
      <c r="AA120" s="36"/>
      <c r="AB120" s="36"/>
      <c r="AC120" s="36"/>
      <c r="AD120" s="36"/>
      <c r="AE120" s="36"/>
    </row>
  </sheetData>
  <sheetProtection sheet="1" autoFilter="0" formatColumns="0" formatRows="0" objects="1" scenarios="1" spinCount="100000" saltValue="cWd6HAEOcJgT5p05zX2WcBZ7MeWOeRQEZHcyEBrNA2fLIhKV90h3/SFvyRyRBeQzhH4F4MaV6gHb3NmtIN1xHw==" hashValue="MGDN/Nl97uZK+dUI95Zn4ZDTPDARjT2FGtj+WFuJmWUJzfLk3ydwKEsFmbJTgrFkb+L74e8TjzrfZRFuFzrh2Q==" algorithmName="SHA-512" password="CC35"/>
  <autoFilter ref="C88:L119"/>
  <mergeCells count="12">
    <mergeCell ref="E7:H7"/>
    <mergeCell ref="E9:H9"/>
    <mergeCell ref="E11:H11"/>
    <mergeCell ref="E20:H20"/>
    <mergeCell ref="E29:H29"/>
    <mergeCell ref="E52:H52"/>
    <mergeCell ref="E54:H54"/>
    <mergeCell ref="E56:H56"/>
    <mergeCell ref="E77:H77"/>
    <mergeCell ref="E79:H79"/>
    <mergeCell ref="E81:H81"/>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102</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1326</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1327</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ROUND(K88,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ROUND((SUM(BE88:BE118)),  2)</f>
        <v>0</v>
      </c>
      <c r="G37" s="36"/>
      <c r="H37" s="36"/>
      <c r="I37" s="166">
        <v>0.20999999999999999</v>
      </c>
      <c r="J37" s="147"/>
      <c r="K37" s="160">
        <f>ROUND(((SUM(BE88:BE118))*I37),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ROUND((SUM(BF88:BF118)),  2)</f>
        <v>0</v>
      </c>
      <c r="G38" s="36"/>
      <c r="H38" s="36"/>
      <c r="I38" s="166">
        <v>0.14999999999999999</v>
      </c>
      <c r="J38" s="147"/>
      <c r="K38" s="160">
        <f>ROUND(((SUM(BF88:BF118))*I38),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ROUND((SUM(BG88:BG118)),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ROUND((SUM(BH88:BH118)),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ROUND((SUM(BI88:BI118)),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1326</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01 - sdělovací zařízení</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Q88</f>
        <v>0</v>
      </c>
      <c r="J65" s="188">
        <f>R88</f>
        <v>0</v>
      </c>
      <c r="K65" s="100">
        <f>K88</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147</v>
      </c>
      <c r="E66" s="192"/>
      <c r="F66" s="192"/>
      <c r="G66" s="192"/>
      <c r="H66" s="192"/>
      <c r="I66" s="193">
        <f>Q89</f>
        <v>0</v>
      </c>
      <c r="J66" s="193">
        <f>R89</f>
        <v>0</v>
      </c>
      <c r="K66" s="194">
        <f>K89</f>
        <v>0</v>
      </c>
      <c r="L66" s="190"/>
      <c r="M66" s="195"/>
      <c r="S66" s="9"/>
      <c r="T66" s="9"/>
      <c r="U66" s="9"/>
      <c r="V66" s="9"/>
      <c r="W66" s="9"/>
      <c r="X66" s="9"/>
      <c r="Y66" s="9"/>
      <c r="Z66" s="9"/>
      <c r="AA66" s="9"/>
      <c r="AB66" s="9"/>
      <c r="AC66" s="9"/>
      <c r="AD66" s="9"/>
      <c r="AE66" s="9"/>
    </row>
    <row r="67" s="2" customFormat="1" ht="21.84" customHeight="1">
      <c r="A67" s="36"/>
      <c r="B67" s="37"/>
      <c r="C67" s="38"/>
      <c r="D67" s="38"/>
      <c r="E67" s="38"/>
      <c r="F67" s="38"/>
      <c r="G67" s="38"/>
      <c r="H67" s="38"/>
      <c r="I67" s="147"/>
      <c r="J67" s="147"/>
      <c r="K67" s="38"/>
      <c r="L67" s="38"/>
      <c r="M67" s="148"/>
      <c r="S67" s="36"/>
      <c r="T67" s="36"/>
      <c r="U67" s="36"/>
      <c r="V67" s="36"/>
      <c r="W67" s="36"/>
      <c r="X67" s="36"/>
      <c r="Y67" s="36"/>
      <c r="Z67" s="36"/>
      <c r="AA67" s="36"/>
      <c r="AB67" s="36"/>
      <c r="AC67" s="36"/>
      <c r="AD67" s="36"/>
      <c r="AE67" s="36"/>
    </row>
    <row r="68" s="2" customFormat="1" ht="6.96" customHeight="1">
      <c r="A68" s="36"/>
      <c r="B68" s="57"/>
      <c r="C68" s="58"/>
      <c r="D68" s="58"/>
      <c r="E68" s="58"/>
      <c r="F68" s="58"/>
      <c r="G68" s="58"/>
      <c r="H68" s="58"/>
      <c r="I68" s="177"/>
      <c r="J68" s="177"/>
      <c r="K68" s="58"/>
      <c r="L68" s="58"/>
      <c r="M68" s="148"/>
      <c r="S68" s="36"/>
      <c r="T68" s="36"/>
      <c r="U68" s="36"/>
      <c r="V68" s="36"/>
      <c r="W68" s="36"/>
      <c r="X68" s="36"/>
      <c r="Y68" s="36"/>
      <c r="Z68" s="36"/>
      <c r="AA68" s="36"/>
      <c r="AB68" s="36"/>
      <c r="AC68" s="36"/>
      <c r="AD68" s="36"/>
      <c r="AE68" s="36"/>
    </row>
    <row r="72" s="2" customFormat="1" ht="6.96" customHeight="1">
      <c r="A72" s="36"/>
      <c r="B72" s="59"/>
      <c r="C72" s="60"/>
      <c r="D72" s="60"/>
      <c r="E72" s="60"/>
      <c r="F72" s="60"/>
      <c r="G72" s="60"/>
      <c r="H72" s="60"/>
      <c r="I72" s="180"/>
      <c r="J72" s="180"/>
      <c r="K72" s="60"/>
      <c r="L72" s="60"/>
      <c r="M72" s="148"/>
      <c r="S72" s="36"/>
      <c r="T72" s="36"/>
      <c r="U72" s="36"/>
      <c r="V72" s="36"/>
      <c r="W72" s="36"/>
      <c r="X72" s="36"/>
      <c r="Y72" s="36"/>
      <c r="Z72" s="36"/>
      <c r="AA72" s="36"/>
      <c r="AB72" s="36"/>
      <c r="AC72" s="36"/>
      <c r="AD72" s="36"/>
      <c r="AE72" s="36"/>
    </row>
    <row r="73" s="2" customFormat="1" ht="24.96" customHeight="1">
      <c r="A73" s="36"/>
      <c r="B73" s="37"/>
      <c r="C73" s="21" t="s">
        <v>148</v>
      </c>
      <c r="D73" s="38"/>
      <c r="E73" s="38"/>
      <c r="F73" s="38"/>
      <c r="G73" s="38"/>
      <c r="H73" s="38"/>
      <c r="I73" s="147"/>
      <c r="J73" s="147"/>
      <c r="K73" s="38"/>
      <c r="L73" s="38"/>
      <c r="M73" s="148"/>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147"/>
      <c r="J74" s="147"/>
      <c r="K74" s="38"/>
      <c r="L74" s="38"/>
      <c r="M74" s="148"/>
      <c r="S74" s="36"/>
      <c r="T74" s="36"/>
      <c r="U74" s="36"/>
      <c r="V74" s="36"/>
      <c r="W74" s="36"/>
      <c r="X74" s="36"/>
      <c r="Y74" s="36"/>
      <c r="Z74" s="36"/>
      <c r="AA74" s="36"/>
      <c r="AB74" s="36"/>
      <c r="AC74" s="36"/>
      <c r="AD74" s="36"/>
      <c r="AE74" s="36"/>
    </row>
    <row r="75" s="2" customFormat="1" ht="12" customHeight="1">
      <c r="A75" s="36"/>
      <c r="B75" s="37"/>
      <c r="C75" s="30" t="s">
        <v>17</v>
      </c>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4.4" customHeight="1">
      <c r="A76" s="36"/>
      <c r="B76" s="37"/>
      <c r="C76" s="38"/>
      <c r="D76" s="38"/>
      <c r="E76" s="181" t="str">
        <f>E7</f>
        <v>Oprava zabezpečovacího zařízení v ŽST Dobříš</v>
      </c>
      <c r="F76" s="30"/>
      <c r="G76" s="30"/>
      <c r="H76" s="30"/>
      <c r="I76" s="147"/>
      <c r="J76" s="147"/>
      <c r="K76" s="38"/>
      <c r="L76" s="38"/>
      <c r="M76" s="148"/>
      <c r="S76" s="36"/>
      <c r="T76" s="36"/>
      <c r="U76" s="36"/>
      <c r="V76" s="36"/>
      <c r="W76" s="36"/>
      <c r="X76" s="36"/>
      <c r="Y76" s="36"/>
      <c r="Z76" s="36"/>
      <c r="AA76" s="36"/>
      <c r="AB76" s="36"/>
      <c r="AC76" s="36"/>
      <c r="AD76" s="36"/>
      <c r="AE76" s="36"/>
    </row>
    <row r="77" s="1" customFormat="1" ht="12" customHeight="1">
      <c r="B77" s="19"/>
      <c r="C77" s="30" t="s">
        <v>133</v>
      </c>
      <c r="D77" s="20"/>
      <c r="E77" s="20"/>
      <c r="F77" s="20"/>
      <c r="G77" s="20"/>
      <c r="H77" s="20"/>
      <c r="I77" s="139"/>
      <c r="J77" s="139"/>
      <c r="K77" s="20"/>
      <c r="L77" s="20"/>
      <c r="M77" s="18"/>
    </row>
    <row r="78" s="2" customFormat="1" ht="14.4" customHeight="1">
      <c r="A78" s="36"/>
      <c r="B78" s="37"/>
      <c r="C78" s="38"/>
      <c r="D78" s="38"/>
      <c r="E78" s="181" t="s">
        <v>1326</v>
      </c>
      <c r="F78" s="38"/>
      <c r="G78" s="38"/>
      <c r="H78" s="38"/>
      <c r="I78" s="147"/>
      <c r="J78" s="147"/>
      <c r="K78" s="38"/>
      <c r="L78" s="38"/>
      <c r="M78" s="148"/>
      <c r="S78" s="36"/>
      <c r="T78" s="36"/>
      <c r="U78" s="36"/>
      <c r="V78" s="36"/>
      <c r="W78" s="36"/>
      <c r="X78" s="36"/>
      <c r="Y78" s="36"/>
      <c r="Z78" s="36"/>
      <c r="AA78" s="36"/>
      <c r="AB78" s="36"/>
      <c r="AC78" s="36"/>
      <c r="AD78" s="36"/>
      <c r="AE78" s="36"/>
    </row>
    <row r="79" s="2" customFormat="1" ht="12" customHeight="1">
      <c r="A79" s="36"/>
      <c r="B79" s="37"/>
      <c r="C79" s="30" t="s">
        <v>135</v>
      </c>
      <c r="D79" s="38"/>
      <c r="E79" s="38"/>
      <c r="F79" s="38"/>
      <c r="G79" s="38"/>
      <c r="H79" s="38"/>
      <c r="I79" s="147"/>
      <c r="J79" s="147"/>
      <c r="K79" s="38"/>
      <c r="L79" s="38"/>
      <c r="M79" s="148"/>
      <c r="S79" s="36"/>
      <c r="T79" s="36"/>
      <c r="U79" s="36"/>
      <c r="V79" s="36"/>
      <c r="W79" s="36"/>
      <c r="X79" s="36"/>
      <c r="Y79" s="36"/>
      <c r="Z79" s="36"/>
      <c r="AA79" s="36"/>
      <c r="AB79" s="36"/>
      <c r="AC79" s="36"/>
      <c r="AD79" s="36"/>
      <c r="AE79" s="36"/>
    </row>
    <row r="80" s="2" customFormat="1" ht="14.4" customHeight="1">
      <c r="A80" s="36"/>
      <c r="B80" s="37"/>
      <c r="C80" s="38"/>
      <c r="D80" s="38"/>
      <c r="E80" s="67" t="str">
        <f>E11</f>
        <v>01 - sdělovací zařízení</v>
      </c>
      <c r="F80" s="38"/>
      <c r="G80" s="38"/>
      <c r="H80" s="38"/>
      <c r="I80" s="147"/>
      <c r="J80" s="147"/>
      <c r="K80" s="38"/>
      <c r="L80" s="38"/>
      <c r="M80" s="148"/>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147"/>
      <c r="J81" s="147"/>
      <c r="K81" s="38"/>
      <c r="L81" s="38"/>
      <c r="M81" s="148"/>
      <c r="S81" s="36"/>
      <c r="T81" s="36"/>
      <c r="U81" s="36"/>
      <c r="V81" s="36"/>
      <c r="W81" s="36"/>
      <c r="X81" s="36"/>
      <c r="Y81" s="36"/>
      <c r="Z81" s="36"/>
      <c r="AA81" s="36"/>
      <c r="AB81" s="36"/>
      <c r="AC81" s="36"/>
      <c r="AD81" s="36"/>
      <c r="AE81" s="36"/>
    </row>
    <row r="82" s="2" customFormat="1" ht="12" customHeight="1">
      <c r="A82" s="36"/>
      <c r="B82" s="37"/>
      <c r="C82" s="30" t="s">
        <v>22</v>
      </c>
      <c r="D82" s="38"/>
      <c r="E82" s="38"/>
      <c r="F82" s="25" t="str">
        <f>F14</f>
        <v>Dobříš</v>
      </c>
      <c r="G82" s="38"/>
      <c r="H82" s="38"/>
      <c r="I82" s="150" t="s">
        <v>24</v>
      </c>
      <c r="J82" s="152" t="str">
        <f>IF(J14="","",J14)</f>
        <v>18. 12. 2019</v>
      </c>
      <c r="K82" s="38"/>
      <c r="L82" s="38"/>
      <c r="M82" s="148"/>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147"/>
      <c r="J83" s="147"/>
      <c r="K83" s="38"/>
      <c r="L83" s="38"/>
      <c r="M83" s="148"/>
      <c r="S83" s="36"/>
      <c r="T83" s="36"/>
      <c r="U83" s="36"/>
      <c r="V83" s="36"/>
      <c r="W83" s="36"/>
      <c r="X83" s="36"/>
      <c r="Y83" s="36"/>
      <c r="Z83" s="36"/>
      <c r="AA83" s="36"/>
      <c r="AB83" s="36"/>
      <c r="AC83" s="36"/>
      <c r="AD83" s="36"/>
      <c r="AE83" s="36"/>
    </row>
    <row r="84" s="2" customFormat="1" ht="26.4" customHeight="1">
      <c r="A84" s="36"/>
      <c r="B84" s="37"/>
      <c r="C84" s="30" t="s">
        <v>26</v>
      </c>
      <c r="D84" s="38"/>
      <c r="E84" s="38"/>
      <c r="F84" s="25" t="str">
        <f>E17</f>
        <v>Jiří Kejkula</v>
      </c>
      <c r="G84" s="38"/>
      <c r="H84" s="38"/>
      <c r="I84" s="150" t="s">
        <v>32</v>
      </c>
      <c r="J84" s="182" t="str">
        <f>E23</f>
        <v>Signal projekt s.r.o.</v>
      </c>
      <c r="K84" s="38"/>
      <c r="L84" s="38"/>
      <c r="M84" s="148"/>
      <c r="S84" s="36"/>
      <c r="T84" s="36"/>
      <c r="U84" s="36"/>
      <c r="V84" s="36"/>
      <c r="W84" s="36"/>
      <c r="X84" s="36"/>
      <c r="Y84" s="36"/>
      <c r="Z84" s="36"/>
      <c r="AA84" s="36"/>
      <c r="AB84" s="36"/>
      <c r="AC84" s="36"/>
      <c r="AD84" s="36"/>
      <c r="AE84" s="36"/>
    </row>
    <row r="85" s="2" customFormat="1" ht="15.6" customHeight="1">
      <c r="A85" s="36"/>
      <c r="B85" s="37"/>
      <c r="C85" s="30" t="s">
        <v>30</v>
      </c>
      <c r="D85" s="38"/>
      <c r="E85" s="38"/>
      <c r="F85" s="25" t="str">
        <f>IF(E20="","",E20)</f>
        <v>Vyplň údaj</v>
      </c>
      <c r="G85" s="38"/>
      <c r="H85" s="38"/>
      <c r="I85" s="150" t="s">
        <v>34</v>
      </c>
      <c r="J85" s="182" t="str">
        <f>E26</f>
        <v>Zdeněk Hron</v>
      </c>
      <c r="K85" s="38"/>
      <c r="L85" s="38"/>
      <c r="M85" s="148"/>
      <c r="S85" s="36"/>
      <c r="T85" s="36"/>
      <c r="U85" s="36"/>
      <c r="V85" s="36"/>
      <c r="W85" s="36"/>
      <c r="X85" s="36"/>
      <c r="Y85" s="36"/>
      <c r="Z85" s="36"/>
      <c r="AA85" s="36"/>
      <c r="AB85" s="36"/>
      <c r="AC85" s="36"/>
      <c r="AD85" s="36"/>
      <c r="AE85" s="36"/>
    </row>
    <row r="86" s="2" customFormat="1" ht="10.32" customHeight="1">
      <c r="A86" s="36"/>
      <c r="B86" s="37"/>
      <c r="C86" s="38"/>
      <c r="D86" s="38"/>
      <c r="E86" s="38"/>
      <c r="F86" s="38"/>
      <c r="G86" s="38"/>
      <c r="H86" s="38"/>
      <c r="I86" s="147"/>
      <c r="J86" s="147"/>
      <c r="K86" s="38"/>
      <c r="L86" s="38"/>
      <c r="M86" s="148"/>
      <c r="S86" s="36"/>
      <c r="T86" s="36"/>
      <c r="U86" s="36"/>
      <c r="V86" s="36"/>
      <c r="W86" s="36"/>
      <c r="X86" s="36"/>
      <c r="Y86" s="36"/>
      <c r="Z86" s="36"/>
      <c r="AA86" s="36"/>
      <c r="AB86" s="36"/>
      <c r="AC86" s="36"/>
      <c r="AD86" s="36"/>
      <c r="AE86" s="36"/>
    </row>
    <row r="87" s="11" customFormat="1" ht="29.28" customHeight="1">
      <c r="A87" s="202"/>
      <c r="B87" s="203"/>
      <c r="C87" s="204" t="s">
        <v>149</v>
      </c>
      <c r="D87" s="205" t="s">
        <v>57</v>
      </c>
      <c r="E87" s="205" t="s">
        <v>53</v>
      </c>
      <c r="F87" s="205" t="s">
        <v>54</v>
      </c>
      <c r="G87" s="205" t="s">
        <v>150</v>
      </c>
      <c r="H87" s="205" t="s">
        <v>151</v>
      </c>
      <c r="I87" s="206" t="s">
        <v>152</v>
      </c>
      <c r="J87" s="206" t="s">
        <v>153</v>
      </c>
      <c r="K87" s="207" t="s">
        <v>143</v>
      </c>
      <c r="L87" s="208" t="s">
        <v>154</v>
      </c>
      <c r="M87" s="209"/>
      <c r="N87" s="90" t="s">
        <v>20</v>
      </c>
      <c r="O87" s="91" t="s">
        <v>42</v>
      </c>
      <c r="P87" s="91" t="s">
        <v>155</v>
      </c>
      <c r="Q87" s="91" t="s">
        <v>156</v>
      </c>
      <c r="R87" s="91" t="s">
        <v>157</v>
      </c>
      <c r="S87" s="91" t="s">
        <v>158</v>
      </c>
      <c r="T87" s="91" t="s">
        <v>159</v>
      </c>
      <c r="U87" s="91" t="s">
        <v>160</v>
      </c>
      <c r="V87" s="91" t="s">
        <v>161</v>
      </c>
      <c r="W87" s="91" t="s">
        <v>162</v>
      </c>
      <c r="X87" s="92" t="s">
        <v>163</v>
      </c>
      <c r="Y87" s="202"/>
      <c r="Z87" s="202"/>
      <c r="AA87" s="202"/>
      <c r="AB87" s="202"/>
      <c r="AC87" s="202"/>
      <c r="AD87" s="202"/>
      <c r="AE87" s="202"/>
    </row>
    <row r="88" s="2" customFormat="1" ht="22.8" customHeight="1">
      <c r="A88" s="36"/>
      <c r="B88" s="37"/>
      <c r="C88" s="97" t="s">
        <v>164</v>
      </c>
      <c r="D88" s="38"/>
      <c r="E88" s="38"/>
      <c r="F88" s="38"/>
      <c r="G88" s="38"/>
      <c r="H88" s="38"/>
      <c r="I88" s="147"/>
      <c r="J88" s="147"/>
      <c r="K88" s="210">
        <f>BK88</f>
        <v>0</v>
      </c>
      <c r="L88" s="38"/>
      <c r="M88" s="42"/>
      <c r="N88" s="93"/>
      <c r="O88" s="211"/>
      <c r="P88" s="94"/>
      <c r="Q88" s="212">
        <f>Q89</f>
        <v>0</v>
      </c>
      <c r="R88" s="212">
        <f>R89</f>
        <v>0</v>
      </c>
      <c r="S88" s="94"/>
      <c r="T88" s="213">
        <f>T89</f>
        <v>0</v>
      </c>
      <c r="U88" s="94"/>
      <c r="V88" s="213">
        <f>V89</f>
        <v>0</v>
      </c>
      <c r="W88" s="94"/>
      <c r="X88" s="214">
        <f>X89</f>
        <v>0</v>
      </c>
      <c r="Y88" s="36"/>
      <c r="Z88" s="36"/>
      <c r="AA88" s="36"/>
      <c r="AB88" s="36"/>
      <c r="AC88" s="36"/>
      <c r="AD88" s="36"/>
      <c r="AE88" s="36"/>
      <c r="AT88" s="15" t="s">
        <v>73</v>
      </c>
      <c r="AU88" s="15" t="s">
        <v>144</v>
      </c>
      <c r="BK88" s="215">
        <f>BK89</f>
        <v>0</v>
      </c>
    </row>
    <row r="89" s="12" customFormat="1" ht="25.92" customHeight="1">
      <c r="A89" s="12"/>
      <c r="B89" s="233"/>
      <c r="C89" s="234"/>
      <c r="D89" s="235" t="s">
        <v>73</v>
      </c>
      <c r="E89" s="236" t="s">
        <v>130</v>
      </c>
      <c r="F89" s="236" t="s">
        <v>222</v>
      </c>
      <c r="G89" s="234"/>
      <c r="H89" s="234"/>
      <c r="I89" s="237"/>
      <c r="J89" s="237"/>
      <c r="K89" s="238">
        <f>BK89</f>
        <v>0</v>
      </c>
      <c r="L89" s="234"/>
      <c r="M89" s="239"/>
      <c r="N89" s="240"/>
      <c r="O89" s="241"/>
      <c r="P89" s="241"/>
      <c r="Q89" s="242">
        <f>SUM(Q90:Q118)</f>
        <v>0</v>
      </c>
      <c r="R89" s="242">
        <f>SUM(R90:R118)</f>
        <v>0</v>
      </c>
      <c r="S89" s="241"/>
      <c r="T89" s="243">
        <f>SUM(T90:T118)</f>
        <v>0</v>
      </c>
      <c r="U89" s="241"/>
      <c r="V89" s="243">
        <f>SUM(V90:V118)</f>
        <v>0</v>
      </c>
      <c r="W89" s="241"/>
      <c r="X89" s="244">
        <f>SUM(X90:X118)</f>
        <v>0</v>
      </c>
      <c r="Y89" s="12"/>
      <c r="Z89" s="12"/>
      <c r="AA89" s="12"/>
      <c r="AB89" s="12"/>
      <c r="AC89" s="12"/>
      <c r="AD89" s="12"/>
      <c r="AE89" s="12"/>
      <c r="AR89" s="245" t="s">
        <v>172</v>
      </c>
      <c r="AT89" s="246" t="s">
        <v>73</v>
      </c>
      <c r="AU89" s="246" t="s">
        <v>74</v>
      </c>
      <c r="AY89" s="245" t="s">
        <v>170</v>
      </c>
      <c r="BK89" s="247">
        <f>SUM(BK90:BK118)</f>
        <v>0</v>
      </c>
    </row>
    <row r="90" s="2" customFormat="1" ht="140.4" customHeight="1">
      <c r="A90" s="36"/>
      <c r="B90" s="37"/>
      <c r="C90" s="250" t="s">
        <v>1328</v>
      </c>
      <c r="D90" s="250" t="s">
        <v>229</v>
      </c>
      <c r="E90" s="251" t="s">
        <v>1329</v>
      </c>
      <c r="F90" s="252" t="s">
        <v>1330</v>
      </c>
      <c r="G90" s="253" t="s">
        <v>187</v>
      </c>
      <c r="H90" s="254">
        <v>460</v>
      </c>
      <c r="I90" s="255"/>
      <c r="J90" s="255"/>
      <c r="K90" s="256">
        <f>ROUND(P90*H90,2)</f>
        <v>0</v>
      </c>
      <c r="L90" s="257"/>
      <c r="M90" s="42"/>
      <c r="N90" s="258" t="s">
        <v>20</v>
      </c>
      <c r="O90" s="227" t="s">
        <v>43</v>
      </c>
      <c r="P90" s="228">
        <f>I90+J90</f>
        <v>0</v>
      </c>
      <c r="Q90" s="228">
        <f>ROUND(I90*H90,2)</f>
        <v>0</v>
      </c>
      <c r="R90" s="228">
        <f>ROUND(J90*H90,2)</f>
        <v>0</v>
      </c>
      <c r="S90" s="82"/>
      <c r="T90" s="229">
        <f>S90*H90</f>
        <v>0</v>
      </c>
      <c r="U90" s="229">
        <v>0</v>
      </c>
      <c r="V90" s="229">
        <f>U90*H90</f>
        <v>0</v>
      </c>
      <c r="W90" s="229">
        <v>0</v>
      </c>
      <c r="X90" s="230">
        <f>W90*H90</f>
        <v>0</v>
      </c>
      <c r="Y90" s="36"/>
      <c r="Z90" s="36"/>
      <c r="AA90" s="36"/>
      <c r="AB90" s="36"/>
      <c r="AC90" s="36"/>
      <c r="AD90" s="36"/>
      <c r="AE90" s="36"/>
      <c r="AR90" s="231" t="s">
        <v>226</v>
      </c>
      <c r="AT90" s="231" t="s">
        <v>229</v>
      </c>
      <c r="AU90" s="231" t="s">
        <v>81</v>
      </c>
      <c r="AY90" s="15" t="s">
        <v>170</v>
      </c>
      <c r="BE90" s="232">
        <f>IF(O90="základní",K90,0)</f>
        <v>0</v>
      </c>
      <c r="BF90" s="232">
        <f>IF(O90="snížená",K90,0)</f>
        <v>0</v>
      </c>
      <c r="BG90" s="232">
        <f>IF(O90="zákl. přenesená",K90,0)</f>
        <v>0</v>
      </c>
      <c r="BH90" s="232">
        <f>IF(O90="sníž. přenesená",K90,0)</f>
        <v>0</v>
      </c>
      <c r="BI90" s="232">
        <f>IF(O90="nulová",K90,0)</f>
        <v>0</v>
      </c>
      <c r="BJ90" s="15" t="s">
        <v>81</v>
      </c>
      <c r="BK90" s="232">
        <f>ROUND(P90*H90,2)</f>
        <v>0</v>
      </c>
      <c r="BL90" s="15" t="s">
        <v>226</v>
      </c>
      <c r="BM90" s="231" t="s">
        <v>1331</v>
      </c>
    </row>
    <row r="91" s="2" customFormat="1" ht="14.4" customHeight="1">
      <c r="A91" s="36"/>
      <c r="B91" s="37"/>
      <c r="C91" s="250" t="s">
        <v>1332</v>
      </c>
      <c r="D91" s="250" t="s">
        <v>229</v>
      </c>
      <c r="E91" s="251" t="s">
        <v>1333</v>
      </c>
      <c r="F91" s="252" t="s">
        <v>1334</v>
      </c>
      <c r="G91" s="253" t="s">
        <v>169</v>
      </c>
      <c r="H91" s="254">
        <v>20</v>
      </c>
      <c r="I91" s="255"/>
      <c r="J91" s="255"/>
      <c r="K91" s="256">
        <f>ROUND(P91*H91,2)</f>
        <v>0</v>
      </c>
      <c r="L91" s="257"/>
      <c r="M91" s="42"/>
      <c r="N91" s="258" t="s">
        <v>20</v>
      </c>
      <c r="O91" s="227" t="s">
        <v>43</v>
      </c>
      <c r="P91" s="228">
        <f>I91+J91</f>
        <v>0</v>
      </c>
      <c r="Q91" s="228">
        <f>ROUND(I91*H91,2)</f>
        <v>0</v>
      </c>
      <c r="R91" s="228">
        <f>ROUND(J91*H91,2)</f>
        <v>0</v>
      </c>
      <c r="S91" s="82"/>
      <c r="T91" s="229">
        <f>S91*H91</f>
        <v>0</v>
      </c>
      <c r="U91" s="229">
        <v>0</v>
      </c>
      <c r="V91" s="229">
        <f>U91*H91</f>
        <v>0</v>
      </c>
      <c r="W91" s="229">
        <v>0</v>
      </c>
      <c r="X91" s="230">
        <f>W91*H91</f>
        <v>0</v>
      </c>
      <c r="Y91" s="36"/>
      <c r="Z91" s="36"/>
      <c r="AA91" s="36"/>
      <c r="AB91" s="36"/>
      <c r="AC91" s="36"/>
      <c r="AD91" s="36"/>
      <c r="AE91" s="36"/>
      <c r="AR91" s="231" t="s">
        <v>226</v>
      </c>
      <c r="AT91" s="231" t="s">
        <v>229</v>
      </c>
      <c r="AU91" s="231" t="s">
        <v>81</v>
      </c>
      <c r="AY91" s="15" t="s">
        <v>170</v>
      </c>
      <c r="BE91" s="232">
        <f>IF(O91="základní",K91,0)</f>
        <v>0</v>
      </c>
      <c r="BF91" s="232">
        <f>IF(O91="snížená",K91,0)</f>
        <v>0</v>
      </c>
      <c r="BG91" s="232">
        <f>IF(O91="zákl. přenesená",K91,0)</f>
        <v>0</v>
      </c>
      <c r="BH91" s="232">
        <f>IF(O91="sníž. přenesená",K91,0)</f>
        <v>0</v>
      </c>
      <c r="BI91" s="232">
        <f>IF(O91="nulová",K91,0)</f>
        <v>0</v>
      </c>
      <c r="BJ91" s="15" t="s">
        <v>81</v>
      </c>
      <c r="BK91" s="232">
        <f>ROUND(P91*H91,2)</f>
        <v>0</v>
      </c>
      <c r="BL91" s="15" t="s">
        <v>226</v>
      </c>
      <c r="BM91" s="231" t="s">
        <v>1335</v>
      </c>
    </row>
    <row r="92" s="2" customFormat="1" ht="14.4" customHeight="1">
      <c r="A92" s="36"/>
      <c r="B92" s="37"/>
      <c r="C92" s="250" t="s">
        <v>1336</v>
      </c>
      <c r="D92" s="250" t="s">
        <v>229</v>
      </c>
      <c r="E92" s="251" t="s">
        <v>367</v>
      </c>
      <c r="F92" s="252" t="s">
        <v>368</v>
      </c>
      <c r="G92" s="253" t="s">
        <v>169</v>
      </c>
      <c r="H92" s="254">
        <v>5</v>
      </c>
      <c r="I92" s="255"/>
      <c r="J92" s="255"/>
      <c r="K92" s="256">
        <f>ROUND(P92*H92,2)</f>
        <v>0</v>
      </c>
      <c r="L92" s="257"/>
      <c r="M92" s="42"/>
      <c r="N92" s="258" t="s">
        <v>20</v>
      </c>
      <c r="O92" s="227" t="s">
        <v>43</v>
      </c>
      <c r="P92" s="228">
        <f>I92+J92</f>
        <v>0</v>
      </c>
      <c r="Q92" s="228">
        <f>ROUND(I92*H92,2)</f>
        <v>0</v>
      </c>
      <c r="R92" s="228">
        <f>ROUND(J92*H92,2)</f>
        <v>0</v>
      </c>
      <c r="S92" s="82"/>
      <c r="T92" s="229">
        <f>S92*H92</f>
        <v>0</v>
      </c>
      <c r="U92" s="229">
        <v>0</v>
      </c>
      <c r="V92" s="229">
        <f>U92*H92</f>
        <v>0</v>
      </c>
      <c r="W92" s="229">
        <v>0</v>
      </c>
      <c r="X92" s="230">
        <f>W92*H92</f>
        <v>0</v>
      </c>
      <c r="Y92" s="36"/>
      <c r="Z92" s="36"/>
      <c r="AA92" s="36"/>
      <c r="AB92" s="36"/>
      <c r="AC92" s="36"/>
      <c r="AD92" s="36"/>
      <c r="AE92" s="36"/>
      <c r="AR92" s="231" t="s">
        <v>226</v>
      </c>
      <c r="AT92" s="231" t="s">
        <v>229</v>
      </c>
      <c r="AU92" s="231" t="s">
        <v>81</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226</v>
      </c>
      <c r="BM92" s="231" t="s">
        <v>1337</v>
      </c>
    </row>
    <row r="93" s="2" customFormat="1" ht="21.6" customHeight="1">
      <c r="A93" s="36"/>
      <c r="B93" s="37"/>
      <c r="C93" s="250" t="s">
        <v>180</v>
      </c>
      <c r="D93" s="250" t="s">
        <v>229</v>
      </c>
      <c r="E93" s="251" t="s">
        <v>1338</v>
      </c>
      <c r="F93" s="252" t="s">
        <v>1339</v>
      </c>
      <c r="G93" s="253" t="s">
        <v>169</v>
      </c>
      <c r="H93" s="254">
        <v>1</v>
      </c>
      <c r="I93" s="255"/>
      <c r="J93" s="255"/>
      <c r="K93" s="256">
        <f>ROUND(P93*H93,2)</f>
        <v>0</v>
      </c>
      <c r="L93" s="257"/>
      <c r="M93" s="42"/>
      <c r="N93" s="258" t="s">
        <v>20</v>
      </c>
      <c r="O93" s="227" t="s">
        <v>43</v>
      </c>
      <c r="P93" s="228">
        <f>I93+J93</f>
        <v>0</v>
      </c>
      <c r="Q93" s="228">
        <f>ROUND(I93*H93,2)</f>
        <v>0</v>
      </c>
      <c r="R93" s="228">
        <f>ROUND(J93*H93,2)</f>
        <v>0</v>
      </c>
      <c r="S93" s="82"/>
      <c r="T93" s="229">
        <f>S93*H93</f>
        <v>0</v>
      </c>
      <c r="U93" s="229">
        <v>0</v>
      </c>
      <c r="V93" s="229">
        <f>U93*H93</f>
        <v>0</v>
      </c>
      <c r="W93" s="229">
        <v>0</v>
      </c>
      <c r="X93" s="230">
        <f>W93*H93</f>
        <v>0</v>
      </c>
      <c r="Y93" s="36"/>
      <c r="Z93" s="36"/>
      <c r="AA93" s="36"/>
      <c r="AB93" s="36"/>
      <c r="AC93" s="36"/>
      <c r="AD93" s="36"/>
      <c r="AE93" s="36"/>
      <c r="AR93" s="231" t="s">
        <v>226</v>
      </c>
      <c r="AT93" s="231" t="s">
        <v>229</v>
      </c>
      <c r="AU93" s="231" t="s">
        <v>81</v>
      </c>
      <c r="AY93" s="15" t="s">
        <v>170</v>
      </c>
      <c r="BE93" s="232">
        <f>IF(O93="základní",K93,0)</f>
        <v>0</v>
      </c>
      <c r="BF93" s="232">
        <f>IF(O93="snížená",K93,0)</f>
        <v>0</v>
      </c>
      <c r="BG93" s="232">
        <f>IF(O93="zákl. přenesená",K93,0)</f>
        <v>0</v>
      </c>
      <c r="BH93" s="232">
        <f>IF(O93="sníž. přenesená",K93,0)</f>
        <v>0</v>
      </c>
      <c r="BI93" s="232">
        <f>IF(O93="nulová",K93,0)</f>
        <v>0</v>
      </c>
      <c r="BJ93" s="15" t="s">
        <v>81</v>
      </c>
      <c r="BK93" s="232">
        <f>ROUND(P93*H93,2)</f>
        <v>0</v>
      </c>
      <c r="BL93" s="15" t="s">
        <v>226</v>
      </c>
      <c r="BM93" s="231" t="s">
        <v>1340</v>
      </c>
    </row>
    <row r="94" s="2" customFormat="1" ht="32.4" customHeight="1">
      <c r="A94" s="36"/>
      <c r="B94" s="37"/>
      <c r="C94" s="216" t="s">
        <v>1255</v>
      </c>
      <c r="D94" s="216" t="s">
        <v>166</v>
      </c>
      <c r="E94" s="217" t="s">
        <v>1341</v>
      </c>
      <c r="F94" s="218" t="s">
        <v>1342</v>
      </c>
      <c r="G94" s="219" t="s">
        <v>187</v>
      </c>
      <c r="H94" s="220">
        <v>80</v>
      </c>
      <c r="I94" s="221"/>
      <c r="J94" s="222"/>
      <c r="K94" s="223">
        <f>ROUND(P94*H94,2)</f>
        <v>0</v>
      </c>
      <c r="L94" s="224"/>
      <c r="M94" s="225"/>
      <c r="N94" s="226"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373</v>
      </c>
      <c r="AT94" s="231" t="s">
        <v>166</v>
      </c>
      <c r="AU94" s="231" t="s">
        <v>81</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373</v>
      </c>
      <c r="BM94" s="231" t="s">
        <v>1343</v>
      </c>
    </row>
    <row r="95" s="2" customFormat="1" ht="43.2" customHeight="1">
      <c r="A95" s="36"/>
      <c r="B95" s="37"/>
      <c r="C95" s="216" t="s">
        <v>1259</v>
      </c>
      <c r="D95" s="216" t="s">
        <v>166</v>
      </c>
      <c r="E95" s="217" t="s">
        <v>1344</v>
      </c>
      <c r="F95" s="218" t="s">
        <v>1345</v>
      </c>
      <c r="G95" s="219" t="s">
        <v>169</v>
      </c>
      <c r="H95" s="220">
        <v>20</v>
      </c>
      <c r="I95" s="221"/>
      <c r="J95" s="222"/>
      <c r="K95" s="223">
        <f>ROUND(P95*H95,2)</f>
        <v>0</v>
      </c>
      <c r="L95" s="224"/>
      <c r="M95" s="225"/>
      <c r="N95" s="226" t="s">
        <v>20</v>
      </c>
      <c r="O95" s="227" t="s">
        <v>43</v>
      </c>
      <c r="P95" s="228">
        <f>I95+J95</f>
        <v>0</v>
      </c>
      <c r="Q95" s="228">
        <f>ROUND(I95*H95,2)</f>
        <v>0</v>
      </c>
      <c r="R95" s="228">
        <f>ROUND(J95*H95,2)</f>
        <v>0</v>
      </c>
      <c r="S95" s="82"/>
      <c r="T95" s="229">
        <f>S95*H95</f>
        <v>0</v>
      </c>
      <c r="U95" s="229">
        <v>0</v>
      </c>
      <c r="V95" s="229">
        <f>U95*H95</f>
        <v>0</v>
      </c>
      <c r="W95" s="229">
        <v>0</v>
      </c>
      <c r="X95" s="230">
        <f>W95*H95</f>
        <v>0</v>
      </c>
      <c r="Y95" s="36"/>
      <c r="Z95" s="36"/>
      <c r="AA95" s="36"/>
      <c r="AB95" s="36"/>
      <c r="AC95" s="36"/>
      <c r="AD95" s="36"/>
      <c r="AE95" s="36"/>
      <c r="AR95" s="231" t="s">
        <v>373</v>
      </c>
      <c r="AT95" s="231" t="s">
        <v>166</v>
      </c>
      <c r="AU95" s="231" t="s">
        <v>81</v>
      </c>
      <c r="AY95" s="15" t="s">
        <v>170</v>
      </c>
      <c r="BE95" s="232">
        <f>IF(O95="základní",K95,0)</f>
        <v>0</v>
      </c>
      <c r="BF95" s="232">
        <f>IF(O95="snížená",K95,0)</f>
        <v>0</v>
      </c>
      <c r="BG95" s="232">
        <f>IF(O95="zákl. přenesená",K95,0)</f>
        <v>0</v>
      </c>
      <c r="BH95" s="232">
        <f>IF(O95="sníž. přenesená",K95,0)</f>
        <v>0</v>
      </c>
      <c r="BI95" s="232">
        <f>IF(O95="nulová",K95,0)</f>
        <v>0</v>
      </c>
      <c r="BJ95" s="15" t="s">
        <v>81</v>
      </c>
      <c r="BK95" s="232">
        <f>ROUND(P95*H95,2)</f>
        <v>0</v>
      </c>
      <c r="BL95" s="15" t="s">
        <v>373</v>
      </c>
      <c r="BM95" s="231" t="s">
        <v>1346</v>
      </c>
    </row>
    <row r="96" s="2" customFormat="1" ht="54" customHeight="1">
      <c r="A96" s="36"/>
      <c r="B96" s="37"/>
      <c r="C96" s="216" t="s">
        <v>1263</v>
      </c>
      <c r="D96" s="216" t="s">
        <v>166</v>
      </c>
      <c r="E96" s="217" t="s">
        <v>392</v>
      </c>
      <c r="F96" s="218" t="s">
        <v>393</v>
      </c>
      <c r="G96" s="219" t="s">
        <v>169</v>
      </c>
      <c r="H96" s="220">
        <v>2</v>
      </c>
      <c r="I96" s="221"/>
      <c r="J96" s="222"/>
      <c r="K96" s="223">
        <f>ROUND(P96*H96,2)</f>
        <v>0</v>
      </c>
      <c r="L96" s="224"/>
      <c r="M96" s="225"/>
      <c r="N96" s="226" t="s">
        <v>20</v>
      </c>
      <c r="O96" s="227" t="s">
        <v>43</v>
      </c>
      <c r="P96" s="228">
        <f>I96+J96</f>
        <v>0</v>
      </c>
      <c r="Q96" s="228">
        <f>ROUND(I96*H96,2)</f>
        <v>0</v>
      </c>
      <c r="R96" s="228">
        <f>ROUND(J96*H96,2)</f>
        <v>0</v>
      </c>
      <c r="S96" s="82"/>
      <c r="T96" s="229">
        <f>S96*H96</f>
        <v>0</v>
      </c>
      <c r="U96" s="229">
        <v>0</v>
      </c>
      <c r="V96" s="229">
        <f>U96*H96</f>
        <v>0</v>
      </c>
      <c r="W96" s="229">
        <v>0</v>
      </c>
      <c r="X96" s="230">
        <f>W96*H96</f>
        <v>0</v>
      </c>
      <c r="Y96" s="36"/>
      <c r="Z96" s="36"/>
      <c r="AA96" s="36"/>
      <c r="AB96" s="36"/>
      <c r="AC96" s="36"/>
      <c r="AD96" s="36"/>
      <c r="AE96" s="36"/>
      <c r="AR96" s="231" t="s">
        <v>373</v>
      </c>
      <c r="AT96" s="231" t="s">
        <v>166</v>
      </c>
      <c r="AU96" s="231" t="s">
        <v>81</v>
      </c>
      <c r="AY96" s="15" t="s">
        <v>170</v>
      </c>
      <c r="BE96" s="232">
        <f>IF(O96="základní",K96,0)</f>
        <v>0</v>
      </c>
      <c r="BF96" s="232">
        <f>IF(O96="snížená",K96,0)</f>
        <v>0</v>
      </c>
      <c r="BG96" s="232">
        <f>IF(O96="zákl. přenesená",K96,0)</f>
        <v>0</v>
      </c>
      <c r="BH96" s="232">
        <f>IF(O96="sníž. přenesená",K96,0)</f>
        <v>0</v>
      </c>
      <c r="BI96" s="232">
        <f>IF(O96="nulová",K96,0)</f>
        <v>0</v>
      </c>
      <c r="BJ96" s="15" t="s">
        <v>81</v>
      </c>
      <c r="BK96" s="232">
        <f>ROUND(P96*H96,2)</f>
        <v>0</v>
      </c>
      <c r="BL96" s="15" t="s">
        <v>373</v>
      </c>
      <c r="BM96" s="231" t="s">
        <v>1347</v>
      </c>
    </row>
    <row r="97" s="2" customFormat="1" ht="32.4" customHeight="1">
      <c r="A97" s="36"/>
      <c r="B97" s="37"/>
      <c r="C97" s="216" t="s">
        <v>1245</v>
      </c>
      <c r="D97" s="216" t="s">
        <v>166</v>
      </c>
      <c r="E97" s="217" t="s">
        <v>1348</v>
      </c>
      <c r="F97" s="218" t="s">
        <v>1349</v>
      </c>
      <c r="G97" s="219" t="s">
        <v>169</v>
      </c>
      <c r="H97" s="220">
        <v>2</v>
      </c>
      <c r="I97" s="221"/>
      <c r="J97" s="222"/>
      <c r="K97" s="223">
        <f>ROUND(P97*H97,2)</f>
        <v>0</v>
      </c>
      <c r="L97" s="224"/>
      <c r="M97" s="225"/>
      <c r="N97" s="226" t="s">
        <v>20</v>
      </c>
      <c r="O97" s="227" t="s">
        <v>43</v>
      </c>
      <c r="P97" s="228">
        <f>I97+J97</f>
        <v>0</v>
      </c>
      <c r="Q97" s="228">
        <f>ROUND(I97*H97,2)</f>
        <v>0</v>
      </c>
      <c r="R97" s="228">
        <f>ROUND(J97*H97,2)</f>
        <v>0</v>
      </c>
      <c r="S97" s="82"/>
      <c r="T97" s="229">
        <f>S97*H97</f>
        <v>0</v>
      </c>
      <c r="U97" s="229">
        <v>0</v>
      </c>
      <c r="V97" s="229">
        <f>U97*H97</f>
        <v>0</v>
      </c>
      <c r="W97" s="229">
        <v>0</v>
      </c>
      <c r="X97" s="230">
        <f>W97*H97</f>
        <v>0</v>
      </c>
      <c r="Y97" s="36"/>
      <c r="Z97" s="36"/>
      <c r="AA97" s="36"/>
      <c r="AB97" s="36"/>
      <c r="AC97" s="36"/>
      <c r="AD97" s="36"/>
      <c r="AE97" s="36"/>
      <c r="AR97" s="231" t="s">
        <v>373</v>
      </c>
      <c r="AT97" s="231" t="s">
        <v>166</v>
      </c>
      <c r="AU97" s="231" t="s">
        <v>81</v>
      </c>
      <c r="AY97" s="15" t="s">
        <v>170</v>
      </c>
      <c r="BE97" s="232">
        <f>IF(O97="základní",K97,0)</f>
        <v>0</v>
      </c>
      <c r="BF97" s="232">
        <f>IF(O97="snížená",K97,0)</f>
        <v>0</v>
      </c>
      <c r="BG97" s="232">
        <f>IF(O97="zákl. přenesená",K97,0)</f>
        <v>0</v>
      </c>
      <c r="BH97" s="232">
        <f>IF(O97="sníž. přenesená",K97,0)</f>
        <v>0</v>
      </c>
      <c r="BI97" s="232">
        <f>IF(O97="nulová",K97,0)</f>
        <v>0</v>
      </c>
      <c r="BJ97" s="15" t="s">
        <v>81</v>
      </c>
      <c r="BK97" s="232">
        <f>ROUND(P97*H97,2)</f>
        <v>0</v>
      </c>
      <c r="BL97" s="15" t="s">
        <v>373</v>
      </c>
      <c r="BM97" s="231" t="s">
        <v>1350</v>
      </c>
    </row>
    <row r="98" s="2" customFormat="1" ht="32.4" customHeight="1">
      <c r="A98" s="36"/>
      <c r="B98" s="37"/>
      <c r="C98" s="216" t="s">
        <v>1223</v>
      </c>
      <c r="D98" s="216" t="s">
        <v>166</v>
      </c>
      <c r="E98" s="217" t="s">
        <v>1351</v>
      </c>
      <c r="F98" s="218" t="s">
        <v>1352</v>
      </c>
      <c r="G98" s="219" t="s">
        <v>169</v>
      </c>
      <c r="H98" s="220">
        <v>3</v>
      </c>
      <c r="I98" s="221"/>
      <c r="J98" s="222"/>
      <c r="K98" s="223">
        <f>ROUND(P98*H98,2)</f>
        <v>0</v>
      </c>
      <c r="L98" s="224"/>
      <c r="M98" s="225"/>
      <c r="N98" s="226" t="s">
        <v>20</v>
      </c>
      <c r="O98" s="227" t="s">
        <v>43</v>
      </c>
      <c r="P98" s="228">
        <f>I98+J98</f>
        <v>0</v>
      </c>
      <c r="Q98" s="228">
        <f>ROUND(I98*H98,2)</f>
        <v>0</v>
      </c>
      <c r="R98" s="228">
        <f>ROUND(J98*H98,2)</f>
        <v>0</v>
      </c>
      <c r="S98" s="82"/>
      <c r="T98" s="229">
        <f>S98*H98</f>
        <v>0</v>
      </c>
      <c r="U98" s="229">
        <v>0</v>
      </c>
      <c r="V98" s="229">
        <f>U98*H98</f>
        <v>0</v>
      </c>
      <c r="W98" s="229">
        <v>0</v>
      </c>
      <c r="X98" s="230">
        <f>W98*H98</f>
        <v>0</v>
      </c>
      <c r="Y98" s="36"/>
      <c r="Z98" s="36"/>
      <c r="AA98" s="36"/>
      <c r="AB98" s="36"/>
      <c r="AC98" s="36"/>
      <c r="AD98" s="36"/>
      <c r="AE98" s="36"/>
      <c r="AR98" s="231" t="s">
        <v>373</v>
      </c>
      <c r="AT98" s="231" t="s">
        <v>166</v>
      </c>
      <c r="AU98" s="231" t="s">
        <v>81</v>
      </c>
      <c r="AY98" s="15" t="s">
        <v>170</v>
      </c>
      <c r="BE98" s="232">
        <f>IF(O98="základní",K98,0)</f>
        <v>0</v>
      </c>
      <c r="BF98" s="232">
        <f>IF(O98="snížená",K98,0)</f>
        <v>0</v>
      </c>
      <c r="BG98" s="232">
        <f>IF(O98="zákl. přenesená",K98,0)</f>
        <v>0</v>
      </c>
      <c r="BH98" s="232">
        <f>IF(O98="sníž. přenesená",K98,0)</f>
        <v>0</v>
      </c>
      <c r="BI98" s="232">
        <f>IF(O98="nulová",K98,0)</f>
        <v>0</v>
      </c>
      <c r="BJ98" s="15" t="s">
        <v>81</v>
      </c>
      <c r="BK98" s="232">
        <f>ROUND(P98*H98,2)</f>
        <v>0</v>
      </c>
      <c r="BL98" s="15" t="s">
        <v>373</v>
      </c>
      <c r="BM98" s="231" t="s">
        <v>1353</v>
      </c>
    </row>
    <row r="99" s="2" customFormat="1" ht="32.4" customHeight="1">
      <c r="A99" s="36"/>
      <c r="B99" s="37"/>
      <c r="C99" s="216" t="s">
        <v>1354</v>
      </c>
      <c r="D99" s="216" t="s">
        <v>166</v>
      </c>
      <c r="E99" s="217" t="s">
        <v>1355</v>
      </c>
      <c r="F99" s="218" t="s">
        <v>1356</v>
      </c>
      <c r="G99" s="219" t="s">
        <v>169</v>
      </c>
      <c r="H99" s="220">
        <v>1</v>
      </c>
      <c r="I99" s="221"/>
      <c r="J99" s="222"/>
      <c r="K99" s="223">
        <f>ROUND(P99*H99,2)</f>
        <v>0</v>
      </c>
      <c r="L99" s="224"/>
      <c r="M99" s="225"/>
      <c r="N99" s="226" t="s">
        <v>20</v>
      </c>
      <c r="O99" s="227" t="s">
        <v>43</v>
      </c>
      <c r="P99" s="228">
        <f>I99+J99</f>
        <v>0</v>
      </c>
      <c r="Q99" s="228">
        <f>ROUND(I99*H99,2)</f>
        <v>0</v>
      </c>
      <c r="R99" s="228">
        <f>ROUND(J99*H99,2)</f>
        <v>0</v>
      </c>
      <c r="S99" s="82"/>
      <c r="T99" s="229">
        <f>S99*H99</f>
        <v>0</v>
      </c>
      <c r="U99" s="229">
        <v>0</v>
      </c>
      <c r="V99" s="229">
        <f>U99*H99</f>
        <v>0</v>
      </c>
      <c r="W99" s="229">
        <v>0</v>
      </c>
      <c r="X99" s="230">
        <f>W99*H99</f>
        <v>0</v>
      </c>
      <c r="Y99" s="36"/>
      <c r="Z99" s="36"/>
      <c r="AA99" s="36"/>
      <c r="AB99" s="36"/>
      <c r="AC99" s="36"/>
      <c r="AD99" s="36"/>
      <c r="AE99" s="36"/>
      <c r="AR99" s="231" t="s">
        <v>373</v>
      </c>
      <c r="AT99" s="231" t="s">
        <v>166</v>
      </c>
      <c r="AU99" s="231" t="s">
        <v>81</v>
      </c>
      <c r="AY99" s="15" t="s">
        <v>170</v>
      </c>
      <c r="BE99" s="232">
        <f>IF(O99="základní",K99,0)</f>
        <v>0</v>
      </c>
      <c r="BF99" s="232">
        <f>IF(O99="snížená",K99,0)</f>
        <v>0</v>
      </c>
      <c r="BG99" s="232">
        <f>IF(O99="zákl. přenesená",K99,0)</f>
        <v>0</v>
      </c>
      <c r="BH99" s="232">
        <f>IF(O99="sníž. přenesená",K99,0)</f>
        <v>0</v>
      </c>
      <c r="BI99" s="232">
        <f>IF(O99="nulová",K99,0)</f>
        <v>0</v>
      </c>
      <c r="BJ99" s="15" t="s">
        <v>81</v>
      </c>
      <c r="BK99" s="232">
        <f>ROUND(P99*H99,2)</f>
        <v>0</v>
      </c>
      <c r="BL99" s="15" t="s">
        <v>373</v>
      </c>
      <c r="BM99" s="231" t="s">
        <v>1357</v>
      </c>
    </row>
    <row r="100" s="2" customFormat="1" ht="32.4" customHeight="1">
      <c r="A100" s="36"/>
      <c r="B100" s="37"/>
      <c r="C100" s="216" t="s">
        <v>1358</v>
      </c>
      <c r="D100" s="216" t="s">
        <v>166</v>
      </c>
      <c r="E100" s="217" t="s">
        <v>1359</v>
      </c>
      <c r="F100" s="218" t="s">
        <v>1360</v>
      </c>
      <c r="G100" s="219" t="s">
        <v>169</v>
      </c>
      <c r="H100" s="220">
        <v>1</v>
      </c>
      <c r="I100" s="221"/>
      <c r="J100" s="222"/>
      <c r="K100" s="223">
        <f>ROUND(P100*H100,2)</f>
        <v>0</v>
      </c>
      <c r="L100" s="224"/>
      <c r="M100" s="225"/>
      <c r="N100" s="226" t="s">
        <v>20</v>
      </c>
      <c r="O100" s="227" t="s">
        <v>43</v>
      </c>
      <c r="P100" s="228">
        <f>I100+J100</f>
        <v>0</v>
      </c>
      <c r="Q100" s="228">
        <f>ROUND(I100*H100,2)</f>
        <v>0</v>
      </c>
      <c r="R100" s="228">
        <f>ROUND(J100*H100,2)</f>
        <v>0</v>
      </c>
      <c r="S100" s="82"/>
      <c r="T100" s="229">
        <f>S100*H100</f>
        <v>0</v>
      </c>
      <c r="U100" s="229">
        <v>0</v>
      </c>
      <c r="V100" s="229">
        <f>U100*H100</f>
        <v>0</v>
      </c>
      <c r="W100" s="229">
        <v>0</v>
      </c>
      <c r="X100" s="230">
        <f>W100*H100</f>
        <v>0</v>
      </c>
      <c r="Y100" s="36"/>
      <c r="Z100" s="36"/>
      <c r="AA100" s="36"/>
      <c r="AB100" s="36"/>
      <c r="AC100" s="36"/>
      <c r="AD100" s="36"/>
      <c r="AE100" s="36"/>
      <c r="AR100" s="231" t="s">
        <v>373</v>
      </c>
      <c r="AT100" s="231" t="s">
        <v>166</v>
      </c>
      <c r="AU100" s="231" t="s">
        <v>81</v>
      </c>
      <c r="AY100" s="15" t="s">
        <v>170</v>
      </c>
      <c r="BE100" s="232">
        <f>IF(O100="základní",K100,0)</f>
        <v>0</v>
      </c>
      <c r="BF100" s="232">
        <f>IF(O100="snížená",K100,0)</f>
        <v>0</v>
      </c>
      <c r="BG100" s="232">
        <f>IF(O100="zákl. přenesená",K100,0)</f>
        <v>0</v>
      </c>
      <c r="BH100" s="232">
        <f>IF(O100="sníž. přenesená",K100,0)</f>
        <v>0</v>
      </c>
      <c r="BI100" s="232">
        <f>IF(O100="nulová",K100,0)</f>
        <v>0</v>
      </c>
      <c r="BJ100" s="15" t="s">
        <v>81</v>
      </c>
      <c r="BK100" s="232">
        <f>ROUND(P100*H100,2)</f>
        <v>0</v>
      </c>
      <c r="BL100" s="15" t="s">
        <v>373</v>
      </c>
      <c r="BM100" s="231" t="s">
        <v>1361</v>
      </c>
    </row>
    <row r="101" s="2" customFormat="1" ht="21.6" customHeight="1">
      <c r="A101" s="36"/>
      <c r="B101" s="37"/>
      <c r="C101" s="216" t="s">
        <v>1362</v>
      </c>
      <c r="D101" s="216" t="s">
        <v>166</v>
      </c>
      <c r="E101" s="217" t="s">
        <v>1363</v>
      </c>
      <c r="F101" s="218" t="s">
        <v>1364</v>
      </c>
      <c r="G101" s="219" t="s">
        <v>169</v>
      </c>
      <c r="H101" s="220">
        <v>1</v>
      </c>
      <c r="I101" s="221"/>
      <c r="J101" s="222"/>
      <c r="K101" s="223">
        <f>ROUND(P101*H101,2)</f>
        <v>0</v>
      </c>
      <c r="L101" s="224"/>
      <c r="M101" s="225"/>
      <c r="N101" s="226" t="s">
        <v>20</v>
      </c>
      <c r="O101" s="227" t="s">
        <v>43</v>
      </c>
      <c r="P101" s="228">
        <f>I101+J101</f>
        <v>0</v>
      </c>
      <c r="Q101" s="228">
        <f>ROUND(I101*H101,2)</f>
        <v>0</v>
      </c>
      <c r="R101" s="228">
        <f>ROUND(J101*H101,2)</f>
        <v>0</v>
      </c>
      <c r="S101" s="82"/>
      <c r="T101" s="229">
        <f>S101*H101</f>
        <v>0</v>
      </c>
      <c r="U101" s="229">
        <v>0</v>
      </c>
      <c r="V101" s="229">
        <f>U101*H101</f>
        <v>0</v>
      </c>
      <c r="W101" s="229">
        <v>0</v>
      </c>
      <c r="X101" s="230">
        <f>W101*H101</f>
        <v>0</v>
      </c>
      <c r="Y101" s="36"/>
      <c r="Z101" s="36"/>
      <c r="AA101" s="36"/>
      <c r="AB101" s="36"/>
      <c r="AC101" s="36"/>
      <c r="AD101" s="36"/>
      <c r="AE101" s="36"/>
      <c r="AR101" s="231" t="s">
        <v>373</v>
      </c>
      <c r="AT101" s="231" t="s">
        <v>166</v>
      </c>
      <c r="AU101" s="231" t="s">
        <v>81</v>
      </c>
      <c r="AY101" s="15" t="s">
        <v>170</v>
      </c>
      <c r="BE101" s="232">
        <f>IF(O101="základní",K101,0)</f>
        <v>0</v>
      </c>
      <c r="BF101" s="232">
        <f>IF(O101="snížená",K101,0)</f>
        <v>0</v>
      </c>
      <c r="BG101" s="232">
        <f>IF(O101="zákl. přenesená",K101,0)</f>
        <v>0</v>
      </c>
      <c r="BH101" s="232">
        <f>IF(O101="sníž. přenesená",K101,0)</f>
        <v>0</v>
      </c>
      <c r="BI101" s="232">
        <f>IF(O101="nulová",K101,0)</f>
        <v>0</v>
      </c>
      <c r="BJ101" s="15" t="s">
        <v>81</v>
      </c>
      <c r="BK101" s="232">
        <f>ROUND(P101*H101,2)</f>
        <v>0</v>
      </c>
      <c r="BL101" s="15" t="s">
        <v>373</v>
      </c>
      <c r="BM101" s="231" t="s">
        <v>1365</v>
      </c>
    </row>
    <row r="102" s="2" customFormat="1" ht="21.6" customHeight="1">
      <c r="A102" s="36"/>
      <c r="B102" s="37"/>
      <c r="C102" s="216" t="s">
        <v>9</v>
      </c>
      <c r="D102" s="216" t="s">
        <v>166</v>
      </c>
      <c r="E102" s="217" t="s">
        <v>1366</v>
      </c>
      <c r="F102" s="218" t="s">
        <v>1367</v>
      </c>
      <c r="G102" s="219" t="s">
        <v>169</v>
      </c>
      <c r="H102" s="220">
        <v>1</v>
      </c>
      <c r="I102" s="221"/>
      <c r="J102" s="222"/>
      <c r="K102" s="223">
        <f>ROUND(P102*H102,2)</f>
        <v>0</v>
      </c>
      <c r="L102" s="224"/>
      <c r="M102" s="225"/>
      <c r="N102" s="226" t="s">
        <v>20</v>
      </c>
      <c r="O102" s="227" t="s">
        <v>43</v>
      </c>
      <c r="P102" s="228">
        <f>I102+J102</f>
        <v>0</v>
      </c>
      <c r="Q102" s="228">
        <f>ROUND(I102*H102,2)</f>
        <v>0</v>
      </c>
      <c r="R102" s="228">
        <f>ROUND(J102*H102,2)</f>
        <v>0</v>
      </c>
      <c r="S102" s="82"/>
      <c r="T102" s="229">
        <f>S102*H102</f>
        <v>0</v>
      </c>
      <c r="U102" s="229">
        <v>0</v>
      </c>
      <c r="V102" s="229">
        <f>U102*H102</f>
        <v>0</v>
      </c>
      <c r="W102" s="229">
        <v>0</v>
      </c>
      <c r="X102" s="230">
        <f>W102*H102</f>
        <v>0</v>
      </c>
      <c r="Y102" s="36"/>
      <c r="Z102" s="36"/>
      <c r="AA102" s="36"/>
      <c r="AB102" s="36"/>
      <c r="AC102" s="36"/>
      <c r="AD102" s="36"/>
      <c r="AE102" s="36"/>
      <c r="AR102" s="231" t="s">
        <v>373</v>
      </c>
      <c r="AT102" s="231" t="s">
        <v>166</v>
      </c>
      <c r="AU102" s="231" t="s">
        <v>81</v>
      </c>
      <c r="AY102" s="15" t="s">
        <v>170</v>
      </c>
      <c r="BE102" s="232">
        <f>IF(O102="základní",K102,0)</f>
        <v>0</v>
      </c>
      <c r="BF102" s="232">
        <f>IF(O102="snížená",K102,0)</f>
        <v>0</v>
      </c>
      <c r="BG102" s="232">
        <f>IF(O102="zákl. přenesená",K102,0)</f>
        <v>0</v>
      </c>
      <c r="BH102" s="232">
        <f>IF(O102="sníž. přenesená",K102,0)</f>
        <v>0</v>
      </c>
      <c r="BI102" s="232">
        <f>IF(O102="nulová",K102,0)</f>
        <v>0</v>
      </c>
      <c r="BJ102" s="15" t="s">
        <v>81</v>
      </c>
      <c r="BK102" s="232">
        <f>ROUND(P102*H102,2)</f>
        <v>0</v>
      </c>
      <c r="BL102" s="15" t="s">
        <v>373</v>
      </c>
      <c r="BM102" s="231" t="s">
        <v>1368</v>
      </c>
    </row>
    <row r="103" s="2" customFormat="1" ht="21.6" customHeight="1">
      <c r="A103" s="36"/>
      <c r="B103" s="37"/>
      <c r="C103" s="216" t="s">
        <v>1226</v>
      </c>
      <c r="D103" s="216" t="s">
        <v>166</v>
      </c>
      <c r="E103" s="217" t="s">
        <v>1369</v>
      </c>
      <c r="F103" s="218" t="s">
        <v>1370</v>
      </c>
      <c r="G103" s="219" t="s">
        <v>187</v>
      </c>
      <c r="H103" s="220">
        <v>50</v>
      </c>
      <c r="I103" s="221"/>
      <c r="J103" s="222"/>
      <c r="K103" s="223">
        <f>ROUND(P103*H103,2)</f>
        <v>0</v>
      </c>
      <c r="L103" s="224"/>
      <c r="M103" s="225"/>
      <c r="N103" s="226" t="s">
        <v>20</v>
      </c>
      <c r="O103" s="227" t="s">
        <v>43</v>
      </c>
      <c r="P103" s="228">
        <f>I103+J103</f>
        <v>0</v>
      </c>
      <c r="Q103" s="228">
        <f>ROUND(I103*H103,2)</f>
        <v>0</v>
      </c>
      <c r="R103" s="228">
        <f>ROUND(J103*H103,2)</f>
        <v>0</v>
      </c>
      <c r="S103" s="82"/>
      <c r="T103" s="229">
        <f>S103*H103</f>
        <v>0</v>
      </c>
      <c r="U103" s="229">
        <v>0</v>
      </c>
      <c r="V103" s="229">
        <f>U103*H103</f>
        <v>0</v>
      </c>
      <c r="W103" s="229">
        <v>0</v>
      </c>
      <c r="X103" s="230">
        <f>W103*H103</f>
        <v>0</v>
      </c>
      <c r="Y103" s="36"/>
      <c r="Z103" s="36"/>
      <c r="AA103" s="36"/>
      <c r="AB103" s="36"/>
      <c r="AC103" s="36"/>
      <c r="AD103" s="36"/>
      <c r="AE103" s="36"/>
      <c r="AR103" s="231" t="s">
        <v>373</v>
      </c>
      <c r="AT103" s="231" t="s">
        <v>166</v>
      </c>
      <c r="AU103" s="231" t="s">
        <v>81</v>
      </c>
      <c r="AY103" s="15" t="s">
        <v>170</v>
      </c>
      <c r="BE103" s="232">
        <f>IF(O103="základní",K103,0)</f>
        <v>0</v>
      </c>
      <c r="BF103" s="232">
        <f>IF(O103="snížená",K103,0)</f>
        <v>0</v>
      </c>
      <c r="BG103" s="232">
        <f>IF(O103="zákl. přenesená",K103,0)</f>
        <v>0</v>
      </c>
      <c r="BH103" s="232">
        <f>IF(O103="sníž. přenesená",K103,0)</f>
        <v>0</v>
      </c>
      <c r="BI103" s="232">
        <f>IF(O103="nulová",K103,0)</f>
        <v>0</v>
      </c>
      <c r="BJ103" s="15" t="s">
        <v>81</v>
      </c>
      <c r="BK103" s="232">
        <f>ROUND(P103*H103,2)</f>
        <v>0</v>
      </c>
      <c r="BL103" s="15" t="s">
        <v>373</v>
      </c>
      <c r="BM103" s="231" t="s">
        <v>1371</v>
      </c>
    </row>
    <row r="104" s="2" customFormat="1" ht="21.6" customHeight="1">
      <c r="A104" s="36"/>
      <c r="B104" s="37"/>
      <c r="C104" s="216" t="s">
        <v>1295</v>
      </c>
      <c r="D104" s="216" t="s">
        <v>166</v>
      </c>
      <c r="E104" s="217" t="s">
        <v>1372</v>
      </c>
      <c r="F104" s="218" t="s">
        <v>1373</v>
      </c>
      <c r="G104" s="219" t="s">
        <v>169</v>
      </c>
      <c r="H104" s="220">
        <v>2</v>
      </c>
      <c r="I104" s="221"/>
      <c r="J104" s="222"/>
      <c r="K104" s="223">
        <f>ROUND(P104*H104,2)</f>
        <v>0</v>
      </c>
      <c r="L104" s="224"/>
      <c r="M104" s="225"/>
      <c r="N104" s="226" t="s">
        <v>20</v>
      </c>
      <c r="O104" s="227" t="s">
        <v>43</v>
      </c>
      <c r="P104" s="228">
        <f>I104+J104</f>
        <v>0</v>
      </c>
      <c r="Q104" s="228">
        <f>ROUND(I104*H104,2)</f>
        <v>0</v>
      </c>
      <c r="R104" s="228">
        <f>ROUND(J104*H104,2)</f>
        <v>0</v>
      </c>
      <c r="S104" s="82"/>
      <c r="T104" s="229">
        <f>S104*H104</f>
        <v>0</v>
      </c>
      <c r="U104" s="229">
        <v>0</v>
      </c>
      <c r="V104" s="229">
        <f>U104*H104</f>
        <v>0</v>
      </c>
      <c r="W104" s="229">
        <v>0</v>
      </c>
      <c r="X104" s="230">
        <f>W104*H104</f>
        <v>0</v>
      </c>
      <c r="Y104" s="36"/>
      <c r="Z104" s="36"/>
      <c r="AA104" s="36"/>
      <c r="AB104" s="36"/>
      <c r="AC104" s="36"/>
      <c r="AD104" s="36"/>
      <c r="AE104" s="36"/>
      <c r="AR104" s="231" t="s">
        <v>373</v>
      </c>
      <c r="AT104" s="231" t="s">
        <v>166</v>
      </c>
      <c r="AU104" s="231" t="s">
        <v>81</v>
      </c>
      <c r="AY104" s="15" t="s">
        <v>170</v>
      </c>
      <c r="BE104" s="232">
        <f>IF(O104="základní",K104,0)</f>
        <v>0</v>
      </c>
      <c r="BF104" s="232">
        <f>IF(O104="snížená",K104,0)</f>
        <v>0</v>
      </c>
      <c r="BG104" s="232">
        <f>IF(O104="zákl. přenesená",K104,0)</f>
        <v>0</v>
      </c>
      <c r="BH104" s="232">
        <f>IF(O104="sníž. přenesená",K104,0)</f>
        <v>0</v>
      </c>
      <c r="BI104" s="232">
        <f>IF(O104="nulová",K104,0)</f>
        <v>0</v>
      </c>
      <c r="BJ104" s="15" t="s">
        <v>81</v>
      </c>
      <c r="BK104" s="232">
        <f>ROUND(P104*H104,2)</f>
        <v>0</v>
      </c>
      <c r="BL104" s="15" t="s">
        <v>373</v>
      </c>
      <c r="BM104" s="231" t="s">
        <v>1374</v>
      </c>
    </row>
    <row r="105" s="2" customFormat="1" ht="32.4" customHeight="1">
      <c r="A105" s="36"/>
      <c r="B105" s="37"/>
      <c r="C105" s="216" t="s">
        <v>233</v>
      </c>
      <c r="D105" s="216" t="s">
        <v>166</v>
      </c>
      <c r="E105" s="217" t="s">
        <v>1375</v>
      </c>
      <c r="F105" s="218" t="s">
        <v>1376</v>
      </c>
      <c r="G105" s="219" t="s">
        <v>169</v>
      </c>
      <c r="H105" s="220">
        <v>28</v>
      </c>
      <c r="I105" s="221"/>
      <c r="J105" s="222"/>
      <c r="K105" s="223">
        <f>ROUND(P105*H105,2)</f>
        <v>0</v>
      </c>
      <c r="L105" s="224"/>
      <c r="M105" s="225"/>
      <c r="N105" s="226" t="s">
        <v>20</v>
      </c>
      <c r="O105" s="227" t="s">
        <v>43</v>
      </c>
      <c r="P105" s="228">
        <f>I105+J105</f>
        <v>0</v>
      </c>
      <c r="Q105" s="228">
        <f>ROUND(I105*H105,2)</f>
        <v>0</v>
      </c>
      <c r="R105" s="228">
        <f>ROUND(J105*H105,2)</f>
        <v>0</v>
      </c>
      <c r="S105" s="82"/>
      <c r="T105" s="229">
        <f>S105*H105</f>
        <v>0</v>
      </c>
      <c r="U105" s="229">
        <v>0</v>
      </c>
      <c r="V105" s="229">
        <f>U105*H105</f>
        <v>0</v>
      </c>
      <c r="W105" s="229">
        <v>0</v>
      </c>
      <c r="X105" s="230">
        <f>W105*H105</f>
        <v>0</v>
      </c>
      <c r="Y105" s="36"/>
      <c r="Z105" s="36"/>
      <c r="AA105" s="36"/>
      <c r="AB105" s="36"/>
      <c r="AC105" s="36"/>
      <c r="AD105" s="36"/>
      <c r="AE105" s="36"/>
      <c r="AR105" s="231" t="s">
        <v>373</v>
      </c>
      <c r="AT105" s="231" t="s">
        <v>166</v>
      </c>
      <c r="AU105" s="231" t="s">
        <v>81</v>
      </c>
      <c r="AY105" s="15" t="s">
        <v>170</v>
      </c>
      <c r="BE105" s="232">
        <f>IF(O105="základní",K105,0)</f>
        <v>0</v>
      </c>
      <c r="BF105" s="232">
        <f>IF(O105="snížená",K105,0)</f>
        <v>0</v>
      </c>
      <c r="BG105" s="232">
        <f>IF(O105="zákl. přenesená",K105,0)</f>
        <v>0</v>
      </c>
      <c r="BH105" s="232">
        <f>IF(O105="sníž. přenesená",K105,0)</f>
        <v>0</v>
      </c>
      <c r="BI105" s="232">
        <f>IF(O105="nulová",K105,0)</f>
        <v>0</v>
      </c>
      <c r="BJ105" s="15" t="s">
        <v>81</v>
      </c>
      <c r="BK105" s="232">
        <f>ROUND(P105*H105,2)</f>
        <v>0</v>
      </c>
      <c r="BL105" s="15" t="s">
        <v>373</v>
      </c>
      <c r="BM105" s="231" t="s">
        <v>1377</v>
      </c>
    </row>
    <row r="106" s="2" customFormat="1" ht="21.6" customHeight="1">
      <c r="A106" s="36"/>
      <c r="B106" s="37"/>
      <c r="C106" s="216" t="s">
        <v>317</v>
      </c>
      <c r="D106" s="216" t="s">
        <v>166</v>
      </c>
      <c r="E106" s="217" t="s">
        <v>1378</v>
      </c>
      <c r="F106" s="218" t="s">
        <v>1379</v>
      </c>
      <c r="G106" s="219" t="s">
        <v>169</v>
      </c>
      <c r="H106" s="220">
        <v>1</v>
      </c>
      <c r="I106" s="221"/>
      <c r="J106" s="222"/>
      <c r="K106" s="223">
        <f>ROUND(P106*H106,2)</f>
        <v>0</v>
      </c>
      <c r="L106" s="224"/>
      <c r="M106" s="225"/>
      <c r="N106" s="226" t="s">
        <v>20</v>
      </c>
      <c r="O106" s="227" t="s">
        <v>43</v>
      </c>
      <c r="P106" s="228">
        <f>I106+J106</f>
        <v>0</v>
      </c>
      <c r="Q106" s="228">
        <f>ROUND(I106*H106,2)</f>
        <v>0</v>
      </c>
      <c r="R106" s="228">
        <f>ROUND(J106*H106,2)</f>
        <v>0</v>
      </c>
      <c r="S106" s="82"/>
      <c r="T106" s="229">
        <f>S106*H106</f>
        <v>0</v>
      </c>
      <c r="U106" s="229">
        <v>0</v>
      </c>
      <c r="V106" s="229">
        <f>U106*H106</f>
        <v>0</v>
      </c>
      <c r="W106" s="229">
        <v>0</v>
      </c>
      <c r="X106" s="230">
        <f>W106*H106</f>
        <v>0</v>
      </c>
      <c r="Y106" s="36"/>
      <c r="Z106" s="36"/>
      <c r="AA106" s="36"/>
      <c r="AB106" s="36"/>
      <c r="AC106" s="36"/>
      <c r="AD106" s="36"/>
      <c r="AE106" s="36"/>
      <c r="AR106" s="231" t="s">
        <v>373</v>
      </c>
      <c r="AT106" s="231" t="s">
        <v>166</v>
      </c>
      <c r="AU106" s="231" t="s">
        <v>81</v>
      </c>
      <c r="AY106" s="15" t="s">
        <v>170</v>
      </c>
      <c r="BE106" s="232">
        <f>IF(O106="základní",K106,0)</f>
        <v>0</v>
      </c>
      <c r="BF106" s="232">
        <f>IF(O106="snížená",K106,0)</f>
        <v>0</v>
      </c>
      <c r="BG106" s="232">
        <f>IF(O106="zákl. přenesená",K106,0)</f>
        <v>0</v>
      </c>
      <c r="BH106" s="232">
        <f>IF(O106="sníž. přenesená",K106,0)</f>
        <v>0</v>
      </c>
      <c r="BI106" s="232">
        <f>IF(O106="nulová",K106,0)</f>
        <v>0</v>
      </c>
      <c r="BJ106" s="15" t="s">
        <v>81</v>
      </c>
      <c r="BK106" s="232">
        <f>ROUND(P106*H106,2)</f>
        <v>0</v>
      </c>
      <c r="BL106" s="15" t="s">
        <v>373</v>
      </c>
      <c r="BM106" s="231" t="s">
        <v>1380</v>
      </c>
    </row>
    <row r="107" s="2" customFormat="1" ht="21.6" customHeight="1">
      <c r="A107" s="36"/>
      <c r="B107" s="37"/>
      <c r="C107" s="216" t="s">
        <v>313</v>
      </c>
      <c r="D107" s="216" t="s">
        <v>166</v>
      </c>
      <c r="E107" s="217" t="s">
        <v>1381</v>
      </c>
      <c r="F107" s="218" t="s">
        <v>1382</v>
      </c>
      <c r="G107" s="219" t="s">
        <v>187</v>
      </c>
      <c r="H107" s="220">
        <v>450</v>
      </c>
      <c r="I107" s="221"/>
      <c r="J107" s="222"/>
      <c r="K107" s="223">
        <f>ROUND(P107*H107,2)</f>
        <v>0</v>
      </c>
      <c r="L107" s="224"/>
      <c r="M107" s="225"/>
      <c r="N107" s="226" t="s">
        <v>20</v>
      </c>
      <c r="O107" s="227" t="s">
        <v>43</v>
      </c>
      <c r="P107" s="228">
        <f>I107+J107</f>
        <v>0</v>
      </c>
      <c r="Q107" s="228">
        <f>ROUND(I107*H107,2)</f>
        <v>0</v>
      </c>
      <c r="R107" s="228">
        <f>ROUND(J107*H107,2)</f>
        <v>0</v>
      </c>
      <c r="S107" s="82"/>
      <c r="T107" s="229">
        <f>S107*H107</f>
        <v>0</v>
      </c>
      <c r="U107" s="229">
        <v>0</v>
      </c>
      <c r="V107" s="229">
        <f>U107*H107</f>
        <v>0</v>
      </c>
      <c r="W107" s="229">
        <v>0</v>
      </c>
      <c r="X107" s="230">
        <f>W107*H107</f>
        <v>0</v>
      </c>
      <c r="Y107" s="36"/>
      <c r="Z107" s="36"/>
      <c r="AA107" s="36"/>
      <c r="AB107" s="36"/>
      <c r="AC107" s="36"/>
      <c r="AD107" s="36"/>
      <c r="AE107" s="36"/>
      <c r="AR107" s="231" t="s">
        <v>373</v>
      </c>
      <c r="AT107" s="231" t="s">
        <v>166</v>
      </c>
      <c r="AU107" s="231" t="s">
        <v>81</v>
      </c>
      <c r="AY107" s="15" t="s">
        <v>170</v>
      </c>
      <c r="BE107" s="232">
        <f>IF(O107="základní",K107,0)</f>
        <v>0</v>
      </c>
      <c r="BF107" s="232">
        <f>IF(O107="snížená",K107,0)</f>
        <v>0</v>
      </c>
      <c r="BG107" s="232">
        <f>IF(O107="zákl. přenesená",K107,0)</f>
        <v>0</v>
      </c>
      <c r="BH107" s="232">
        <f>IF(O107="sníž. přenesená",K107,0)</f>
        <v>0</v>
      </c>
      <c r="BI107" s="232">
        <f>IF(O107="nulová",K107,0)</f>
        <v>0</v>
      </c>
      <c r="BJ107" s="15" t="s">
        <v>81</v>
      </c>
      <c r="BK107" s="232">
        <f>ROUND(P107*H107,2)</f>
        <v>0</v>
      </c>
      <c r="BL107" s="15" t="s">
        <v>373</v>
      </c>
      <c r="BM107" s="231" t="s">
        <v>1383</v>
      </c>
    </row>
    <row r="108" s="2" customFormat="1" ht="32.4" customHeight="1">
      <c r="A108" s="36"/>
      <c r="B108" s="37"/>
      <c r="C108" s="216" t="s">
        <v>237</v>
      </c>
      <c r="D108" s="216" t="s">
        <v>166</v>
      </c>
      <c r="E108" s="217" t="s">
        <v>1384</v>
      </c>
      <c r="F108" s="218" t="s">
        <v>1385</v>
      </c>
      <c r="G108" s="219" t="s">
        <v>169</v>
      </c>
      <c r="H108" s="220">
        <v>20</v>
      </c>
      <c r="I108" s="221"/>
      <c r="J108" s="222"/>
      <c r="K108" s="223">
        <f>ROUND(P108*H108,2)</f>
        <v>0</v>
      </c>
      <c r="L108" s="224"/>
      <c r="M108" s="225"/>
      <c r="N108" s="226" t="s">
        <v>20</v>
      </c>
      <c r="O108" s="227" t="s">
        <v>43</v>
      </c>
      <c r="P108" s="228">
        <f>I108+J108</f>
        <v>0</v>
      </c>
      <c r="Q108" s="228">
        <f>ROUND(I108*H108,2)</f>
        <v>0</v>
      </c>
      <c r="R108" s="228">
        <f>ROUND(J108*H108,2)</f>
        <v>0</v>
      </c>
      <c r="S108" s="82"/>
      <c r="T108" s="229">
        <f>S108*H108</f>
        <v>0</v>
      </c>
      <c r="U108" s="229">
        <v>0</v>
      </c>
      <c r="V108" s="229">
        <f>U108*H108</f>
        <v>0</v>
      </c>
      <c r="W108" s="229">
        <v>0</v>
      </c>
      <c r="X108" s="230">
        <f>W108*H108</f>
        <v>0</v>
      </c>
      <c r="Y108" s="36"/>
      <c r="Z108" s="36"/>
      <c r="AA108" s="36"/>
      <c r="AB108" s="36"/>
      <c r="AC108" s="36"/>
      <c r="AD108" s="36"/>
      <c r="AE108" s="36"/>
      <c r="AR108" s="231" t="s">
        <v>373</v>
      </c>
      <c r="AT108" s="231" t="s">
        <v>166</v>
      </c>
      <c r="AU108" s="231" t="s">
        <v>81</v>
      </c>
      <c r="AY108" s="15" t="s">
        <v>170</v>
      </c>
      <c r="BE108" s="232">
        <f>IF(O108="základní",K108,0)</f>
        <v>0</v>
      </c>
      <c r="BF108" s="232">
        <f>IF(O108="snížená",K108,0)</f>
        <v>0</v>
      </c>
      <c r="BG108" s="232">
        <f>IF(O108="zákl. přenesená",K108,0)</f>
        <v>0</v>
      </c>
      <c r="BH108" s="232">
        <f>IF(O108="sníž. přenesená",K108,0)</f>
        <v>0</v>
      </c>
      <c r="BI108" s="232">
        <f>IF(O108="nulová",K108,0)</f>
        <v>0</v>
      </c>
      <c r="BJ108" s="15" t="s">
        <v>81</v>
      </c>
      <c r="BK108" s="232">
        <f>ROUND(P108*H108,2)</f>
        <v>0</v>
      </c>
      <c r="BL108" s="15" t="s">
        <v>373</v>
      </c>
      <c r="BM108" s="231" t="s">
        <v>1386</v>
      </c>
    </row>
    <row r="109" s="2" customFormat="1" ht="32.4" customHeight="1">
      <c r="A109" s="36"/>
      <c r="B109" s="37"/>
      <c r="C109" s="216" t="s">
        <v>8</v>
      </c>
      <c r="D109" s="216" t="s">
        <v>166</v>
      </c>
      <c r="E109" s="217" t="s">
        <v>1387</v>
      </c>
      <c r="F109" s="218" t="s">
        <v>1388</v>
      </c>
      <c r="G109" s="219" t="s">
        <v>169</v>
      </c>
      <c r="H109" s="220">
        <v>7</v>
      </c>
      <c r="I109" s="221"/>
      <c r="J109" s="222"/>
      <c r="K109" s="223">
        <f>ROUND(P109*H109,2)</f>
        <v>0</v>
      </c>
      <c r="L109" s="224"/>
      <c r="M109" s="225"/>
      <c r="N109" s="226" t="s">
        <v>20</v>
      </c>
      <c r="O109" s="227" t="s">
        <v>43</v>
      </c>
      <c r="P109" s="228">
        <f>I109+J109</f>
        <v>0</v>
      </c>
      <c r="Q109" s="228">
        <f>ROUND(I109*H109,2)</f>
        <v>0</v>
      </c>
      <c r="R109" s="228">
        <f>ROUND(J109*H109,2)</f>
        <v>0</v>
      </c>
      <c r="S109" s="82"/>
      <c r="T109" s="229">
        <f>S109*H109</f>
        <v>0</v>
      </c>
      <c r="U109" s="229">
        <v>0</v>
      </c>
      <c r="V109" s="229">
        <f>U109*H109</f>
        <v>0</v>
      </c>
      <c r="W109" s="229">
        <v>0</v>
      </c>
      <c r="X109" s="230">
        <f>W109*H109</f>
        <v>0</v>
      </c>
      <c r="Y109" s="36"/>
      <c r="Z109" s="36"/>
      <c r="AA109" s="36"/>
      <c r="AB109" s="36"/>
      <c r="AC109" s="36"/>
      <c r="AD109" s="36"/>
      <c r="AE109" s="36"/>
      <c r="AR109" s="231" t="s">
        <v>373</v>
      </c>
      <c r="AT109" s="231" t="s">
        <v>166</v>
      </c>
      <c r="AU109" s="231" t="s">
        <v>81</v>
      </c>
      <c r="AY109" s="15" t="s">
        <v>170</v>
      </c>
      <c r="BE109" s="232">
        <f>IF(O109="základní",K109,0)</f>
        <v>0</v>
      </c>
      <c r="BF109" s="232">
        <f>IF(O109="snížená",K109,0)</f>
        <v>0</v>
      </c>
      <c r="BG109" s="232">
        <f>IF(O109="zákl. přenesená",K109,0)</f>
        <v>0</v>
      </c>
      <c r="BH109" s="232">
        <f>IF(O109="sníž. přenesená",K109,0)</f>
        <v>0</v>
      </c>
      <c r="BI109" s="232">
        <f>IF(O109="nulová",K109,0)</f>
        <v>0</v>
      </c>
      <c r="BJ109" s="15" t="s">
        <v>81</v>
      </c>
      <c r="BK109" s="232">
        <f>ROUND(P109*H109,2)</f>
        <v>0</v>
      </c>
      <c r="BL109" s="15" t="s">
        <v>373</v>
      </c>
      <c r="BM109" s="231" t="s">
        <v>1389</v>
      </c>
    </row>
    <row r="110" s="2" customFormat="1" ht="32.4" customHeight="1">
      <c r="A110" s="36"/>
      <c r="B110" s="37"/>
      <c r="C110" s="216" t="s">
        <v>245</v>
      </c>
      <c r="D110" s="216" t="s">
        <v>166</v>
      </c>
      <c r="E110" s="217" t="s">
        <v>1390</v>
      </c>
      <c r="F110" s="218" t="s">
        <v>1391</v>
      </c>
      <c r="G110" s="219" t="s">
        <v>169</v>
      </c>
      <c r="H110" s="220">
        <v>20</v>
      </c>
      <c r="I110" s="221"/>
      <c r="J110" s="222"/>
      <c r="K110" s="223">
        <f>ROUND(P110*H110,2)</f>
        <v>0</v>
      </c>
      <c r="L110" s="224"/>
      <c r="M110" s="225"/>
      <c r="N110" s="226" t="s">
        <v>20</v>
      </c>
      <c r="O110" s="227" t="s">
        <v>43</v>
      </c>
      <c r="P110" s="228">
        <f>I110+J110</f>
        <v>0</v>
      </c>
      <c r="Q110" s="228">
        <f>ROUND(I110*H110,2)</f>
        <v>0</v>
      </c>
      <c r="R110" s="228">
        <f>ROUND(J110*H110,2)</f>
        <v>0</v>
      </c>
      <c r="S110" s="82"/>
      <c r="T110" s="229">
        <f>S110*H110</f>
        <v>0</v>
      </c>
      <c r="U110" s="229">
        <v>0</v>
      </c>
      <c r="V110" s="229">
        <f>U110*H110</f>
        <v>0</v>
      </c>
      <c r="W110" s="229">
        <v>0</v>
      </c>
      <c r="X110" s="230">
        <f>W110*H110</f>
        <v>0</v>
      </c>
      <c r="Y110" s="36"/>
      <c r="Z110" s="36"/>
      <c r="AA110" s="36"/>
      <c r="AB110" s="36"/>
      <c r="AC110" s="36"/>
      <c r="AD110" s="36"/>
      <c r="AE110" s="36"/>
      <c r="AR110" s="231" t="s">
        <v>373</v>
      </c>
      <c r="AT110" s="231" t="s">
        <v>166</v>
      </c>
      <c r="AU110" s="231" t="s">
        <v>81</v>
      </c>
      <c r="AY110" s="15" t="s">
        <v>170</v>
      </c>
      <c r="BE110" s="232">
        <f>IF(O110="základní",K110,0)</f>
        <v>0</v>
      </c>
      <c r="BF110" s="232">
        <f>IF(O110="snížená",K110,0)</f>
        <v>0</v>
      </c>
      <c r="BG110" s="232">
        <f>IF(O110="zákl. přenesená",K110,0)</f>
        <v>0</v>
      </c>
      <c r="BH110" s="232">
        <f>IF(O110="sníž. přenesená",K110,0)</f>
        <v>0</v>
      </c>
      <c r="BI110" s="232">
        <f>IF(O110="nulová",K110,0)</f>
        <v>0</v>
      </c>
      <c r="BJ110" s="15" t="s">
        <v>81</v>
      </c>
      <c r="BK110" s="232">
        <f>ROUND(P110*H110,2)</f>
        <v>0</v>
      </c>
      <c r="BL110" s="15" t="s">
        <v>373</v>
      </c>
      <c r="BM110" s="231" t="s">
        <v>1392</v>
      </c>
    </row>
    <row r="111" s="2" customFormat="1" ht="32.4" customHeight="1">
      <c r="A111" s="36"/>
      <c r="B111" s="37"/>
      <c r="C111" s="216" t="s">
        <v>249</v>
      </c>
      <c r="D111" s="216" t="s">
        <v>166</v>
      </c>
      <c r="E111" s="217" t="s">
        <v>1393</v>
      </c>
      <c r="F111" s="218" t="s">
        <v>1394</v>
      </c>
      <c r="G111" s="219" t="s">
        <v>169</v>
      </c>
      <c r="H111" s="220">
        <v>40</v>
      </c>
      <c r="I111" s="221"/>
      <c r="J111" s="222"/>
      <c r="K111" s="223">
        <f>ROUND(P111*H111,2)</f>
        <v>0</v>
      </c>
      <c r="L111" s="224"/>
      <c r="M111" s="225"/>
      <c r="N111" s="226" t="s">
        <v>20</v>
      </c>
      <c r="O111" s="227" t="s">
        <v>43</v>
      </c>
      <c r="P111" s="228">
        <f>I111+J111</f>
        <v>0</v>
      </c>
      <c r="Q111" s="228">
        <f>ROUND(I111*H111,2)</f>
        <v>0</v>
      </c>
      <c r="R111" s="228">
        <f>ROUND(J111*H111,2)</f>
        <v>0</v>
      </c>
      <c r="S111" s="82"/>
      <c r="T111" s="229">
        <f>S111*H111</f>
        <v>0</v>
      </c>
      <c r="U111" s="229">
        <v>0</v>
      </c>
      <c r="V111" s="229">
        <f>U111*H111</f>
        <v>0</v>
      </c>
      <c r="W111" s="229">
        <v>0</v>
      </c>
      <c r="X111" s="230">
        <f>W111*H111</f>
        <v>0</v>
      </c>
      <c r="Y111" s="36"/>
      <c r="Z111" s="36"/>
      <c r="AA111" s="36"/>
      <c r="AB111" s="36"/>
      <c r="AC111" s="36"/>
      <c r="AD111" s="36"/>
      <c r="AE111" s="36"/>
      <c r="AR111" s="231" t="s">
        <v>373</v>
      </c>
      <c r="AT111" s="231" t="s">
        <v>166</v>
      </c>
      <c r="AU111" s="231" t="s">
        <v>81</v>
      </c>
      <c r="AY111" s="15" t="s">
        <v>170</v>
      </c>
      <c r="BE111" s="232">
        <f>IF(O111="základní",K111,0)</f>
        <v>0</v>
      </c>
      <c r="BF111" s="232">
        <f>IF(O111="snížená",K111,0)</f>
        <v>0</v>
      </c>
      <c r="BG111" s="232">
        <f>IF(O111="zákl. přenesená",K111,0)</f>
        <v>0</v>
      </c>
      <c r="BH111" s="232">
        <f>IF(O111="sníž. přenesená",K111,0)</f>
        <v>0</v>
      </c>
      <c r="BI111" s="232">
        <f>IF(O111="nulová",K111,0)</f>
        <v>0</v>
      </c>
      <c r="BJ111" s="15" t="s">
        <v>81</v>
      </c>
      <c r="BK111" s="232">
        <f>ROUND(P111*H111,2)</f>
        <v>0</v>
      </c>
      <c r="BL111" s="15" t="s">
        <v>373</v>
      </c>
      <c r="BM111" s="231" t="s">
        <v>1395</v>
      </c>
    </row>
    <row r="112" s="2" customFormat="1" ht="64.8" customHeight="1">
      <c r="A112" s="36"/>
      <c r="B112" s="37"/>
      <c r="C112" s="250" t="s">
        <v>1396</v>
      </c>
      <c r="D112" s="250" t="s">
        <v>229</v>
      </c>
      <c r="E112" s="251" t="s">
        <v>1397</v>
      </c>
      <c r="F112" s="252" t="s">
        <v>1398</v>
      </c>
      <c r="G112" s="253" t="s">
        <v>187</v>
      </c>
      <c r="H112" s="254">
        <v>50</v>
      </c>
      <c r="I112" s="255"/>
      <c r="J112" s="255"/>
      <c r="K112" s="256">
        <f>ROUND(P112*H112,2)</f>
        <v>0</v>
      </c>
      <c r="L112" s="257"/>
      <c r="M112" s="42"/>
      <c r="N112" s="258" t="s">
        <v>20</v>
      </c>
      <c r="O112" s="227" t="s">
        <v>43</v>
      </c>
      <c r="P112" s="228">
        <f>I112+J112</f>
        <v>0</v>
      </c>
      <c r="Q112" s="228">
        <f>ROUND(I112*H112,2)</f>
        <v>0</v>
      </c>
      <c r="R112" s="228">
        <f>ROUND(J112*H112,2)</f>
        <v>0</v>
      </c>
      <c r="S112" s="82"/>
      <c r="T112" s="229">
        <f>S112*H112</f>
        <v>0</v>
      </c>
      <c r="U112" s="229">
        <v>0</v>
      </c>
      <c r="V112" s="229">
        <f>U112*H112</f>
        <v>0</v>
      </c>
      <c r="W112" s="229">
        <v>0</v>
      </c>
      <c r="X112" s="230">
        <f>W112*H112</f>
        <v>0</v>
      </c>
      <c r="Y112" s="36"/>
      <c r="Z112" s="36"/>
      <c r="AA112" s="36"/>
      <c r="AB112" s="36"/>
      <c r="AC112" s="36"/>
      <c r="AD112" s="36"/>
      <c r="AE112" s="36"/>
      <c r="AR112" s="231" t="s">
        <v>226</v>
      </c>
      <c r="AT112" s="231" t="s">
        <v>229</v>
      </c>
      <c r="AU112" s="231" t="s">
        <v>81</v>
      </c>
      <c r="AY112" s="15" t="s">
        <v>170</v>
      </c>
      <c r="BE112" s="232">
        <f>IF(O112="základní",K112,0)</f>
        <v>0</v>
      </c>
      <c r="BF112" s="232">
        <f>IF(O112="snížená",K112,0)</f>
        <v>0</v>
      </c>
      <c r="BG112" s="232">
        <f>IF(O112="zákl. přenesená",K112,0)</f>
        <v>0</v>
      </c>
      <c r="BH112" s="232">
        <f>IF(O112="sníž. přenesená",K112,0)</f>
        <v>0</v>
      </c>
      <c r="BI112" s="232">
        <f>IF(O112="nulová",K112,0)</f>
        <v>0</v>
      </c>
      <c r="BJ112" s="15" t="s">
        <v>81</v>
      </c>
      <c r="BK112" s="232">
        <f>ROUND(P112*H112,2)</f>
        <v>0</v>
      </c>
      <c r="BL112" s="15" t="s">
        <v>226</v>
      </c>
      <c r="BM112" s="231" t="s">
        <v>1399</v>
      </c>
    </row>
    <row r="113" s="2" customFormat="1" ht="64.8" customHeight="1">
      <c r="A113" s="36"/>
      <c r="B113" s="37"/>
      <c r="C113" s="250" t="s">
        <v>81</v>
      </c>
      <c r="D113" s="250" t="s">
        <v>229</v>
      </c>
      <c r="E113" s="251" t="s">
        <v>1400</v>
      </c>
      <c r="F113" s="252" t="s">
        <v>1401</v>
      </c>
      <c r="G113" s="253" t="s">
        <v>169</v>
      </c>
      <c r="H113" s="254">
        <v>1</v>
      </c>
      <c r="I113" s="255"/>
      <c r="J113" s="255"/>
      <c r="K113" s="256">
        <f>ROUND(P113*H113,2)</f>
        <v>0</v>
      </c>
      <c r="L113" s="257"/>
      <c r="M113" s="42"/>
      <c r="N113" s="258" t="s">
        <v>20</v>
      </c>
      <c r="O113" s="227" t="s">
        <v>43</v>
      </c>
      <c r="P113" s="228">
        <f>I113+J113</f>
        <v>0</v>
      </c>
      <c r="Q113" s="228">
        <f>ROUND(I113*H113,2)</f>
        <v>0</v>
      </c>
      <c r="R113" s="228">
        <f>ROUND(J113*H113,2)</f>
        <v>0</v>
      </c>
      <c r="S113" s="82"/>
      <c r="T113" s="229">
        <f>S113*H113</f>
        <v>0</v>
      </c>
      <c r="U113" s="229">
        <v>0</v>
      </c>
      <c r="V113" s="229">
        <f>U113*H113</f>
        <v>0</v>
      </c>
      <c r="W113" s="229">
        <v>0</v>
      </c>
      <c r="X113" s="230">
        <f>W113*H113</f>
        <v>0</v>
      </c>
      <c r="Y113" s="36"/>
      <c r="Z113" s="36"/>
      <c r="AA113" s="36"/>
      <c r="AB113" s="36"/>
      <c r="AC113" s="36"/>
      <c r="AD113" s="36"/>
      <c r="AE113" s="36"/>
      <c r="AR113" s="231" t="s">
        <v>226</v>
      </c>
      <c r="AT113" s="231" t="s">
        <v>229</v>
      </c>
      <c r="AU113" s="231" t="s">
        <v>81</v>
      </c>
      <c r="AY113" s="15" t="s">
        <v>170</v>
      </c>
      <c r="BE113" s="232">
        <f>IF(O113="základní",K113,0)</f>
        <v>0</v>
      </c>
      <c r="BF113" s="232">
        <f>IF(O113="snížená",K113,0)</f>
        <v>0</v>
      </c>
      <c r="BG113" s="232">
        <f>IF(O113="zákl. přenesená",K113,0)</f>
        <v>0</v>
      </c>
      <c r="BH113" s="232">
        <f>IF(O113="sníž. přenesená",K113,0)</f>
        <v>0</v>
      </c>
      <c r="BI113" s="232">
        <f>IF(O113="nulová",K113,0)</f>
        <v>0</v>
      </c>
      <c r="BJ113" s="15" t="s">
        <v>81</v>
      </c>
      <c r="BK113" s="232">
        <f>ROUND(P113*H113,2)</f>
        <v>0</v>
      </c>
      <c r="BL113" s="15" t="s">
        <v>226</v>
      </c>
      <c r="BM113" s="231" t="s">
        <v>1402</v>
      </c>
    </row>
    <row r="114" s="2" customFormat="1" ht="64.8" customHeight="1">
      <c r="A114" s="36"/>
      <c r="B114" s="37"/>
      <c r="C114" s="250" t="s">
        <v>87</v>
      </c>
      <c r="D114" s="250" t="s">
        <v>229</v>
      </c>
      <c r="E114" s="251" t="s">
        <v>1403</v>
      </c>
      <c r="F114" s="252" t="s">
        <v>1404</v>
      </c>
      <c r="G114" s="253" t="s">
        <v>169</v>
      </c>
      <c r="H114" s="254">
        <v>1</v>
      </c>
      <c r="I114" s="255"/>
      <c r="J114" s="255"/>
      <c r="K114" s="256">
        <f>ROUND(P114*H114,2)</f>
        <v>0</v>
      </c>
      <c r="L114" s="257"/>
      <c r="M114" s="42"/>
      <c r="N114" s="258" t="s">
        <v>20</v>
      </c>
      <c r="O114" s="227" t="s">
        <v>43</v>
      </c>
      <c r="P114" s="228">
        <f>I114+J114</f>
        <v>0</v>
      </c>
      <c r="Q114" s="228">
        <f>ROUND(I114*H114,2)</f>
        <v>0</v>
      </c>
      <c r="R114" s="228">
        <f>ROUND(J114*H114,2)</f>
        <v>0</v>
      </c>
      <c r="S114" s="82"/>
      <c r="T114" s="229">
        <f>S114*H114</f>
        <v>0</v>
      </c>
      <c r="U114" s="229">
        <v>0</v>
      </c>
      <c r="V114" s="229">
        <f>U114*H114</f>
        <v>0</v>
      </c>
      <c r="W114" s="229">
        <v>0</v>
      </c>
      <c r="X114" s="230">
        <f>W114*H114</f>
        <v>0</v>
      </c>
      <c r="Y114" s="36"/>
      <c r="Z114" s="36"/>
      <c r="AA114" s="36"/>
      <c r="AB114" s="36"/>
      <c r="AC114" s="36"/>
      <c r="AD114" s="36"/>
      <c r="AE114" s="36"/>
      <c r="AR114" s="231" t="s">
        <v>226</v>
      </c>
      <c r="AT114" s="231" t="s">
        <v>229</v>
      </c>
      <c r="AU114" s="231" t="s">
        <v>81</v>
      </c>
      <c r="AY114" s="15" t="s">
        <v>170</v>
      </c>
      <c r="BE114" s="232">
        <f>IF(O114="základní",K114,0)</f>
        <v>0</v>
      </c>
      <c r="BF114" s="232">
        <f>IF(O114="snížená",K114,0)</f>
        <v>0</v>
      </c>
      <c r="BG114" s="232">
        <f>IF(O114="zákl. přenesená",K114,0)</f>
        <v>0</v>
      </c>
      <c r="BH114" s="232">
        <f>IF(O114="sníž. přenesená",K114,0)</f>
        <v>0</v>
      </c>
      <c r="BI114" s="232">
        <f>IF(O114="nulová",K114,0)</f>
        <v>0</v>
      </c>
      <c r="BJ114" s="15" t="s">
        <v>81</v>
      </c>
      <c r="BK114" s="232">
        <f>ROUND(P114*H114,2)</f>
        <v>0</v>
      </c>
      <c r="BL114" s="15" t="s">
        <v>226</v>
      </c>
      <c r="BM114" s="231" t="s">
        <v>1405</v>
      </c>
    </row>
    <row r="115" s="2" customFormat="1" ht="97.2" customHeight="1">
      <c r="A115" s="36"/>
      <c r="B115" s="37"/>
      <c r="C115" s="250" t="s">
        <v>165</v>
      </c>
      <c r="D115" s="250" t="s">
        <v>229</v>
      </c>
      <c r="E115" s="251" t="s">
        <v>1406</v>
      </c>
      <c r="F115" s="252" t="s">
        <v>1407</v>
      </c>
      <c r="G115" s="253" t="s">
        <v>169</v>
      </c>
      <c r="H115" s="254">
        <v>2</v>
      </c>
      <c r="I115" s="255"/>
      <c r="J115" s="255"/>
      <c r="K115" s="256">
        <f>ROUND(P115*H115,2)</f>
        <v>0</v>
      </c>
      <c r="L115" s="257"/>
      <c r="M115" s="42"/>
      <c r="N115" s="258" t="s">
        <v>20</v>
      </c>
      <c r="O115" s="227" t="s">
        <v>43</v>
      </c>
      <c r="P115" s="228">
        <f>I115+J115</f>
        <v>0</v>
      </c>
      <c r="Q115" s="228">
        <f>ROUND(I115*H115,2)</f>
        <v>0</v>
      </c>
      <c r="R115" s="228">
        <f>ROUND(J115*H115,2)</f>
        <v>0</v>
      </c>
      <c r="S115" s="82"/>
      <c r="T115" s="229">
        <f>S115*H115</f>
        <v>0</v>
      </c>
      <c r="U115" s="229">
        <v>0</v>
      </c>
      <c r="V115" s="229">
        <f>U115*H115</f>
        <v>0</v>
      </c>
      <c r="W115" s="229">
        <v>0</v>
      </c>
      <c r="X115" s="230">
        <f>W115*H115</f>
        <v>0</v>
      </c>
      <c r="Y115" s="36"/>
      <c r="Z115" s="36"/>
      <c r="AA115" s="36"/>
      <c r="AB115" s="36"/>
      <c r="AC115" s="36"/>
      <c r="AD115" s="36"/>
      <c r="AE115" s="36"/>
      <c r="AR115" s="231" t="s">
        <v>226</v>
      </c>
      <c r="AT115" s="231" t="s">
        <v>229</v>
      </c>
      <c r="AU115" s="231" t="s">
        <v>81</v>
      </c>
      <c r="AY115" s="15" t="s">
        <v>170</v>
      </c>
      <c r="BE115" s="232">
        <f>IF(O115="základní",K115,0)</f>
        <v>0</v>
      </c>
      <c r="BF115" s="232">
        <f>IF(O115="snížená",K115,0)</f>
        <v>0</v>
      </c>
      <c r="BG115" s="232">
        <f>IF(O115="zákl. přenesená",K115,0)</f>
        <v>0</v>
      </c>
      <c r="BH115" s="232">
        <f>IF(O115="sníž. přenesená",K115,0)</f>
        <v>0</v>
      </c>
      <c r="BI115" s="232">
        <f>IF(O115="nulová",K115,0)</f>
        <v>0</v>
      </c>
      <c r="BJ115" s="15" t="s">
        <v>81</v>
      </c>
      <c r="BK115" s="232">
        <f>ROUND(P115*H115,2)</f>
        <v>0</v>
      </c>
      <c r="BL115" s="15" t="s">
        <v>226</v>
      </c>
      <c r="BM115" s="231" t="s">
        <v>1408</v>
      </c>
    </row>
    <row r="116" s="2" customFormat="1" ht="32.4" customHeight="1">
      <c r="A116" s="36"/>
      <c r="B116" s="37"/>
      <c r="C116" s="216" t="s">
        <v>172</v>
      </c>
      <c r="D116" s="216" t="s">
        <v>166</v>
      </c>
      <c r="E116" s="217" t="s">
        <v>1409</v>
      </c>
      <c r="F116" s="218" t="s">
        <v>1410</v>
      </c>
      <c r="G116" s="219" t="s">
        <v>169</v>
      </c>
      <c r="H116" s="220">
        <v>3</v>
      </c>
      <c r="I116" s="221"/>
      <c r="J116" s="222"/>
      <c r="K116" s="223">
        <f>ROUND(P116*H116,2)</f>
        <v>0</v>
      </c>
      <c r="L116" s="224"/>
      <c r="M116" s="225"/>
      <c r="N116" s="226" t="s">
        <v>20</v>
      </c>
      <c r="O116" s="227" t="s">
        <v>43</v>
      </c>
      <c r="P116" s="228">
        <f>I116+J116</f>
        <v>0</v>
      </c>
      <c r="Q116" s="228">
        <f>ROUND(I116*H116,2)</f>
        <v>0</v>
      </c>
      <c r="R116" s="228">
        <f>ROUND(J116*H116,2)</f>
        <v>0</v>
      </c>
      <c r="S116" s="82"/>
      <c r="T116" s="229">
        <f>S116*H116</f>
        <v>0</v>
      </c>
      <c r="U116" s="229">
        <v>0</v>
      </c>
      <c r="V116" s="229">
        <f>U116*H116</f>
        <v>0</v>
      </c>
      <c r="W116" s="229">
        <v>0</v>
      </c>
      <c r="X116" s="230">
        <f>W116*H116</f>
        <v>0</v>
      </c>
      <c r="Y116" s="36"/>
      <c r="Z116" s="36"/>
      <c r="AA116" s="36"/>
      <c r="AB116" s="36"/>
      <c r="AC116" s="36"/>
      <c r="AD116" s="36"/>
      <c r="AE116" s="36"/>
      <c r="AR116" s="231" t="s">
        <v>373</v>
      </c>
      <c r="AT116" s="231" t="s">
        <v>166</v>
      </c>
      <c r="AU116" s="231" t="s">
        <v>81</v>
      </c>
      <c r="AY116" s="15" t="s">
        <v>170</v>
      </c>
      <c r="BE116" s="232">
        <f>IF(O116="základní",K116,0)</f>
        <v>0</v>
      </c>
      <c r="BF116" s="232">
        <f>IF(O116="snížená",K116,0)</f>
        <v>0</v>
      </c>
      <c r="BG116" s="232">
        <f>IF(O116="zákl. přenesená",K116,0)</f>
        <v>0</v>
      </c>
      <c r="BH116" s="232">
        <f>IF(O116="sníž. přenesená",K116,0)</f>
        <v>0</v>
      </c>
      <c r="BI116" s="232">
        <f>IF(O116="nulová",K116,0)</f>
        <v>0</v>
      </c>
      <c r="BJ116" s="15" t="s">
        <v>81</v>
      </c>
      <c r="BK116" s="232">
        <f>ROUND(P116*H116,2)</f>
        <v>0</v>
      </c>
      <c r="BL116" s="15" t="s">
        <v>373</v>
      </c>
      <c r="BM116" s="231" t="s">
        <v>1411</v>
      </c>
    </row>
    <row r="117" s="2" customFormat="1" ht="32.4" customHeight="1">
      <c r="A117" s="36"/>
      <c r="B117" s="37"/>
      <c r="C117" s="216" t="s">
        <v>176</v>
      </c>
      <c r="D117" s="216" t="s">
        <v>166</v>
      </c>
      <c r="E117" s="217" t="s">
        <v>1412</v>
      </c>
      <c r="F117" s="218" t="s">
        <v>1413</v>
      </c>
      <c r="G117" s="219" t="s">
        <v>187</v>
      </c>
      <c r="H117" s="220">
        <v>50</v>
      </c>
      <c r="I117" s="221"/>
      <c r="J117" s="222"/>
      <c r="K117" s="223">
        <f>ROUND(P117*H117,2)</f>
        <v>0</v>
      </c>
      <c r="L117" s="224"/>
      <c r="M117" s="225"/>
      <c r="N117" s="226" t="s">
        <v>20</v>
      </c>
      <c r="O117" s="227" t="s">
        <v>43</v>
      </c>
      <c r="P117" s="228">
        <f>I117+J117</f>
        <v>0</v>
      </c>
      <c r="Q117" s="228">
        <f>ROUND(I117*H117,2)</f>
        <v>0</v>
      </c>
      <c r="R117" s="228">
        <f>ROUND(J117*H117,2)</f>
        <v>0</v>
      </c>
      <c r="S117" s="82"/>
      <c r="T117" s="229">
        <f>S117*H117</f>
        <v>0</v>
      </c>
      <c r="U117" s="229">
        <v>0</v>
      </c>
      <c r="V117" s="229">
        <f>U117*H117</f>
        <v>0</v>
      </c>
      <c r="W117" s="229">
        <v>0</v>
      </c>
      <c r="X117" s="230">
        <f>W117*H117</f>
        <v>0</v>
      </c>
      <c r="Y117" s="36"/>
      <c r="Z117" s="36"/>
      <c r="AA117" s="36"/>
      <c r="AB117" s="36"/>
      <c r="AC117" s="36"/>
      <c r="AD117" s="36"/>
      <c r="AE117" s="36"/>
      <c r="AR117" s="231" t="s">
        <v>373</v>
      </c>
      <c r="AT117" s="231" t="s">
        <v>166</v>
      </c>
      <c r="AU117" s="231" t="s">
        <v>81</v>
      </c>
      <c r="AY117" s="15" t="s">
        <v>170</v>
      </c>
      <c r="BE117" s="232">
        <f>IF(O117="základní",K117,0)</f>
        <v>0</v>
      </c>
      <c r="BF117" s="232">
        <f>IF(O117="snížená",K117,0)</f>
        <v>0</v>
      </c>
      <c r="BG117" s="232">
        <f>IF(O117="zákl. přenesená",K117,0)</f>
        <v>0</v>
      </c>
      <c r="BH117" s="232">
        <f>IF(O117="sníž. přenesená",K117,0)</f>
        <v>0</v>
      </c>
      <c r="BI117" s="232">
        <f>IF(O117="nulová",K117,0)</f>
        <v>0</v>
      </c>
      <c r="BJ117" s="15" t="s">
        <v>81</v>
      </c>
      <c r="BK117" s="232">
        <f>ROUND(P117*H117,2)</f>
        <v>0</v>
      </c>
      <c r="BL117" s="15" t="s">
        <v>373</v>
      </c>
      <c r="BM117" s="231" t="s">
        <v>1414</v>
      </c>
    </row>
    <row r="118" s="2" customFormat="1" ht="21.6" customHeight="1">
      <c r="A118" s="36"/>
      <c r="B118" s="37"/>
      <c r="C118" s="216" t="s">
        <v>1415</v>
      </c>
      <c r="D118" s="216" t="s">
        <v>166</v>
      </c>
      <c r="E118" s="217" t="s">
        <v>1416</v>
      </c>
      <c r="F118" s="218" t="s">
        <v>1417</v>
      </c>
      <c r="G118" s="219" t="s">
        <v>187</v>
      </c>
      <c r="H118" s="220">
        <v>50</v>
      </c>
      <c r="I118" s="221"/>
      <c r="J118" s="222"/>
      <c r="K118" s="223">
        <f>ROUND(P118*H118,2)</f>
        <v>0</v>
      </c>
      <c r="L118" s="224"/>
      <c r="M118" s="225"/>
      <c r="N118" s="269" t="s">
        <v>20</v>
      </c>
      <c r="O118" s="264" t="s">
        <v>43</v>
      </c>
      <c r="P118" s="265">
        <f>I118+J118</f>
        <v>0</v>
      </c>
      <c r="Q118" s="265">
        <f>ROUND(I118*H118,2)</f>
        <v>0</v>
      </c>
      <c r="R118" s="265">
        <f>ROUND(J118*H118,2)</f>
        <v>0</v>
      </c>
      <c r="S118" s="266"/>
      <c r="T118" s="267">
        <f>S118*H118</f>
        <v>0</v>
      </c>
      <c r="U118" s="267">
        <v>0</v>
      </c>
      <c r="V118" s="267">
        <f>U118*H118</f>
        <v>0</v>
      </c>
      <c r="W118" s="267">
        <v>0</v>
      </c>
      <c r="X118" s="268">
        <f>W118*H118</f>
        <v>0</v>
      </c>
      <c r="Y118" s="36"/>
      <c r="Z118" s="36"/>
      <c r="AA118" s="36"/>
      <c r="AB118" s="36"/>
      <c r="AC118" s="36"/>
      <c r="AD118" s="36"/>
      <c r="AE118" s="36"/>
      <c r="AR118" s="231" t="s">
        <v>226</v>
      </c>
      <c r="AT118" s="231" t="s">
        <v>166</v>
      </c>
      <c r="AU118" s="231" t="s">
        <v>81</v>
      </c>
      <c r="AY118" s="15" t="s">
        <v>170</v>
      </c>
      <c r="BE118" s="232">
        <f>IF(O118="základní",K118,0)</f>
        <v>0</v>
      </c>
      <c r="BF118" s="232">
        <f>IF(O118="snížená",K118,0)</f>
        <v>0</v>
      </c>
      <c r="BG118" s="232">
        <f>IF(O118="zákl. přenesená",K118,0)</f>
        <v>0</v>
      </c>
      <c r="BH118" s="232">
        <f>IF(O118="sníž. přenesená",K118,0)</f>
        <v>0</v>
      </c>
      <c r="BI118" s="232">
        <f>IF(O118="nulová",K118,0)</f>
        <v>0</v>
      </c>
      <c r="BJ118" s="15" t="s">
        <v>81</v>
      </c>
      <c r="BK118" s="232">
        <f>ROUND(P118*H118,2)</f>
        <v>0</v>
      </c>
      <c r="BL118" s="15" t="s">
        <v>226</v>
      </c>
      <c r="BM118" s="231" t="s">
        <v>1418</v>
      </c>
    </row>
    <row r="119" s="2" customFormat="1" ht="6.96" customHeight="1">
      <c r="A119" s="36"/>
      <c r="B119" s="57"/>
      <c r="C119" s="58"/>
      <c r="D119" s="58"/>
      <c r="E119" s="58"/>
      <c r="F119" s="58"/>
      <c r="G119" s="58"/>
      <c r="H119" s="58"/>
      <c r="I119" s="177"/>
      <c r="J119" s="177"/>
      <c r="K119" s="58"/>
      <c r="L119" s="58"/>
      <c r="M119" s="42"/>
      <c r="N119" s="36"/>
      <c r="P119" s="36"/>
      <c r="Q119" s="36"/>
      <c r="R119" s="36"/>
      <c r="S119" s="36"/>
      <c r="T119" s="36"/>
      <c r="U119" s="36"/>
      <c r="V119" s="36"/>
      <c r="W119" s="36"/>
      <c r="X119" s="36"/>
      <c r="Y119" s="36"/>
      <c r="Z119" s="36"/>
      <c r="AA119" s="36"/>
      <c r="AB119" s="36"/>
      <c r="AC119" s="36"/>
      <c r="AD119" s="36"/>
      <c r="AE119" s="36"/>
    </row>
  </sheetData>
  <sheetProtection sheet="1" autoFilter="0" formatColumns="0" formatRows="0" objects="1" scenarios="1" spinCount="100000" saltValue="VF+3/NOytTXGbinhzOch1tHTie2BubFQylw7zDeZXt/TbUKDOMzL7O6Fjzk+GFjlQ1M1xDxiEQ1gE4R/Vz1gJQ==" hashValue="fqF1e1wGaeKtloz9YIyOeh4jss7v+l4AXZnspJS8dV6dk4xPPpsM+0sc5sQNixjZpj1i3uZmDVPfaAnUnc4KPQ==" algorithmName="SHA-512" password="CC35"/>
  <autoFilter ref="C87:L118"/>
  <mergeCells count="12">
    <mergeCell ref="E7:H7"/>
    <mergeCell ref="E9:H9"/>
    <mergeCell ref="E11:H11"/>
    <mergeCell ref="E20:H20"/>
    <mergeCell ref="E29:H29"/>
    <mergeCell ref="E52:H52"/>
    <mergeCell ref="E54:H54"/>
    <mergeCell ref="E56:H56"/>
    <mergeCell ref="E76:H76"/>
    <mergeCell ref="E78:H78"/>
    <mergeCell ref="E80:H80"/>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104</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1326</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1419</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ROUND(K89,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ROUND((SUM(BE89:BE93)),  2)</f>
        <v>0</v>
      </c>
      <c r="G37" s="36"/>
      <c r="H37" s="36"/>
      <c r="I37" s="166">
        <v>0.20999999999999999</v>
      </c>
      <c r="J37" s="147"/>
      <c r="K37" s="160">
        <f>ROUND(((SUM(BE89:BE93))*I37),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ROUND((SUM(BF89:BF93)),  2)</f>
        <v>0</v>
      </c>
      <c r="G38" s="36"/>
      <c r="H38" s="36"/>
      <c r="I38" s="166">
        <v>0.14999999999999999</v>
      </c>
      <c r="J38" s="147"/>
      <c r="K38" s="160">
        <f>ROUND(((SUM(BF89:BF93))*I38),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ROUND((SUM(BG89:BG93)),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ROUND((SUM(BH89:BH93)),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ROUND((SUM(BI89:BI93)),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1326</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02 - stavební úpravy</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Q89</f>
        <v>0</v>
      </c>
      <c r="J65" s="188">
        <f>R89</f>
        <v>0</v>
      </c>
      <c r="K65" s="100">
        <f>K89</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1216</v>
      </c>
      <c r="E66" s="192"/>
      <c r="F66" s="192"/>
      <c r="G66" s="192"/>
      <c r="H66" s="192"/>
      <c r="I66" s="193">
        <f>Q90</f>
        <v>0</v>
      </c>
      <c r="J66" s="193">
        <f>R90</f>
        <v>0</v>
      </c>
      <c r="K66" s="194">
        <f>K90</f>
        <v>0</v>
      </c>
      <c r="L66" s="190"/>
      <c r="M66" s="195"/>
      <c r="S66" s="9"/>
      <c r="T66" s="9"/>
      <c r="U66" s="9"/>
      <c r="V66" s="9"/>
      <c r="W66" s="9"/>
      <c r="X66" s="9"/>
      <c r="Y66" s="9"/>
      <c r="Z66" s="9"/>
      <c r="AA66" s="9"/>
      <c r="AB66" s="9"/>
      <c r="AC66" s="9"/>
      <c r="AD66" s="9"/>
      <c r="AE66" s="9"/>
    </row>
    <row r="67" s="10" customFormat="1" ht="19.92" customHeight="1">
      <c r="A67" s="10"/>
      <c r="B67" s="196"/>
      <c r="C67" s="125"/>
      <c r="D67" s="197" t="s">
        <v>1420</v>
      </c>
      <c r="E67" s="198"/>
      <c r="F67" s="198"/>
      <c r="G67" s="198"/>
      <c r="H67" s="198"/>
      <c r="I67" s="199">
        <f>Q91</f>
        <v>0</v>
      </c>
      <c r="J67" s="199">
        <f>R91</f>
        <v>0</v>
      </c>
      <c r="K67" s="200">
        <f>K91</f>
        <v>0</v>
      </c>
      <c r="L67" s="125"/>
      <c r="M67" s="201"/>
      <c r="S67" s="10"/>
      <c r="T67" s="10"/>
      <c r="U67" s="10"/>
      <c r="V67" s="10"/>
      <c r="W67" s="10"/>
      <c r="X67" s="10"/>
      <c r="Y67" s="10"/>
      <c r="Z67" s="10"/>
      <c r="AA67" s="10"/>
      <c r="AB67" s="10"/>
      <c r="AC67" s="10"/>
      <c r="AD67" s="10"/>
      <c r="AE67" s="10"/>
    </row>
    <row r="68" s="2" customFormat="1" ht="21.84" customHeight="1">
      <c r="A68" s="36"/>
      <c r="B68" s="37"/>
      <c r="C68" s="38"/>
      <c r="D68" s="38"/>
      <c r="E68" s="38"/>
      <c r="F68" s="38"/>
      <c r="G68" s="38"/>
      <c r="H68" s="38"/>
      <c r="I68" s="147"/>
      <c r="J68" s="147"/>
      <c r="K68" s="38"/>
      <c r="L68" s="38"/>
      <c r="M68" s="148"/>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177"/>
      <c r="J69" s="177"/>
      <c r="K69" s="58"/>
      <c r="L69" s="58"/>
      <c r="M69" s="148"/>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180"/>
      <c r="J73" s="180"/>
      <c r="K73" s="60"/>
      <c r="L73" s="60"/>
      <c r="M73" s="148"/>
      <c r="S73" s="36"/>
      <c r="T73" s="36"/>
      <c r="U73" s="36"/>
      <c r="V73" s="36"/>
      <c r="W73" s="36"/>
      <c r="X73" s="36"/>
      <c r="Y73" s="36"/>
      <c r="Z73" s="36"/>
      <c r="AA73" s="36"/>
      <c r="AB73" s="36"/>
      <c r="AC73" s="36"/>
      <c r="AD73" s="36"/>
      <c r="AE73" s="36"/>
    </row>
    <row r="74" s="2" customFormat="1" ht="24.96" customHeight="1">
      <c r="A74" s="36"/>
      <c r="B74" s="37"/>
      <c r="C74" s="21" t="s">
        <v>148</v>
      </c>
      <c r="D74" s="38"/>
      <c r="E74" s="38"/>
      <c r="F74" s="38"/>
      <c r="G74" s="38"/>
      <c r="H74" s="38"/>
      <c r="I74" s="147"/>
      <c r="J74" s="147"/>
      <c r="K74" s="38"/>
      <c r="L74" s="38"/>
      <c r="M74" s="148"/>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2" customHeight="1">
      <c r="A76" s="36"/>
      <c r="B76" s="37"/>
      <c r="C76" s="30" t="s">
        <v>17</v>
      </c>
      <c r="D76" s="38"/>
      <c r="E76" s="38"/>
      <c r="F76" s="38"/>
      <c r="G76" s="38"/>
      <c r="H76" s="38"/>
      <c r="I76" s="147"/>
      <c r="J76" s="147"/>
      <c r="K76" s="38"/>
      <c r="L76" s="38"/>
      <c r="M76" s="148"/>
      <c r="S76" s="36"/>
      <c r="T76" s="36"/>
      <c r="U76" s="36"/>
      <c r="V76" s="36"/>
      <c r="W76" s="36"/>
      <c r="X76" s="36"/>
      <c r="Y76" s="36"/>
      <c r="Z76" s="36"/>
      <c r="AA76" s="36"/>
      <c r="AB76" s="36"/>
      <c r="AC76" s="36"/>
      <c r="AD76" s="36"/>
      <c r="AE76" s="36"/>
    </row>
    <row r="77" s="2" customFormat="1" ht="14.4" customHeight="1">
      <c r="A77" s="36"/>
      <c r="B77" s="37"/>
      <c r="C77" s="38"/>
      <c r="D77" s="38"/>
      <c r="E77" s="181" t="str">
        <f>E7</f>
        <v>Oprava zabezpečovacího zařízení v ŽST Dobříš</v>
      </c>
      <c r="F77" s="30"/>
      <c r="G77" s="30"/>
      <c r="H77" s="30"/>
      <c r="I77" s="147"/>
      <c r="J77" s="147"/>
      <c r="K77" s="38"/>
      <c r="L77" s="38"/>
      <c r="M77" s="148"/>
      <c r="S77" s="36"/>
      <c r="T77" s="36"/>
      <c r="U77" s="36"/>
      <c r="V77" s="36"/>
      <c r="W77" s="36"/>
      <c r="X77" s="36"/>
      <c r="Y77" s="36"/>
      <c r="Z77" s="36"/>
      <c r="AA77" s="36"/>
      <c r="AB77" s="36"/>
      <c r="AC77" s="36"/>
      <c r="AD77" s="36"/>
      <c r="AE77" s="36"/>
    </row>
    <row r="78" s="1" customFormat="1" ht="12" customHeight="1">
      <c r="B78" s="19"/>
      <c r="C78" s="30" t="s">
        <v>133</v>
      </c>
      <c r="D78" s="20"/>
      <c r="E78" s="20"/>
      <c r="F78" s="20"/>
      <c r="G78" s="20"/>
      <c r="H78" s="20"/>
      <c r="I78" s="139"/>
      <c r="J78" s="139"/>
      <c r="K78" s="20"/>
      <c r="L78" s="20"/>
      <c r="M78" s="18"/>
    </row>
    <row r="79" s="2" customFormat="1" ht="14.4" customHeight="1">
      <c r="A79" s="36"/>
      <c r="B79" s="37"/>
      <c r="C79" s="38"/>
      <c r="D79" s="38"/>
      <c r="E79" s="181" t="s">
        <v>1326</v>
      </c>
      <c r="F79" s="38"/>
      <c r="G79" s="38"/>
      <c r="H79" s="38"/>
      <c r="I79" s="147"/>
      <c r="J79" s="147"/>
      <c r="K79" s="38"/>
      <c r="L79" s="38"/>
      <c r="M79" s="148"/>
      <c r="S79" s="36"/>
      <c r="T79" s="36"/>
      <c r="U79" s="36"/>
      <c r="V79" s="36"/>
      <c r="W79" s="36"/>
      <c r="X79" s="36"/>
      <c r="Y79" s="36"/>
      <c r="Z79" s="36"/>
      <c r="AA79" s="36"/>
      <c r="AB79" s="36"/>
      <c r="AC79" s="36"/>
      <c r="AD79" s="36"/>
      <c r="AE79" s="36"/>
    </row>
    <row r="80" s="2" customFormat="1" ht="12" customHeight="1">
      <c r="A80" s="36"/>
      <c r="B80" s="37"/>
      <c r="C80" s="30" t="s">
        <v>135</v>
      </c>
      <c r="D80" s="38"/>
      <c r="E80" s="38"/>
      <c r="F80" s="38"/>
      <c r="G80" s="38"/>
      <c r="H80" s="38"/>
      <c r="I80" s="147"/>
      <c r="J80" s="147"/>
      <c r="K80" s="38"/>
      <c r="L80" s="38"/>
      <c r="M80" s="148"/>
      <c r="S80" s="36"/>
      <c r="T80" s="36"/>
      <c r="U80" s="36"/>
      <c r="V80" s="36"/>
      <c r="W80" s="36"/>
      <c r="X80" s="36"/>
      <c r="Y80" s="36"/>
      <c r="Z80" s="36"/>
      <c r="AA80" s="36"/>
      <c r="AB80" s="36"/>
      <c r="AC80" s="36"/>
      <c r="AD80" s="36"/>
      <c r="AE80" s="36"/>
    </row>
    <row r="81" s="2" customFormat="1" ht="14.4" customHeight="1">
      <c r="A81" s="36"/>
      <c r="B81" s="37"/>
      <c r="C81" s="38"/>
      <c r="D81" s="38"/>
      <c r="E81" s="67" t="str">
        <f>E11</f>
        <v>02 - stavební úpravy</v>
      </c>
      <c r="F81" s="38"/>
      <c r="G81" s="38"/>
      <c r="H81" s="38"/>
      <c r="I81" s="147"/>
      <c r="J81" s="147"/>
      <c r="K81" s="38"/>
      <c r="L81" s="38"/>
      <c r="M81" s="148"/>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147"/>
      <c r="J82" s="147"/>
      <c r="K82" s="38"/>
      <c r="L82" s="38"/>
      <c r="M82" s="148"/>
      <c r="S82" s="36"/>
      <c r="T82" s="36"/>
      <c r="U82" s="36"/>
      <c r="V82" s="36"/>
      <c r="W82" s="36"/>
      <c r="X82" s="36"/>
      <c r="Y82" s="36"/>
      <c r="Z82" s="36"/>
      <c r="AA82" s="36"/>
      <c r="AB82" s="36"/>
      <c r="AC82" s="36"/>
      <c r="AD82" s="36"/>
      <c r="AE82" s="36"/>
    </row>
    <row r="83" s="2" customFormat="1" ht="12" customHeight="1">
      <c r="A83" s="36"/>
      <c r="B83" s="37"/>
      <c r="C83" s="30" t="s">
        <v>22</v>
      </c>
      <c r="D83" s="38"/>
      <c r="E83" s="38"/>
      <c r="F83" s="25" t="str">
        <f>F14</f>
        <v>Dobříš</v>
      </c>
      <c r="G83" s="38"/>
      <c r="H83" s="38"/>
      <c r="I83" s="150" t="s">
        <v>24</v>
      </c>
      <c r="J83" s="152" t="str">
        <f>IF(J14="","",J14)</f>
        <v>18. 12. 2019</v>
      </c>
      <c r="K83" s="38"/>
      <c r="L83" s="38"/>
      <c r="M83" s="148"/>
      <c r="S83" s="36"/>
      <c r="T83" s="36"/>
      <c r="U83" s="36"/>
      <c r="V83" s="36"/>
      <c r="W83" s="36"/>
      <c r="X83" s="36"/>
      <c r="Y83" s="36"/>
      <c r="Z83" s="36"/>
      <c r="AA83" s="36"/>
      <c r="AB83" s="36"/>
      <c r="AC83" s="36"/>
      <c r="AD83" s="36"/>
      <c r="AE83" s="36"/>
    </row>
    <row r="84" s="2" customFormat="1" ht="6.96" customHeight="1">
      <c r="A84" s="36"/>
      <c r="B84" s="37"/>
      <c r="C84" s="38"/>
      <c r="D84" s="38"/>
      <c r="E84" s="38"/>
      <c r="F84" s="38"/>
      <c r="G84" s="38"/>
      <c r="H84" s="38"/>
      <c r="I84" s="147"/>
      <c r="J84" s="147"/>
      <c r="K84" s="38"/>
      <c r="L84" s="38"/>
      <c r="M84" s="148"/>
      <c r="S84" s="36"/>
      <c r="T84" s="36"/>
      <c r="U84" s="36"/>
      <c r="V84" s="36"/>
      <c r="W84" s="36"/>
      <c r="X84" s="36"/>
      <c r="Y84" s="36"/>
      <c r="Z84" s="36"/>
      <c r="AA84" s="36"/>
      <c r="AB84" s="36"/>
      <c r="AC84" s="36"/>
      <c r="AD84" s="36"/>
      <c r="AE84" s="36"/>
    </row>
    <row r="85" s="2" customFormat="1" ht="26.4" customHeight="1">
      <c r="A85" s="36"/>
      <c r="B85" s="37"/>
      <c r="C85" s="30" t="s">
        <v>26</v>
      </c>
      <c r="D85" s="38"/>
      <c r="E85" s="38"/>
      <c r="F85" s="25" t="str">
        <f>E17</f>
        <v>Jiří Kejkula</v>
      </c>
      <c r="G85" s="38"/>
      <c r="H85" s="38"/>
      <c r="I85" s="150" t="s">
        <v>32</v>
      </c>
      <c r="J85" s="182" t="str">
        <f>E23</f>
        <v>Signal projekt s.r.o.</v>
      </c>
      <c r="K85" s="38"/>
      <c r="L85" s="38"/>
      <c r="M85" s="148"/>
      <c r="S85" s="36"/>
      <c r="T85" s="36"/>
      <c r="U85" s="36"/>
      <c r="V85" s="36"/>
      <c r="W85" s="36"/>
      <c r="X85" s="36"/>
      <c r="Y85" s="36"/>
      <c r="Z85" s="36"/>
      <c r="AA85" s="36"/>
      <c r="AB85" s="36"/>
      <c r="AC85" s="36"/>
      <c r="AD85" s="36"/>
      <c r="AE85" s="36"/>
    </row>
    <row r="86" s="2" customFormat="1" ht="15.6" customHeight="1">
      <c r="A86" s="36"/>
      <c r="B86" s="37"/>
      <c r="C86" s="30" t="s">
        <v>30</v>
      </c>
      <c r="D86" s="38"/>
      <c r="E86" s="38"/>
      <c r="F86" s="25" t="str">
        <f>IF(E20="","",E20)</f>
        <v>Vyplň údaj</v>
      </c>
      <c r="G86" s="38"/>
      <c r="H86" s="38"/>
      <c r="I86" s="150" t="s">
        <v>34</v>
      </c>
      <c r="J86" s="182" t="str">
        <f>E26</f>
        <v>Zdeněk Hron</v>
      </c>
      <c r="K86" s="38"/>
      <c r="L86" s="38"/>
      <c r="M86" s="148"/>
      <c r="S86" s="36"/>
      <c r="T86" s="36"/>
      <c r="U86" s="36"/>
      <c r="V86" s="36"/>
      <c r="W86" s="36"/>
      <c r="X86" s="36"/>
      <c r="Y86" s="36"/>
      <c r="Z86" s="36"/>
      <c r="AA86" s="36"/>
      <c r="AB86" s="36"/>
      <c r="AC86" s="36"/>
      <c r="AD86" s="36"/>
      <c r="AE86" s="36"/>
    </row>
    <row r="87" s="2" customFormat="1" ht="10.32" customHeight="1">
      <c r="A87" s="36"/>
      <c r="B87" s="37"/>
      <c r="C87" s="38"/>
      <c r="D87" s="38"/>
      <c r="E87" s="38"/>
      <c r="F87" s="38"/>
      <c r="G87" s="38"/>
      <c r="H87" s="38"/>
      <c r="I87" s="147"/>
      <c r="J87" s="147"/>
      <c r="K87" s="38"/>
      <c r="L87" s="38"/>
      <c r="M87" s="148"/>
      <c r="S87" s="36"/>
      <c r="T87" s="36"/>
      <c r="U87" s="36"/>
      <c r="V87" s="36"/>
      <c r="W87" s="36"/>
      <c r="X87" s="36"/>
      <c r="Y87" s="36"/>
      <c r="Z87" s="36"/>
      <c r="AA87" s="36"/>
      <c r="AB87" s="36"/>
      <c r="AC87" s="36"/>
      <c r="AD87" s="36"/>
      <c r="AE87" s="36"/>
    </row>
    <row r="88" s="11" customFormat="1" ht="29.28" customHeight="1">
      <c r="A88" s="202"/>
      <c r="B88" s="203"/>
      <c r="C88" s="204" t="s">
        <v>149</v>
      </c>
      <c r="D88" s="205" t="s">
        <v>57</v>
      </c>
      <c r="E88" s="205" t="s">
        <v>53</v>
      </c>
      <c r="F88" s="205" t="s">
        <v>54</v>
      </c>
      <c r="G88" s="205" t="s">
        <v>150</v>
      </c>
      <c r="H88" s="205" t="s">
        <v>151</v>
      </c>
      <c r="I88" s="206" t="s">
        <v>152</v>
      </c>
      <c r="J88" s="206" t="s">
        <v>153</v>
      </c>
      <c r="K88" s="207" t="s">
        <v>143</v>
      </c>
      <c r="L88" s="208" t="s">
        <v>154</v>
      </c>
      <c r="M88" s="209"/>
      <c r="N88" s="90" t="s">
        <v>20</v>
      </c>
      <c r="O88" s="91" t="s">
        <v>42</v>
      </c>
      <c r="P88" s="91" t="s">
        <v>155</v>
      </c>
      <c r="Q88" s="91" t="s">
        <v>156</v>
      </c>
      <c r="R88" s="91" t="s">
        <v>157</v>
      </c>
      <c r="S88" s="91" t="s">
        <v>158</v>
      </c>
      <c r="T88" s="91" t="s">
        <v>159</v>
      </c>
      <c r="U88" s="91" t="s">
        <v>160</v>
      </c>
      <c r="V88" s="91" t="s">
        <v>161</v>
      </c>
      <c r="W88" s="91" t="s">
        <v>162</v>
      </c>
      <c r="X88" s="92" t="s">
        <v>163</v>
      </c>
      <c r="Y88" s="202"/>
      <c r="Z88" s="202"/>
      <c r="AA88" s="202"/>
      <c r="AB88" s="202"/>
      <c r="AC88" s="202"/>
      <c r="AD88" s="202"/>
      <c r="AE88" s="202"/>
    </row>
    <row r="89" s="2" customFormat="1" ht="22.8" customHeight="1">
      <c r="A89" s="36"/>
      <c r="B89" s="37"/>
      <c r="C89" s="97" t="s">
        <v>164</v>
      </c>
      <c r="D89" s="38"/>
      <c r="E89" s="38"/>
      <c r="F89" s="38"/>
      <c r="G89" s="38"/>
      <c r="H89" s="38"/>
      <c r="I89" s="147"/>
      <c r="J89" s="147"/>
      <c r="K89" s="210">
        <f>BK89</f>
        <v>0</v>
      </c>
      <c r="L89" s="38"/>
      <c r="M89" s="42"/>
      <c r="N89" s="93"/>
      <c r="O89" s="211"/>
      <c r="P89" s="94"/>
      <c r="Q89" s="212">
        <f>Q90</f>
        <v>0</v>
      </c>
      <c r="R89" s="212">
        <f>R90</f>
        <v>0</v>
      </c>
      <c r="S89" s="94"/>
      <c r="T89" s="213">
        <f>T90</f>
        <v>0</v>
      </c>
      <c r="U89" s="94"/>
      <c r="V89" s="213">
        <f>V90</f>
        <v>0.0033899999999999998</v>
      </c>
      <c r="W89" s="94"/>
      <c r="X89" s="214">
        <f>X90</f>
        <v>0</v>
      </c>
      <c r="Y89" s="36"/>
      <c r="Z89" s="36"/>
      <c r="AA89" s="36"/>
      <c r="AB89" s="36"/>
      <c r="AC89" s="36"/>
      <c r="AD89" s="36"/>
      <c r="AE89" s="36"/>
      <c r="AT89" s="15" t="s">
        <v>73</v>
      </c>
      <c r="AU89" s="15" t="s">
        <v>144</v>
      </c>
      <c r="BK89" s="215">
        <f>BK90</f>
        <v>0</v>
      </c>
    </row>
    <row r="90" s="12" customFormat="1" ht="25.92" customHeight="1">
      <c r="A90" s="12"/>
      <c r="B90" s="233"/>
      <c r="C90" s="234"/>
      <c r="D90" s="235" t="s">
        <v>73</v>
      </c>
      <c r="E90" s="236" t="s">
        <v>1219</v>
      </c>
      <c r="F90" s="236" t="s">
        <v>1220</v>
      </c>
      <c r="G90" s="234"/>
      <c r="H90" s="234"/>
      <c r="I90" s="237"/>
      <c r="J90" s="237"/>
      <c r="K90" s="238">
        <f>BK90</f>
        <v>0</v>
      </c>
      <c r="L90" s="234"/>
      <c r="M90" s="239"/>
      <c r="N90" s="240"/>
      <c r="O90" s="241"/>
      <c r="P90" s="241"/>
      <c r="Q90" s="242">
        <f>Q91</f>
        <v>0</v>
      </c>
      <c r="R90" s="242">
        <f>R91</f>
        <v>0</v>
      </c>
      <c r="S90" s="241"/>
      <c r="T90" s="243">
        <f>T91</f>
        <v>0</v>
      </c>
      <c r="U90" s="241"/>
      <c r="V90" s="243">
        <f>V91</f>
        <v>0.0033899999999999998</v>
      </c>
      <c r="W90" s="241"/>
      <c r="X90" s="244">
        <f>X91</f>
        <v>0</v>
      </c>
      <c r="Y90" s="12"/>
      <c r="Z90" s="12"/>
      <c r="AA90" s="12"/>
      <c r="AB90" s="12"/>
      <c r="AC90" s="12"/>
      <c r="AD90" s="12"/>
      <c r="AE90" s="12"/>
      <c r="AR90" s="245" t="s">
        <v>87</v>
      </c>
      <c r="AT90" s="246" t="s">
        <v>73</v>
      </c>
      <c r="AU90" s="246" t="s">
        <v>74</v>
      </c>
      <c r="AY90" s="245" t="s">
        <v>170</v>
      </c>
      <c r="BK90" s="247">
        <f>BK91</f>
        <v>0</v>
      </c>
    </row>
    <row r="91" s="12" customFormat="1" ht="22.8" customHeight="1">
      <c r="A91" s="12"/>
      <c r="B91" s="233"/>
      <c r="C91" s="234"/>
      <c r="D91" s="235" t="s">
        <v>73</v>
      </c>
      <c r="E91" s="248" t="s">
        <v>1421</v>
      </c>
      <c r="F91" s="248" t="s">
        <v>1422</v>
      </c>
      <c r="G91" s="234"/>
      <c r="H91" s="234"/>
      <c r="I91" s="237"/>
      <c r="J91" s="237"/>
      <c r="K91" s="249">
        <f>BK91</f>
        <v>0</v>
      </c>
      <c r="L91" s="234"/>
      <c r="M91" s="239"/>
      <c r="N91" s="240"/>
      <c r="O91" s="241"/>
      <c r="P91" s="241"/>
      <c r="Q91" s="242">
        <f>SUM(Q92:Q93)</f>
        <v>0</v>
      </c>
      <c r="R91" s="242">
        <f>SUM(R92:R93)</f>
        <v>0</v>
      </c>
      <c r="S91" s="241"/>
      <c r="T91" s="243">
        <f>SUM(T92:T93)</f>
        <v>0</v>
      </c>
      <c r="U91" s="241"/>
      <c r="V91" s="243">
        <f>SUM(V92:V93)</f>
        <v>0.0033899999999999998</v>
      </c>
      <c r="W91" s="241"/>
      <c r="X91" s="244">
        <f>SUM(X92:X93)</f>
        <v>0</v>
      </c>
      <c r="Y91" s="12"/>
      <c r="Z91" s="12"/>
      <c r="AA91" s="12"/>
      <c r="AB91" s="12"/>
      <c r="AC91" s="12"/>
      <c r="AD91" s="12"/>
      <c r="AE91" s="12"/>
      <c r="AR91" s="245" t="s">
        <v>87</v>
      </c>
      <c r="AT91" s="246" t="s">
        <v>73</v>
      </c>
      <c r="AU91" s="246" t="s">
        <v>81</v>
      </c>
      <c r="AY91" s="245" t="s">
        <v>170</v>
      </c>
      <c r="BK91" s="247">
        <f>SUM(BK92:BK93)</f>
        <v>0</v>
      </c>
    </row>
    <row r="92" s="2" customFormat="1" ht="32.4" customHeight="1">
      <c r="A92" s="36"/>
      <c r="B92" s="37"/>
      <c r="C92" s="250" t="s">
        <v>81</v>
      </c>
      <c r="D92" s="250" t="s">
        <v>229</v>
      </c>
      <c r="E92" s="251" t="s">
        <v>1423</v>
      </c>
      <c r="F92" s="252" t="s">
        <v>1424</v>
      </c>
      <c r="G92" s="253" t="s">
        <v>169</v>
      </c>
      <c r="H92" s="254">
        <v>3</v>
      </c>
      <c r="I92" s="255"/>
      <c r="J92" s="255"/>
      <c r="K92" s="256">
        <f>ROUND(P92*H92,2)</f>
        <v>0</v>
      </c>
      <c r="L92" s="257"/>
      <c r="M92" s="42"/>
      <c r="N92" s="258" t="s">
        <v>20</v>
      </c>
      <c r="O92" s="227" t="s">
        <v>43</v>
      </c>
      <c r="P92" s="228">
        <f>I92+J92</f>
        <v>0</v>
      </c>
      <c r="Q92" s="228">
        <f>ROUND(I92*H92,2)</f>
        <v>0</v>
      </c>
      <c r="R92" s="228">
        <f>ROUND(J92*H92,2)</f>
        <v>0</v>
      </c>
      <c r="S92" s="82"/>
      <c r="T92" s="229">
        <f>S92*H92</f>
        <v>0</v>
      </c>
      <c r="U92" s="229">
        <v>0.0011299999999999999</v>
      </c>
      <c r="V92" s="229">
        <f>U92*H92</f>
        <v>0.0033899999999999998</v>
      </c>
      <c r="W92" s="229">
        <v>0</v>
      </c>
      <c r="X92" s="230">
        <f>W92*H92</f>
        <v>0</v>
      </c>
      <c r="Y92" s="36"/>
      <c r="Z92" s="36"/>
      <c r="AA92" s="36"/>
      <c r="AB92" s="36"/>
      <c r="AC92" s="36"/>
      <c r="AD92" s="36"/>
      <c r="AE92" s="36"/>
      <c r="AR92" s="231" t="s">
        <v>1226</v>
      </c>
      <c r="AT92" s="231" t="s">
        <v>229</v>
      </c>
      <c r="AU92" s="231" t="s">
        <v>87</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1226</v>
      </c>
      <c r="BM92" s="231" t="s">
        <v>1425</v>
      </c>
    </row>
    <row r="93" s="2" customFormat="1">
      <c r="A93" s="36"/>
      <c r="B93" s="37"/>
      <c r="C93" s="38"/>
      <c r="D93" s="259" t="s">
        <v>1234</v>
      </c>
      <c r="E93" s="38"/>
      <c r="F93" s="260" t="s">
        <v>1426</v>
      </c>
      <c r="G93" s="38"/>
      <c r="H93" s="38"/>
      <c r="I93" s="147"/>
      <c r="J93" s="147"/>
      <c r="K93" s="38"/>
      <c r="L93" s="38"/>
      <c r="M93" s="42"/>
      <c r="N93" s="271"/>
      <c r="O93" s="272"/>
      <c r="P93" s="266"/>
      <c r="Q93" s="266"/>
      <c r="R93" s="266"/>
      <c r="S93" s="266"/>
      <c r="T93" s="266"/>
      <c r="U93" s="266"/>
      <c r="V93" s="266"/>
      <c r="W93" s="266"/>
      <c r="X93" s="273"/>
      <c r="Y93" s="36"/>
      <c r="Z93" s="36"/>
      <c r="AA93" s="36"/>
      <c r="AB93" s="36"/>
      <c r="AC93" s="36"/>
      <c r="AD93" s="36"/>
      <c r="AE93" s="36"/>
      <c r="AT93" s="15" t="s">
        <v>1234</v>
      </c>
      <c r="AU93" s="15" t="s">
        <v>87</v>
      </c>
    </row>
    <row r="94" s="2" customFormat="1" ht="6.96" customHeight="1">
      <c r="A94" s="36"/>
      <c r="B94" s="57"/>
      <c r="C94" s="58"/>
      <c r="D94" s="58"/>
      <c r="E94" s="58"/>
      <c r="F94" s="58"/>
      <c r="G94" s="58"/>
      <c r="H94" s="58"/>
      <c r="I94" s="177"/>
      <c r="J94" s="177"/>
      <c r="K94" s="58"/>
      <c r="L94" s="58"/>
      <c r="M94" s="42"/>
      <c r="N94" s="36"/>
      <c r="P94" s="36"/>
      <c r="Q94" s="36"/>
      <c r="R94" s="36"/>
      <c r="S94" s="36"/>
      <c r="T94" s="36"/>
      <c r="U94" s="36"/>
      <c r="V94" s="36"/>
      <c r="W94" s="36"/>
      <c r="X94" s="36"/>
      <c r="Y94" s="36"/>
      <c r="Z94" s="36"/>
      <c r="AA94" s="36"/>
      <c r="AB94" s="36"/>
      <c r="AC94" s="36"/>
      <c r="AD94" s="36"/>
      <c r="AE94" s="36"/>
    </row>
  </sheetData>
  <sheetProtection sheet="1" autoFilter="0" formatColumns="0" formatRows="0" objects="1" scenarios="1" spinCount="100000" saltValue="WOn5RCJI/mUhGBtVE8jtgeXey7s24SxVpBYbggHKsGSF7WY3TiXstcnCt5bgPJ1wXqUhIrB3c/QSYBbQ/tIzmg==" hashValue="NqUWduXNPm3DZuj0lMNwJo20suyt3wRvOz9UKKHXrOyVuAOzD/aGP3I5HW056dnxOQA0WQGqXtumlMVnjXkXAw==" algorithmName="SHA-512" password="CC35"/>
  <autoFilter ref="C88:L93"/>
  <mergeCells count="12">
    <mergeCell ref="E7:H7"/>
    <mergeCell ref="E9:H9"/>
    <mergeCell ref="E11:H11"/>
    <mergeCell ref="E20:H20"/>
    <mergeCell ref="E29:H29"/>
    <mergeCell ref="E52:H52"/>
    <mergeCell ref="E54:H54"/>
    <mergeCell ref="E56:H56"/>
    <mergeCell ref="E77:H77"/>
    <mergeCell ref="E79:H79"/>
    <mergeCell ref="E81:H81"/>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109</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1" customFormat="1" ht="12" customHeight="1">
      <c r="B8" s="18"/>
      <c r="D8" s="145" t="s">
        <v>133</v>
      </c>
      <c r="I8" s="139"/>
      <c r="J8" s="139"/>
      <c r="M8" s="18"/>
    </row>
    <row r="9" s="2" customFormat="1" ht="14.4" customHeight="1">
      <c r="A9" s="36"/>
      <c r="B9" s="42"/>
      <c r="C9" s="36"/>
      <c r="D9" s="36"/>
      <c r="E9" s="146" t="s">
        <v>1427</v>
      </c>
      <c r="F9" s="36"/>
      <c r="G9" s="36"/>
      <c r="H9" s="36"/>
      <c r="I9" s="147"/>
      <c r="J9" s="147"/>
      <c r="K9" s="36"/>
      <c r="L9" s="36"/>
      <c r="M9" s="148"/>
      <c r="S9" s="36"/>
      <c r="T9" s="36"/>
      <c r="U9" s="36"/>
      <c r="V9" s="36"/>
      <c r="W9" s="36"/>
      <c r="X9" s="36"/>
      <c r="Y9" s="36"/>
      <c r="Z9" s="36"/>
      <c r="AA9" s="36"/>
      <c r="AB9" s="36"/>
      <c r="AC9" s="36"/>
      <c r="AD9" s="36"/>
      <c r="AE9" s="36"/>
    </row>
    <row r="10" s="2" customFormat="1" ht="12" customHeight="1">
      <c r="A10" s="36"/>
      <c r="B10" s="42"/>
      <c r="C10" s="36"/>
      <c r="D10" s="145" t="s">
        <v>135</v>
      </c>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4.4" customHeight="1">
      <c r="A11" s="36"/>
      <c r="B11" s="42"/>
      <c r="C11" s="36"/>
      <c r="D11" s="36"/>
      <c r="E11" s="149" t="s">
        <v>1428</v>
      </c>
      <c r="F11" s="36"/>
      <c r="G11" s="36"/>
      <c r="H11" s="36"/>
      <c r="I11" s="147"/>
      <c r="J11" s="147"/>
      <c r="K11" s="36"/>
      <c r="L11" s="36"/>
      <c r="M11" s="148"/>
      <c r="S11" s="36"/>
      <c r="T11" s="36"/>
      <c r="U11" s="36"/>
      <c r="V11" s="36"/>
      <c r="W11" s="36"/>
      <c r="X11" s="36"/>
      <c r="Y11" s="36"/>
      <c r="Z11" s="36"/>
      <c r="AA11" s="36"/>
      <c r="AB11" s="36"/>
      <c r="AC11" s="36"/>
      <c r="AD11" s="36"/>
      <c r="AE11" s="36"/>
    </row>
    <row r="12" s="2" customFormat="1">
      <c r="A12" s="36"/>
      <c r="B12" s="42"/>
      <c r="C12" s="36"/>
      <c r="D12" s="36"/>
      <c r="E12" s="36"/>
      <c r="F12" s="36"/>
      <c r="G12" s="36"/>
      <c r="H12" s="36"/>
      <c r="I12" s="147"/>
      <c r="J12" s="147"/>
      <c r="K12" s="36"/>
      <c r="L12" s="36"/>
      <c r="M12" s="148"/>
      <c r="S12" s="36"/>
      <c r="T12" s="36"/>
      <c r="U12" s="36"/>
      <c r="V12" s="36"/>
      <c r="W12" s="36"/>
      <c r="X12" s="36"/>
      <c r="Y12" s="36"/>
      <c r="Z12" s="36"/>
      <c r="AA12" s="36"/>
      <c r="AB12" s="36"/>
      <c r="AC12" s="36"/>
      <c r="AD12" s="36"/>
      <c r="AE12" s="36"/>
    </row>
    <row r="13" s="2" customFormat="1" ht="12" customHeight="1">
      <c r="A13" s="36"/>
      <c r="B13" s="42"/>
      <c r="C13" s="36"/>
      <c r="D13" s="145" t="s">
        <v>19</v>
      </c>
      <c r="E13" s="36"/>
      <c r="F13" s="133" t="s">
        <v>20</v>
      </c>
      <c r="G13" s="36"/>
      <c r="H13" s="36"/>
      <c r="I13" s="150" t="s">
        <v>21</v>
      </c>
      <c r="J13" s="151" t="s">
        <v>20</v>
      </c>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22</v>
      </c>
      <c r="E14" s="36"/>
      <c r="F14" s="133" t="s">
        <v>23</v>
      </c>
      <c r="G14" s="36"/>
      <c r="H14" s="36"/>
      <c r="I14" s="150" t="s">
        <v>24</v>
      </c>
      <c r="J14" s="152" t="str">
        <f>'Rekapitulace stavby'!AN8</f>
        <v>18. 12. 2019</v>
      </c>
      <c r="K14" s="36"/>
      <c r="L14" s="36"/>
      <c r="M14" s="148"/>
      <c r="S14" s="36"/>
      <c r="T14" s="36"/>
      <c r="U14" s="36"/>
      <c r="V14" s="36"/>
      <c r="W14" s="36"/>
      <c r="X14" s="36"/>
      <c r="Y14" s="36"/>
      <c r="Z14" s="36"/>
      <c r="AA14" s="36"/>
      <c r="AB14" s="36"/>
      <c r="AC14" s="36"/>
      <c r="AD14" s="36"/>
      <c r="AE14" s="36"/>
    </row>
    <row r="15" s="2" customFormat="1" ht="10.8" customHeight="1">
      <c r="A15" s="36"/>
      <c r="B15" s="42"/>
      <c r="C15" s="36"/>
      <c r="D15" s="36"/>
      <c r="E15" s="36"/>
      <c r="F15" s="36"/>
      <c r="G15" s="36"/>
      <c r="H15" s="36"/>
      <c r="I15" s="147"/>
      <c r="J15" s="147"/>
      <c r="K15" s="36"/>
      <c r="L15" s="36"/>
      <c r="M15" s="148"/>
      <c r="S15" s="36"/>
      <c r="T15" s="36"/>
      <c r="U15" s="36"/>
      <c r="V15" s="36"/>
      <c r="W15" s="36"/>
      <c r="X15" s="36"/>
      <c r="Y15" s="36"/>
      <c r="Z15" s="36"/>
      <c r="AA15" s="36"/>
      <c r="AB15" s="36"/>
      <c r="AC15" s="36"/>
      <c r="AD15" s="36"/>
      <c r="AE15" s="36"/>
    </row>
    <row r="16" s="2" customFormat="1" ht="12" customHeight="1">
      <c r="A16" s="36"/>
      <c r="B16" s="42"/>
      <c r="C16" s="36"/>
      <c r="D16" s="145" t="s">
        <v>26</v>
      </c>
      <c r="E16" s="36"/>
      <c r="F16" s="36"/>
      <c r="G16" s="36"/>
      <c r="H16" s="36"/>
      <c r="I16" s="150" t="s">
        <v>27</v>
      </c>
      <c r="J16" s="151" t="s">
        <v>20</v>
      </c>
      <c r="K16" s="36"/>
      <c r="L16" s="36"/>
      <c r="M16" s="148"/>
      <c r="S16" s="36"/>
      <c r="T16" s="36"/>
      <c r="U16" s="36"/>
      <c r="V16" s="36"/>
      <c r="W16" s="36"/>
      <c r="X16" s="36"/>
      <c r="Y16" s="36"/>
      <c r="Z16" s="36"/>
      <c r="AA16" s="36"/>
      <c r="AB16" s="36"/>
      <c r="AC16" s="36"/>
      <c r="AD16" s="36"/>
      <c r="AE16" s="36"/>
    </row>
    <row r="17" s="2" customFormat="1" ht="18" customHeight="1">
      <c r="A17" s="36"/>
      <c r="B17" s="42"/>
      <c r="C17" s="36"/>
      <c r="D17" s="36"/>
      <c r="E17" s="133" t="s">
        <v>28</v>
      </c>
      <c r="F17" s="36"/>
      <c r="G17" s="36"/>
      <c r="H17" s="36"/>
      <c r="I17" s="150" t="s">
        <v>29</v>
      </c>
      <c r="J17" s="151" t="s">
        <v>20</v>
      </c>
      <c r="K17" s="36"/>
      <c r="L17" s="36"/>
      <c r="M17" s="148"/>
      <c r="S17" s="36"/>
      <c r="T17" s="36"/>
      <c r="U17" s="36"/>
      <c r="V17" s="36"/>
      <c r="W17" s="36"/>
      <c r="X17" s="36"/>
      <c r="Y17" s="36"/>
      <c r="Z17" s="36"/>
      <c r="AA17" s="36"/>
      <c r="AB17" s="36"/>
      <c r="AC17" s="36"/>
      <c r="AD17" s="36"/>
      <c r="AE17" s="36"/>
    </row>
    <row r="18" s="2" customFormat="1" ht="6.96" customHeight="1">
      <c r="A18" s="36"/>
      <c r="B18" s="42"/>
      <c r="C18" s="36"/>
      <c r="D18" s="36"/>
      <c r="E18" s="36"/>
      <c r="F18" s="36"/>
      <c r="G18" s="36"/>
      <c r="H18" s="36"/>
      <c r="I18" s="147"/>
      <c r="J18" s="147"/>
      <c r="K18" s="36"/>
      <c r="L18" s="36"/>
      <c r="M18" s="148"/>
      <c r="S18" s="36"/>
      <c r="T18" s="36"/>
      <c r="U18" s="36"/>
      <c r="V18" s="36"/>
      <c r="W18" s="36"/>
      <c r="X18" s="36"/>
      <c r="Y18" s="36"/>
      <c r="Z18" s="36"/>
      <c r="AA18" s="36"/>
      <c r="AB18" s="36"/>
      <c r="AC18" s="36"/>
      <c r="AD18" s="36"/>
      <c r="AE18" s="36"/>
    </row>
    <row r="19" s="2" customFormat="1" ht="12" customHeight="1">
      <c r="A19" s="36"/>
      <c r="B19" s="42"/>
      <c r="C19" s="36"/>
      <c r="D19" s="145" t="s">
        <v>30</v>
      </c>
      <c r="E19" s="36"/>
      <c r="F19" s="36"/>
      <c r="G19" s="36"/>
      <c r="H19" s="36"/>
      <c r="I19" s="150" t="s">
        <v>27</v>
      </c>
      <c r="J19" s="31" t="str">
        <f>'Rekapitulace stavby'!AN13</f>
        <v>Vyplň údaj</v>
      </c>
      <c r="K19" s="36"/>
      <c r="L19" s="36"/>
      <c r="M19" s="148"/>
      <c r="S19" s="36"/>
      <c r="T19" s="36"/>
      <c r="U19" s="36"/>
      <c r="V19" s="36"/>
      <c r="W19" s="36"/>
      <c r="X19" s="36"/>
      <c r="Y19" s="36"/>
      <c r="Z19" s="36"/>
      <c r="AA19" s="36"/>
      <c r="AB19" s="36"/>
      <c r="AC19" s="36"/>
      <c r="AD19" s="36"/>
      <c r="AE19" s="36"/>
    </row>
    <row r="20" s="2" customFormat="1" ht="18" customHeight="1">
      <c r="A20" s="36"/>
      <c r="B20" s="42"/>
      <c r="C20" s="36"/>
      <c r="D20" s="36"/>
      <c r="E20" s="31" t="str">
        <f>'Rekapitulace stavby'!E14</f>
        <v>Vyplň údaj</v>
      </c>
      <c r="F20" s="133"/>
      <c r="G20" s="133"/>
      <c r="H20" s="133"/>
      <c r="I20" s="150" t="s">
        <v>29</v>
      </c>
      <c r="J20" s="31" t="str">
        <f>'Rekapitulace stavby'!AN14</f>
        <v>Vyplň údaj</v>
      </c>
      <c r="K20" s="36"/>
      <c r="L20" s="36"/>
      <c r="M20" s="148"/>
      <c r="S20" s="36"/>
      <c r="T20" s="36"/>
      <c r="U20" s="36"/>
      <c r="V20" s="36"/>
      <c r="W20" s="36"/>
      <c r="X20" s="36"/>
      <c r="Y20" s="36"/>
      <c r="Z20" s="36"/>
      <c r="AA20" s="36"/>
      <c r="AB20" s="36"/>
      <c r="AC20" s="36"/>
      <c r="AD20" s="36"/>
      <c r="AE20" s="36"/>
    </row>
    <row r="21" s="2" customFormat="1" ht="6.96" customHeight="1">
      <c r="A21" s="36"/>
      <c r="B21" s="42"/>
      <c r="C21" s="36"/>
      <c r="D21" s="36"/>
      <c r="E21" s="36"/>
      <c r="F21" s="36"/>
      <c r="G21" s="36"/>
      <c r="H21" s="36"/>
      <c r="I21" s="147"/>
      <c r="J21" s="147"/>
      <c r="K21" s="36"/>
      <c r="L21" s="36"/>
      <c r="M21" s="148"/>
      <c r="S21" s="36"/>
      <c r="T21" s="36"/>
      <c r="U21" s="36"/>
      <c r="V21" s="36"/>
      <c r="W21" s="36"/>
      <c r="X21" s="36"/>
      <c r="Y21" s="36"/>
      <c r="Z21" s="36"/>
      <c r="AA21" s="36"/>
      <c r="AB21" s="36"/>
      <c r="AC21" s="36"/>
      <c r="AD21" s="36"/>
      <c r="AE21" s="36"/>
    </row>
    <row r="22" s="2" customFormat="1" ht="12" customHeight="1">
      <c r="A22" s="36"/>
      <c r="B22" s="42"/>
      <c r="C22" s="36"/>
      <c r="D22" s="145" t="s">
        <v>32</v>
      </c>
      <c r="E22" s="36"/>
      <c r="F22" s="36"/>
      <c r="G22" s="36"/>
      <c r="H22" s="36"/>
      <c r="I22" s="150" t="s">
        <v>27</v>
      </c>
      <c r="J22" s="151" t="s">
        <v>20</v>
      </c>
      <c r="K22" s="36"/>
      <c r="L22" s="36"/>
      <c r="M22" s="148"/>
      <c r="S22" s="36"/>
      <c r="T22" s="36"/>
      <c r="U22" s="36"/>
      <c r="V22" s="36"/>
      <c r="W22" s="36"/>
      <c r="X22" s="36"/>
      <c r="Y22" s="36"/>
      <c r="Z22" s="36"/>
      <c r="AA22" s="36"/>
      <c r="AB22" s="36"/>
      <c r="AC22" s="36"/>
      <c r="AD22" s="36"/>
      <c r="AE22" s="36"/>
    </row>
    <row r="23" s="2" customFormat="1" ht="18" customHeight="1">
      <c r="A23" s="36"/>
      <c r="B23" s="42"/>
      <c r="C23" s="36"/>
      <c r="D23" s="36"/>
      <c r="E23" s="133" t="s">
        <v>33</v>
      </c>
      <c r="F23" s="36"/>
      <c r="G23" s="36"/>
      <c r="H23" s="36"/>
      <c r="I23" s="150" t="s">
        <v>29</v>
      </c>
      <c r="J23" s="151" t="s">
        <v>20</v>
      </c>
      <c r="K23" s="36"/>
      <c r="L23" s="36"/>
      <c r="M23" s="148"/>
      <c r="S23" s="36"/>
      <c r="T23" s="36"/>
      <c r="U23" s="36"/>
      <c r="V23" s="36"/>
      <c r="W23" s="36"/>
      <c r="X23" s="36"/>
      <c r="Y23" s="36"/>
      <c r="Z23" s="36"/>
      <c r="AA23" s="36"/>
      <c r="AB23" s="36"/>
      <c r="AC23" s="36"/>
      <c r="AD23" s="36"/>
      <c r="AE23" s="36"/>
    </row>
    <row r="24" s="2" customFormat="1" ht="6.96" customHeight="1">
      <c r="A24" s="36"/>
      <c r="B24" s="42"/>
      <c r="C24" s="36"/>
      <c r="D24" s="36"/>
      <c r="E24" s="36"/>
      <c r="F24" s="36"/>
      <c r="G24" s="36"/>
      <c r="H24" s="36"/>
      <c r="I24" s="147"/>
      <c r="J24" s="147"/>
      <c r="K24" s="36"/>
      <c r="L24" s="36"/>
      <c r="M24" s="148"/>
      <c r="S24" s="36"/>
      <c r="T24" s="36"/>
      <c r="U24" s="36"/>
      <c r="V24" s="36"/>
      <c r="W24" s="36"/>
      <c r="X24" s="36"/>
      <c r="Y24" s="36"/>
      <c r="Z24" s="36"/>
      <c r="AA24" s="36"/>
      <c r="AB24" s="36"/>
      <c r="AC24" s="36"/>
      <c r="AD24" s="36"/>
      <c r="AE24" s="36"/>
    </row>
    <row r="25" s="2" customFormat="1" ht="12" customHeight="1">
      <c r="A25" s="36"/>
      <c r="B25" s="42"/>
      <c r="C25" s="36"/>
      <c r="D25" s="145" t="s">
        <v>34</v>
      </c>
      <c r="E25" s="36"/>
      <c r="F25" s="36"/>
      <c r="G25" s="36"/>
      <c r="H25" s="36"/>
      <c r="I25" s="150" t="s">
        <v>27</v>
      </c>
      <c r="J25" s="151" t="s">
        <v>20</v>
      </c>
      <c r="K25" s="36"/>
      <c r="L25" s="36"/>
      <c r="M25" s="148"/>
      <c r="S25" s="36"/>
      <c r="T25" s="36"/>
      <c r="U25" s="36"/>
      <c r="V25" s="36"/>
      <c r="W25" s="36"/>
      <c r="X25" s="36"/>
      <c r="Y25" s="36"/>
      <c r="Z25" s="36"/>
      <c r="AA25" s="36"/>
      <c r="AB25" s="36"/>
      <c r="AC25" s="36"/>
      <c r="AD25" s="36"/>
      <c r="AE25" s="36"/>
    </row>
    <row r="26" s="2" customFormat="1" ht="18" customHeight="1">
      <c r="A26" s="36"/>
      <c r="B26" s="42"/>
      <c r="C26" s="36"/>
      <c r="D26" s="36"/>
      <c r="E26" s="133" t="s">
        <v>35</v>
      </c>
      <c r="F26" s="36"/>
      <c r="G26" s="36"/>
      <c r="H26" s="36"/>
      <c r="I26" s="150" t="s">
        <v>29</v>
      </c>
      <c r="J26" s="151" t="s">
        <v>20</v>
      </c>
      <c r="K26" s="36"/>
      <c r="L26" s="36"/>
      <c r="M26" s="148"/>
      <c r="S26" s="36"/>
      <c r="T26" s="36"/>
      <c r="U26" s="36"/>
      <c r="V26" s="36"/>
      <c r="W26" s="36"/>
      <c r="X26" s="36"/>
      <c r="Y26" s="36"/>
      <c r="Z26" s="36"/>
      <c r="AA26" s="36"/>
      <c r="AB26" s="36"/>
      <c r="AC26" s="36"/>
      <c r="AD26" s="36"/>
      <c r="AE26" s="36"/>
    </row>
    <row r="27" s="2" customFormat="1" ht="6.96" customHeight="1">
      <c r="A27" s="36"/>
      <c r="B27" s="42"/>
      <c r="C27" s="36"/>
      <c r="D27" s="36"/>
      <c r="E27" s="36"/>
      <c r="F27" s="36"/>
      <c r="G27" s="36"/>
      <c r="H27" s="36"/>
      <c r="I27" s="147"/>
      <c r="J27" s="147"/>
      <c r="K27" s="36"/>
      <c r="L27" s="36"/>
      <c r="M27" s="148"/>
      <c r="S27" s="36"/>
      <c r="T27" s="36"/>
      <c r="U27" s="36"/>
      <c r="V27" s="36"/>
      <c r="W27" s="36"/>
      <c r="X27" s="36"/>
      <c r="Y27" s="36"/>
      <c r="Z27" s="36"/>
      <c r="AA27" s="36"/>
      <c r="AB27" s="36"/>
      <c r="AC27" s="36"/>
      <c r="AD27" s="36"/>
      <c r="AE27" s="36"/>
    </row>
    <row r="28" s="2" customFormat="1" ht="12" customHeight="1">
      <c r="A28" s="36"/>
      <c r="B28" s="42"/>
      <c r="C28" s="36"/>
      <c r="D28" s="145" t="s">
        <v>36</v>
      </c>
      <c r="E28" s="36"/>
      <c r="F28" s="36"/>
      <c r="G28" s="36"/>
      <c r="H28" s="36"/>
      <c r="I28" s="147"/>
      <c r="J28" s="147"/>
      <c r="K28" s="36"/>
      <c r="L28" s="36"/>
      <c r="M28" s="148"/>
      <c r="S28" s="36"/>
      <c r="T28" s="36"/>
      <c r="U28" s="36"/>
      <c r="V28" s="36"/>
      <c r="W28" s="36"/>
      <c r="X28" s="36"/>
      <c r="Y28" s="36"/>
      <c r="Z28" s="36"/>
      <c r="AA28" s="36"/>
      <c r="AB28" s="36"/>
      <c r="AC28" s="36"/>
      <c r="AD28" s="36"/>
      <c r="AE28" s="36"/>
    </row>
    <row r="29" s="8" customFormat="1" ht="96" customHeight="1">
      <c r="A29" s="153"/>
      <c r="B29" s="154"/>
      <c r="C29" s="153"/>
      <c r="D29" s="153"/>
      <c r="E29" s="155" t="s">
        <v>37</v>
      </c>
      <c r="F29" s="155"/>
      <c r="G29" s="155"/>
      <c r="H29" s="155"/>
      <c r="I29" s="156"/>
      <c r="J29" s="156"/>
      <c r="K29" s="153"/>
      <c r="L29" s="153"/>
      <c r="M29" s="157"/>
      <c r="S29" s="153"/>
      <c r="T29" s="153"/>
      <c r="U29" s="153"/>
      <c r="V29" s="153"/>
      <c r="W29" s="153"/>
      <c r="X29" s="153"/>
      <c r="Y29" s="153"/>
      <c r="Z29" s="153"/>
      <c r="AA29" s="153"/>
      <c r="AB29" s="153"/>
      <c r="AC29" s="153"/>
      <c r="AD29" s="153"/>
      <c r="AE29" s="153"/>
    </row>
    <row r="30" s="2" customFormat="1" ht="6.96" customHeight="1">
      <c r="A30" s="36"/>
      <c r="B30" s="42"/>
      <c r="C30" s="36"/>
      <c r="D30" s="36"/>
      <c r="E30" s="36"/>
      <c r="F30" s="36"/>
      <c r="G30" s="36"/>
      <c r="H30" s="36"/>
      <c r="I30" s="147"/>
      <c r="J30" s="147"/>
      <c r="K30" s="36"/>
      <c r="L30" s="36"/>
      <c r="M30" s="148"/>
      <c r="S30" s="36"/>
      <c r="T30" s="36"/>
      <c r="U30" s="36"/>
      <c r="V30" s="36"/>
      <c r="W30" s="36"/>
      <c r="X30" s="36"/>
      <c r="Y30" s="36"/>
      <c r="Z30" s="36"/>
      <c r="AA30" s="36"/>
      <c r="AB30" s="36"/>
      <c r="AC30" s="36"/>
      <c r="AD30" s="36"/>
      <c r="AE30" s="36"/>
    </row>
    <row r="31" s="2" customFormat="1" ht="6.96" customHeight="1">
      <c r="A31" s="36"/>
      <c r="B31" s="42"/>
      <c r="C31" s="36"/>
      <c r="D31" s="158"/>
      <c r="E31" s="158"/>
      <c r="F31" s="158"/>
      <c r="G31" s="158"/>
      <c r="H31" s="158"/>
      <c r="I31" s="159"/>
      <c r="J31" s="159"/>
      <c r="K31" s="158"/>
      <c r="L31" s="158"/>
      <c r="M31" s="148"/>
      <c r="S31" s="36"/>
      <c r="T31" s="36"/>
      <c r="U31" s="36"/>
      <c r="V31" s="36"/>
      <c r="W31" s="36"/>
      <c r="X31" s="36"/>
      <c r="Y31" s="36"/>
      <c r="Z31" s="36"/>
      <c r="AA31" s="36"/>
      <c r="AB31" s="36"/>
      <c r="AC31" s="36"/>
      <c r="AD31" s="36"/>
      <c r="AE31" s="36"/>
    </row>
    <row r="32" s="2" customFormat="1">
      <c r="A32" s="36"/>
      <c r="B32" s="42"/>
      <c r="C32" s="36"/>
      <c r="D32" s="36"/>
      <c r="E32" s="145" t="s">
        <v>137</v>
      </c>
      <c r="F32" s="36"/>
      <c r="G32" s="36"/>
      <c r="H32" s="36"/>
      <c r="I32" s="147"/>
      <c r="J32" s="147"/>
      <c r="K32" s="160">
        <f>I65</f>
        <v>0</v>
      </c>
      <c r="L32" s="36"/>
      <c r="M32" s="148"/>
      <c r="S32" s="36"/>
      <c r="T32" s="36"/>
      <c r="U32" s="36"/>
      <c r="V32" s="36"/>
      <c r="W32" s="36"/>
      <c r="X32" s="36"/>
      <c r="Y32" s="36"/>
      <c r="Z32" s="36"/>
      <c r="AA32" s="36"/>
      <c r="AB32" s="36"/>
      <c r="AC32" s="36"/>
      <c r="AD32" s="36"/>
      <c r="AE32" s="36"/>
    </row>
    <row r="33" s="2" customFormat="1">
      <c r="A33" s="36"/>
      <c r="B33" s="42"/>
      <c r="C33" s="36"/>
      <c r="D33" s="36"/>
      <c r="E33" s="145" t="s">
        <v>138</v>
      </c>
      <c r="F33" s="36"/>
      <c r="G33" s="36"/>
      <c r="H33" s="36"/>
      <c r="I33" s="147"/>
      <c r="J33" s="147"/>
      <c r="K33" s="160">
        <f>J65</f>
        <v>0</v>
      </c>
      <c r="L33" s="36"/>
      <c r="M33" s="148"/>
      <c r="S33" s="36"/>
      <c r="T33" s="36"/>
      <c r="U33" s="36"/>
      <c r="V33" s="36"/>
      <c r="W33" s="36"/>
      <c r="X33" s="36"/>
      <c r="Y33" s="36"/>
      <c r="Z33" s="36"/>
      <c r="AA33" s="36"/>
      <c r="AB33" s="36"/>
      <c r="AC33" s="36"/>
      <c r="AD33" s="36"/>
      <c r="AE33" s="36"/>
    </row>
    <row r="34" s="2" customFormat="1" ht="25.44" customHeight="1">
      <c r="A34" s="36"/>
      <c r="B34" s="42"/>
      <c r="C34" s="36"/>
      <c r="D34" s="161" t="s">
        <v>38</v>
      </c>
      <c r="E34" s="36"/>
      <c r="F34" s="36"/>
      <c r="G34" s="36"/>
      <c r="H34" s="36"/>
      <c r="I34" s="147"/>
      <c r="J34" s="147"/>
      <c r="K34" s="162">
        <f>ROUND(K88, 2)</f>
        <v>0</v>
      </c>
      <c r="L34" s="36"/>
      <c r="M34" s="148"/>
      <c r="S34" s="36"/>
      <c r="T34" s="36"/>
      <c r="U34" s="36"/>
      <c r="V34" s="36"/>
      <c r="W34" s="36"/>
      <c r="X34" s="36"/>
      <c r="Y34" s="36"/>
      <c r="Z34" s="36"/>
      <c r="AA34" s="36"/>
      <c r="AB34" s="36"/>
      <c r="AC34" s="36"/>
      <c r="AD34" s="36"/>
      <c r="AE34" s="36"/>
    </row>
    <row r="35" s="2" customFormat="1" ht="6.96" customHeight="1">
      <c r="A35" s="36"/>
      <c r="B35" s="42"/>
      <c r="C35" s="36"/>
      <c r="D35" s="158"/>
      <c r="E35" s="158"/>
      <c r="F35" s="158"/>
      <c r="G35" s="158"/>
      <c r="H35" s="158"/>
      <c r="I35" s="159"/>
      <c r="J35" s="159"/>
      <c r="K35" s="158"/>
      <c r="L35" s="158"/>
      <c r="M35" s="148"/>
      <c r="S35" s="36"/>
      <c r="T35" s="36"/>
      <c r="U35" s="36"/>
      <c r="V35" s="36"/>
      <c r="W35" s="36"/>
      <c r="X35" s="36"/>
      <c r="Y35" s="36"/>
      <c r="Z35" s="36"/>
      <c r="AA35" s="36"/>
      <c r="AB35" s="36"/>
      <c r="AC35" s="36"/>
      <c r="AD35" s="36"/>
      <c r="AE35" s="36"/>
    </row>
    <row r="36" s="2" customFormat="1" ht="14.4" customHeight="1">
      <c r="A36" s="36"/>
      <c r="B36" s="42"/>
      <c r="C36" s="36"/>
      <c r="D36" s="36"/>
      <c r="E36" s="36"/>
      <c r="F36" s="163" t="s">
        <v>40</v>
      </c>
      <c r="G36" s="36"/>
      <c r="H36" s="36"/>
      <c r="I36" s="164" t="s">
        <v>39</v>
      </c>
      <c r="J36" s="147"/>
      <c r="K36" s="163" t="s">
        <v>41</v>
      </c>
      <c r="L36" s="36"/>
      <c r="M36" s="148"/>
      <c r="S36" s="36"/>
      <c r="T36" s="36"/>
      <c r="U36" s="36"/>
      <c r="V36" s="36"/>
      <c r="W36" s="36"/>
      <c r="X36" s="36"/>
      <c r="Y36" s="36"/>
      <c r="Z36" s="36"/>
      <c r="AA36" s="36"/>
      <c r="AB36" s="36"/>
      <c r="AC36" s="36"/>
      <c r="AD36" s="36"/>
      <c r="AE36" s="36"/>
    </row>
    <row r="37" s="2" customFormat="1" ht="14.4" customHeight="1">
      <c r="A37" s="36"/>
      <c r="B37" s="42"/>
      <c r="C37" s="36"/>
      <c r="D37" s="165" t="s">
        <v>42</v>
      </c>
      <c r="E37" s="145" t="s">
        <v>43</v>
      </c>
      <c r="F37" s="160">
        <f>ROUND((SUM(BE88:BE110)),  2)</f>
        <v>0</v>
      </c>
      <c r="G37" s="36"/>
      <c r="H37" s="36"/>
      <c r="I37" s="166">
        <v>0.20999999999999999</v>
      </c>
      <c r="J37" s="147"/>
      <c r="K37" s="160">
        <f>ROUND(((SUM(BE88:BE110))*I37),  2)</f>
        <v>0</v>
      </c>
      <c r="L37" s="36"/>
      <c r="M37" s="148"/>
      <c r="S37" s="36"/>
      <c r="T37" s="36"/>
      <c r="U37" s="36"/>
      <c r="V37" s="36"/>
      <c r="W37" s="36"/>
      <c r="X37" s="36"/>
      <c r="Y37" s="36"/>
      <c r="Z37" s="36"/>
      <c r="AA37" s="36"/>
      <c r="AB37" s="36"/>
      <c r="AC37" s="36"/>
      <c r="AD37" s="36"/>
      <c r="AE37" s="36"/>
    </row>
    <row r="38" s="2" customFormat="1" ht="14.4" customHeight="1">
      <c r="A38" s="36"/>
      <c r="B38" s="42"/>
      <c r="C38" s="36"/>
      <c r="D38" s="36"/>
      <c r="E38" s="145" t="s">
        <v>44</v>
      </c>
      <c r="F38" s="160">
        <f>ROUND((SUM(BF88:BF110)),  2)</f>
        <v>0</v>
      </c>
      <c r="G38" s="36"/>
      <c r="H38" s="36"/>
      <c r="I38" s="166">
        <v>0.14999999999999999</v>
      </c>
      <c r="J38" s="147"/>
      <c r="K38" s="160">
        <f>ROUND(((SUM(BF88:BF110))*I38),  2)</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45</v>
      </c>
      <c r="F39" s="160">
        <f>ROUND((SUM(BG88:BG110)),  2)</f>
        <v>0</v>
      </c>
      <c r="G39" s="36"/>
      <c r="H39" s="36"/>
      <c r="I39" s="166">
        <v>0.20999999999999999</v>
      </c>
      <c r="J39" s="147"/>
      <c r="K39" s="160">
        <f>0</f>
        <v>0</v>
      </c>
      <c r="L39" s="36"/>
      <c r="M39" s="148"/>
      <c r="S39" s="36"/>
      <c r="T39" s="36"/>
      <c r="U39" s="36"/>
      <c r="V39" s="36"/>
      <c r="W39" s="36"/>
      <c r="X39" s="36"/>
      <c r="Y39" s="36"/>
      <c r="Z39" s="36"/>
      <c r="AA39" s="36"/>
      <c r="AB39" s="36"/>
      <c r="AC39" s="36"/>
      <c r="AD39" s="36"/>
      <c r="AE39" s="36"/>
    </row>
    <row r="40" hidden="1" s="2" customFormat="1" ht="14.4" customHeight="1">
      <c r="A40" s="36"/>
      <c r="B40" s="42"/>
      <c r="C40" s="36"/>
      <c r="D40" s="36"/>
      <c r="E40" s="145" t="s">
        <v>46</v>
      </c>
      <c r="F40" s="160">
        <f>ROUND((SUM(BH88:BH110)),  2)</f>
        <v>0</v>
      </c>
      <c r="G40" s="36"/>
      <c r="H40" s="36"/>
      <c r="I40" s="166">
        <v>0.14999999999999999</v>
      </c>
      <c r="J40" s="147"/>
      <c r="K40" s="160">
        <f>0</f>
        <v>0</v>
      </c>
      <c r="L40" s="36"/>
      <c r="M40" s="148"/>
      <c r="S40" s="36"/>
      <c r="T40" s="36"/>
      <c r="U40" s="36"/>
      <c r="V40" s="36"/>
      <c r="W40" s="36"/>
      <c r="X40" s="36"/>
      <c r="Y40" s="36"/>
      <c r="Z40" s="36"/>
      <c r="AA40" s="36"/>
      <c r="AB40" s="36"/>
      <c r="AC40" s="36"/>
      <c r="AD40" s="36"/>
      <c r="AE40" s="36"/>
    </row>
    <row r="41" hidden="1" s="2" customFormat="1" ht="14.4" customHeight="1">
      <c r="A41" s="36"/>
      <c r="B41" s="42"/>
      <c r="C41" s="36"/>
      <c r="D41" s="36"/>
      <c r="E41" s="145" t="s">
        <v>47</v>
      </c>
      <c r="F41" s="160">
        <f>ROUND((SUM(BI88:BI110)),  2)</f>
        <v>0</v>
      </c>
      <c r="G41" s="36"/>
      <c r="H41" s="36"/>
      <c r="I41" s="166">
        <v>0</v>
      </c>
      <c r="J41" s="147"/>
      <c r="K41" s="160">
        <f>0</f>
        <v>0</v>
      </c>
      <c r="L41" s="36"/>
      <c r="M41" s="148"/>
      <c r="S41" s="36"/>
      <c r="T41" s="36"/>
      <c r="U41" s="36"/>
      <c r="V41" s="36"/>
      <c r="W41" s="36"/>
      <c r="X41" s="36"/>
      <c r="Y41" s="36"/>
      <c r="Z41" s="36"/>
      <c r="AA41" s="36"/>
      <c r="AB41" s="36"/>
      <c r="AC41" s="36"/>
      <c r="AD41" s="36"/>
      <c r="AE41" s="36"/>
    </row>
    <row r="42" s="2" customFormat="1" ht="6.96" customHeight="1">
      <c r="A42" s="36"/>
      <c r="B42" s="42"/>
      <c r="C42" s="36"/>
      <c r="D42" s="36"/>
      <c r="E42" s="36"/>
      <c r="F42" s="36"/>
      <c r="G42" s="36"/>
      <c r="H42" s="36"/>
      <c r="I42" s="147"/>
      <c r="J42" s="147"/>
      <c r="K42" s="36"/>
      <c r="L42" s="36"/>
      <c r="M42" s="148"/>
      <c r="S42" s="36"/>
      <c r="T42" s="36"/>
      <c r="U42" s="36"/>
      <c r="V42" s="36"/>
      <c r="W42" s="36"/>
      <c r="X42" s="36"/>
      <c r="Y42" s="36"/>
      <c r="Z42" s="36"/>
      <c r="AA42" s="36"/>
      <c r="AB42" s="36"/>
      <c r="AC42" s="36"/>
      <c r="AD42" s="36"/>
      <c r="AE42" s="36"/>
    </row>
    <row r="43" s="2" customFormat="1" ht="25.44" customHeight="1">
      <c r="A43" s="36"/>
      <c r="B43" s="42"/>
      <c r="C43" s="167"/>
      <c r="D43" s="168" t="s">
        <v>48</v>
      </c>
      <c r="E43" s="169"/>
      <c r="F43" s="169"/>
      <c r="G43" s="170" t="s">
        <v>49</v>
      </c>
      <c r="H43" s="171" t="s">
        <v>50</v>
      </c>
      <c r="I43" s="172"/>
      <c r="J43" s="172"/>
      <c r="K43" s="173">
        <f>SUM(K34:K41)</f>
        <v>0</v>
      </c>
      <c r="L43" s="174"/>
      <c r="M43" s="148"/>
      <c r="S43" s="36"/>
      <c r="T43" s="36"/>
      <c r="U43" s="36"/>
      <c r="V43" s="36"/>
      <c r="W43" s="36"/>
      <c r="X43" s="36"/>
      <c r="Y43" s="36"/>
      <c r="Z43" s="36"/>
      <c r="AA43" s="36"/>
      <c r="AB43" s="36"/>
      <c r="AC43" s="36"/>
      <c r="AD43" s="36"/>
      <c r="AE43" s="36"/>
    </row>
    <row r="44" s="2" customFormat="1" ht="14.4" customHeight="1">
      <c r="A44" s="36"/>
      <c r="B44" s="175"/>
      <c r="C44" s="176"/>
      <c r="D44" s="176"/>
      <c r="E44" s="176"/>
      <c r="F44" s="176"/>
      <c r="G44" s="176"/>
      <c r="H44" s="176"/>
      <c r="I44" s="177"/>
      <c r="J44" s="177"/>
      <c r="K44" s="176"/>
      <c r="L44" s="176"/>
      <c r="M44" s="148"/>
      <c r="S44" s="36"/>
      <c r="T44" s="36"/>
      <c r="U44" s="36"/>
      <c r="V44" s="36"/>
      <c r="W44" s="36"/>
      <c r="X44" s="36"/>
      <c r="Y44" s="36"/>
      <c r="Z44" s="36"/>
      <c r="AA44" s="36"/>
      <c r="AB44" s="36"/>
      <c r="AC44" s="36"/>
      <c r="AD44" s="36"/>
      <c r="AE44" s="36"/>
    </row>
    <row r="48" s="2" customFormat="1" ht="6.96" customHeight="1">
      <c r="A48" s="36"/>
      <c r="B48" s="178"/>
      <c r="C48" s="179"/>
      <c r="D48" s="179"/>
      <c r="E48" s="179"/>
      <c r="F48" s="179"/>
      <c r="G48" s="179"/>
      <c r="H48" s="179"/>
      <c r="I48" s="180"/>
      <c r="J48" s="180"/>
      <c r="K48" s="179"/>
      <c r="L48" s="179"/>
      <c r="M48" s="148"/>
      <c r="S48" s="36"/>
      <c r="T48" s="36"/>
      <c r="U48" s="36"/>
      <c r="V48" s="36"/>
      <c r="W48" s="36"/>
      <c r="X48" s="36"/>
      <c r="Y48" s="36"/>
      <c r="Z48" s="36"/>
      <c r="AA48" s="36"/>
      <c r="AB48" s="36"/>
      <c r="AC48" s="36"/>
      <c r="AD48" s="36"/>
      <c r="AE48" s="36"/>
    </row>
    <row r="49" s="2" customFormat="1" ht="24.96" customHeight="1">
      <c r="A49" s="36"/>
      <c r="B49" s="37"/>
      <c r="C49" s="21" t="s">
        <v>139</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6.96" customHeight="1">
      <c r="A50" s="36"/>
      <c r="B50" s="37"/>
      <c r="C50" s="38"/>
      <c r="D50" s="38"/>
      <c r="E50" s="38"/>
      <c r="F50" s="38"/>
      <c r="G50" s="38"/>
      <c r="H50" s="38"/>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17</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181" t="str">
        <f>E7</f>
        <v>Oprava zabezpečovacího zařízení v ŽST Dobříš</v>
      </c>
      <c r="F52" s="30"/>
      <c r="G52" s="30"/>
      <c r="H52" s="30"/>
      <c r="I52" s="147"/>
      <c r="J52" s="147"/>
      <c r="K52" s="38"/>
      <c r="L52" s="38"/>
      <c r="M52" s="148"/>
      <c r="S52" s="36"/>
      <c r="T52" s="36"/>
      <c r="U52" s="36"/>
      <c r="V52" s="36"/>
      <c r="W52" s="36"/>
      <c r="X52" s="36"/>
      <c r="Y52" s="36"/>
      <c r="Z52" s="36"/>
      <c r="AA52" s="36"/>
      <c r="AB52" s="36"/>
      <c r="AC52" s="36"/>
      <c r="AD52" s="36"/>
      <c r="AE52" s="36"/>
    </row>
    <row r="53" s="1" customFormat="1" ht="12" customHeight="1">
      <c r="B53" s="19"/>
      <c r="C53" s="30" t="s">
        <v>133</v>
      </c>
      <c r="D53" s="20"/>
      <c r="E53" s="20"/>
      <c r="F53" s="20"/>
      <c r="G53" s="20"/>
      <c r="H53" s="20"/>
      <c r="I53" s="139"/>
      <c r="J53" s="139"/>
      <c r="K53" s="20"/>
      <c r="L53" s="20"/>
      <c r="M53" s="18"/>
    </row>
    <row r="54" s="2" customFormat="1" ht="14.4" customHeight="1">
      <c r="A54" s="36"/>
      <c r="B54" s="37"/>
      <c r="C54" s="38"/>
      <c r="D54" s="38"/>
      <c r="E54" s="181" t="s">
        <v>1427</v>
      </c>
      <c r="F54" s="38"/>
      <c r="G54" s="38"/>
      <c r="H54" s="38"/>
      <c r="I54" s="147"/>
      <c r="J54" s="147"/>
      <c r="K54" s="38"/>
      <c r="L54" s="38"/>
      <c r="M54" s="148"/>
      <c r="S54" s="36"/>
      <c r="T54" s="36"/>
      <c r="U54" s="36"/>
      <c r="V54" s="36"/>
      <c r="W54" s="36"/>
      <c r="X54" s="36"/>
      <c r="Y54" s="36"/>
      <c r="Z54" s="36"/>
      <c r="AA54" s="36"/>
      <c r="AB54" s="36"/>
      <c r="AC54" s="36"/>
      <c r="AD54" s="36"/>
      <c r="AE54" s="36"/>
    </row>
    <row r="55" s="2" customFormat="1" ht="12" customHeight="1">
      <c r="A55" s="36"/>
      <c r="B55" s="37"/>
      <c r="C55" s="30" t="s">
        <v>135</v>
      </c>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14.4" customHeight="1">
      <c r="A56" s="36"/>
      <c r="B56" s="37"/>
      <c r="C56" s="38"/>
      <c r="D56" s="38"/>
      <c r="E56" s="67" t="str">
        <f>E11</f>
        <v>01 - informační a rozhlas. zař.</v>
      </c>
      <c r="F56" s="38"/>
      <c r="G56" s="38"/>
      <c r="H56" s="38"/>
      <c r="I56" s="147"/>
      <c r="J56" s="147"/>
      <c r="K56" s="38"/>
      <c r="L56" s="38"/>
      <c r="M56" s="148"/>
      <c r="S56" s="36"/>
      <c r="T56" s="36"/>
      <c r="U56" s="36"/>
      <c r="V56" s="36"/>
      <c r="W56" s="36"/>
      <c r="X56" s="36"/>
      <c r="Y56" s="36"/>
      <c r="Z56" s="36"/>
      <c r="AA56" s="36"/>
      <c r="AB56" s="36"/>
      <c r="AC56" s="36"/>
      <c r="AD56" s="36"/>
      <c r="AE56" s="36"/>
    </row>
    <row r="57" s="2" customFormat="1" ht="6.96" customHeight="1">
      <c r="A57" s="36"/>
      <c r="B57" s="37"/>
      <c r="C57" s="38"/>
      <c r="D57" s="38"/>
      <c r="E57" s="38"/>
      <c r="F57" s="38"/>
      <c r="G57" s="38"/>
      <c r="H57" s="38"/>
      <c r="I57" s="147"/>
      <c r="J57" s="147"/>
      <c r="K57" s="38"/>
      <c r="L57" s="38"/>
      <c r="M57" s="148"/>
      <c r="S57" s="36"/>
      <c r="T57" s="36"/>
      <c r="U57" s="36"/>
      <c r="V57" s="36"/>
      <c r="W57" s="36"/>
      <c r="X57" s="36"/>
      <c r="Y57" s="36"/>
      <c r="Z57" s="36"/>
      <c r="AA57" s="36"/>
      <c r="AB57" s="36"/>
      <c r="AC57" s="36"/>
      <c r="AD57" s="36"/>
      <c r="AE57" s="36"/>
    </row>
    <row r="58" s="2" customFormat="1" ht="12" customHeight="1">
      <c r="A58" s="36"/>
      <c r="B58" s="37"/>
      <c r="C58" s="30" t="s">
        <v>22</v>
      </c>
      <c r="D58" s="38"/>
      <c r="E58" s="38"/>
      <c r="F58" s="25" t="str">
        <f>F14</f>
        <v>Dobříš</v>
      </c>
      <c r="G58" s="38"/>
      <c r="H58" s="38"/>
      <c r="I58" s="150" t="s">
        <v>24</v>
      </c>
      <c r="J58" s="152" t="str">
        <f>IF(J14="","",J14)</f>
        <v>18. 12. 2019</v>
      </c>
      <c r="K58" s="38"/>
      <c r="L58" s="38"/>
      <c r="M58" s="148"/>
      <c r="S58" s="36"/>
      <c r="T58" s="36"/>
      <c r="U58" s="36"/>
      <c r="V58" s="36"/>
      <c r="W58" s="36"/>
      <c r="X58" s="36"/>
      <c r="Y58" s="36"/>
      <c r="Z58" s="36"/>
      <c r="AA58" s="36"/>
      <c r="AB58" s="36"/>
      <c r="AC58" s="36"/>
      <c r="AD58" s="36"/>
      <c r="AE58" s="36"/>
    </row>
    <row r="59" s="2" customFormat="1" ht="6.96" customHeight="1">
      <c r="A59" s="36"/>
      <c r="B59" s="37"/>
      <c r="C59" s="38"/>
      <c r="D59" s="38"/>
      <c r="E59" s="38"/>
      <c r="F59" s="38"/>
      <c r="G59" s="38"/>
      <c r="H59" s="38"/>
      <c r="I59" s="147"/>
      <c r="J59" s="147"/>
      <c r="K59" s="38"/>
      <c r="L59" s="38"/>
      <c r="M59" s="148"/>
      <c r="S59" s="36"/>
      <c r="T59" s="36"/>
      <c r="U59" s="36"/>
      <c r="V59" s="36"/>
      <c r="W59" s="36"/>
      <c r="X59" s="36"/>
      <c r="Y59" s="36"/>
      <c r="Z59" s="36"/>
      <c r="AA59" s="36"/>
      <c r="AB59" s="36"/>
      <c r="AC59" s="36"/>
      <c r="AD59" s="36"/>
      <c r="AE59" s="36"/>
    </row>
    <row r="60" s="2" customFormat="1" ht="26.4" customHeight="1">
      <c r="A60" s="36"/>
      <c r="B60" s="37"/>
      <c r="C60" s="30" t="s">
        <v>26</v>
      </c>
      <c r="D60" s="38"/>
      <c r="E60" s="38"/>
      <c r="F60" s="25" t="str">
        <f>E17</f>
        <v>Jiří Kejkula</v>
      </c>
      <c r="G60" s="38"/>
      <c r="H60" s="38"/>
      <c r="I60" s="150" t="s">
        <v>32</v>
      </c>
      <c r="J60" s="182" t="str">
        <f>E23</f>
        <v>Signal projekt s.r.o.</v>
      </c>
      <c r="K60" s="38"/>
      <c r="L60" s="38"/>
      <c r="M60" s="148"/>
      <c r="S60" s="36"/>
      <c r="T60" s="36"/>
      <c r="U60" s="36"/>
      <c r="V60" s="36"/>
      <c r="W60" s="36"/>
      <c r="X60" s="36"/>
      <c r="Y60" s="36"/>
      <c r="Z60" s="36"/>
      <c r="AA60" s="36"/>
      <c r="AB60" s="36"/>
      <c r="AC60" s="36"/>
      <c r="AD60" s="36"/>
      <c r="AE60" s="36"/>
    </row>
    <row r="61" s="2" customFormat="1" ht="15.6" customHeight="1">
      <c r="A61" s="36"/>
      <c r="B61" s="37"/>
      <c r="C61" s="30" t="s">
        <v>30</v>
      </c>
      <c r="D61" s="38"/>
      <c r="E61" s="38"/>
      <c r="F61" s="25" t="str">
        <f>IF(E20="","",E20)</f>
        <v>Vyplň údaj</v>
      </c>
      <c r="G61" s="38"/>
      <c r="H61" s="38"/>
      <c r="I61" s="150" t="s">
        <v>34</v>
      </c>
      <c r="J61" s="182" t="str">
        <f>E26</f>
        <v>Zdeněk Hron</v>
      </c>
      <c r="K61" s="38"/>
      <c r="L61" s="38"/>
      <c r="M61" s="148"/>
      <c r="S61" s="36"/>
      <c r="T61" s="36"/>
      <c r="U61" s="36"/>
      <c r="V61" s="36"/>
      <c r="W61" s="36"/>
      <c r="X61" s="36"/>
      <c r="Y61" s="36"/>
      <c r="Z61" s="36"/>
      <c r="AA61" s="36"/>
      <c r="AB61" s="36"/>
      <c r="AC61" s="36"/>
      <c r="AD61" s="36"/>
      <c r="AE61" s="36"/>
    </row>
    <row r="62" s="2" customFormat="1" ht="10.32" customHeight="1">
      <c r="A62" s="36"/>
      <c r="B62" s="37"/>
      <c r="C62" s="38"/>
      <c r="D62" s="38"/>
      <c r="E62" s="38"/>
      <c r="F62" s="38"/>
      <c r="G62" s="38"/>
      <c r="H62" s="38"/>
      <c r="I62" s="147"/>
      <c r="J62" s="147"/>
      <c r="K62" s="38"/>
      <c r="L62" s="38"/>
      <c r="M62" s="148"/>
      <c r="S62" s="36"/>
      <c r="T62" s="36"/>
      <c r="U62" s="36"/>
      <c r="V62" s="36"/>
      <c r="W62" s="36"/>
      <c r="X62" s="36"/>
      <c r="Y62" s="36"/>
      <c r="Z62" s="36"/>
      <c r="AA62" s="36"/>
      <c r="AB62" s="36"/>
      <c r="AC62" s="36"/>
      <c r="AD62" s="36"/>
      <c r="AE62" s="36"/>
    </row>
    <row r="63" s="2" customFormat="1" ht="29.28" customHeight="1">
      <c r="A63" s="36"/>
      <c r="B63" s="37"/>
      <c r="C63" s="183" t="s">
        <v>140</v>
      </c>
      <c r="D63" s="184"/>
      <c r="E63" s="184"/>
      <c r="F63" s="184"/>
      <c r="G63" s="184"/>
      <c r="H63" s="184"/>
      <c r="I63" s="185" t="s">
        <v>141</v>
      </c>
      <c r="J63" s="185" t="s">
        <v>142</v>
      </c>
      <c r="K63" s="186" t="s">
        <v>143</v>
      </c>
      <c r="L63" s="184"/>
      <c r="M63" s="148"/>
      <c r="S63" s="36"/>
      <c r="T63" s="36"/>
      <c r="U63" s="36"/>
      <c r="V63" s="36"/>
      <c r="W63" s="36"/>
      <c r="X63" s="36"/>
      <c r="Y63" s="36"/>
      <c r="Z63" s="36"/>
      <c r="AA63" s="36"/>
      <c r="AB63" s="36"/>
      <c r="AC63" s="36"/>
      <c r="AD63" s="36"/>
      <c r="AE63" s="36"/>
    </row>
    <row r="64" s="2" customFormat="1" ht="10.32" customHeight="1">
      <c r="A64" s="36"/>
      <c r="B64" s="37"/>
      <c r="C64" s="38"/>
      <c r="D64" s="38"/>
      <c r="E64" s="38"/>
      <c r="F64" s="38"/>
      <c r="G64" s="38"/>
      <c r="H64" s="38"/>
      <c r="I64" s="147"/>
      <c r="J64" s="147"/>
      <c r="K64" s="38"/>
      <c r="L64" s="38"/>
      <c r="M64" s="148"/>
      <c r="S64" s="36"/>
      <c r="T64" s="36"/>
      <c r="U64" s="36"/>
      <c r="V64" s="36"/>
      <c r="W64" s="36"/>
      <c r="X64" s="36"/>
      <c r="Y64" s="36"/>
      <c r="Z64" s="36"/>
      <c r="AA64" s="36"/>
      <c r="AB64" s="36"/>
      <c r="AC64" s="36"/>
      <c r="AD64" s="36"/>
      <c r="AE64" s="36"/>
    </row>
    <row r="65" s="2" customFormat="1" ht="22.8" customHeight="1">
      <c r="A65" s="36"/>
      <c r="B65" s="37"/>
      <c r="C65" s="187" t="s">
        <v>72</v>
      </c>
      <c r="D65" s="38"/>
      <c r="E65" s="38"/>
      <c r="F65" s="38"/>
      <c r="G65" s="38"/>
      <c r="H65" s="38"/>
      <c r="I65" s="188">
        <f>Q88</f>
        <v>0</v>
      </c>
      <c r="J65" s="188">
        <f>R88</f>
        <v>0</v>
      </c>
      <c r="K65" s="100">
        <f>K88</f>
        <v>0</v>
      </c>
      <c r="L65" s="38"/>
      <c r="M65" s="148"/>
      <c r="S65" s="36"/>
      <c r="T65" s="36"/>
      <c r="U65" s="36"/>
      <c r="V65" s="36"/>
      <c r="W65" s="36"/>
      <c r="X65" s="36"/>
      <c r="Y65" s="36"/>
      <c r="Z65" s="36"/>
      <c r="AA65" s="36"/>
      <c r="AB65" s="36"/>
      <c r="AC65" s="36"/>
      <c r="AD65" s="36"/>
      <c r="AE65" s="36"/>
      <c r="AU65" s="15" t="s">
        <v>144</v>
      </c>
    </row>
    <row r="66" s="9" customFormat="1" ht="24.96" customHeight="1">
      <c r="A66" s="9"/>
      <c r="B66" s="189"/>
      <c r="C66" s="190"/>
      <c r="D66" s="191" t="s">
        <v>147</v>
      </c>
      <c r="E66" s="192"/>
      <c r="F66" s="192"/>
      <c r="G66" s="192"/>
      <c r="H66" s="192"/>
      <c r="I66" s="193">
        <f>Q89</f>
        <v>0</v>
      </c>
      <c r="J66" s="193">
        <f>R89</f>
        <v>0</v>
      </c>
      <c r="K66" s="194">
        <f>K89</f>
        <v>0</v>
      </c>
      <c r="L66" s="190"/>
      <c r="M66" s="195"/>
      <c r="S66" s="9"/>
      <c r="T66" s="9"/>
      <c r="U66" s="9"/>
      <c r="V66" s="9"/>
      <c r="W66" s="9"/>
      <c r="X66" s="9"/>
      <c r="Y66" s="9"/>
      <c r="Z66" s="9"/>
      <c r="AA66" s="9"/>
      <c r="AB66" s="9"/>
      <c r="AC66" s="9"/>
      <c r="AD66" s="9"/>
      <c r="AE66" s="9"/>
    </row>
    <row r="67" s="2" customFormat="1" ht="21.84" customHeight="1">
      <c r="A67" s="36"/>
      <c r="B67" s="37"/>
      <c r="C67" s="38"/>
      <c r="D67" s="38"/>
      <c r="E67" s="38"/>
      <c r="F67" s="38"/>
      <c r="G67" s="38"/>
      <c r="H67" s="38"/>
      <c r="I67" s="147"/>
      <c r="J67" s="147"/>
      <c r="K67" s="38"/>
      <c r="L67" s="38"/>
      <c r="M67" s="148"/>
      <c r="S67" s="36"/>
      <c r="T67" s="36"/>
      <c r="U67" s="36"/>
      <c r="V67" s="36"/>
      <c r="W67" s="36"/>
      <c r="X67" s="36"/>
      <c r="Y67" s="36"/>
      <c r="Z67" s="36"/>
      <c r="AA67" s="36"/>
      <c r="AB67" s="36"/>
      <c r="AC67" s="36"/>
      <c r="AD67" s="36"/>
      <c r="AE67" s="36"/>
    </row>
    <row r="68" s="2" customFormat="1" ht="6.96" customHeight="1">
      <c r="A68" s="36"/>
      <c r="B68" s="57"/>
      <c r="C68" s="58"/>
      <c r="D68" s="58"/>
      <c r="E68" s="58"/>
      <c r="F68" s="58"/>
      <c r="G68" s="58"/>
      <c r="H68" s="58"/>
      <c r="I68" s="177"/>
      <c r="J68" s="177"/>
      <c r="K68" s="58"/>
      <c r="L68" s="58"/>
      <c r="M68" s="148"/>
      <c r="S68" s="36"/>
      <c r="T68" s="36"/>
      <c r="U68" s="36"/>
      <c r="V68" s="36"/>
      <c r="W68" s="36"/>
      <c r="X68" s="36"/>
      <c r="Y68" s="36"/>
      <c r="Z68" s="36"/>
      <c r="AA68" s="36"/>
      <c r="AB68" s="36"/>
      <c r="AC68" s="36"/>
      <c r="AD68" s="36"/>
      <c r="AE68" s="36"/>
    </row>
    <row r="72" s="2" customFormat="1" ht="6.96" customHeight="1">
      <c r="A72" s="36"/>
      <c r="B72" s="59"/>
      <c r="C72" s="60"/>
      <c r="D72" s="60"/>
      <c r="E72" s="60"/>
      <c r="F72" s="60"/>
      <c r="G72" s="60"/>
      <c r="H72" s="60"/>
      <c r="I72" s="180"/>
      <c r="J72" s="180"/>
      <c r="K72" s="60"/>
      <c r="L72" s="60"/>
      <c r="M72" s="148"/>
      <c r="S72" s="36"/>
      <c r="T72" s="36"/>
      <c r="U72" s="36"/>
      <c r="V72" s="36"/>
      <c r="W72" s="36"/>
      <c r="X72" s="36"/>
      <c r="Y72" s="36"/>
      <c r="Z72" s="36"/>
      <c r="AA72" s="36"/>
      <c r="AB72" s="36"/>
      <c r="AC72" s="36"/>
      <c r="AD72" s="36"/>
      <c r="AE72" s="36"/>
    </row>
    <row r="73" s="2" customFormat="1" ht="24.96" customHeight="1">
      <c r="A73" s="36"/>
      <c r="B73" s="37"/>
      <c r="C73" s="21" t="s">
        <v>148</v>
      </c>
      <c r="D73" s="38"/>
      <c r="E73" s="38"/>
      <c r="F73" s="38"/>
      <c r="G73" s="38"/>
      <c r="H73" s="38"/>
      <c r="I73" s="147"/>
      <c r="J73" s="147"/>
      <c r="K73" s="38"/>
      <c r="L73" s="38"/>
      <c r="M73" s="148"/>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147"/>
      <c r="J74" s="147"/>
      <c r="K74" s="38"/>
      <c r="L74" s="38"/>
      <c r="M74" s="148"/>
      <c r="S74" s="36"/>
      <c r="T74" s="36"/>
      <c r="U74" s="36"/>
      <c r="V74" s="36"/>
      <c r="W74" s="36"/>
      <c r="X74" s="36"/>
      <c r="Y74" s="36"/>
      <c r="Z74" s="36"/>
      <c r="AA74" s="36"/>
      <c r="AB74" s="36"/>
      <c r="AC74" s="36"/>
      <c r="AD74" s="36"/>
      <c r="AE74" s="36"/>
    </row>
    <row r="75" s="2" customFormat="1" ht="12" customHeight="1">
      <c r="A75" s="36"/>
      <c r="B75" s="37"/>
      <c r="C75" s="30" t="s">
        <v>17</v>
      </c>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4.4" customHeight="1">
      <c r="A76" s="36"/>
      <c r="B76" s="37"/>
      <c r="C76" s="38"/>
      <c r="D76" s="38"/>
      <c r="E76" s="181" t="str">
        <f>E7</f>
        <v>Oprava zabezpečovacího zařízení v ŽST Dobříš</v>
      </c>
      <c r="F76" s="30"/>
      <c r="G76" s="30"/>
      <c r="H76" s="30"/>
      <c r="I76" s="147"/>
      <c r="J76" s="147"/>
      <c r="K76" s="38"/>
      <c r="L76" s="38"/>
      <c r="M76" s="148"/>
      <c r="S76" s="36"/>
      <c r="T76" s="36"/>
      <c r="U76" s="36"/>
      <c r="V76" s="36"/>
      <c r="W76" s="36"/>
      <c r="X76" s="36"/>
      <c r="Y76" s="36"/>
      <c r="Z76" s="36"/>
      <c r="AA76" s="36"/>
      <c r="AB76" s="36"/>
      <c r="AC76" s="36"/>
      <c r="AD76" s="36"/>
      <c r="AE76" s="36"/>
    </row>
    <row r="77" s="1" customFormat="1" ht="12" customHeight="1">
      <c r="B77" s="19"/>
      <c r="C77" s="30" t="s">
        <v>133</v>
      </c>
      <c r="D77" s="20"/>
      <c r="E77" s="20"/>
      <c r="F77" s="20"/>
      <c r="G77" s="20"/>
      <c r="H77" s="20"/>
      <c r="I77" s="139"/>
      <c r="J77" s="139"/>
      <c r="K77" s="20"/>
      <c r="L77" s="20"/>
      <c r="M77" s="18"/>
    </row>
    <row r="78" s="2" customFormat="1" ht="14.4" customHeight="1">
      <c r="A78" s="36"/>
      <c r="B78" s="37"/>
      <c r="C78" s="38"/>
      <c r="D78" s="38"/>
      <c r="E78" s="181" t="s">
        <v>1427</v>
      </c>
      <c r="F78" s="38"/>
      <c r="G78" s="38"/>
      <c r="H78" s="38"/>
      <c r="I78" s="147"/>
      <c r="J78" s="147"/>
      <c r="K78" s="38"/>
      <c r="L78" s="38"/>
      <c r="M78" s="148"/>
      <c r="S78" s="36"/>
      <c r="T78" s="36"/>
      <c r="U78" s="36"/>
      <c r="V78" s="36"/>
      <c r="W78" s="36"/>
      <c r="X78" s="36"/>
      <c r="Y78" s="36"/>
      <c r="Z78" s="36"/>
      <c r="AA78" s="36"/>
      <c r="AB78" s="36"/>
      <c r="AC78" s="36"/>
      <c r="AD78" s="36"/>
      <c r="AE78" s="36"/>
    </row>
    <row r="79" s="2" customFormat="1" ht="12" customHeight="1">
      <c r="A79" s="36"/>
      <c r="B79" s="37"/>
      <c r="C79" s="30" t="s">
        <v>135</v>
      </c>
      <c r="D79" s="38"/>
      <c r="E79" s="38"/>
      <c r="F79" s="38"/>
      <c r="G79" s="38"/>
      <c r="H79" s="38"/>
      <c r="I79" s="147"/>
      <c r="J79" s="147"/>
      <c r="K79" s="38"/>
      <c r="L79" s="38"/>
      <c r="M79" s="148"/>
      <c r="S79" s="36"/>
      <c r="T79" s="36"/>
      <c r="U79" s="36"/>
      <c r="V79" s="36"/>
      <c r="W79" s="36"/>
      <c r="X79" s="36"/>
      <c r="Y79" s="36"/>
      <c r="Z79" s="36"/>
      <c r="AA79" s="36"/>
      <c r="AB79" s="36"/>
      <c r="AC79" s="36"/>
      <c r="AD79" s="36"/>
      <c r="AE79" s="36"/>
    </row>
    <row r="80" s="2" customFormat="1" ht="14.4" customHeight="1">
      <c r="A80" s="36"/>
      <c r="B80" s="37"/>
      <c r="C80" s="38"/>
      <c r="D80" s="38"/>
      <c r="E80" s="67" t="str">
        <f>E11</f>
        <v>01 - informační a rozhlas. zař.</v>
      </c>
      <c r="F80" s="38"/>
      <c r="G80" s="38"/>
      <c r="H80" s="38"/>
      <c r="I80" s="147"/>
      <c r="J80" s="147"/>
      <c r="K80" s="38"/>
      <c r="L80" s="38"/>
      <c r="M80" s="148"/>
      <c r="S80" s="36"/>
      <c r="T80" s="36"/>
      <c r="U80" s="36"/>
      <c r="V80" s="36"/>
      <c r="W80" s="36"/>
      <c r="X80" s="36"/>
      <c r="Y80" s="36"/>
      <c r="Z80" s="36"/>
      <c r="AA80" s="36"/>
      <c r="AB80" s="36"/>
      <c r="AC80" s="36"/>
      <c r="AD80" s="36"/>
      <c r="AE80" s="36"/>
    </row>
    <row r="81" s="2" customFormat="1" ht="6.96" customHeight="1">
      <c r="A81" s="36"/>
      <c r="B81" s="37"/>
      <c r="C81" s="38"/>
      <c r="D81" s="38"/>
      <c r="E81" s="38"/>
      <c r="F81" s="38"/>
      <c r="G81" s="38"/>
      <c r="H81" s="38"/>
      <c r="I81" s="147"/>
      <c r="J81" s="147"/>
      <c r="K81" s="38"/>
      <c r="L81" s="38"/>
      <c r="M81" s="148"/>
      <c r="S81" s="36"/>
      <c r="T81" s="36"/>
      <c r="U81" s="36"/>
      <c r="V81" s="36"/>
      <c r="W81" s="36"/>
      <c r="X81" s="36"/>
      <c r="Y81" s="36"/>
      <c r="Z81" s="36"/>
      <c r="AA81" s="36"/>
      <c r="AB81" s="36"/>
      <c r="AC81" s="36"/>
      <c r="AD81" s="36"/>
      <c r="AE81" s="36"/>
    </row>
    <row r="82" s="2" customFormat="1" ht="12" customHeight="1">
      <c r="A82" s="36"/>
      <c r="B82" s="37"/>
      <c r="C82" s="30" t="s">
        <v>22</v>
      </c>
      <c r="D82" s="38"/>
      <c r="E82" s="38"/>
      <c r="F82" s="25" t="str">
        <f>F14</f>
        <v>Dobříš</v>
      </c>
      <c r="G82" s="38"/>
      <c r="H82" s="38"/>
      <c r="I82" s="150" t="s">
        <v>24</v>
      </c>
      <c r="J82" s="152" t="str">
        <f>IF(J14="","",J14)</f>
        <v>18. 12. 2019</v>
      </c>
      <c r="K82" s="38"/>
      <c r="L82" s="38"/>
      <c r="M82" s="148"/>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147"/>
      <c r="J83" s="147"/>
      <c r="K83" s="38"/>
      <c r="L83" s="38"/>
      <c r="M83" s="148"/>
      <c r="S83" s="36"/>
      <c r="T83" s="36"/>
      <c r="U83" s="36"/>
      <c r="V83" s="36"/>
      <c r="W83" s="36"/>
      <c r="X83" s="36"/>
      <c r="Y83" s="36"/>
      <c r="Z83" s="36"/>
      <c r="AA83" s="36"/>
      <c r="AB83" s="36"/>
      <c r="AC83" s="36"/>
      <c r="AD83" s="36"/>
      <c r="AE83" s="36"/>
    </row>
    <row r="84" s="2" customFormat="1" ht="26.4" customHeight="1">
      <c r="A84" s="36"/>
      <c r="B84" s="37"/>
      <c r="C84" s="30" t="s">
        <v>26</v>
      </c>
      <c r="D84" s="38"/>
      <c r="E84" s="38"/>
      <c r="F84" s="25" t="str">
        <f>E17</f>
        <v>Jiří Kejkula</v>
      </c>
      <c r="G84" s="38"/>
      <c r="H84" s="38"/>
      <c r="I84" s="150" t="s">
        <v>32</v>
      </c>
      <c r="J84" s="182" t="str">
        <f>E23</f>
        <v>Signal projekt s.r.o.</v>
      </c>
      <c r="K84" s="38"/>
      <c r="L84" s="38"/>
      <c r="M84" s="148"/>
      <c r="S84" s="36"/>
      <c r="T84" s="36"/>
      <c r="U84" s="36"/>
      <c r="V84" s="36"/>
      <c r="W84" s="36"/>
      <c r="X84" s="36"/>
      <c r="Y84" s="36"/>
      <c r="Z84" s="36"/>
      <c r="AA84" s="36"/>
      <c r="AB84" s="36"/>
      <c r="AC84" s="36"/>
      <c r="AD84" s="36"/>
      <c r="AE84" s="36"/>
    </row>
    <row r="85" s="2" customFormat="1" ht="15.6" customHeight="1">
      <c r="A85" s="36"/>
      <c r="B85" s="37"/>
      <c r="C85" s="30" t="s">
        <v>30</v>
      </c>
      <c r="D85" s="38"/>
      <c r="E85" s="38"/>
      <c r="F85" s="25" t="str">
        <f>IF(E20="","",E20)</f>
        <v>Vyplň údaj</v>
      </c>
      <c r="G85" s="38"/>
      <c r="H85" s="38"/>
      <c r="I85" s="150" t="s">
        <v>34</v>
      </c>
      <c r="J85" s="182" t="str">
        <f>E26</f>
        <v>Zdeněk Hron</v>
      </c>
      <c r="K85" s="38"/>
      <c r="L85" s="38"/>
      <c r="M85" s="148"/>
      <c r="S85" s="36"/>
      <c r="T85" s="36"/>
      <c r="U85" s="36"/>
      <c r="V85" s="36"/>
      <c r="W85" s="36"/>
      <c r="X85" s="36"/>
      <c r="Y85" s="36"/>
      <c r="Z85" s="36"/>
      <c r="AA85" s="36"/>
      <c r="AB85" s="36"/>
      <c r="AC85" s="36"/>
      <c r="AD85" s="36"/>
      <c r="AE85" s="36"/>
    </row>
    <row r="86" s="2" customFormat="1" ht="10.32" customHeight="1">
      <c r="A86" s="36"/>
      <c r="B86" s="37"/>
      <c r="C86" s="38"/>
      <c r="D86" s="38"/>
      <c r="E86" s="38"/>
      <c r="F86" s="38"/>
      <c r="G86" s="38"/>
      <c r="H86" s="38"/>
      <c r="I86" s="147"/>
      <c r="J86" s="147"/>
      <c r="K86" s="38"/>
      <c r="L86" s="38"/>
      <c r="M86" s="148"/>
      <c r="S86" s="36"/>
      <c r="T86" s="36"/>
      <c r="U86" s="36"/>
      <c r="V86" s="36"/>
      <c r="W86" s="36"/>
      <c r="X86" s="36"/>
      <c r="Y86" s="36"/>
      <c r="Z86" s="36"/>
      <c r="AA86" s="36"/>
      <c r="AB86" s="36"/>
      <c r="AC86" s="36"/>
      <c r="AD86" s="36"/>
      <c r="AE86" s="36"/>
    </row>
    <row r="87" s="11" customFormat="1" ht="29.28" customHeight="1">
      <c r="A87" s="202"/>
      <c r="B87" s="203"/>
      <c r="C87" s="204" t="s">
        <v>149</v>
      </c>
      <c r="D87" s="205" t="s">
        <v>57</v>
      </c>
      <c r="E87" s="205" t="s">
        <v>53</v>
      </c>
      <c r="F87" s="205" t="s">
        <v>54</v>
      </c>
      <c r="G87" s="205" t="s">
        <v>150</v>
      </c>
      <c r="H87" s="205" t="s">
        <v>151</v>
      </c>
      <c r="I87" s="206" t="s">
        <v>152</v>
      </c>
      <c r="J87" s="206" t="s">
        <v>153</v>
      </c>
      <c r="K87" s="207" t="s">
        <v>143</v>
      </c>
      <c r="L87" s="208" t="s">
        <v>154</v>
      </c>
      <c r="M87" s="209"/>
      <c r="N87" s="90" t="s">
        <v>20</v>
      </c>
      <c r="O87" s="91" t="s">
        <v>42</v>
      </c>
      <c r="P87" s="91" t="s">
        <v>155</v>
      </c>
      <c r="Q87" s="91" t="s">
        <v>156</v>
      </c>
      <c r="R87" s="91" t="s">
        <v>157</v>
      </c>
      <c r="S87" s="91" t="s">
        <v>158</v>
      </c>
      <c r="T87" s="91" t="s">
        <v>159</v>
      </c>
      <c r="U87" s="91" t="s">
        <v>160</v>
      </c>
      <c r="V87" s="91" t="s">
        <v>161</v>
      </c>
      <c r="W87" s="91" t="s">
        <v>162</v>
      </c>
      <c r="X87" s="92" t="s">
        <v>163</v>
      </c>
      <c r="Y87" s="202"/>
      <c r="Z87" s="202"/>
      <c r="AA87" s="202"/>
      <c r="AB87" s="202"/>
      <c r="AC87" s="202"/>
      <c r="AD87" s="202"/>
      <c r="AE87" s="202"/>
    </row>
    <row r="88" s="2" customFormat="1" ht="22.8" customHeight="1">
      <c r="A88" s="36"/>
      <c r="B88" s="37"/>
      <c r="C88" s="97" t="s">
        <v>164</v>
      </c>
      <c r="D88" s="38"/>
      <c r="E88" s="38"/>
      <c r="F88" s="38"/>
      <c r="G88" s="38"/>
      <c r="H88" s="38"/>
      <c r="I88" s="147"/>
      <c r="J88" s="147"/>
      <c r="K88" s="210">
        <f>BK88</f>
        <v>0</v>
      </c>
      <c r="L88" s="38"/>
      <c r="M88" s="42"/>
      <c r="N88" s="93"/>
      <c r="O88" s="211"/>
      <c r="P88" s="94"/>
      <c r="Q88" s="212">
        <f>Q89</f>
        <v>0</v>
      </c>
      <c r="R88" s="212">
        <f>R89</f>
        <v>0</v>
      </c>
      <c r="S88" s="94"/>
      <c r="T88" s="213">
        <f>T89</f>
        <v>0</v>
      </c>
      <c r="U88" s="94"/>
      <c r="V88" s="213">
        <f>V89</f>
        <v>0</v>
      </c>
      <c r="W88" s="94"/>
      <c r="X88" s="214">
        <f>X89</f>
        <v>0</v>
      </c>
      <c r="Y88" s="36"/>
      <c r="Z88" s="36"/>
      <c r="AA88" s="36"/>
      <c r="AB88" s="36"/>
      <c r="AC88" s="36"/>
      <c r="AD88" s="36"/>
      <c r="AE88" s="36"/>
      <c r="AT88" s="15" t="s">
        <v>73</v>
      </c>
      <c r="AU88" s="15" t="s">
        <v>144</v>
      </c>
      <c r="BK88" s="215">
        <f>BK89</f>
        <v>0</v>
      </c>
    </row>
    <row r="89" s="12" customFormat="1" ht="25.92" customHeight="1">
      <c r="A89" s="12"/>
      <c r="B89" s="233"/>
      <c r="C89" s="234"/>
      <c r="D89" s="235" t="s">
        <v>73</v>
      </c>
      <c r="E89" s="236" t="s">
        <v>130</v>
      </c>
      <c r="F89" s="236" t="s">
        <v>222</v>
      </c>
      <c r="G89" s="234"/>
      <c r="H89" s="234"/>
      <c r="I89" s="237"/>
      <c r="J89" s="237"/>
      <c r="K89" s="238">
        <f>BK89</f>
        <v>0</v>
      </c>
      <c r="L89" s="234"/>
      <c r="M89" s="239"/>
      <c r="N89" s="240"/>
      <c r="O89" s="241"/>
      <c r="P89" s="241"/>
      <c r="Q89" s="242">
        <f>SUM(Q90:Q110)</f>
        <v>0</v>
      </c>
      <c r="R89" s="242">
        <f>SUM(R90:R110)</f>
        <v>0</v>
      </c>
      <c r="S89" s="241"/>
      <c r="T89" s="243">
        <f>SUM(T90:T110)</f>
        <v>0</v>
      </c>
      <c r="U89" s="241"/>
      <c r="V89" s="243">
        <f>SUM(V90:V110)</f>
        <v>0</v>
      </c>
      <c r="W89" s="241"/>
      <c r="X89" s="244">
        <f>SUM(X90:X110)</f>
        <v>0</v>
      </c>
      <c r="Y89" s="12"/>
      <c r="Z89" s="12"/>
      <c r="AA89" s="12"/>
      <c r="AB89" s="12"/>
      <c r="AC89" s="12"/>
      <c r="AD89" s="12"/>
      <c r="AE89" s="12"/>
      <c r="AR89" s="245" t="s">
        <v>172</v>
      </c>
      <c r="AT89" s="246" t="s">
        <v>73</v>
      </c>
      <c r="AU89" s="246" t="s">
        <v>74</v>
      </c>
      <c r="AY89" s="245" t="s">
        <v>170</v>
      </c>
      <c r="BK89" s="247">
        <f>SUM(BK90:BK110)</f>
        <v>0</v>
      </c>
    </row>
    <row r="90" s="2" customFormat="1" ht="21.6" customHeight="1">
      <c r="A90" s="36"/>
      <c r="B90" s="37"/>
      <c r="C90" s="216" t="s">
        <v>1259</v>
      </c>
      <c r="D90" s="216" t="s">
        <v>166</v>
      </c>
      <c r="E90" s="217" t="s">
        <v>1429</v>
      </c>
      <c r="F90" s="218" t="s">
        <v>1430</v>
      </c>
      <c r="G90" s="219" t="s">
        <v>169</v>
      </c>
      <c r="H90" s="220">
        <v>1</v>
      </c>
      <c r="I90" s="221"/>
      <c r="J90" s="222"/>
      <c r="K90" s="223">
        <f>ROUND(P90*H90,2)</f>
        <v>0</v>
      </c>
      <c r="L90" s="224"/>
      <c r="M90" s="225"/>
      <c r="N90" s="226" t="s">
        <v>20</v>
      </c>
      <c r="O90" s="227" t="s">
        <v>43</v>
      </c>
      <c r="P90" s="228">
        <f>I90+J90</f>
        <v>0</v>
      </c>
      <c r="Q90" s="228">
        <f>ROUND(I90*H90,2)</f>
        <v>0</v>
      </c>
      <c r="R90" s="228">
        <f>ROUND(J90*H90,2)</f>
        <v>0</v>
      </c>
      <c r="S90" s="82"/>
      <c r="T90" s="229">
        <f>S90*H90</f>
        <v>0</v>
      </c>
      <c r="U90" s="229">
        <v>0</v>
      </c>
      <c r="V90" s="229">
        <f>U90*H90</f>
        <v>0</v>
      </c>
      <c r="W90" s="229">
        <v>0</v>
      </c>
      <c r="X90" s="230">
        <f>W90*H90</f>
        <v>0</v>
      </c>
      <c r="Y90" s="36"/>
      <c r="Z90" s="36"/>
      <c r="AA90" s="36"/>
      <c r="AB90" s="36"/>
      <c r="AC90" s="36"/>
      <c r="AD90" s="36"/>
      <c r="AE90" s="36"/>
      <c r="AR90" s="231" t="s">
        <v>87</v>
      </c>
      <c r="AT90" s="231" t="s">
        <v>166</v>
      </c>
      <c r="AU90" s="231" t="s">
        <v>81</v>
      </c>
      <c r="AY90" s="15" t="s">
        <v>170</v>
      </c>
      <c r="BE90" s="232">
        <f>IF(O90="základní",K90,0)</f>
        <v>0</v>
      </c>
      <c r="BF90" s="232">
        <f>IF(O90="snížená",K90,0)</f>
        <v>0</v>
      </c>
      <c r="BG90" s="232">
        <f>IF(O90="zákl. přenesená",K90,0)</f>
        <v>0</v>
      </c>
      <c r="BH90" s="232">
        <f>IF(O90="sníž. přenesená",K90,0)</f>
        <v>0</v>
      </c>
      <c r="BI90" s="232">
        <f>IF(O90="nulová",K90,0)</f>
        <v>0</v>
      </c>
      <c r="BJ90" s="15" t="s">
        <v>81</v>
      </c>
      <c r="BK90" s="232">
        <f>ROUND(P90*H90,2)</f>
        <v>0</v>
      </c>
      <c r="BL90" s="15" t="s">
        <v>81</v>
      </c>
      <c r="BM90" s="231" t="s">
        <v>1431</v>
      </c>
    </row>
    <row r="91" s="2" customFormat="1" ht="32.4" customHeight="1">
      <c r="A91" s="36"/>
      <c r="B91" s="37"/>
      <c r="C91" s="250" t="s">
        <v>1226</v>
      </c>
      <c r="D91" s="250" t="s">
        <v>229</v>
      </c>
      <c r="E91" s="251" t="s">
        <v>1432</v>
      </c>
      <c r="F91" s="252" t="s">
        <v>1433</v>
      </c>
      <c r="G91" s="253" t="s">
        <v>187</v>
      </c>
      <c r="H91" s="254">
        <v>350</v>
      </c>
      <c r="I91" s="255"/>
      <c r="J91" s="255"/>
      <c r="K91" s="256">
        <f>ROUND(P91*H91,2)</f>
        <v>0</v>
      </c>
      <c r="L91" s="257"/>
      <c r="M91" s="42"/>
      <c r="N91" s="258" t="s">
        <v>20</v>
      </c>
      <c r="O91" s="227" t="s">
        <v>43</v>
      </c>
      <c r="P91" s="228">
        <f>I91+J91</f>
        <v>0</v>
      </c>
      <c r="Q91" s="228">
        <f>ROUND(I91*H91,2)</f>
        <v>0</v>
      </c>
      <c r="R91" s="228">
        <f>ROUND(J91*H91,2)</f>
        <v>0</v>
      </c>
      <c r="S91" s="82"/>
      <c r="T91" s="229">
        <f>S91*H91</f>
        <v>0</v>
      </c>
      <c r="U91" s="229">
        <v>0</v>
      </c>
      <c r="V91" s="229">
        <f>U91*H91</f>
        <v>0</v>
      </c>
      <c r="W91" s="229">
        <v>0</v>
      </c>
      <c r="X91" s="230">
        <f>W91*H91</f>
        <v>0</v>
      </c>
      <c r="Y91" s="36"/>
      <c r="Z91" s="36"/>
      <c r="AA91" s="36"/>
      <c r="AB91" s="36"/>
      <c r="AC91" s="36"/>
      <c r="AD91" s="36"/>
      <c r="AE91" s="36"/>
      <c r="AR91" s="231" t="s">
        <v>81</v>
      </c>
      <c r="AT91" s="231" t="s">
        <v>229</v>
      </c>
      <c r="AU91" s="231" t="s">
        <v>81</v>
      </c>
      <c r="AY91" s="15" t="s">
        <v>170</v>
      </c>
      <c r="BE91" s="232">
        <f>IF(O91="základní",K91,0)</f>
        <v>0</v>
      </c>
      <c r="BF91" s="232">
        <f>IF(O91="snížená",K91,0)</f>
        <v>0</v>
      </c>
      <c r="BG91" s="232">
        <f>IF(O91="zákl. přenesená",K91,0)</f>
        <v>0</v>
      </c>
      <c r="BH91" s="232">
        <f>IF(O91="sníž. přenesená",K91,0)</f>
        <v>0</v>
      </c>
      <c r="BI91" s="232">
        <f>IF(O91="nulová",K91,0)</f>
        <v>0</v>
      </c>
      <c r="BJ91" s="15" t="s">
        <v>81</v>
      </c>
      <c r="BK91" s="232">
        <f>ROUND(P91*H91,2)</f>
        <v>0</v>
      </c>
      <c r="BL91" s="15" t="s">
        <v>81</v>
      </c>
      <c r="BM91" s="231" t="s">
        <v>1434</v>
      </c>
    </row>
    <row r="92" s="2" customFormat="1" ht="21.6" customHeight="1">
      <c r="A92" s="36"/>
      <c r="B92" s="37"/>
      <c r="C92" s="216" t="s">
        <v>1295</v>
      </c>
      <c r="D92" s="216" t="s">
        <v>166</v>
      </c>
      <c r="E92" s="217" t="s">
        <v>1435</v>
      </c>
      <c r="F92" s="218" t="s">
        <v>1436</v>
      </c>
      <c r="G92" s="219" t="s">
        <v>187</v>
      </c>
      <c r="H92" s="220">
        <v>350</v>
      </c>
      <c r="I92" s="221"/>
      <c r="J92" s="222"/>
      <c r="K92" s="223">
        <f>ROUND(P92*H92,2)</f>
        <v>0</v>
      </c>
      <c r="L92" s="224"/>
      <c r="M92" s="225"/>
      <c r="N92" s="226" t="s">
        <v>20</v>
      </c>
      <c r="O92" s="227" t="s">
        <v>43</v>
      </c>
      <c r="P92" s="228">
        <f>I92+J92</f>
        <v>0</v>
      </c>
      <c r="Q92" s="228">
        <f>ROUND(I92*H92,2)</f>
        <v>0</v>
      </c>
      <c r="R92" s="228">
        <f>ROUND(J92*H92,2)</f>
        <v>0</v>
      </c>
      <c r="S92" s="82"/>
      <c r="T92" s="229">
        <f>S92*H92</f>
        <v>0</v>
      </c>
      <c r="U92" s="229">
        <v>0</v>
      </c>
      <c r="V92" s="229">
        <f>U92*H92</f>
        <v>0</v>
      </c>
      <c r="W92" s="229">
        <v>0</v>
      </c>
      <c r="X92" s="230">
        <f>W92*H92</f>
        <v>0</v>
      </c>
      <c r="Y92" s="36"/>
      <c r="Z92" s="36"/>
      <c r="AA92" s="36"/>
      <c r="AB92" s="36"/>
      <c r="AC92" s="36"/>
      <c r="AD92" s="36"/>
      <c r="AE92" s="36"/>
      <c r="AR92" s="231" t="s">
        <v>87</v>
      </c>
      <c r="AT92" s="231" t="s">
        <v>166</v>
      </c>
      <c r="AU92" s="231" t="s">
        <v>81</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81</v>
      </c>
      <c r="BM92" s="231" t="s">
        <v>1437</v>
      </c>
    </row>
    <row r="93" s="2" customFormat="1" ht="140.4" customHeight="1">
      <c r="A93" s="36"/>
      <c r="B93" s="37"/>
      <c r="C93" s="250" t="s">
        <v>228</v>
      </c>
      <c r="D93" s="250" t="s">
        <v>229</v>
      </c>
      <c r="E93" s="251" t="s">
        <v>1329</v>
      </c>
      <c r="F93" s="252" t="s">
        <v>1330</v>
      </c>
      <c r="G93" s="253" t="s">
        <v>187</v>
      </c>
      <c r="H93" s="254">
        <v>350</v>
      </c>
      <c r="I93" s="255"/>
      <c r="J93" s="255"/>
      <c r="K93" s="256">
        <f>ROUND(P93*H93,2)</f>
        <v>0</v>
      </c>
      <c r="L93" s="257"/>
      <c r="M93" s="42"/>
      <c r="N93" s="258" t="s">
        <v>20</v>
      </c>
      <c r="O93" s="227" t="s">
        <v>43</v>
      </c>
      <c r="P93" s="228">
        <f>I93+J93</f>
        <v>0</v>
      </c>
      <c r="Q93" s="228">
        <f>ROUND(I93*H93,2)</f>
        <v>0</v>
      </c>
      <c r="R93" s="228">
        <f>ROUND(J93*H93,2)</f>
        <v>0</v>
      </c>
      <c r="S93" s="82"/>
      <c r="T93" s="229">
        <f>S93*H93</f>
        <v>0</v>
      </c>
      <c r="U93" s="229">
        <v>0</v>
      </c>
      <c r="V93" s="229">
        <f>U93*H93</f>
        <v>0</v>
      </c>
      <c r="W93" s="229">
        <v>0</v>
      </c>
      <c r="X93" s="230">
        <f>W93*H93</f>
        <v>0</v>
      </c>
      <c r="Y93" s="36"/>
      <c r="Z93" s="36"/>
      <c r="AA93" s="36"/>
      <c r="AB93" s="36"/>
      <c r="AC93" s="36"/>
      <c r="AD93" s="36"/>
      <c r="AE93" s="36"/>
      <c r="AR93" s="231" t="s">
        <v>81</v>
      </c>
      <c r="AT93" s="231" t="s">
        <v>229</v>
      </c>
      <c r="AU93" s="231" t="s">
        <v>81</v>
      </c>
      <c r="AY93" s="15" t="s">
        <v>170</v>
      </c>
      <c r="BE93" s="232">
        <f>IF(O93="základní",K93,0)</f>
        <v>0</v>
      </c>
      <c r="BF93" s="232">
        <f>IF(O93="snížená",K93,0)</f>
        <v>0</v>
      </c>
      <c r="BG93" s="232">
        <f>IF(O93="zákl. přenesená",K93,0)</f>
        <v>0</v>
      </c>
      <c r="BH93" s="232">
        <f>IF(O93="sníž. přenesená",K93,0)</f>
        <v>0</v>
      </c>
      <c r="BI93" s="232">
        <f>IF(O93="nulová",K93,0)</f>
        <v>0</v>
      </c>
      <c r="BJ93" s="15" t="s">
        <v>81</v>
      </c>
      <c r="BK93" s="232">
        <f>ROUND(P93*H93,2)</f>
        <v>0</v>
      </c>
      <c r="BL93" s="15" t="s">
        <v>81</v>
      </c>
      <c r="BM93" s="231" t="s">
        <v>1438</v>
      </c>
    </row>
    <row r="94" s="2" customFormat="1" ht="43.2" customHeight="1">
      <c r="A94" s="36"/>
      <c r="B94" s="37"/>
      <c r="C94" s="250" t="s">
        <v>233</v>
      </c>
      <c r="D94" s="250" t="s">
        <v>229</v>
      </c>
      <c r="E94" s="251" t="s">
        <v>1439</v>
      </c>
      <c r="F94" s="252" t="s">
        <v>1440</v>
      </c>
      <c r="G94" s="253" t="s">
        <v>169</v>
      </c>
      <c r="H94" s="254">
        <v>10</v>
      </c>
      <c r="I94" s="255"/>
      <c r="J94" s="255"/>
      <c r="K94" s="256">
        <f>ROUND(P94*H94,2)</f>
        <v>0</v>
      </c>
      <c r="L94" s="257"/>
      <c r="M94" s="42"/>
      <c r="N94" s="258"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81</v>
      </c>
      <c r="AT94" s="231" t="s">
        <v>229</v>
      </c>
      <c r="AU94" s="231" t="s">
        <v>81</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81</v>
      </c>
      <c r="BM94" s="231" t="s">
        <v>1441</v>
      </c>
    </row>
    <row r="95" s="2" customFormat="1" ht="14.4" customHeight="1">
      <c r="A95" s="36"/>
      <c r="B95" s="37"/>
      <c r="C95" s="250" t="s">
        <v>237</v>
      </c>
      <c r="D95" s="250" t="s">
        <v>229</v>
      </c>
      <c r="E95" s="251" t="s">
        <v>1333</v>
      </c>
      <c r="F95" s="252" t="s">
        <v>1334</v>
      </c>
      <c r="G95" s="253" t="s">
        <v>169</v>
      </c>
      <c r="H95" s="254">
        <v>5</v>
      </c>
      <c r="I95" s="255"/>
      <c r="J95" s="255"/>
      <c r="K95" s="256">
        <f>ROUND(P95*H95,2)</f>
        <v>0</v>
      </c>
      <c r="L95" s="257"/>
      <c r="M95" s="42"/>
      <c r="N95" s="258" t="s">
        <v>20</v>
      </c>
      <c r="O95" s="227" t="s">
        <v>43</v>
      </c>
      <c r="P95" s="228">
        <f>I95+J95</f>
        <v>0</v>
      </c>
      <c r="Q95" s="228">
        <f>ROUND(I95*H95,2)</f>
        <v>0</v>
      </c>
      <c r="R95" s="228">
        <f>ROUND(J95*H95,2)</f>
        <v>0</v>
      </c>
      <c r="S95" s="82"/>
      <c r="T95" s="229">
        <f>S95*H95</f>
        <v>0</v>
      </c>
      <c r="U95" s="229">
        <v>0</v>
      </c>
      <c r="V95" s="229">
        <f>U95*H95</f>
        <v>0</v>
      </c>
      <c r="W95" s="229">
        <v>0</v>
      </c>
      <c r="X95" s="230">
        <f>W95*H95</f>
        <v>0</v>
      </c>
      <c r="Y95" s="36"/>
      <c r="Z95" s="36"/>
      <c r="AA95" s="36"/>
      <c r="AB95" s="36"/>
      <c r="AC95" s="36"/>
      <c r="AD95" s="36"/>
      <c r="AE95" s="36"/>
      <c r="AR95" s="231" t="s">
        <v>81</v>
      </c>
      <c r="AT95" s="231" t="s">
        <v>229</v>
      </c>
      <c r="AU95" s="231" t="s">
        <v>81</v>
      </c>
      <c r="AY95" s="15" t="s">
        <v>170</v>
      </c>
      <c r="BE95" s="232">
        <f>IF(O95="základní",K95,0)</f>
        <v>0</v>
      </c>
      <c r="BF95" s="232">
        <f>IF(O95="snížená",K95,0)</f>
        <v>0</v>
      </c>
      <c r="BG95" s="232">
        <f>IF(O95="zákl. přenesená",K95,0)</f>
        <v>0</v>
      </c>
      <c r="BH95" s="232">
        <f>IF(O95="sníž. přenesená",K95,0)</f>
        <v>0</v>
      </c>
      <c r="BI95" s="232">
        <f>IF(O95="nulová",K95,0)</f>
        <v>0</v>
      </c>
      <c r="BJ95" s="15" t="s">
        <v>81</v>
      </c>
      <c r="BK95" s="232">
        <f>ROUND(P95*H95,2)</f>
        <v>0</v>
      </c>
      <c r="BL95" s="15" t="s">
        <v>81</v>
      </c>
      <c r="BM95" s="231" t="s">
        <v>1442</v>
      </c>
    </row>
    <row r="96" s="2" customFormat="1" ht="14.4" customHeight="1">
      <c r="A96" s="36"/>
      <c r="B96" s="37"/>
      <c r="C96" s="250" t="s">
        <v>8</v>
      </c>
      <c r="D96" s="250" t="s">
        <v>229</v>
      </c>
      <c r="E96" s="251" t="s">
        <v>367</v>
      </c>
      <c r="F96" s="252" t="s">
        <v>368</v>
      </c>
      <c r="G96" s="253" t="s">
        <v>169</v>
      </c>
      <c r="H96" s="254">
        <v>5</v>
      </c>
      <c r="I96" s="255"/>
      <c r="J96" s="255"/>
      <c r="K96" s="256">
        <f>ROUND(P96*H96,2)</f>
        <v>0</v>
      </c>
      <c r="L96" s="257"/>
      <c r="M96" s="42"/>
      <c r="N96" s="258" t="s">
        <v>20</v>
      </c>
      <c r="O96" s="227" t="s">
        <v>43</v>
      </c>
      <c r="P96" s="228">
        <f>I96+J96</f>
        <v>0</v>
      </c>
      <c r="Q96" s="228">
        <f>ROUND(I96*H96,2)</f>
        <v>0</v>
      </c>
      <c r="R96" s="228">
        <f>ROUND(J96*H96,2)</f>
        <v>0</v>
      </c>
      <c r="S96" s="82"/>
      <c r="T96" s="229">
        <f>S96*H96</f>
        <v>0</v>
      </c>
      <c r="U96" s="229">
        <v>0</v>
      </c>
      <c r="V96" s="229">
        <f>U96*H96</f>
        <v>0</v>
      </c>
      <c r="W96" s="229">
        <v>0</v>
      </c>
      <c r="X96" s="230">
        <f>W96*H96</f>
        <v>0</v>
      </c>
      <c r="Y96" s="36"/>
      <c r="Z96" s="36"/>
      <c r="AA96" s="36"/>
      <c r="AB96" s="36"/>
      <c r="AC96" s="36"/>
      <c r="AD96" s="36"/>
      <c r="AE96" s="36"/>
      <c r="AR96" s="231" t="s">
        <v>81</v>
      </c>
      <c r="AT96" s="231" t="s">
        <v>229</v>
      </c>
      <c r="AU96" s="231" t="s">
        <v>81</v>
      </c>
      <c r="AY96" s="15" t="s">
        <v>170</v>
      </c>
      <c r="BE96" s="232">
        <f>IF(O96="základní",K96,0)</f>
        <v>0</v>
      </c>
      <c r="BF96" s="232">
        <f>IF(O96="snížená",K96,0)</f>
        <v>0</v>
      </c>
      <c r="BG96" s="232">
        <f>IF(O96="zákl. přenesená",K96,0)</f>
        <v>0</v>
      </c>
      <c r="BH96" s="232">
        <f>IF(O96="sníž. přenesená",K96,0)</f>
        <v>0</v>
      </c>
      <c r="BI96" s="232">
        <f>IF(O96="nulová",K96,0)</f>
        <v>0</v>
      </c>
      <c r="BJ96" s="15" t="s">
        <v>81</v>
      </c>
      <c r="BK96" s="232">
        <f>ROUND(P96*H96,2)</f>
        <v>0</v>
      </c>
      <c r="BL96" s="15" t="s">
        <v>81</v>
      </c>
      <c r="BM96" s="231" t="s">
        <v>1443</v>
      </c>
    </row>
    <row r="97" s="2" customFormat="1" ht="32.4" customHeight="1">
      <c r="A97" s="36"/>
      <c r="B97" s="37"/>
      <c r="C97" s="250" t="s">
        <v>81</v>
      </c>
      <c r="D97" s="250" t="s">
        <v>229</v>
      </c>
      <c r="E97" s="251" t="s">
        <v>1444</v>
      </c>
      <c r="F97" s="252" t="s">
        <v>1445</v>
      </c>
      <c r="G97" s="253" t="s">
        <v>169</v>
      </c>
      <c r="H97" s="254">
        <v>1</v>
      </c>
      <c r="I97" s="255"/>
      <c r="J97" s="255"/>
      <c r="K97" s="256">
        <f>ROUND(P97*H97,2)</f>
        <v>0</v>
      </c>
      <c r="L97" s="257"/>
      <c r="M97" s="42"/>
      <c r="N97" s="258" t="s">
        <v>20</v>
      </c>
      <c r="O97" s="227" t="s">
        <v>43</v>
      </c>
      <c r="P97" s="228">
        <f>I97+J97</f>
        <v>0</v>
      </c>
      <c r="Q97" s="228">
        <f>ROUND(I97*H97,2)</f>
        <v>0</v>
      </c>
      <c r="R97" s="228">
        <f>ROUND(J97*H97,2)</f>
        <v>0</v>
      </c>
      <c r="S97" s="82"/>
      <c r="T97" s="229">
        <f>S97*H97</f>
        <v>0</v>
      </c>
      <c r="U97" s="229">
        <v>0</v>
      </c>
      <c r="V97" s="229">
        <f>U97*H97</f>
        <v>0</v>
      </c>
      <c r="W97" s="229">
        <v>0</v>
      </c>
      <c r="X97" s="230">
        <f>W97*H97</f>
        <v>0</v>
      </c>
      <c r="Y97" s="36"/>
      <c r="Z97" s="36"/>
      <c r="AA97" s="36"/>
      <c r="AB97" s="36"/>
      <c r="AC97" s="36"/>
      <c r="AD97" s="36"/>
      <c r="AE97" s="36"/>
      <c r="AR97" s="231" t="s">
        <v>81</v>
      </c>
      <c r="AT97" s="231" t="s">
        <v>229</v>
      </c>
      <c r="AU97" s="231" t="s">
        <v>81</v>
      </c>
      <c r="AY97" s="15" t="s">
        <v>170</v>
      </c>
      <c r="BE97" s="232">
        <f>IF(O97="základní",K97,0)</f>
        <v>0</v>
      </c>
      <c r="BF97" s="232">
        <f>IF(O97="snížená",K97,0)</f>
        <v>0</v>
      </c>
      <c r="BG97" s="232">
        <f>IF(O97="zákl. přenesená",K97,0)</f>
        <v>0</v>
      </c>
      <c r="BH97" s="232">
        <f>IF(O97="sníž. přenesená",K97,0)</f>
        <v>0</v>
      </c>
      <c r="BI97" s="232">
        <f>IF(O97="nulová",K97,0)</f>
        <v>0</v>
      </c>
      <c r="BJ97" s="15" t="s">
        <v>81</v>
      </c>
      <c r="BK97" s="232">
        <f>ROUND(P97*H97,2)</f>
        <v>0</v>
      </c>
      <c r="BL97" s="15" t="s">
        <v>81</v>
      </c>
      <c r="BM97" s="231" t="s">
        <v>1446</v>
      </c>
    </row>
    <row r="98" s="2" customFormat="1" ht="14.4" customHeight="1">
      <c r="A98" s="36"/>
      <c r="B98" s="37"/>
      <c r="C98" s="250" t="s">
        <v>87</v>
      </c>
      <c r="D98" s="250" t="s">
        <v>229</v>
      </c>
      <c r="E98" s="251" t="s">
        <v>1447</v>
      </c>
      <c r="F98" s="252" t="s">
        <v>1448</v>
      </c>
      <c r="G98" s="253" t="s">
        <v>169</v>
      </c>
      <c r="H98" s="254">
        <v>1</v>
      </c>
      <c r="I98" s="255"/>
      <c r="J98" s="255"/>
      <c r="K98" s="256">
        <f>ROUND(P98*H98,2)</f>
        <v>0</v>
      </c>
      <c r="L98" s="257"/>
      <c r="M98" s="42"/>
      <c r="N98" s="258" t="s">
        <v>20</v>
      </c>
      <c r="O98" s="227" t="s">
        <v>43</v>
      </c>
      <c r="P98" s="228">
        <f>I98+J98</f>
        <v>0</v>
      </c>
      <c r="Q98" s="228">
        <f>ROUND(I98*H98,2)</f>
        <v>0</v>
      </c>
      <c r="R98" s="228">
        <f>ROUND(J98*H98,2)</f>
        <v>0</v>
      </c>
      <c r="S98" s="82"/>
      <c r="T98" s="229">
        <f>S98*H98</f>
        <v>0</v>
      </c>
      <c r="U98" s="229">
        <v>0</v>
      </c>
      <c r="V98" s="229">
        <f>U98*H98</f>
        <v>0</v>
      </c>
      <c r="W98" s="229">
        <v>0</v>
      </c>
      <c r="X98" s="230">
        <f>W98*H98</f>
        <v>0</v>
      </c>
      <c r="Y98" s="36"/>
      <c r="Z98" s="36"/>
      <c r="AA98" s="36"/>
      <c r="AB98" s="36"/>
      <c r="AC98" s="36"/>
      <c r="AD98" s="36"/>
      <c r="AE98" s="36"/>
      <c r="AR98" s="231" t="s">
        <v>81</v>
      </c>
      <c r="AT98" s="231" t="s">
        <v>229</v>
      </c>
      <c r="AU98" s="231" t="s">
        <v>81</v>
      </c>
      <c r="AY98" s="15" t="s">
        <v>170</v>
      </c>
      <c r="BE98" s="232">
        <f>IF(O98="základní",K98,0)</f>
        <v>0</v>
      </c>
      <c r="BF98" s="232">
        <f>IF(O98="snížená",K98,0)</f>
        <v>0</v>
      </c>
      <c r="BG98" s="232">
        <f>IF(O98="zákl. přenesená",K98,0)</f>
        <v>0</v>
      </c>
      <c r="BH98" s="232">
        <f>IF(O98="sníž. přenesená",K98,0)</f>
        <v>0</v>
      </c>
      <c r="BI98" s="232">
        <f>IF(O98="nulová",K98,0)</f>
        <v>0</v>
      </c>
      <c r="BJ98" s="15" t="s">
        <v>81</v>
      </c>
      <c r="BK98" s="232">
        <f>ROUND(P98*H98,2)</f>
        <v>0</v>
      </c>
      <c r="BL98" s="15" t="s">
        <v>81</v>
      </c>
      <c r="BM98" s="231" t="s">
        <v>1449</v>
      </c>
    </row>
    <row r="99" s="2" customFormat="1" ht="43.2" customHeight="1">
      <c r="A99" s="36"/>
      <c r="B99" s="37"/>
      <c r="C99" s="216" t="s">
        <v>172</v>
      </c>
      <c r="D99" s="216" t="s">
        <v>166</v>
      </c>
      <c r="E99" s="217" t="s">
        <v>1450</v>
      </c>
      <c r="F99" s="218" t="s">
        <v>1451</v>
      </c>
      <c r="G99" s="219" t="s">
        <v>169</v>
      </c>
      <c r="H99" s="220">
        <v>5</v>
      </c>
      <c r="I99" s="221"/>
      <c r="J99" s="222"/>
      <c r="K99" s="223">
        <f>ROUND(P99*H99,2)</f>
        <v>0</v>
      </c>
      <c r="L99" s="224"/>
      <c r="M99" s="225"/>
      <c r="N99" s="226" t="s">
        <v>20</v>
      </c>
      <c r="O99" s="227" t="s">
        <v>43</v>
      </c>
      <c r="P99" s="228">
        <f>I99+J99</f>
        <v>0</v>
      </c>
      <c r="Q99" s="228">
        <f>ROUND(I99*H99,2)</f>
        <v>0</v>
      </c>
      <c r="R99" s="228">
        <f>ROUND(J99*H99,2)</f>
        <v>0</v>
      </c>
      <c r="S99" s="82"/>
      <c r="T99" s="229">
        <f>S99*H99</f>
        <v>0</v>
      </c>
      <c r="U99" s="229">
        <v>0</v>
      </c>
      <c r="V99" s="229">
        <f>U99*H99</f>
        <v>0</v>
      </c>
      <c r="W99" s="229">
        <v>0</v>
      </c>
      <c r="X99" s="230">
        <f>W99*H99</f>
        <v>0</v>
      </c>
      <c r="Y99" s="36"/>
      <c r="Z99" s="36"/>
      <c r="AA99" s="36"/>
      <c r="AB99" s="36"/>
      <c r="AC99" s="36"/>
      <c r="AD99" s="36"/>
      <c r="AE99" s="36"/>
      <c r="AR99" s="231" t="s">
        <v>87</v>
      </c>
      <c r="AT99" s="231" t="s">
        <v>166</v>
      </c>
      <c r="AU99" s="231" t="s">
        <v>81</v>
      </c>
      <c r="AY99" s="15" t="s">
        <v>170</v>
      </c>
      <c r="BE99" s="232">
        <f>IF(O99="základní",K99,0)</f>
        <v>0</v>
      </c>
      <c r="BF99" s="232">
        <f>IF(O99="snížená",K99,0)</f>
        <v>0</v>
      </c>
      <c r="BG99" s="232">
        <f>IF(O99="zákl. přenesená",K99,0)</f>
        <v>0</v>
      </c>
      <c r="BH99" s="232">
        <f>IF(O99="sníž. přenesená",K99,0)</f>
        <v>0</v>
      </c>
      <c r="BI99" s="232">
        <f>IF(O99="nulová",K99,0)</f>
        <v>0</v>
      </c>
      <c r="BJ99" s="15" t="s">
        <v>81</v>
      </c>
      <c r="BK99" s="232">
        <f>ROUND(P99*H99,2)</f>
        <v>0</v>
      </c>
      <c r="BL99" s="15" t="s">
        <v>81</v>
      </c>
      <c r="BM99" s="231" t="s">
        <v>1452</v>
      </c>
    </row>
    <row r="100" s="2" customFormat="1" ht="32.4" customHeight="1">
      <c r="A100" s="36"/>
      <c r="B100" s="37"/>
      <c r="C100" s="216" t="s">
        <v>1263</v>
      </c>
      <c r="D100" s="216" t="s">
        <v>166</v>
      </c>
      <c r="E100" s="217" t="s">
        <v>1453</v>
      </c>
      <c r="F100" s="218" t="s">
        <v>1454</v>
      </c>
      <c r="G100" s="219" t="s">
        <v>169</v>
      </c>
      <c r="H100" s="220">
        <v>1</v>
      </c>
      <c r="I100" s="221"/>
      <c r="J100" s="222"/>
      <c r="K100" s="223">
        <f>ROUND(P100*H100,2)</f>
        <v>0</v>
      </c>
      <c r="L100" s="224"/>
      <c r="M100" s="225"/>
      <c r="N100" s="226" t="s">
        <v>20</v>
      </c>
      <c r="O100" s="227" t="s">
        <v>43</v>
      </c>
      <c r="P100" s="228">
        <f>I100+J100</f>
        <v>0</v>
      </c>
      <c r="Q100" s="228">
        <f>ROUND(I100*H100,2)</f>
        <v>0</v>
      </c>
      <c r="R100" s="228">
        <f>ROUND(J100*H100,2)</f>
        <v>0</v>
      </c>
      <c r="S100" s="82"/>
      <c r="T100" s="229">
        <f>S100*H100</f>
        <v>0</v>
      </c>
      <c r="U100" s="229">
        <v>0</v>
      </c>
      <c r="V100" s="229">
        <f>U100*H100</f>
        <v>0</v>
      </c>
      <c r="W100" s="229">
        <v>0</v>
      </c>
      <c r="X100" s="230">
        <f>W100*H100</f>
        <v>0</v>
      </c>
      <c r="Y100" s="36"/>
      <c r="Z100" s="36"/>
      <c r="AA100" s="36"/>
      <c r="AB100" s="36"/>
      <c r="AC100" s="36"/>
      <c r="AD100" s="36"/>
      <c r="AE100" s="36"/>
      <c r="AR100" s="231" t="s">
        <v>87</v>
      </c>
      <c r="AT100" s="231" t="s">
        <v>166</v>
      </c>
      <c r="AU100" s="231" t="s">
        <v>81</v>
      </c>
      <c r="AY100" s="15" t="s">
        <v>170</v>
      </c>
      <c r="BE100" s="232">
        <f>IF(O100="základní",K100,0)</f>
        <v>0</v>
      </c>
      <c r="BF100" s="232">
        <f>IF(O100="snížená",K100,0)</f>
        <v>0</v>
      </c>
      <c r="BG100" s="232">
        <f>IF(O100="zákl. přenesená",K100,0)</f>
        <v>0</v>
      </c>
      <c r="BH100" s="232">
        <f>IF(O100="sníž. přenesená",K100,0)</f>
        <v>0</v>
      </c>
      <c r="BI100" s="232">
        <f>IF(O100="nulová",K100,0)</f>
        <v>0</v>
      </c>
      <c r="BJ100" s="15" t="s">
        <v>81</v>
      </c>
      <c r="BK100" s="232">
        <f>ROUND(P100*H100,2)</f>
        <v>0</v>
      </c>
      <c r="BL100" s="15" t="s">
        <v>81</v>
      </c>
      <c r="BM100" s="231" t="s">
        <v>1455</v>
      </c>
    </row>
    <row r="101" s="2" customFormat="1" ht="54" customHeight="1">
      <c r="A101" s="36"/>
      <c r="B101" s="37"/>
      <c r="C101" s="250" t="s">
        <v>176</v>
      </c>
      <c r="D101" s="250" t="s">
        <v>229</v>
      </c>
      <c r="E101" s="251" t="s">
        <v>1456</v>
      </c>
      <c r="F101" s="252" t="s">
        <v>1457</v>
      </c>
      <c r="G101" s="253" t="s">
        <v>169</v>
      </c>
      <c r="H101" s="254">
        <v>5</v>
      </c>
      <c r="I101" s="255"/>
      <c r="J101" s="255"/>
      <c r="K101" s="256">
        <f>ROUND(P101*H101,2)</f>
        <v>0</v>
      </c>
      <c r="L101" s="257"/>
      <c r="M101" s="42"/>
      <c r="N101" s="258" t="s">
        <v>20</v>
      </c>
      <c r="O101" s="227" t="s">
        <v>43</v>
      </c>
      <c r="P101" s="228">
        <f>I101+J101</f>
        <v>0</v>
      </c>
      <c r="Q101" s="228">
        <f>ROUND(I101*H101,2)</f>
        <v>0</v>
      </c>
      <c r="R101" s="228">
        <f>ROUND(J101*H101,2)</f>
        <v>0</v>
      </c>
      <c r="S101" s="82"/>
      <c r="T101" s="229">
        <f>S101*H101</f>
        <v>0</v>
      </c>
      <c r="U101" s="229">
        <v>0</v>
      </c>
      <c r="V101" s="229">
        <f>U101*H101</f>
        <v>0</v>
      </c>
      <c r="W101" s="229">
        <v>0</v>
      </c>
      <c r="X101" s="230">
        <f>W101*H101</f>
        <v>0</v>
      </c>
      <c r="Y101" s="36"/>
      <c r="Z101" s="36"/>
      <c r="AA101" s="36"/>
      <c r="AB101" s="36"/>
      <c r="AC101" s="36"/>
      <c r="AD101" s="36"/>
      <c r="AE101" s="36"/>
      <c r="AR101" s="231" t="s">
        <v>81</v>
      </c>
      <c r="AT101" s="231" t="s">
        <v>229</v>
      </c>
      <c r="AU101" s="231" t="s">
        <v>81</v>
      </c>
      <c r="AY101" s="15" t="s">
        <v>170</v>
      </c>
      <c r="BE101" s="232">
        <f>IF(O101="základní",K101,0)</f>
        <v>0</v>
      </c>
      <c r="BF101" s="232">
        <f>IF(O101="snížená",K101,0)</f>
        <v>0</v>
      </c>
      <c r="BG101" s="232">
        <f>IF(O101="zákl. přenesená",K101,0)</f>
        <v>0</v>
      </c>
      <c r="BH101" s="232">
        <f>IF(O101="sníž. přenesená",K101,0)</f>
        <v>0</v>
      </c>
      <c r="BI101" s="232">
        <f>IF(O101="nulová",K101,0)</f>
        <v>0</v>
      </c>
      <c r="BJ101" s="15" t="s">
        <v>81</v>
      </c>
      <c r="BK101" s="232">
        <f>ROUND(P101*H101,2)</f>
        <v>0</v>
      </c>
      <c r="BL101" s="15" t="s">
        <v>81</v>
      </c>
      <c r="BM101" s="231" t="s">
        <v>1458</v>
      </c>
    </row>
    <row r="102" s="2" customFormat="1" ht="21.6" customHeight="1">
      <c r="A102" s="36"/>
      <c r="B102" s="37"/>
      <c r="C102" s="216" t="s">
        <v>180</v>
      </c>
      <c r="D102" s="216" t="s">
        <v>166</v>
      </c>
      <c r="E102" s="217" t="s">
        <v>1459</v>
      </c>
      <c r="F102" s="218" t="s">
        <v>1460</v>
      </c>
      <c r="G102" s="219" t="s">
        <v>169</v>
      </c>
      <c r="H102" s="220">
        <v>1</v>
      </c>
      <c r="I102" s="221"/>
      <c r="J102" s="222"/>
      <c r="K102" s="223">
        <f>ROUND(P102*H102,2)</f>
        <v>0</v>
      </c>
      <c r="L102" s="224"/>
      <c r="M102" s="225"/>
      <c r="N102" s="226" t="s">
        <v>20</v>
      </c>
      <c r="O102" s="227" t="s">
        <v>43</v>
      </c>
      <c r="P102" s="228">
        <f>I102+J102</f>
        <v>0</v>
      </c>
      <c r="Q102" s="228">
        <f>ROUND(I102*H102,2)</f>
        <v>0</v>
      </c>
      <c r="R102" s="228">
        <f>ROUND(J102*H102,2)</f>
        <v>0</v>
      </c>
      <c r="S102" s="82"/>
      <c r="T102" s="229">
        <f>S102*H102</f>
        <v>0</v>
      </c>
      <c r="U102" s="229">
        <v>0</v>
      </c>
      <c r="V102" s="229">
        <f>U102*H102</f>
        <v>0</v>
      </c>
      <c r="W102" s="229">
        <v>0</v>
      </c>
      <c r="X102" s="230">
        <f>W102*H102</f>
        <v>0</v>
      </c>
      <c r="Y102" s="36"/>
      <c r="Z102" s="36"/>
      <c r="AA102" s="36"/>
      <c r="AB102" s="36"/>
      <c r="AC102" s="36"/>
      <c r="AD102" s="36"/>
      <c r="AE102" s="36"/>
      <c r="AR102" s="231" t="s">
        <v>87</v>
      </c>
      <c r="AT102" s="231" t="s">
        <v>166</v>
      </c>
      <c r="AU102" s="231" t="s">
        <v>81</v>
      </c>
      <c r="AY102" s="15" t="s">
        <v>170</v>
      </c>
      <c r="BE102" s="232">
        <f>IF(O102="základní",K102,0)</f>
        <v>0</v>
      </c>
      <c r="BF102" s="232">
        <f>IF(O102="snížená",K102,0)</f>
        <v>0</v>
      </c>
      <c r="BG102" s="232">
        <f>IF(O102="zákl. přenesená",K102,0)</f>
        <v>0</v>
      </c>
      <c r="BH102" s="232">
        <f>IF(O102="sníž. přenesená",K102,0)</f>
        <v>0</v>
      </c>
      <c r="BI102" s="232">
        <f>IF(O102="nulová",K102,0)</f>
        <v>0</v>
      </c>
      <c r="BJ102" s="15" t="s">
        <v>81</v>
      </c>
      <c r="BK102" s="232">
        <f>ROUND(P102*H102,2)</f>
        <v>0</v>
      </c>
      <c r="BL102" s="15" t="s">
        <v>81</v>
      </c>
      <c r="BM102" s="231" t="s">
        <v>1461</v>
      </c>
    </row>
    <row r="103" s="2" customFormat="1" ht="21.6" customHeight="1">
      <c r="A103" s="36"/>
      <c r="B103" s="37"/>
      <c r="C103" s="216" t="s">
        <v>1255</v>
      </c>
      <c r="D103" s="216" t="s">
        <v>166</v>
      </c>
      <c r="E103" s="217" t="s">
        <v>1462</v>
      </c>
      <c r="F103" s="218" t="s">
        <v>1463</v>
      </c>
      <c r="G103" s="219" t="s">
        <v>169</v>
      </c>
      <c r="H103" s="220">
        <v>1</v>
      </c>
      <c r="I103" s="221"/>
      <c r="J103" s="222"/>
      <c r="K103" s="223">
        <f>ROUND(P103*H103,2)</f>
        <v>0</v>
      </c>
      <c r="L103" s="224"/>
      <c r="M103" s="225"/>
      <c r="N103" s="226" t="s">
        <v>20</v>
      </c>
      <c r="O103" s="227" t="s">
        <v>43</v>
      </c>
      <c r="P103" s="228">
        <f>I103+J103</f>
        <v>0</v>
      </c>
      <c r="Q103" s="228">
        <f>ROUND(I103*H103,2)</f>
        <v>0</v>
      </c>
      <c r="R103" s="228">
        <f>ROUND(J103*H103,2)</f>
        <v>0</v>
      </c>
      <c r="S103" s="82"/>
      <c r="T103" s="229">
        <f>S103*H103</f>
        <v>0</v>
      </c>
      <c r="U103" s="229">
        <v>0</v>
      </c>
      <c r="V103" s="229">
        <f>U103*H103</f>
        <v>0</v>
      </c>
      <c r="W103" s="229">
        <v>0</v>
      </c>
      <c r="X103" s="230">
        <f>W103*H103</f>
        <v>0</v>
      </c>
      <c r="Y103" s="36"/>
      <c r="Z103" s="36"/>
      <c r="AA103" s="36"/>
      <c r="AB103" s="36"/>
      <c r="AC103" s="36"/>
      <c r="AD103" s="36"/>
      <c r="AE103" s="36"/>
      <c r="AR103" s="231" t="s">
        <v>87</v>
      </c>
      <c r="AT103" s="231" t="s">
        <v>166</v>
      </c>
      <c r="AU103" s="231" t="s">
        <v>81</v>
      </c>
      <c r="AY103" s="15" t="s">
        <v>170</v>
      </c>
      <c r="BE103" s="232">
        <f>IF(O103="základní",K103,0)</f>
        <v>0</v>
      </c>
      <c r="BF103" s="232">
        <f>IF(O103="snížená",K103,0)</f>
        <v>0</v>
      </c>
      <c r="BG103" s="232">
        <f>IF(O103="zákl. přenesená",K103,0)</f>
        <v>0</v>
      </c>
      <c r="BH103" s="232">
        <f>IF(O103="sníž. přenesená",K103,0)</f>
        <v>0</v>
      </c>
      <c r="BI103" s="232">
        <f>IF(O103="nulová",K103,0)</f>
        <v>0</v>
      </c>
      <c r="BJ103" s="15" t="s">
        <v>81</v>
      </c>
      <c r="BK103" s="232">
        <f>ROUND(P103*H103,2)</f>
        <v>0</v>
      </c>
      <c r="BL103" s="15" t="s">
        <v>81</v>
      </c>
      <c r="BM103" s="231" t="s">
        <v>1464</v>
      </c>
    </row>
    <row r="104" s="2" customFormat="1" ht="43.2" customHeight="1">
      <c r="A104" s="36"/>
      <c r="B104" s="37"/>
      <c r="C104" s="250" t="s">
        <v>1245</v>
      </c>
      <c r="D104" s="250" t="s">
        <v>229</v>
      </c>
      <c r="E104" s="251" t="s">
        <v>1465</v>
      </c>
      <c r="F104" s="252" t="s">
        <v>1466</v>
      </c>
      <c r="G104" s="253" t="s">
        <v>169</v>
      </c>
      <c r="H104" s="254">
        <v>1</v>
      </c>
      <c r="I104" s="255"/>
      <c r="J104" s="255"/>
      <c r="K104" s="256">
        <f>ROUND(P104*H104,2)</f>
        <v>0</v>
      </c>
      <c r="L104" s="257"/>
      <c r="M104" s="42"/>
      <c r="N104" s="258" t="s">
        <v>20</v>
      </c>
      <c r="O104" s="227" t="s">
        <v>43</v>
      </c>
      <c r="P104" s="228">
        <f>I104+J104</f>
        <v>0</v>
      </c>
      <c r="Q104" s="228">
        <f>ROUND(I104*H104,2)</f>
        <v>0</v>
      </c>
      <c r="R104" s="228">
        <f>ROUND(J104*H104,2)</f>
        <v>0</v>
      </c>
      <c r="S104" s="82"/>
      <c r="T104" s="229">
        <f>S104*H104</f>
        <v>0</v>
      </c>
      <c r="U104" s="229">
        <v>0</v>
      </c>
      <c r="V104" s="229">
        <f>U104*H104</f>
        <v>0</v>
      </c>
      <c r="W104" s="229">
        <v>0</v>
      </c>
      <c r="X104" s="230">
        <f>W104*H104</f>
        <v>0</v>
      </c>
      <c r="Y104" s="36"/>
      <c r="Z104" s="36"/>
      <c r="AA104" s="36"/>
      <c r="AB104" s="36"/>
      <c r="AC104" s="36"/>
      <c r="AD104" s="36"/>
      <c r="AE104" s="36"/>
      <c r="AR104" s="231" t="s">
        <v>81</v>
      </c>
      <c r="AT104" s="231" t="s">
        <v>229</v>
      </c>
      <c r="AU104" s="231" t="s">
        <v>81</v>
      </c>
      <c r="AY104" s="15" t="s">
        <v>170</v>
      </c>
      <c r="BE104" s="232">
        <f>IF(O104="základní",K104,0)</f>
        <v>0</v>
      </c>
      <c r="BF104" s="232">
        <f>IF(O104="snížená",K104,0)</f>
        <v>0</v>
      </c>
      <c r="BG104" s="232">
        <f>IF(O104="zákl. přenesená",K104,0)</f>
        <v>0</v>
      </c>
      <c r="BH104" s="232">
        <f>IF(O104="sníž. přenesená",K104,0)</f>
        <v>0</v>
      </c>
      <c r="BI104" s="232">
        <f>IF(O104="nulová",K104,0)</f>
        <v>0</v>
      </c>
      <c r="BJ104" s="15" t="s">
        <v>81</v>
      </c>
      <c r="BK104" s="232">
        <f>ROUND(P104*H104,2)</f>
        <v>0</v>
      </c>
      <c r="BL104" s="15" t="s">
        <v>81</v>
      </c>
      <c r="BM104" s="231" t="s">
        <v>1467</v>
      </c>
    </row>
    <row r="105" s="2" customFormat="1" ht="32.4" customHeight="1">
      <c r="A105" s="36"/>
      <c r="B105" s="37"/>
      <c r="C105" s="216" t="s">
        <v>1354</v>
      </c>
      <c r="D105" s="216" t="s">
        <v>166</v>
      </c>
      <c r="E105" s="217" t="s">
        <v>1468</v>
      </c>
      <c r="F105" s="218" t="s">
        <v>1469</v>
      </c>
      <c r="G105" s="219" t="s">
        <v>169</v>
      </c>
      <c r="H105" s="220">
        <v>1</v>
      </c>
      <c r="I105" s="221"/>
      <c r="J105" s="222"/>
      <c r="K105" s="223">
        <f>ROUND(P105*H105,2)</f>
        <v>0</v>
      </c>
      <c r="L105" s="224"/>
      <c r="M105" s="225"/>
      <c r="N105" s="226" t="s">
        <v>20</v>
      </c>
      <c r="O105" s="227" t="s">
        <v>43</v>
      </c>
      <c r="P105" s="228">
        <f>I105+J105</f>
        <v>0</v>
      </c>
      <c r="Q105" s="228">
        <f>ROUND(I105*H105,2)</f>
        <v>0</v>
      </c>
      <c r="R105" s="228">
        <f>ROUND(J105*H105,2)</f>
        <v>0</v>
      </c>
      <c r="S105" s="82"/>
      <c r="T105" s="229">
        <f>S105*H105</f>
        <v>0</v>
      </c>
      <c r="U105" s="229">
        <v>0</v>
      </c>
      <c r="V105" s="229">
        <f>U105*H105</f>
        <v>0</v>
      </c>
      <c r="W105" s="229">
        <v>0</v>
      </c>
      <c r="X105" s="230">
        <f>W105*H105</f>
        <v>0</v>
      </c>
      <c r="Y105" s="36"/>
      <c r="Z105" s="36"/>
      <c r="AA105" s="36"/>
      <c r="AB105" s="36"/>
      <c r="AC105" s="36"/>
      <c r="AD105" s="36"/>
      <c r="AE105" s="36"/>
      <c r="AR105" s="231" t="s">
        <v>87</v>
      </c>
      <c r="AT105" s="231" t="s">
        <v>166</v>
      </c>
      <c r="AU105" s="231" t="s">
        <v>81</v>
      </c>
      <c r="AY105" s="15" t="s">
        <v>170</v>
      </c>
      <c r="BE105" s="232">
        <f>IF(O105="základní",K105,0)</f>
        <v>0</v>
      </c>
      <c r="BF105" s="232">
        <f>IF(O105="snížená",K105,0)</f>
        <v>0</v>
      </c>
      <c r="BG105" s="232">
        <f>IF(O105="zákl. přenesená",K105,0)</f>
        <v>0</v>
      </c>
      <c r="BH105" s="232">
        <f>IF(O105="sníž. přenesená",K105,0)</f>
        <v>0</v>
      </c>
      <c r="BI105" s="232">
        <f>IF(O105="nulová",K105,0)</f>
        <v>0</v>
      </c>
      <c r="BJ105" s="15" t="s">
        <v>81</v>
      </c>
      <c r="BK105" s="232">
        <f>ROUND(P105*H105,2)</f>
        <v>0</v>
      </c>
      <c r="BL105" s="15" t="s">
        <v>81</v>
      </c>
      <c r="BM105" s="231" t="s">
        <v>1470</v>
      </c>
    </row>
    <row r="106" s="2" customFormat="1" ht="21.6" customHeight="1">
      <c r="A106" s="36"/>
      <c r="B106" s="37"/>
      <c r="C106" s="216" t="s">
        <v>9</v>
      </c>
      <c r="D106" s="216" t="s">
        <v>166</v>
      </c>
      <c r="E106" s="217" t="s">
        <v>1471</v>
      </c>
      <c r="F106" s="218" t="s">
        <v>1472</v>
      </c>
      <c r="G106" s="219" t="s">
        <v>187</v>
      </c>
      <c r="H106" s="220">
        <v>350</v>
      </c>
      <c r="I106" s="221"/>
      <c r="J106" s="222"/>
      <c r="K106" s="223">
        <f>ROUND(P106*H106,2)</f>
        <v>0</v>
      </c>
      <c r="L106" s="224"/>
      <c r="M106" s="225"/>
      <c r="N106" s="226" t="s">
        <v>20</v>
      </c>
      <c r="O106" s="227" t="s">
        <v>43</v>
      </c>
      <c r="P106" s="228">
        <f>I106+J106</f>
        <v>0</v>
      </c>
      <c r="Q106" s="228">
        <f>ROUND(I106*H106,2)</f>
        <v>0</v>
      </c>
      <c r="R106" s="228">
        <f>ROUND(J106*H106,2)</f>
        <v>0</v>
      </c>
      <c r="S106" s="82"/>
      <c r="T106" s="229">
        <f>S106*H106</f>
        <v>0</v>
      </c>
      <c r="U106" s="229">
        <v>0</v>
      </c>
      <c r="V106" s="229">
        <f>U106*H106</f>
        <v>0</v>
      </c>
      <c r="W106" s="229">
        <v>0</v>
      </c>
      <c r="X106" s="230">
        <f>W106*H106</f>
        <v>0</v>
      </c>
      <c r="Y106" s="36"/>
      <c r="Z106" s="36"/>
      <c r="AA106" s="36"/>
      <c r="AB106" s="36"/>
      <c r="AC106" s="36"/>
      <c r="AD106" s="36"/>
      <c r="AE106" s="36"/>
      <c r="AR106" s="231" t="s">
        <v>87</v>
      </c>
      <c r="AT106" s="231" t="s">
        <v>166</v>
      </c>
      <c r="AU106" s="231" t="s">
        <v>81</v>
      </c>
      <c r="AY106" s="15" t="s">
        <v>170</v>
      </c>
      <c r="BE106" s="232">
        <f>IF(O106="základní",K106,0)</f>
        <v>0</v>
      </c>
      <c r="BF106" s="232">
        <f>IF(O106="snížená",K106,0)</f>
        <v>0</v>
      </c>
      <c r="BG106" s="232">
        <f>IF(O106="zákl. přenesená",K106,0)</f>
        <v>0</v>
      </c>
      <c r="BH106" s="232">
        <f>IF(O106="sníž. přenesená",K106,0)</f>
        <v>0</v>
      </c>
      <c r="BI106" s="232">
        <f>IF(O106="nulová",K106,0)</f>
        <v>0</v>
      </c>
      <c r="BJ106" s="15" t="s">
        <v>81</v>
      </c>
      <c r="BK106" s="232">
        <f>ROUND(P106*H106,2)</f>
        <v>0</v>
      </c>
      <c r="BL106" s="15" t="s">
        <v>81</v>
      </c>
      <c r="BM106" s="231" t="s">
        <v>1473</v>
      </c>
    </row>
    <row r="107" s="2" customFormat="1" ht="32.4" customHeight="1">
      <c r="A107" s="36"/>
      <c r="B107" s="37"/>
      <c r="C107" s="216" t="s">
        <v>1358</v>
      </c>
      <c r="D107" s="216" t="s">
        <v>166</v>
      </c>
      <c r="E107" s="217" t="s">
        <v>1474</v>
      </c>
      <c r="F107" s="218" t="s">
        <v>1475</v>
      </c>
      <c r="G107" s="219" t="s">
        <v>169</v>
      </c>
      <c r="H107" s="220">
        <v>1</v>
      </c>
      <c r="I107" s="221"/>
      <c r="J107" s="222"/>
      <c r="K107" s="223">
        <f>ROUND(P107*H107,2)</f>
        <v>0</v>
      </c>
      <c r="L107" s="224"/>
      <c r="M107" s="225"/>
      <c r="N107" s="226" t="s">
        <v>20</v>
      </c>
      <c r="O107" s="227" t="s">
        <v>43</v>
      </c>
      <c r="P107" s="228">
        <f>I107+J107</f>
        <v>0</v>
      </c>
      <c r="Q107" s="228">
        <f>ROUND(I107*H107,2)</f>
        <v>0</v>
      </c>
      <c r="R107" s="228">
        <f>ROUND(J107*H107,2)</f>
        <v>0</v>
      </c>
      <c r="S107" s="82"/>
      <c r="T107" s="229">
        <f>S107*H107</f>
        <v>0</v>
      </c>
      <c r="U107" s="229">
        <v>0</v>
      </c>
      <c r="V107" s="229">
        <f>U107*H107</f>
        <v>0</v>
      </c>
      <c r="W107" s="229">
        <v>0</v>
      </c>
      <c r="X107" s="230">
        <f>W107*H107</f>
        <v>0</v>
      </c>
      <c r="Y107" s="36"/>
      <c r="Z107" s="36"/>
      <c r="AA107" s="36"/>
      <c r="AB107" s="36"/>
      <c r="AC107" s="36"/>
      <c r="AD107" s="36"/>
      <c r="AE107" s="36"/>
      <c r="AR107" s="231" t="s">
        <v>87</v>
      </c>
      <c r="AT107" s="231" t="s">
        <v>166</v>
      </c>
      <c r="AU107" s="231" t="s">
        <v>81</v>
      </c>
      <c r="AY107" s="15" t="s">
        <v>170</v>
      </c>
      <c r="BE107" s="232">
        <f>IF(O107="základní",K107,0)</f>
        <v>0</v>
      </c>
      <c r="BF107" s="232">
        <f>IF(O107="snížená",K107,0)</f>
        <v>0</v>
      </c>
      <c r="BG107" s="232">
        <f>IF(O107="zákl. přenesená",K107,0)</f>
        <v>0</v>
      </c>
      <c r="BH107" s="232">
        <f>IF(O107="sníž. přenesená",K107,0)</f>
        <v>0</v>
      </c>
      <c r="BI107" s="232">
        <f>IF(O107="nulová",K107,0)</f>
        <v>0</v>
      </c>
      <c r="BJ107" s="15" t="s">
        <v>81</v>
      </c>
      <c r="BK107" s="232">
        <f>ROUND(P107*H107,2)</f>
        <v>0</v>
      </c>
      <c r="BL107" s="15" t="s">
        <v>81</v>
      </c>
      <c r="BM107" s="231" t="s">
        <v>1476</v>
      </c>
    </row>
    <row r="108" s="2" customFormat="1" ht="21.6" customHeight="1">
      <c r="A108" s="36"/>
      <c r="B108" s="37"/>
      <c r="C108" s="216" t="s">
        <v>1362</v>
      </c>
      <c r="D108" s="216" t="s">
        <v>166</v>
      </c>
      <c r="E108" s="217" t="s">
        <v>1477</v>
      </c>
      <c r="F108" s="218" t="s">
        <v>1478</v>
      </c>
      <c r="G108" s="219" t="s">
        <v>169</v>
      </c>
      <c r="H108" s="220">
        <v>1</v>
      </c>
      <c r="I108" s="221"/>
      <c r="J108" s="222"/>
      <c r="K108" s="223">
        <f>ROUND(P108*H108,2)</f>
        <v>0</v>
      </c>
      <c r="L108" s="224"/>
      <c r="M108" s="225"/>
      <c r="N108" s="226" t="s">
        <v>20</v>
      </c>
      <c r="O108" s="227" t="s">
        <v>43</v>
      </c>
      <c r="P108" s="228">
        <f>I108+J108</f>
        <v>0</v>
      </c>
      <c r="Q108" s="228">
        <f>ROUND(I108*H108,2)</f>
        <v>0</v>
      </c>
      <c r="R108" s="228">
        <f>ROUND(J108*H108,2)</f>
        <v>0</v>
      </c>
      <c r="S108" s="82"/>
      <c r="T108" s="229">
        <f>S108*H108</f>
        <v>0</v>
      </c>
      <c r="U108" s="229">
        <v>0</v>
      </c>
      <c r="V108" s="229">
        <f>U108*H108</f>
        <v>0</v>
      </c>
      <c r="W108" s="229">
        <v>0</v>
      </c>
      <c r="X108" s="230">
        <f>W108*H108</f>
        <v>0</v>
      </c>
      <c r="Y108" s="36"/>
      <c r="Z108" s="36"/>
      <c r="AA108" s="36"/>
      <c r="AB108" s="36"/>
      <c r="AC108" s="36"/>
      <c r="AD108" s="36"/>
      <c r="AE108" s="36"/>
      <c r="AR108" s="231" t="s">
        <v>87</v>
      </c>
      <c r="AT108" s="231" t="s">
        <v>166</v>
      </c>
      <c r="AU108" s="231" t="s">
        <v>81</v>
      </c>
      <c r="AY108" s="15" t="s">
        <v>170</v>
      </c>
      <c r="BE108" s="232">
        <f>IF(O108="základní",K108,0)</f>
        <v>0</v>
      </c>
      <c r="BF108" s="232">
        <f>IF(O108="snížená",K108,0)</f>
        <v>0</v>
      </c>
      <c r="BG108" s="232">
        <f>IF(O108="zákl. přenesená",K108,0)</f>
        <v>0</v>
      </c>
      <c r="BH108" s="232">
        <f>IF(O108="sníž. přenesená",K108,0)</f>
        <v>0</v>
      </c>
      <c r="BI108" s="232">
        <f>IF(O108="nulová",K108,0)</f>
        <v>0</v>
      </c>
      <c r="BJ108" s="15" t="s">
        <v>81</v>
      </c>
      <c r="BK108" s="232">
        <f>ROUND(P108*H108,2)</f>
        <v>0</v>
      </c>
      <c r="BL108" s="15" t="s">
        <v>81</v>
      </c>
      <c r="BM108" s="231" t="s">
        <v>1479</v>
      </c>
    </row>
    <row r="109" s="2" customFormat="1" ht="75.6" customHeight="1">
      <c r="A109" s="36"/>
      <c r="B109" s="37"/>
      <c r="C109" s="250" t="s">
        <v>245</v>
      </c>
      <c r="D109" s="250" t="s">
        <v>229</v>
      </c>
      <c r="E109" s="251" t="s">
        <v>1480</v>
      </c>
      <c r="F109" s="252" t="s">
        <v>1481</v>
      </c>
      <c r="G109" s="253" t="s">
        <v>169</v>
      </c>
      <c r="H109" s="254">
        <v>1</v>
      </c>
      <c r="I109" s="255"/>
      <c r="J109" s="255"/>
      <c r="K109" s="256">
        <f>ROUND(P109*H109,2)</f>
        <v>0</v>
      </c>
      <c r="L109" s="257"/>
      <c r="M109" s="42"/>
      <c r="N109" s="258" t="s">
        <v>20</v>
      </c>
      <c r="O109" s="227" t="s">
        <v>43</v>
      </c>
      <c r="P109" s="228">
        <f>I109+J109</f>
        <v>0</v>
      </c>
      <c r="Q109" s="228">
        <f>ROUND(I109*H109,2)</f>
        <v>0</v>
      </c>
      <c r="R109" s="228">
        <f>ROUND(J109*H109,2)</f>
        <v>0</v>
      </c>
      <c r="S109" s="82"/>
      <c r="T109" s="229">
        <f>S109*H109</f>
        <v>0</v>
      </c>
      <c r="U109" s="229">
        <v>0</v>
      </c>
      <c r="V109" s="229">
        <f>U109*H109</f>
        <v>0</v>
      </c>
      <c r="W109" s="229">
        <v>0</v>
      </c>
      <c r="X109" s="230">
        <f>W109*H109</f>
        <v>0</v>
      </c>
      <c r="Y109" s="36"/>
      <c r="Z109" s="36"/>
      <c r="AA109" s="36"/>
      <c r="AB109" s="36"/>
      <c r="AC109" s="36"/>
      <c r="AD109" s="36"/>
      <c r="AE109" s="36"/>
      <c r="AR109" s="231" t="s">
        <v>81</v>
      </c>
      <c r="AT109" s="231" t="s">
        <v>229</v>
      </c>
      <c r="AU109" s="231" t="s">
        <v>81</v>
      </c>
      <c r="AY109" s="15" t="s">
        <v>170</v>
      </c>
      <c r="BE109" s="232">
        <f>IF(O109="základní",K109,0)</f>
        <v>0</v>
      </c>
      <c r="BF109" s="232">
        <f>IF(O109="snížená",K109,0)</f>
        <v>0</v>
      </c>
      <c r="BG109" s="232">
        <f>IF(O109="zákl. přenesená",K109,0)</f>
        <v>0</v>
      </c>
      <c r="BH109" s="232">
        <f>IF(O109="sníž. přenesená",K109,0)</f>
        <v>0</v>
      </c>
      <c r="BI109" s="232">
        <f>IF(O109="nulová",K109,0)</f>
        <v>0</v>
      </c>
      <c r="BJ109" s="15" t="s">
        <v>81</v>
      </c>
      <c r="BK109" s="232">
        <f>ROUND(P109*H109,2)</f>
        <v>0</v>
      </c>
      <c r="BL109" s="15" t="s">
        <v>81</v>
      </c>
      <c r="BM109" s="231" t="s">
        <v>1482</v>
      </c>
    </row>
    <row r="110" s="2" customFormat="1" ht="54" customHeight="1">
      <c r="A110" s="36"/>
      <c r="B110" s="37"/>
      <c r="C110" s="250" t="s">
        <v>249</v>
      </c>
      <c r="D110" s="250" t="s">
        <v>229</v>
      </c>
      <c r="E110" s="251" t="s">
        <v>1483</v>
      </c>
      <c r="F110" s="252" t="s">
        <v>1484</v>
      </c>
      <c r="G110" s="253" t="s">
        <v>169</v>
      </c>
      <c r="H110" s="254">
        <v>1</v>
      </c>
      <c r="I110" s="255"/>
      <c r="J110" s="255"/>
      <c r="K110" s="256">
        <f>ROUND(P110*H110,2)</f>
        <v>0</v>
      </c>
      <c r="L110" s="257"/>
      <c r="M110" s="42"/>
      <c r="N110" s="263" t="s">
        <v>20</v>
      </c>
      <c r="O110" s="264" t="s">
        <v>43</v>
      </c>
      <c r="P110" s="265">
        <f>I110+J110</f>
        <v>0</v>
      </c>
      <c r="Q110" s="265">
        <f>ROUND(I110*H110,2)</f>
        <v>0</v>
      </c>
      <c r="R110" s="265">
        <f>ROUND(J110*H110,2)</f>
        <v>0</v>
      </c>
      <c r="S110" s="266"/>
      <c r="T110" s="267">
        <f>S110*H110</f>
        <v>0</v>
      </c>
      <c r="U110" s="267">
        <v>0</v>
      </c>
      <c r="V110" s="267">
        <f>U110*H110</f>
        <v>0</v>
      </c>
      <c r="W110" s="267">
        <v>0</v>
      </c>
      <c r="X110" s="268">
        <f>W110*H110</f>
        <v>0</v>
      </c>
      <c r="Y110" s="36"/>
      <c r="Z110" s="36"/>
      <c r="AA110" s="36"/>
      <c r="AB110" s="36"/>
      <c r="AC110" s="36"/>
      <c r="AD110" s="36"/>
      <c r="AE110" s="36"/>
      <c r="AR110" s="231" t="s">
        <v>81</v>
      </c>
      <c r="AT110" s="231" t="s">
        <v>229</v>
      </c>
      <c r="AU110" s="231" t="s">
        <v>81</v>
      </c>
      <c r="AY110" s="15" t="s">
        <v>170</v>
      </c>
      <c r="BE110" s="232">
        <f>IF(O110="základní",K110,0)</f>
        <v>0</v>
      </c>
      <c r="BF110" s="232">
        <f>IF(O110="snížená",K110,0)</f>
        <v>0</v>
      </c>
      <c r="BG110" s="232">
        <f>IF(O110="zákl. přenesená",K110,0)</f>
        <v>0</v>
      </c>
      <c r="BH110" s="232">
        <f>IF(O110="sníž. přenesená",K110,0)</f>
        <v>0</v>
      </c>
      <c r="BI110" s="232">
        <f>IF(O110="nulová",K110,0)</f>
        <v>0</v>
      </c>
      <c r="BJ110" s="15" t="s">
        <v>81</v>
      </c>
      <c r="BK110" s="232">
        <f>ROUND(P110*H110,2)</f>
        <v>0</v>
      </c>
      <c r="BL110" s="15" t="s">
        <v>81</v>
      </c>
      <c r="BM110" s="231" t="s">
        <v>1485</v>
      </c>
    </row>
    <row r="111" s="2" customFormat="1" ht="6.96" customHeight="1">
      <c r="A111" s="36"/>
      <c r="B111" s="57"/>
      <c r="C111" s="58"/>
      <c r="D111" s="58"/>
      <c r="E111" s="58"/>
      <c r="F111" s="58"/>
      <c r="G111" s="58"/>
      <c r="H111" s="58"/>
      <c r="I111" s="177"/>
      <c r="J111" s="177"/>
      <c r="K111" s="58"/>
      <c r="L111" s="58"/>
      <c r="M111" s="42"/>
      <c r="N111" s="36"/>
      <c r="P111" s="36"/>
      <c r="Q111" s="36"/>
      <c r="R111" s="36"/>
      <c r="S111" s="36"/>
      <c r="T111" s="36"/>
      <c r="U111" s="36"/>
      <c r="V111" s="36"/>
      <c r="W111" s="36"/>
      <c r="X111" s="36"/>
      <c r="Y111" s="36"/>
      <c r="Z111" s="36"/>
      <c r="AA111" s="36"/>
      <c r="AB111" s="36"/>
      <c r="AC111" s="36"/>
      <c r="AD111" s="36"/>
      <c r="AE111" s="36"/>
    </row>
  </sheetData>
  <sheetProtection sheet="1" autoFilter="0" formatColumns="0" formatRows="0" objects="1" scenarios="1" spinCount="100000" saltValue="kTFIxwuzrnBrbNLuUmJ+dT/dMyrmifjTG/Gf+3kLjYYhNA9kqUq2M2+/HsK3h85mOwFaOsAv0Aoy1r/Kw/DdYQ==" hashValue="xcOvBlYGdSJWXtibrTTyDJbQl371fQbZrK0bCTRZOcbWC1X7fVzNMFj9hLH3Kqzze77KlXgKWgoUSLGV5DR54g==" algorithmName="SHA-512" password="CC35"/>
  <autoFilter ref="C87:L110"/>
  <mergeCells count="12">
    <mergeCell ref="E7:H7"/>
    <mergeCell ref="E9:H9"/>
    <mergeCell ref="E11:H11"/>
    <mergeCell ref="E20:H20"/>
    <mergeCell ref="E29:H29"/>
    <mergeCell ref="E52:H52"/>
    <mergeCell ref="E54:H54"/>
    <mergeCell ref="E56:H56"/>
    <mergeCell ref="E76:H76"/>
    <mergeCell ref="E78:H78"/>
    <mergeCell ref="E80:H80"/>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7.14" style="1" customWidth="1"/>
    <col min="2" max="2" width="1.43" style="1" customWidth="1"/>
    <col min="3" max="3" width="3.57" style="1" customWidth="1"/>
    <col min="4" max="4" width="3.71" style="1" customWidth="1"/>
    <col min="5" max="5" width="14.71" style="1" customWidth="1"/>
    <col min="6" max="6" width="43.57" style="1" customWidth="1"/>
    <col min="7" max="7" width="6" style="1" customWidth="1"/>
    <col min="8" max="8" width="9.86" style="1" customWidth="1"/>
    <col min="9" max="9" width="17.29" style="139" customWidth="1"/>
    <col min="10" max="10" width="17.29" style="139" customWidth="1"/>
    <col min="11" max="11" width="17.29" style="1" customWidth="1"/>
    <col min="12" max="12" width="13.29" style="1" hidden="1" customWidth="1"/>
    <col min="13" max="13" width="8" style="1" customWidth="1"/>
    <col min="14" max="14" width="9.29" style="1" hidden="1" customWidth="1"/>
    <col min="15" max="15" width="9.14" style="1" hidden="1"/>
    <col min="16" max="16" width="12.14" style="1" hidden="1" customWidth="1"/>
    <col min="17" max="17" width="12.14" style="1" hidden="1" customWidth="1"/>
    <col min="18" max="18" width="12.14" style="1" hidden="1" customWidth="1"/>
    <col min="19" max="19" width="12.14" style="1" hidden="1" customWidth="1"/>
    <col min="20" max="20" width="12.14" style="1" hidden="1" customWidth="1"/>
    <col min="21" max="21" width="12.14" style="1" hidden="1" customWidth="1"/>
    <col min="22" max="22" width="12.14" style="1" hidden="1" customWidth="1"/>
    <col min="23" max="23" width="12.14" style="1" hidden="1" customWidth="1"/>
    <col min="24" max="24" width="12.14" style="1" hidden="1" customWidth="1"/>
    <col min="25" max="25" width="10.57" style="1" hidden="1" customWidth="1"/>
    <col min="26" max="26" width="14" style="1" customWidth="1"/>
    <col min="27" max="27" width="10.57" style="1" customWidth="1"/>
    <col min="28" max="28" width="12.86" style="1" customWidth="1"/>
    <col min="29" max="29" width="9.43" style="1" customWidth="1"/>
    <col min="30" max="30" width="12.86" style="1" customWidth="1"/>
    <col min="31" max="31" width="14" style="1" customWidth="1"/>
    <col min="44" max="44" width="9.14" style="1" hidden="1"/>
    <col min="45" max="45" width="9.14" style="1" hidden="1"/>
    <col min="46" max="46" width="9.14" style="1" hidden="1"/>
    <col min="47" max="47" width="9.14" style="1" hidden="1"/>
    <col min="48" max="48" width="9.14" style="1" hidden="1"/>
    <col min="49" max="49" width="9.14" style="1" hidden="1"/>
    <col min="50" max="50" width="9.14" style="1" hidden="1"/>
    <col min="51" max="51" width="9.14" style="1" hidden="1"/>
    <col min="52" max="52" width="9.14" style="1" hidden="1"/>
    <col min="53" max="53" width="9.14" style="1" hidden="1"/>
    <col min="54" max="54" width="9.14" style="1" hidden="1"/>
    <col min="55" max="55" width="9.14" style="1" hidden="1"/>
    <col min="56" max="56" width="9.14" style="1" hidden="1"/>
    <col min="57" max="57" width="9.14" style="1" hidden="1"/>
    <col min="58" max="58" width="9.14" style="1" hidden="1"/>
    <col min="59" max="59" width="9.14" style="1" hidden="1"/>
    <col min="60" max="60" width="9.14" style="1" hidden="1"/>
    <col min="61" max="61" width="9.14" style="1" hidden="1"/>
    <col min="62" max="62" width="9.14" style="1" hidden="1"/>
    <col min="63" max="63" width="9.14" style="1" hidden="1"/>
    <col min="64" max="64" width="9.14" style="1" hidden="1"/>
    <col min="65" max="65" width="9.14" style="1" hidden="1"/>
  </cols>
  <sheetData>
    <row r="2" s="1" customFormat="1" ht="36.96" customHeight="1">
      <c r="I2" s="139"/>
      <c r="J2" s="139"/>
      <c r="M2" s="1"/>
      <c r="N2" s="1"/>
      <c r="O2" s="1"/>
      <c r="P2" s="1"/>
      <c r="Q2" s="1"/>
      <c r="R2" s="1"/>
      <c r="S2" s="1"/>
      <c r="T2" s="1"/>
      <c r="U2" s="1"/>
      <c r="V2" s="1"/>
      <c r="W2" s="1"/>
      <c r="X2" s="1"/>
      <c r="Y2" s="1"/>
      <c r="Z2" s="1"/>
      <c r="AT2" s="15" t="s">
        <v>112</v>
      </c>
    </row>
    <row r="3" s="1" customFormat="1" ht="6.96" customHeight="1">
      <c r="B3" s="140"/>
      <c r="C3" s="141"/>
      <c r="D3" s="141"/>
      <c r="E3" s="141"/>
      <c r="F3" s="141"/>
      <c r="G3" s="141"/>
      <c r="H3" s="141"/>
      <c r="I3" s="142"/>
      <c r="J3" s="142"/>
      <c r="K3" s="141"/>
      <c r="L3" s="141"/>
      <c r="M3" s="18"/>
      <c r="AT3" s="15" t="s">
        <v>87</v>
      </c>
    </row>
    <row r="4" s="1" customFormat="1" ht="24.96" customHeight="1">
      <c r="B4" s="18"/>
      <c r="D4" s="143" t="s">
        <v>132</v>
      </c>
      <c r="I4" s="139"/>
      <c r="J4" s="139"/>
      <c r="M4" s="18"/>
      <c r="N4" s="144" t="s">
        <v>11</v>
      </c>
      <c r="AT4" s="15" t="s">
        <v>4</v>
      </c>
    </row>
    <row r="5" s="1" customFormat="1" ht="6.96" customHeight="1">
      <c r="B5" s="18"/>
      <c r="I5" s="139"/>
      <c r="J5" s="139"/>
      <c r="M5" s="18"/>
    </row>
    <row r="6" s="1" customFormat="1" ht="12" customHeight="1">
      <c r="B6" s="18"/>
      <c r="D6" s="145" t="s">
        <v>17</v>
      </c>
      <c r="I6" s="139"/>
      <c r="J6" s="139"/>
      <c r="M6" s="18"/>
    </row>
    <row r="7" s="1" customFormat="1" ht="14.4" customHeight="1">
      <c r="B7" s="18"/>
      <c r="E7" s="146" t="str">
        <f>'Rekapitulace stavby'!K6</f>
        <v>Oprava zabezpečovacího zařízení v ŽST Dobříš</v>
      </c>
      <c r="F7" s="145"/>
      <c r="G7" s="145"/>
      <c r="H7" s="145"/>
      <c r="I7" s="139"/>
      <c r="J7" s="139"/>
      <c r="M7" s="18"/>
    </row>
    <row r="8" s="2" customFormat="1" ht="12" customHeight="1">
      <c r="A8" s="36"/>
      <c r="B8" s="42"/>
      <c r="C8" s="36"/>
      <c r="D8" s="145" t="s">
        <v>133</v>
      </c>
      <c r="E8" s="36"/>
      <c r="F8" s="36"/>
      <c r="G8" s="36"/>
      <c r="H8" s="36"/>
      <c r="I8" s="147"/>
      <c r="J8" s="147"/>
      <c r="K8" s="36"/>
      <c r="L8" s="36"/>
      <c r="M8" s="148"/>
      <c r="S8" s="36"/>
      <c r="T8" s="36"/>
      <c r="U8" s="36"/>
      <c r="V8" s="36"/>
      <c r="W8" s="36"/>
      <c r="X8" s="36"/>
      <c r="Y8" s="36"/>
      <c r="Z8" s="36"/>
      <c r="AA8" s="36"/>
      <c r="AB8" s="36"/>
      <c r="AC8" s="36"/>
      <c r="AD8" s="36"/>
      <c r="AE8" s="36"/>
    </row>
    <row r="9" s="2" customFormat="1" ht="14.4" customHeight="1">
      <c r="A9" s="36"/>
      <c r="B9" s="42"/>
      <c r="C9" s="36"/>
      <c r="D9" s="36"/>
      <c r="E9" s="149" t="s">
        <v>1486</v>
      </c>
      <c r="F9" s="36"/>
      <c r="G9" s="36"/>
      <c r="H9" s="36"/>
      <c r="I9" s="147"/>
      <c r="J9" s="147"/>
      <c r="K9" s="36"/>
      <c r="L9" s="36"/>
      <c r="M9" s="148"/>
      <c r="S9" s="36"/>
      <c r="T9" s="36"/>
      <c r="U9" s="36"/>
      <c r="V9" s="36"/>
      <c r="W9" s="36"/>
      <c r="X9" s="36"/>
      <c r="Y9" s="36"/>
      <c r="Z9" s="36"/>
      <c r="AA9" s="36"/>
      <c r="AB9" s="36"/>
      <c r="AC9" s="36"/>
      <c r="AD9" s="36"/>
      <c r="AE9" s="36"/>
    </row>
    <row r="10" s="2" customFormat="1">
      <c r="A10" s="36"/>
      <c r="B10" s="42"/>
      <c r="C10" s="36"/>
      <c r="D10" s="36"/>
      <c r="E10" s="36"/>
      <c r="F10" s="36"/>
      <c r="G10" s="36"/>
      <c r="H10" s="36"/>
      <c r="I10" s="147"/>
      <c r="J10" s="147"/>
      <c r="K10" s="36"/>
      <c r="L10" s="36"/>
      <c r="M10" s="148"/>
      <c r="S10" s="36"/>
      <c r="T10" s="36"/>
      <c r="U10" s="36"/>
      <c r="V10" s="36"/>
      <c r="W10" s="36"/>
      <c r="X10" s="36"/>
      <c r="Y10" s="36"/>
      <c r="Z10" s="36"/>
      <c r="AA10" s="36"/>
      <c r="AB10" s="36"/>
      <c r="AC10" s="36"/>
      <c r="AD10" s="36"/>
      <c r="AE10" s="36"/>
    </row>
    <row r="11" s="2" customFormat="1" ht="12" customHeight="1">
      <c r="A11" s="36"/>
      <c r="B11" s="42"/>
      <c r="C11" s="36"/>
      <c r="D11" s="145" t="s">
        <v>19</v>
      </c>
      <c r="E11" s="36"/>
      <c r="F11" s="133" t="s">
        <v>20</v>
      </c>
      <c r="G11" s="36"/>
      <c r="H11" s="36"/>
      <c r="I11" s="150" t="s">
        <v>21</v>
      </c>
      <c r="J11" s="151" t="s">
        <v>20</v>
      </c>
      <c r="K11" s="36"/>
      <c r="L11" s="36"/>
      <c r="M11" s="148"/>
      <c r="S11" s="36"/>
      <c r="T11" s="36"/>
      <c r="U11" s="36"/>
      <c r="V11" s="36"/>
      <c r="W11" s="36"/>
      <c r="X11" s="36"/>
      <c r="Y11" s="36"/>
      <c r="Z11" s="36"/>
      <c r="AA11" s="36"/>
      <c r="AB11" s="36"/>
      <c r="AC11" s="36"/>
      <c r="AD11" s="36"/>
      <c r="AE11" s="36"/>
    </row>
    <row r="12" s="2" customFormat="1" ht="12" customHeight="1">
      <c r="A12" s="36"/>
      <c r="B12" s="42"/>
      <c r="C12" s="36"/>
      <c r="D12" s="145" t="s">
        <v>22</v>
      </c>
      <c r="E12" s="36"/>
      <c r="F12" s="133" t="s">
        <v>23</v>
      </c>
      <c r="G12" s="36"/>
      <c r="H12" s="36"/>
      <c r="I12" s="150" t="s">
        <v>24</v>
      </c>
      <c r="J12" s="152" t="str">
        <f>'Rekapitulace stavby'!AN8</f>
        <v>18. 12. 2019</v>
      </c>
      <c r="K12" s="36"/>
      <c r="L12" s="36"/>
      <c r="M12" s="148"/>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147"/>
      <c r="J13" s="147"/>
      <c r="K13" s="36"/>
      <c r="L13" s="36"/>
      <c r="M13" s="148"/>
      <c r="S13" s="36"/>
      <c r="T13" s="36"/>
      <c r="U13" s="36"/>
      <c r="V13" s="36"/>
      <c r="W13" s="36"/>
      <c r="X13" s="36"/>
      <c r="Y13" s="36"/>
      <c r="Z13" s="36"/>
      <c r="AA13" s="36"/>
      <c r="AB13" s="36"/>
      <c r="AC13" s="36"/>
      <c r="AD13" s="36"/>
      <c r="AE13" s="36"/>
    </row>
    <row r="14" s="2" customFormat="1" ht="12" customHeight="1">
      <c r="A14" s="36"/>
      <c r="B14" s="42"/>
      <c r="C14" s="36"/>
      <c r="D14" s="145" t="s">
        <v>26</v>
      </c>
      <c r="E14" s="36"/>
      <c r="F14" s="36"/>
      <c r="G14" s="36"/>
      <c r="H14" s="36"/>
      <c r="I14" s="150" t="s">
        <v>27</v>
      </c>
      <c r="J14" s="151" t="s">
        <v>20</v>
      </c>
      <c r="K14" s="36"/>
      <c r="L14" s="36"/>
      <c r="M14" s="148"/>
      <c r="S14" s="36"/>
      <c r="T14" s="36"/>
      <c r="U14" s="36"/>
      <c r="V14" s="36"/>
      <c r="W14" s="36"/>
      <c r="X14" s="36"/>
      <c r="Y14" s="36"/>
      <c r="Z14" s="36"/>
      <c r="AA14" s="36"/>
      <c r="AB14" s="36"/>
      <c r="AC14" s="36"/>
      <c r="AD14" s="36"/>
      <c r="AE14" s="36"/>
    </row>
    <row r="15" s="2" customFormat="1" ht="18" customHeight="1">
      <c r="A15" s="36"/>
      <c r="B15" s="42"/>
      <c r="C15" s="36"/>
      <c r="D15" s="36"/>
      <c r="E15" s="133" t="s">
        <v>28</v>
      </c>
      <c r="F15" s="36"/>
      <c r="G15" s="36"/>
      <c r="H15" s="36"/>
      <c r="I15" s="150" t="s">
        <v>29</v>
      </c>
      <c r="J15" s="151" t="s">
        <v>20</v>
      </c>
      <c r="K15" s="36"/>
      <c r="L15" s="36"/>
      <c r="M15" s="148"/>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147"/>
      <c r="J16" s="147"/>
      <c r="K16" s="36"/>
      <c r="L16" s="36"/>
      <c r="M16" s="148"/>
      <c r="S16" s="36"/>
      <c r="T16" s="36"/>
      <c r="U16" s="36"/>
      <c r="V16" s="36"/>
      <c r="W16" s="36"/>
      <c r="X16" s="36"/>
      <c r="Y16" s="36"/>
      <c r="Z16" s="36"/>
      <c r="AA16" s="36"/>
      <c r="AB16" s="36"/>
      <c r="AC16" s="36"/>
      <c r="AD16" s="36"/>
      <c r="AE16" s="36"/>
    </row>
    <row r="17" s="2" customFormat="1" ht="12" customHeight="1">
      <c r="A17" s="36"/>
      <c r="B17" s="42"/>
      <c r="C17" s="36"/>
      <c r="D17" s="145" t="s">
        <v>30</v>
      </c>
      <c r="E17" s="36"/>
      <c r="F17" s="36"/>
      <c r="G17" s="36"/>
      <c r="H17" s="36"/>
      <c r="I17" s="150" t="s">
        <v>27</v>
      </c>
      <c r="J17" s="31" t="str">
        <f>'Rekapitulace stavby'!AN13</f>
        <v>Vyplň údaj</v>
      </c>
      <c r="K17" s="36"/>
      <c r="L17" s="36"/>
      <c r="M17" s="148"/>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3"/>
      <c r="G18" s="133"/>
      <c r="H18" s="133"/>
      <c r="I18" s="150" t="s">
        <v>29</v>
      </c>
      <c r="J18" s="31" t="str">
        <f>'Rekapitulace stavby'!AN14</f>
        <v>Vyplň údaj</v>
      </c>
      <c r="K18" s="36"/>
      <c r="L18" s="36"/>
      <c r="M18" s="148"/>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147"/>
      <c r="J19" s="147"/>
      <c r="K19" s="36"/>
      <c r="L19" s="36"/>
      <c r="M19" s="148"/>
      <c r="S19" s="36"/>
      <c r="T19" s="36"/>
      <c r="U19" s="36"/>
      <c r="V19" s="36"/>
      <c r="W19" s="36"/>
      <c r="X19" s="36"/>
      <c r="Y19" s="36"/>
      <c r="Z19" s="36"/>
      <c r="AA19" s="36"/>
      <c r="AB19" s="36"/>
      <c r="AC19" s="36"/>
      <c r="AD19" s="36"/>
      <c r="AE19" s="36"/>
    </row>
    <row r="20" s="2" customFormat="1" ht="12" customHeight="1">
      <c r="A20" s="36"/>
      <c r="B20" s="42"/>
      <c r="C20" s="36"/>
      <c r="D20" s="145" t="s">
        <v>32</v>
      </c>
      <c r="E20" s="36"/>
      <c r="F20" s="36"/>
      <c r="G20" s="36"/>
      <c r="H20" s="36"/>
      <c r="I20" s="150" t="s">
        <v>27</v>
      </c>
      <c r="J20" s="151" t="s">
        <v>20</v>
      </c>
      <c r="K20" s="36"/>
      <c r="L20" s="36"/>
      <c r="M20" s="148"/>
      <c r="S20" s="36"/>
      <c r="T20" s="36"/>
      <c r="U20" s="36"/>
      <c r="V20" s="36"/>
      <c r="W20" s="36"/>
      <c r="X20" s="36"/>
      <c r="Y20" s="36"/>
      <c r="Z20" s="36"/>
      <c r="AA20" s="36"/>
      <c r="AB20" s="36"/>
      <c r="AC20" s="36"/>
      <c r="AD20" s="36"/>
      <c r="AE20" s="36"/>
    </row>
    <row r="21" s="2" customFormat="1" ht="18" customHeight="1">
      <c r="A21" s="36"/>
      <c r="B21" s="42"/>
      <c r="C21" s="36"/>
      <c r="D21" s="36"/>
      <c r="E21" s="133" t="s">
        <v>33</v>
      </c>
      <c r="F21" s="36"/>
      <c r="G21" s="36"/>
      <c r="H21" s="36"/>
      <c r="I21" s="150" t="s">
        <v>29</v>
      </c>
      <c r="J21" s="151" t="s">
        <v>20</v>
      </c>
      <c r="K21" s="36"/>
      <c r="L21" s="36"/>
      <c r="M21" s="148"/>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147"/>
      <c r="J22" s="147"/>
      <c r="K22" s="36"/>
      <c r="L22" s="36"/>
      <c r="M22" s="148"/>
      <c r="S22" s="36"/>
      <c r="T22" s="36"/>
      <c r="U22" s="36"/>
      <c r="V22" s="36"/>
      <c r="W22" s="36"/>
      <c r="X22" s="36"/>
      <c r="Y22" s="36"/>
      <c r="Z22" s="36"/>
      <c r="AA22" s="36"/>
      <c r="AB22" s="36"/>
      <c r="AC22" s="36"/>
      <c r="AD22" s="36"/>
      <c r="AE22" s="36"/>
    </row>
    <row r="23" s="2" customFormat="1" ht="12" customHeight="1">
      <c r="A23" s="36"/>
      <c r="B23" s="42"/>
      <c r="C23" s="36"/>
      <c r="D23" s="145" t="s">
        <v>34</v>
      </c>
      <c r="E23" s="36"/>
      <c r="F23" s="36"/>
      <c r="G23" s="36"/>
      <c r="H23" s="36"/>
      <c r="I23" s="150" t="s">
        <v>27</v>
      </c>
      <c r="J23" s="151" t="s">
        <v>20</v>
      </c>
      <c r="K23" s="36"/>
      <c r="L23" s="36"/>
      <c r="M23" s="148"/>
      <c r="S23" s="36"/>
      <c r="T23" s="36"/>
      <c r="U23" s="36"/>
      <c r="V23" s="36"/>
      <c r="W23" s="36"/>
      <c r="X23" s="36"/>
      <c r="Y23" s="36"/>
      <c r="Z23" s="36"/>
      <c r="AA23" s="36"/>
      <c r="AB23" s="36"/>
      <c r="AC23" s="36"/>
      <c r="AD23" s="36"/>
      <c r="AE23" s="36"/>
    </row>
    <row r="24" s="2" customFormat="1" ht="18" customHeight="1">
      <c r="A24" s="36"/>
      <c r="B24" s="42"/>
      <c r="C24" s="36"/>
      <c r="D24" s="36"/>
      <c r="E24" s="133" t="s">
        <v>35</v>
      </c>
      <c r="F24" s="36"/>
      <c r="G24" s="36"/>
      <c r="H24" s="36"/>
      <c r="I24" s="150" t="s">
        <v>29</v>
      </c>
      <c r="J24" s="151" t="s">
        <v>20</v>
      </c>
      <c r="K24" s="36"/>
      <c r="L24" s="36"/>
      <c r="M24" s="148"/>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147"/>
      <c r="J25" s="147"/>
      <c r="K25" s="36"/>
      <c r="L25" s="36"/>
      <c r="M25" s="148"/>
      <c r="S25" s="36"/>
      <c r="T25" s="36"/>
      <c r="U25" s="36"/>
      <c r="V25" s="36"/>
      <c r="W25" s="36"/>
      <c r="X25" s="36"/>
      <c r="Y25" s="36"/>
      <c r="Z25" s="36"/>
      <c r="AA25" s="36"/>
      <c r="AB25" s="36"/>
      <c r="AC25" s="36"/>
      <c r="AD25" s="36"/>
      <c r="AE25" s="36"/>
    </row>
    <row r="26" s="2" customFormat="1" ht="12" customHeight="1">
      <c r="A26" s="36"/>
      <c r="B26" s="42"/>
      <c r="C26" s="36"/>
      <c r="D26" s="145" t="s">
        <v>36</v>
      </c>
      <c r="E26" s="36"/>
      <c r="F26" s="36"/>
      <c r="G26" s="36"/>
      <c r="H26" s="36"/>
      <c r="I26" s="147"/>
      <c r="J26" s="147"/>
      <c r="K26" s="36"/>
      <c r="L26" s="36"/>
      <c r="M26" s="148"/>
      <c r="S26" s="36"/>
      <c r="T26" s="36"/>
      <c r="U26" s="36"/>
      <c r="V26" s="36"/>
      <c r="W26" s="36"/>
      <c r="X26" s="36"/>
      <c r="Y26" s="36"/>
      <c r="Z26" s="36"/>
      <c r="AA26" s="36"/>
      <c r="AB26" s="36"/>
      <c r="AC26" s="36"/>
      <c r="AD26" s="36"/>
      <c r="AE26" s="36"/>
    </row>
    <row r="27" s="8" customFormat="1" ht="96" customHeight="1">
      <c r="A27" s="153"/>
      <c r="B27" s="154"/>
      <c r="C27" s="153"/>
      <c r="D27" s="153"/>
      <c r="E27" s="155" t="s">
        <v>37</v>
      </c>
      <c r="F27" s="155"/>
      <c r="G27" s="155"/>
      <c r="H27" s="155"/>
      <c r="I27" s="156"/>
      <c r="J27" s="156"/>
      <c r="K27" s="153"/>
      <c r="L27" s="153"/>
      <c r="M27" s="157"/>
      <c r="S27" s="153"/>
      <c r="T27" s="153"/>
      <c r="U27" s="153"/>
      <c r="V27" s="153"/>
      <c r="W27" s="153"/>
      <c r="X27" s="153"/>
      <c r="Y27" s="153"/>
      <c r="Z27" s="153"/>
      <c r="AA27" s="153"/>
      <c r="AB27" s="153"/>
      <c r="AC27" s="153"/>
      <c r="AD27" s="153"/>
      <c r="AE27" s="153"/>
    </row>
    <row r="28" s="2" customFormat="1" ht="6.96" customHeight="1">
      <c r="A28" s="36"/>
      <c r="B28" s="42"/>
      <c r="C28" s="36"/>
      <c r="D28" s="36"/>
      <c r="E28" s="36"/>
      <c r="F28" s="36"/>
      <c r="G28" s="36"/>
      <c r="H28" s="36"/>
      <c r="I28" s="147"/>
      <c r="J28" s="147"/>
      <c r="K28" s="36"/>
      <c r="L28" s="36"/>
      <c r="M28" s="148"/>
      <c r="S28" s="36"/>
      <c r="T28" s="36"/>
      <c r="U28" s="36"/>
      <c r="V28" s="36"/>
      <c r="W28" s="36"/>
      <c r="X28" s="36"/>
      <c r="Y28" s="36"/>
      <c r="Z28" s="36"/>
      <c r="AA28" s="36"/>
      <c r="AB28" s="36"/>
      <c r="AC28" s="36"/>
      <c r="AD28" s="36"/>
      <c r="AE28" s="36"/>
    </row>
    <row r="29" s="2" customFormat="1" ht="6.96" customHeight="1">
      <c r="A29" s="36"/>
      <c r="B29" s="42"/>
      <c r="C29" s="36"/>
      <c r="D29" s="158"/>
      <c r="E29" s="158"/>
      <c r="F29" s="158"/>
      <c r="G29" s="158"/>
      <c r="H29" s="158"/>
      <c r="I29" s="159"/>
      <c r="J29" s="159"/>
      <c r="K29" s="158"/>
      <c r="L29" s="158"/>
      <c r="M29" s="148"/>
      <c r="S29" s="36"/>
      <c r="T29" s="36"/>
      <c r="U29" s="36"/>
      <c r="V29" s="36"/>
      <c r="W29" s="36"/>
      <c r="X29" s="36"/>
      <c r="Y29" s="36"/>
      <c r="Z29" s="36"/>
      <c r="AA29" s="36"/>
      <c r="AB29" s="36"/>
      <c r="AC29" s="36"/>
      <c r="AD29" s="36"/>
      <c r="AE29" s="36"/>
    </row>
    <row r="30" s="2" customFormat="1">
      <c r="A30" s="36"/>
      <c r="B30" s="42"/>
      <c r="C30" s="36"/>
      <c r="D30" s="36"/>
      <c r="E30" s="145" t="s">
        <v>137</v>
      </c>
      <c r="F30" s="36"/>
      <c r="G30" s="36"/>
      <c r="H30" s="36"/>
      <c r="I30" s="147"/>
      <c r="J30" s="147"/>
      <c r="K30" s="160">
        <f>I61</f>
        <v>0</v>
      </c>
      <c r="L30" s="36"/>
      <c r="M30" s="148"/>
      <c r="S30" s="36"/>
      <c r="T30" s="36"/>
      <c r="U30" s="36"/>
      <c r="V30" s="36"/>
      <c r="W30" s="36"/>
      <c r="X30" s="36"/>
      <c r="Y30" s="36"/>
      <c r="Z30" s="36"/>
      <c r="AA30" s="36"/>
      <c r="AB30" s="36"/>
      <c r="AC30" s="36"/>
      <c r="AD30" s="36"/>
      <c r="AE30" s="36"/>
    </row>
    <row r="31" s="2" customFormat="1">
      <c r="A31" s="36"/>
      <c r="B31" s="42"/>
      <c r="C31" s="36"/>
      <c r="D31" s="36"/>
      <c r="E31" s="145" t="s">
        <v>138</v>
      </c>
      <c r="F31" s="36"/>
      <c r="G31" s="36"/>
      <c r="H31" s="36"/>
      <c r="I31" s="147"/>
      <c r="J31" s="147"/>
      <c r="K31" s="160">
        <f>J61</f>
        <v>0</v>
      </c>
      <c r="L31" s="36"/>
      <c r="M31" s="148"/>
      <c r="S31" s="36"/>
      <c r="T31" s="36"/>
      <c r="U31" s="36"/>
      <c r="V31" s="36"/>
      <c r="W31" s="36"/>
      <c r="X31" s="36"/>
      <c r="Y31" s="36"/>
      <c r="Z31" s="36"/>
      <c r="AA31" s="36"/>
      <c r="AB31" s="36"/>
      <c r="AC31" s="36"/>
      <c r="AD31" s="36"/>
      <c r="AE31" s="36"/>
    </row>
    <row r="32" s="2" customFormat="1" ht="25.44" customHeight="1">
      <c r="A32" s="36"/>
      <c r="B32" s="42"/>
      <c r="C32" s="36"/>
      <c r="D32" s="161" t="s">
        <v>38</v>
      </c>
      <c r="E32" s="36"/>
      <c r="F32" s="36"/>
      <c r="G32" s="36"/>
      <c r="H32" s="36"/>
      <c r="I32" s="147"/>
      <c r="J32" s="147"/>
      <c r="K32" s="162">
        <f>ROUND(K82, 2)</f>
        <v>0</v>
      </c>
      <c r="L32" s="36"/>
      <c r="M32" s="148"/>
      <c r="S32" s="36"/>
      <c r="T32" s="36"/>
      <c r="U32" s="36"/>
      <c r="V32" s="36"/>
      <c r="W32" s="36"/>
      <c r="X32" s="36"/>
      <c r="Y32" s="36"/>
      <c r="Z32" s="36"/>
      <c r="AA32" s="36"/>
      <c r="AB32" s="36"/>
      <c r="AC32" s="36"/>
      <c r="AD32" s="36"/>
      <c r="AE32" s="36"/>
    </row>
    <row r="33" s="2" customFormat="1" ht="6.96" customHeight="1">
      <c r="A33" s="36"/>
      <c r="B33" s="42"/>
      <c r="C33" s="36"/>
      <c r="D33" s="158"/>
      <c r="E33" s="158"/>
      <c r="F33" s="158"/>
      <c r="G33" s="158"/>
      <c r="H33" s="158"/>
      <c r="I33" s="159"/>
      <c r="J33" s="159"/>
      <c r="K33" s="158"/>
      <c r="L33" s="158"/>
      <c r="M33" s="148"/>
      <c r="S33" s="36"/>
      <c r="T33" s="36"/>
      <c r="U33" s="36"/>
      <c r="V33" s="36"/>
      <c r="W33" s="36"/>
      <c r="X33" s="36"/>
      <c r="Y33" s="36"/>
      <c r="Z33" s="36"/>
      <c r="AA33" s="36"/>
      <c r="AB33" s="36"/>
      <c r="AC33" s="36"/>
      <c r="AD33" s="36"/>
      <c r="AE33" s="36"/>
    </row>
    <row r="34" s="2" customFormat="1" ht="14.4" customHeight="1">
      <c r="A34" s="36"/>
      <c r="B34" s="42"/>
      <c r="C34" s="36"/>
      <c r="D34" s="36"/>
      <c r="E34" s="36"/>
      <c r="F34" s="163" t="s">
        <v>40</v>
      </c>
      <c r="G34" s="36"/>
      <c r="H34" s="36"/>
      <c r="I34" s="164" t="s">
        <v>39</v>
      </c>
      <c r="J34" s="147"/>
      <c r="K34" s="163" t="s">
        <v>41</v>
      </c>
      <c r="L34" s="36"/>
      <c r="M34" s="148"/>
      <c r="S34" s="36"/>
      <c r="T34" s="36"/>
      <c r="U34" s="36"/>
      <c r="V34" s="36"/>
      <c r="W34" s="36"/>
      <c r="X34" s="36"/>
      <c r="Y34" s="36"/>
      <c r="Z34" s="36"/>
      <c r="AA34" s="36"/>
      <c r="AB34" s="36"/>
      <c r="AC34" s="36"/>
      <c r="AD34" s="36"/>
      <c r="AE34" s="36"/>
    </row>
    <row r="35" s="2" customFormat="1" ht="14.4" customHeight="1">
      <c r="A35" s="36"/>
      <c r="B35" s="42"/>
      <c r="C35" s="36"/>
      <c r="D35" s="165" t="s">
        <v>42</v>
      </c>
      <c r="E35" s="145" t="s">
        <v>43</v>
      </c>
      <c r="F35" s="160">
        <f>ROUND((SUM(BE82:BE106)),  2)</f>
        <v>0</v>
      </c>
      <c r="G35" s="36"/>
      <c r="H35" s="36"/>
      <c r="I35" s="166">
        <v>0.20999999999999999</v>
      </c>
      <c r="J35" s="147"/>
      <c r="K35" s="160">
        <f>ROUND(((SUM(BE82:BE106))*I35),  2)</f>
        <v>0</v>
      </c>
      <c r="L35" s="36"/>
      <c r="M35" s="148"/>
      <c r="S35" s="36"/>
      <c r="T35" s="36"/>
      <c r="U35" s="36"/>
      <c r="V35" s="36"/>
      <c r="W35" s="36"/>
      <c r="X35" s="36"/>
      <c r="Y35" s="36"/>
      <c r="Z35" s="36"/>
      <c r="AA35" s="36"/>
      <c r="AB35" s="36"/>
      <c r="AC35" s="36"/>
      <c r="AD35" s="36"/>
      <c r="AE35" s="36"/>
    </row>
    <row r="36" s="2" customFormat="1" ht="14.4" customHeight="1">
      <c r="A36" s="36"/>
      <c r="B36" s="42"/>
      <c r="C36" s="36"/>
      <c r="D36" s="36"/>
      <c r="E36" s="145" t="s">
        <v>44</v>
      </c>
      <c r="F36" s="160">
        <f>ROUND((SUM(BF82:BF106)),  2)</f>
        <v>0</v>
      </c>
      <c r="G36" s="36"/>
      <c r="H36" s="36"/>
      <c r="I36" s="166">
        <v>0.14999999999999999</v>
      </c>
      <c r="J36" s="147"/>
      <c r="K36" s="160">
        <f>ROUND(((SUM(BF82:BF106))*I36),  2)</f>
        <v>0</v>
      </c>
      <c r="L36" s="36"/>
      <c r="M36" s="148"/>
      <c r="S36" s="36"/>
      <c r="T36" s="36"/>
      <c r="U36" s="36"/>
      <c r="V36" s="36"/>
      <c r="W36" s="36"/>
      <c r="X36" s="36"/>
      <c r="Y36" s="36"/>
      <c r="Z36" s="36"/>
      <c r="AA36" s="36"/>
      <c r="AB36" s="36"/>
      <c r="AC36" s="36"/>
      <c r="AD36" s="36"/>
      <c r="AE36" s="36"/>
    </row>
    <row r="37" hidden="1" s="2" customFormat="1" ht="14.4" customHeight="1">
      <c r="A37" s="36"/>
      <c r="B37" s="42"/>
      <c r="C37" s="36"/>
      <c r="D37" s="36"/>
      <c r="E37" s="145" t="s">
        <v>45</v>
      </c>
      <c r="F37" s="160">
        <f>ROUND((SUM(BG82:BG106)),  2)</f>
        <v>0</v>
      </c>
      <c r="G37" s="36"/>
      <c r="H37" s="36"/>
      <c r="I37" s="166">
        <v>0.20999999999999999</v>
      </c>
      <c r="J37" s="147"/>
      <c r="K37" s="160">
        <f>0</f>
        <v>0</v>
      </c>
      <c r="L37" s="36"/>
      <c r="M37" s="148"/>
      <c r="S37" s="36"/>
      <c r="T37" s="36"/>
      <c r="U37" s="36"/>
      <c r="V37" s="36"/>
      <c r="W37" s="36"/>
      <c r="X37" s="36"/>
      <c r="Y37" s="36"/>
      <c r="Z37" s="36"/>
      <c r="AA37" s="36"/>
      <c r="AB37" s="36"/>
      <c r="AC37" s="36"/>
      <c r="AD37" s="36"/>
      <c r="AE37" s="36"/>
    </row>
    <row r="38" hidden="1" s="2" customFormat="1" ht="14.4" customHeight="1">
      <c r="A38" s="36"/>
      <c r="B38" s="42"/>
      <c r="C38" s="36"/>
      <c r="D38" s="36"/>
      <c r="E38" s="145" t="s">
        <v>46</v>
      </c>
      <c r="F38" s="160">
        <f>ROUND((SUM(BH82:BH106)),  2)</f>
        <v>0</v>
      </c>
      <c r="G38" s="36"/>
      <c r="H38" s="36"/>
      <c r="I38" s="166">
        <v>0.14999999999999999</v>
      </c>
      <c r="J38" s="147"/>
      <c r="K38" s="160">
        <f>0</f>
        <v>0</v>
      </c>
      <c r="L38" s="36"/>
      <c r="M38" s="148"/>
      <c r="S38" s="36"/>
      <c r="T38" s="36"/>
      <c r="U38" s="36"/>
      <c r="V38" s="36"/>
      <c r="W38" s="36"/>
      <c r="X38" s="36"/>
      <c r="Y38" s="36"/>
      <c r="Z38" s="36"/>
      <c r="AA38" s="36"/>
      <c r="AB38" s="36"/>
      <c r="AC38" s="36"/>
      <c r="AD38" s="36"/>
      <c r="AE38" s="36"/>
    </row>
    <row r="39" hidden="1" s="2" customFormat="1" ht="14.4" customHeight="1">
      <c r="A39" s="36"/>
      <c r="B39" s="42"/>
      <c r="C39" s="36"/>
      <c r="D39" s="36"/>
      <c r="E39" s="145" t="s">
        <v>47</v>
      </c>
      <c r="F39" s="160">
        <f>ROUND((SUM(BI82:BI106)),  2)</f>
        <v>0</v>
      </c>
      <c r="G39" s="36"/>
      <c r="H39" s="36"/>
      <c r="I39" s="166">
        <v>0</v>
      </c>
      <c r="J39" s="147"/>
      <c r="K39" s="160">
        <f>0</f>
        <v>0</v>
      </c>
      <c r="L39" s="36"/>
      <c r="M39" s="148"/>
      <c r="S39" s="36"/>
      <c r="T39" s="36"/>
      <c r="U39" s="36"/>
      <c r="V39" s="36"/>
      <c r="W39" s="36"/>
      <c r="X39" s="36"/>
      <c r="Y39" s="36"/>
      <c r="Z39" s="36"/>
      <c r="AA39" s="36"/>
      <c r="AB39" s="36"/>
      <c r="AC39" s="36"/>
      <c r="AD39" s="36"/>
      <c r="AE39" s="36"/>
    </row>
    <row r="40" s="2" customFormat="1" ht="6.96" customHeight="1">
      <c r="A40" s="36"/>
      <c r="B40" s="42"/>
      <c r="C40" s="36"/>
      <c r="D40" s="36"/>
      <c r="E40" s="36"/>
      <c r="F40" s="36"/>
      <c r="G40" s="36"/>
      <c r="H40" s="36"/>
      <c r="I40" s="147"/>
      <c r="J40" s="147"/>
      <c r="K40" s="36"/>
      <c r="L40" s="36"/>
      <c r="M40" s="148"/>
      <c r="S40" s="36"/>
      <c r="T40" s="36"/>
      <c r="U40" s="36"/>
      <c r="V40" s="36"/>
      <c r="W40" s="36"/>
      <c r="X40" s="36"/>
      <c r="Y40" s="36"/>
      <c r="Z40" s="36"/>
      <c r="AA40" s="36"/>
      <c r="AB40" s="36"/>
      <c r="AC40" s="36"/>
      <c r="AD40" s="36"/>
      <c r="AE40" s="36"/>
    </row>
    <row r="41" s="2" customFormat="1" ht="25.44" customHeight="1">
      <c r="A41" s="36"/>
      <c r="B41" s="42"/>
      <c r="C41" s="167"/>
      <c r="D41" s="168" t="s">
        <v>48</v>
      </c>
      <c r="E41" s="169"/>
      <c r="F41" s="169"/>
      <c r="G41" s="170" t="s">
        <v>49</v>
      </c>
      <c r="H41" s="171" t="s">
        <v>50</v>
      </c>
      <c r="I41" s="172"/>
      <c r="J41" s="172"/>
      <c r="K41" s="173">
        <f>SUM(K32:K39)</f>
        <v>0</v>
      </c>
      <c r="L41" s="174"/>
      <c r="M41" s="148"/>
      <c r="S41" s="36"/>
      <c r="T41" s="36"/>
      <c r="U41" s="36"/>
      <c r="V41" s="36"/>
      <c r="W41" s="36"/>
      <c r="X41" s="36"/>
      <c r="Y41" s="36"/>
      <c r="Z41" s="36"/>
      <c r="AA41" s="36"/>
      <c r="AB41" s="36"/>
      <c r="AC41" s="36"/>
      <c r="AD41" s="36"/>
      <c r="AE41" s="36"/>
    </row>
    <row r="42" s="2" customFormat="1" ht="14.4" customHeight="1">
      <c r="A42" s="36"/>
      <c r="B42" s="175"/>
      <c r="C42" s="176"/>
      <c r="D42" s="176"/>
      <c r="E42" s="176"/>
      <c r="F42" s="176"/>
      <c r="G42" s="176"/>
      <c r="H42" s="176"/>
      <c r="I42" s="177"/>
      <c r="J42" s="177"/>
      <c r="K42" s="176"/>
      <c r="L42" s="176"/>
      <c r="M42" s="148"/>
      <c r="S42" s="36"/>
      <c r="T42" s="36"/>
      <c r="U42" s="36"/>
      <c r="V42" s="36"/>
      <c r="W42" s="36"/>
      <c r="X42" s="36"/>
      <c r="Y42" s="36"/>
      <c r="Z42" s="36"/>
      <c r="AA42" s="36"/>
      <c r="AB42" s="36"/>
      <c r="AC42" s="36"/>
      <c r="AD42" s="36"/>
      <c r="AE42" s="36"/>
    </row>
    <row r="46" s="2" customFormat="1" ht="6.96" customHeight="1">
      <c r="A46" s="36"/>
      <c r="B46" s="178"/>
      <c r="C46" s="179"/>
      <c r="D46" s="179"/>
      <c r="E46" s="179"/>
      <c r="F46" s="179"/>
      <c r="G46" s="179"/>
      <c r="H46" s="179"/>
      <c r="I46" s="180"/>
      <c r="J46" s="180"/>
      <c r="K46" s="179"/>
      <c r="L46" s="179"/>
      <c r="M46" s="148"/>
      <c r="S46" s="36"/>
      <c r="T46" s="36"/>
      <c r="U46" s="36"/>
      <c r="V46" s="36"/>
      <c r="W46" s="36"/>
      <c r="X46" s="36"/>
      <c r="Y46" s="36"/>
      <c r="Z46" s="36"/>
      <c r="AA46" s="36"/>
      <c r="AB46" s="36"/>
      <c r="AC46" s="36"/>
      <c r="AD46" s="36"/>
      <c r="AE46" s="36"/>
    </row>
    <row r="47" s="2" customFormat="1" ht="24.96" customHeight="1">
      <c r="A47" s="36"/>
      <c r="B47" s="37"/>
      <c r="C47" s="21" t="s">
        <v>139</v>
      </c>
      <c r="D47" s="38"/>
      <c r="E47" s="38"/>
      <c r="F47" s="38"/>
      <c r="G47" s="38"/>
      <c r="H47" s="38"/>
      <c r="I47" s="147"/>
      <c r="J47" s="147"/>
      <c r="K47" s="38"/>
      <c r="L47" s="38"/>
      <c r="M47" s="148"/>
      <c r="S47" s="36"/>
      <c r="T47" s="36"/>
      <c r="U47" s="36"/>
      <c r="V47" s="36"/>
      <c r="W47" s="36"/>
      <c r="X47" s="36"/>
      <c r="Y47" s="36"/>
      <c r="Z47" s="36"/>
      <c r="AA47" s="36"/>
      <c r="AB47" s="36"/>
      <c r="AC47" s="36"/>
      <c r="AD47" s="36"/>
      <c r="AE47" s="36"/>
    </row>
    <row r="48" s="2" customFormat="1" ht="6.96" customHeight="1">
      <c r="A48" s="36"/>
      <c r="B48" s="37"/>
      <c r="C48" s="38"/>
      <c r="D48" s="38"/>
      <c r="E48" s="38"/>
      <c r="F48" s="38"/>
      <c r="G48" s="38"/>
      <c r="H48" s="38"/>
      <c r="I48" s="147"/>
      <c r="J48" s="147"/>
      <c r="K48" s="38"/>
      <c r="L48" s="38"/>
      <c r="M48" s="148"/>
      <c r="S48" s="36"/>
      <c r="T48" s="36"/>
      <c r="U48" s="36"/>
      <c r="V48" s="36"/>
      <c r="W48" s="36"/>
      <c r="X48" s="36"/>
      <c r="Y48" s="36"/>
      <c r="Z48" s="36"/>
      <c r="AA48" s="36"/>
      <c r="AB48" s="36"/>
      <c r="AC48" s="36"/>
      <c r="AD48" s="36"/>
      <c r="AE48" s="36"/>
    </row>
    <row r="49" s="2" customFormat="1" ht="12" customHeight="1">
      <c r="A49" s="36"/>
      <c r="B49" s="37"/>
      <c r="C49" s="30" t="s">
        <v>17</v>
      </c>
      <c r="D49" s="38"/>
      <c r="E49" s="38"/>
      <c r="F49" s="38"/>
      <c r="G49" s="38"/>
      <c r="H49" s="38"/>
      <c r="I49" s="147"/>
      <c r="J49" s="147"/>
      <c r="K49" s="38"/>
      <c r="L49" s="38"/>
      <c r="M49" s="148"/>
      <c r="S49" s="36"/>
      <c r="T49" s="36"/>
      <c r="U49" s="36"/>
      <c r="V49" s="36"/>
      <c r="W49" s="36"/>
      <c r="X49" s="36"/>
      <c r="Y49" s="36"/>
      <c r="Z49" s="36"/>
      <c r="AA49" s="36"/>
      <c r="AB49" s="36"/>
      <c r="AC49" s="36"/>
      <c r="AD49" s="36"/>
      <c r="AE49" s="36"/>
    </row>
    <row r="50" s="2" customFormat="1" ht="14.4" customHeight="1">
      <c r="A50" s="36"/>
      <c r="B50" s="37"/>
      <c r="C50" s="38"/>
      <c r="D50" s="38"/>
      <c r="E50" s="181" t="str">
        <f>E7</f>
        <v>Oprava zabezpečovacího zařízení v ŽST Dobříš</v>
      </c>
      <c r="F50" s="30"/>
      <c r="G50" s="30"/>
      <c r="H50" s="30"/>
      <c r="I50" s="147"/>
      <c r="J50" s="147"/>
      <c r="K50" s="38"/>
      <c r="L50" s="38"/>
      <c r="M50" s="148"/>
      <c r="S50" s="36"/>
      <c r="T50" s="36"/>
      <c r="U50" s="36"/>
      <c r="V50" s="36"/>
      <c r="W50" s="36"/>
      <c r="X50" s="36"/>
      <c r="Y50" s="36"/>
      <c r="Z50" s="36"/>
      <c r="AA50" s="36"/>
      <c r="AB50" s="36"/>
      <c r="AC50" s="36"/>
      <c r="AD50" s="36"/>
      <c r="AE50" s="36"/>
    </row>
    <row r="51" s="2" customFormat="1" ht="12" customHeight="1">
      <c r="A51" s="36"/>
      <c r="B51" s="37"/>
      <c r="C51" s="30" t="s">
        <v>133</v>
      </c>
      <c r="D51" s="38"/>
      <c r="E51" s="38"/>
      <c r="F51" s="38"/>
      <c r="G51" s="38"/>
      <c r="H51" s="38"/>
      <c r="I51" s="147"/>
      <c r="J51" s="147"/>
      <c r="K51" s="38"/>
      <c r="L51" s="38"/>
      <c r="M51" s="148"/>
      <c r="S51" s="36"/>
      <c r="T51" s="36"/>
      <c r="U51" s="36"/>
      <c r="V51" s="36"/>
      <c r="W51" s="36"/>
      <c r="X51" s="36"/>
      <c r="Y51" s="36"/>
      <c r="Z51" s="36"/>
      <c r="AA51" s="36"/>
      <c r="AB51" s="36"/>
      <c r="AC51" s="36"/>
      <c r="AD51" s="36"/>
      <c r="AE51" s="36"/>
    </row>
    <row r="52" s="2" customFormat="1" ht="14.4" customHeight="1">
      <c r="A52" s="36"/>
      <c r="B52" s="37"/>
      <c r="C52" s="38"/>
      <c r="D52" s="38"/>
      <c r="E52" s="67" t="str">
        <f>E9</f>
        <v>PS 02-03 - PZTS, protipožární systém</v>
      </c>
      <c r="F52" s="38"/>
      <c r="G52" s="38"/>
      <c r="H52" s="38"/>
      <c r="I52" s="147"/>
      <c r="J52" s="147"/>
      <c r="K52" s="38"/>
      <c r="L52" s="38"/>
      <c r="M52" s="148"/>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147"/>
      <c r="J53" s="147"/>
      <c r="K53" s="38"/>
      <c r="L53" s="38"/>
      <c r="M53" s="148"/>
      <c r="S53" s="36"/>
      <c r="T53" s="36"/>
      <c r="U53" s="36"/>
      <c r="V53" s="36"/>
      <c r="W53" s="36"/>
      <c r="X53" s="36"/>
      <c r="Y53" s="36"/>
      <c r="Z53" s="36"/>
      <c r="AA53" s="36"/>
      <c r="AB53" s="36"/>
      <c r="AC53" s="36"/>
      <c r="AD53" s="36"/>
      <c r="AE53" s="36"/>
    </row>
    <row r="54" s="2" customFormat="1" ht="12" customHeight="1">
      <c r="A54" s="36"/>
      <c r="B54" s="37"/>
      <c r="C54" s="30" t="s">
        <v>22</v>
      </c>
      <c r="D54" s="38"/>
      <c r="E54" s="38"/>
      <c r="F54" s="25" t="str">
        <f>F12</f>
        <v>Dobříš</v>
      </c>
      <c r="G54" s="38"/>
      <c r="H54" s="38"/>
      <c r="I54" s="150" t="s">
        <v>24</v>
      </c>
      <c r="J54" s="152" t="str">
        <f>IF(J12="","",J12)</f>
        <v>18. 12. 2019</v>
      </c>
      <c r="K54" s="38"/>
      <c r="L54" s="38"/>
      <c r="M54" s="148"/>
      <c r="S54" s="36"/>
      <c r="T54" s="36"/>
      <c r="U54" s="36"/>
      <c r="V54" s="36"/>
      <c r="W54" s="36"/>
      <c r="X54" s="36"/>
      <c r="Y54" s="36"/>
      <c r="Z54" s="36"/>
      <c r="AA54" s="36"/>
      <c r="AB54" s="36"/>
      <c r="AC54" s="36"/>
      <c r="AD54" s="36"/>
      <c r="AE54" s="36"/>
    </row>
    <row r="55" s="2" customFormat="1" ht="6.96" customHeight="1">
      <c r="A55" s="36"/>
      <c r="B55" s="37"/>
      <c r="C55" s="38"/>
      <c r="D55" s="38"/>
      <c r="E55" s="38"/>
      <c r="F55" s="38"/>
      <c r="G55" s="38"/>
      <c r="H55" s="38"/>
      <c r="I55" s="147"/>
      <c r="J55" s="147"/>
      <c r="K55" s="38"/>
      <c r="L55" s="38"/>
      <c r="M55" s="148"/>
      <c r="S55" s="36"/>
      <c r="T55" s="36"/>
      <c r="U55" s="36"/>
      <c r="V55" s="36"/>
      <c r="W55" s="36"/>
      <c r="X55" s="36"/>
      <c r="Y55" s="36"/>
      <c r="Z55" s="36"/>
      <c r="AA55" s="36"/>
      <c r="AB55" s="36"/>
      <c r="AC55" s="36"/>
      <c r="AD55" s="36"/>
      <c r="AE55" s="36"/>
    </row>
    <row r="56" s="2" customFormat="1" ht="26.4" customHeight="1">
      <c r="A56" s="36"/>
      <c r="B56" s="37"/>
      <c r="C56" s="30" t="s">
        <v>26</v>
      </c>
      <c r="D56" s="38"/>
      <c r="E56" s="38"/>
      <c r="F56" s="25" t="str">
        <f>E15</f>
        <v>Jiří Kejkula</v>
      </c>
      <c r="G56" s="38"/>
      <c r="H56" s="38"/>
      <c r="I56" s="150" t="s">
        <v>32</v>
      </c>
      <c r="J56" s="182" t="str">
        <f>E21</f>
        <v>Signal projekt s.r.o.</v>
      </c>
      <c r="K56" s="38"/>
      <c r="L56" s="38"/>
      <c r="M56" s="148"/>
      <c r="S56" s="36"/>
      <c r="T56" s="36"/>
      <c r="U56" s="36"/>
      <c r="V56" s="36"/>
      <c r="W56" s="36"/>
      <c r="X56" s="36"/>
      <c r="Y56" s="36"/>
      <c r="Z56" s="36"/>
      <c r="AA56" s="36"/>
      <c r="AB56" s="36"/>
      <c r="AC56" s="36"/>
      <c r="AD56" s="36"/>
      <c r="AE56" s="36"/>
    </row>
    <row r="57" s="2" customFormat="1" ht="15.6" customHeight="1">
      <c r="A57" s="36"/>
      <c r="B57" s="37"/>
      <c r="C57" s="30" t="s">
        <v>30</v>
      </c>
      <c r="D57" s="38"/>
      <c r="E57" s="38"/>
      <c r="F57" s="25" t="str">
        <f>IF(E18="","",E18)</f>
        <v>Vyplň údaj</v>
      </c>
      <c r="G57" s="38"/>
      <c r="H57" s="38"/>
      <c r="I57" s="150" t="s">
        <v>34</v>
      </c>
      <c r="J57" s="182" t="str">
        <f>E24</f>
        <v>Zdeněk Hron</v>
      </c>
      <c r="K57" s="38"/>
      <c r="L57" s="38"/>
      <c r="M57" s="148"/>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147"/>
      <c r="J58" s="147"/>
      <c r="K58" s="38"/>
      <c r="L58" s="38"/>
      <c r="M58" s="148"/>
      <c r="S58" s="36"/>
      <c r="T58" s="36"/>
      <c r="U58" s="36"/>
      <c r="V58" s="36"/>
      <c r="W58" s="36"/>
      <c r="X58" s="36"/>
      <c r="Y58" s="36"/>
      <c r="Z58" s="36"/>
      <c r="AA58" s="36"/>
      <c r="AB58" s="36"/>
      <c r="AC58" s="36"/>
      <c r="AD58" s="36"/>
      <c r="AE58" s="36"/>
    </row>
    <row r="59" s="2" customFormat="1" ht="29.28" customHeight="1">
      <c r="A59" s="36"/>
      <c r="B59" s="37"/>
      <c r="C59" s="183" t="s">
        <v>140</v>
      </c>
      <c r="D59" s="184"/>
      <c r="E59" s="184"/>
      <c r="F59" s="184"/>
      <c r="G59" s="184"/>
      <c r="H59" s="184"/>
      <c r="I59" s="185" t="s">
        <v>141</v>
      </c>
      <c r="J59" s="185" t="s">
        <v>142</v>
      </c>
      <c r="K59" s="186" t="s">
        <v>143</v>
      </c>
      <c r="L59" s="184"/>
      <c r="M59" s="148"/>
      <c r="S59" s="36"/>
      <c r="T59" s="36"/>
      <c r="U59" s="36"/>
      <c r="V59" s="36"/>
      <c r="W59" s="36"/>
      <c r="X59" s="36"/>
      <c r="Y59" s="36"/>
      <c r="Z59" s="36"/>
      <c r="AA59" s="36"/>
      <c r="AB59" s="36"/>
      <c r="AC59" s="36"/>
      <c r="AD59" s="36"/>
      <c r="AE59" s="36"/>
    </row>
    <row r="60" s="2" customFormat="1" ht="10.32" customHeight="1">
      <c r="A60" s="36"/>
      <c r="B60" s="37"/>
      <c r="C60" s="38"/>
      <c r="D60" s="38"/>
      <c r="E60" s="38"/>
      <c r="F60" s="38"/>
      <c r="G60" s="38"/>
      <c r="H60" s="38"/>
      <c r="I60" s="147"/>
      <c r="J60" s="147"/>
      <c r="K60" s="38"/>
      <c r="L60" s="38"/>
      <c r="M60" s="148"/>
      <c r="S60" s="36"/>
      <c r="T60" s="36"/>
      <c r="U60" s="36"/>
      <c r="V60" s="36"/>
      <c r="W60" s="36"/>
      <c r="X60" s="36"/>
      <c r="Y60" s="36"/>
      <c r="Z60" s="36"/>
      <c r="AA60" s="36"/>
      <c r="AB60" s="36"/>
      <c r="AC60" s="36"/>
      <c r="AD60" s="36"/>
      <c r="AE60" s="36"/>
    </row>
    <row r="61" s="2" customFormat="1" ht="22.8" customHeight="1">
      <c r="A61" s="36"/>
      <c r="B61" s="37"/>
      <c r="C61" s="187" t="s">
        <v>72</v>
      </c>
      <c r="D61" s="38"/>
      <c r="E61" s="38"/>
      <c r="F61" s="38"/>
      <c r="G61" s="38"/>
      <c r="H61" s="38"/>
      <c r="I61" s="188">
        <f>Q82</f>
        <v>0</v>
      </c>
      <c r="J61" s="188">
        <f>R82</f>
        <v>0</v>
      </c>
      <c r="K61" s="100">
        <f>K82</f>
        <v>0</v>
      </c>
      <c r="L61" s="38"/>
      <c r="M61" s="148"/>
      <c r="S61" s="36"/>
      <c r="T61" s="36"/>
      <c r="U61" s="36"/>
      <c r="V61" s="36"/>
      <c r="W61" s="36"/>
      <c r="X61" s="36"/>
      <c r="Y61" s="36"/>
      <c r="Z61" s="36"/>
      <c r="AA61" s="36"/>
      <c r="AB61" s="36"/>
      <c r="AC61" s="36"/>
      <c r="AD61" s="36"/>
      <c r="AE61" s="36"/>
      <c r="AU61" s="15" t="s">
        <v>144</v>
      </c>
    </row>
    <row r="62" s="9" customFormat="1" ht="24.96" customHeight="1">
      <c r="A62" s="9"/>
      <c r="B62" s="189"/>
      <c r="C62" s="190"/>
      <c r="D62" s="191" t="s">
        <v>147</v>
      </c>
      <c r="E62" s="192"/>
      <c r="F62" s="192"/>
      <c r="G62" s="192"/>
      <c r="H62" s="192"/>
      <c r="I62" s="193">
        <f>Q83</f>
        <v>0</v>
      </c>
      <c r="J62" s="193">
        <f>R83</f>
        <v>0</v>
      </c>
      <c r="K62" s="194">
        <f>K83</f>
        <v>0</v>
      </c>
      <c r="L62" s="190"/>
      <c r="M62" s="195"/>
      <c r="S62" s="9"/>
      <c r="T62" s="9"/>
      <c r="U62" s="9"/>
      <c r="V62" s="9"/>
      <c r="W62" s="9"/>
      <c r="X62" s="9"/>
      <c r="Y62" s="9"/>
      <c r="Z62" s="9"/>
      <c r="AA62" s="9"/>
      <c r="AB62" s="9"/>
      <c r="AC62" s="9"/>
      <c r="AD62" s="9"/>
      <c r="AE62" s="9"/>
    </row>
    <row r="63" s="2" customFormat="1" ht="21.84" customHeight="1">
      <c r="A63" s="36"/>
      <c r="B63" s="37"/>
      <c r="C63" s="38"/>
      <c r="D63" s="38"/>
      <c r="E63" s="38"/>
      <c r="F63" s="38"/>
      <c r="G63" s="38"/>
      <c r="H63" s="38"/>
      <c r="I63" s="147"/>
      <c r="J63" s="147"/>
      <c r="K63" s="38"/>
      <c r="L63" s="38"/>
      <c r="M63" s="148"/>
      <c r="S63" s="36"/>
      <c r="T63" s="36"/>
      <c r="U63" s="36"/>
      <c r="V63" s="36"/>
      <c r="W63" s="36"/>
      <c r="X63" s="36"/>
      <c r="Y63" s="36"/>
      <c r="Z63" s="36"/>
      <c r="AA63" s="36"/>
      <c r="AB63" s="36"/>
      <c r="AC63" s="36"/>
      <c r="AD63" s="36"/>
      <c r="AE63" s="36"/>
    </row>
    <row r="64" s="2" customFormat="1" ht="6.96" customHeight="1">
      <c r="A64" s="36"/>
      <c r="B64" s="57"/>
      <c r="C64" s="58"/>
      <c r="D64" s="58"/>
      <c r="E64" s="58"/>
      <c r="F64" s="58"/>
      <c r="G64" s="58"/>
      <c r="H64" s="58"/>
      <c r="I64" s="177"/>
      <c r="J64" s="177"/>
      <c r="K64" s="58"/>
      <c r="L64" s="58"/>
      <c r="M64" s="148"/>
      <c r="S64" s="36"/>
      <c r="T64" s="36"/>
      <c r="U64" s="36"/>
      <c r="V64" s="36"/>
      <c r="W64" s="36"/>
      <c r="X64" s="36"/>
      <c r="Y64" s="36"/>
      <c r="Z64" s="36"/>
      <c r="AA64" s="36"/>
      <c r="AB64" s="36"/>
      <c r="AC64" s="36"/>
      <c r="AD64" s="36"/>
      <c r="AE64" s="36"/>
    </row>
    <row r="68" s="2" customFormat="1" ht="6.96" customHeight="1">
      <c r="A68" s="36"/>
      <c r="B68" s="59"/>
      <c r="C68" s="60"/>
      <c r="D68" s="60"/>
      <c r="E68" s="60"/>
      <c r="F68" s="60"/>
      <c r="G68" s="60"/>
      <c r="H68" s="60"/>
      <c r="I68" s="180"/>
      <c r="J68" s="180"/>
      <c r="K68" s="60"/>
      <c r="L68" s="60"/>
      <c r="M68" s="148"/>
      <c r="S68" s="36"/>
      <c r="T68" s="36"/>
      <c r="U68" s="36"/>
      <c r="V68" s="36"/>
      <c r="W68" s="36"/>
      <c r="X68" s="36"/>
      <c r="Y68" s="36"/>
      <c r="Z68" s="36"/>
      <c r="AA68" s="36"/>
      <c r="AB68" s="36"/>
      <c r="AC68" s="36"/>
      <c r="AD68" s="36"/>
      <c r="AE68" s="36"/>
    </row>
    <row r="69" s="2" customFormat="1" ht="24.96" customHeight="1">
      <c r="A69" s="36"/>
      <c r="B69" s="37"/>
      <c r="C69" s="21" t="s">
        <v>148</v>
      </c>
      <c r="D69" s="38"/>
      <c r="E69" s="38"/>
      <c r="F69" s="38"/>
      <c r="G69" s="38"/>
      <c r="H69" s="38"/>
      <c r="I69" s="147"/>
      <c r="J69" s="147"/>
      <c r="K69" s="38"/>
      <c r="L69" s="38"/>
      <c r="M69" s="148"/>
      <c r="S69" s="36"/>
      <c r="T69" s="36"/>
      <c r="U69" s="36"/>
      <c r="V69" s="36"/>
      <c r="W69" s="36"/>
      <c r="X69" s="36"/>
      <c r="Y69" s="36"/>
      <c r="Z69" s="36"/>
      <c r="AA69" s="36"/>
      <c r="AB69" s="36"/>
      <c r="AC69" s="36"/>
      <c r="AD69" s="36"/>
      <c r="AE69" s="36"/>
    </row>
    <row r="70" s="2" customFormat="1" ht="6.96" customHeight="1">
      <c r="A70" s="36"/>
      <c r="B70" s="37"/>
      <c r="C70" s="38"/>
      <c r="D70" s="38"/>
      <c r="E70" s="38"/>
      <c r="F70" s="38"/>
      <c r="G70" s="38"/>
      <c r="H70" s="38"/>
      <c r="I70" s="147"/>
      <c r="J70" s="147"/>
      <c r="K70" s="38"/>
      <c r="L70" s="38"/>
      <c r="M70" s="148"/>
      <c r="S70" s="36"/>
      <c r="T70" s="36"/>
      <c r="U70" s="36"/>
      <c r="V70" s="36"/>
      <c r="W70" s="36"/>
      <c r="X70" s="36"/>
      <c r="Y70" s="36"/>
      <c r="Z70" s="36"/>
      <c r="AA70" s="36"/>
      <c r="AB70" s="36"/>
      <c r="AC70" s="36"/>
      <c r="AD70" s="36"/>
      <c r="AE70" s="36"/>
    </row>
    <row r="71" s="2" customFormat="1" ht="12" customHeight="1">
      <c r="A71" s="36"/>
      <c r="B71" s="37"/>
      <c r="C71" s="30" t="s">
        <v>17</v>
      </c>
      <c r="D71" s="38"/>
      <c r="E71" s="38"/>
      <c r="F71" s="38"/>
      <c r="G71" s="38"/>
      <c r="H71" s="38"/>
      <c r="I71" s="147"/>
      <c r="J71" s="147"/>
      <c r="K71" s="38"/>
      <c r="L71" s="38"/>
      <c r="M71" s="148"/>
      <c r="S71" s="36"/>
      <c r="T71" s="36"/>
      <c r="U71" s="36"/>
      <c r="V71" s="36"/>
      <c r="W71" s="36"/>
      <c r="X71" s="36"/>
      <c r="Y71" s="36"/>
      <c r="Z71" s="36"/>
      <c r="AA71" s="36"/>
      <c r="AB71" s="36"/>
      <c r="AC71" s="36"/>
      <c r="AD71" s="36"/>
      <c r="AE71" s="36"/>
    </row>
    <row r="72" s="2" customFormat="1" ht="14.4" customHeight="1">
      <c r="A72" s="36"/>
      <c r="B72" s="37"/>
      <c r="C72" s="38"/>
      <c r="D72" s="38"/>
      <c r="E72" s="181" t="str">
        <f>E7</f>
        <v>Oprava zabezpečovacího zařízení v ŽST Dobříš</v>
      </c>
      <c r="F72" s="30"/>
      <c r="G72" s="30"/>
      <c r="H72" s="30"/>
      <c r="I72" s="147"/>
      <c r="J72" s="147"/>
      <c r="K72" s="38"/>
      <c r="L72" s="38"/>
      <c r="M72" s="148"/>
      <c r="S72" s="36"/>
      <c r="T72" s="36"/>
      <c r="U72" s="36"/>
      <c r="V72" s="36"/>
      <c r="W72" s="36"/>
      <c r="X72" s="36"/>
      <c r="Y72" s="36"/>
      <c r="Z72" s="36"/>
      <c r="AA72" s="36"/>
      <c r="AB72" s="36"/>
      <c r="AC72" s="36"/>
      <c r="AD72" s="36"/>
      <c r="AE72" s="36"/>
    </row>
    <row r="73" s="2" customFormat="1" ht="12" customHeight="1">
      <c r="A73" s="36"/>
      <c r="B73" s="37"/>
      <c r="C73" s="30" t="s">
        <v>133</v>
      </c>
      <c r="D73" s="38"/>
      <c r="E73" s="38"/>
      <c r="F73" s="38"/>
      <c r="G73" s="38"/>
      <c r="H73" s="38"/>
      <c r="I73" s="147"/>
      <c r="J73" s="147"/>
      <c r="K73" s="38"/>
      <c r="L73" s="38"/>
      <c r="M73" s="148"/>
      <c r="S73" s="36"/>
      <c r="T73" s="36"/>
      <c r="U73" s="36"/>
      <c r="V73" s="36"/>
      <c r="W73" s="36"/>
      <c r="X73" s="36"/>
      <c r="Y73" s="36"/>
      <c r="Z73" s="36"/>
      <c r="AA73" s="36"/>
      <c r="AB73" s="36"/>
      <c r="AC73" s="36"/>
      <c r="AD73" s="36"/>
      <c r="AE73" s="36"/>
    </row>
    <row r="74" s="2" customFormat="1" ht="14.4" customHeight="1">
      <c r="A74" s="36"/>
      <c r="B74" s="37"/>
      <c r="C74" s="38"/>
      <c r="D74" s="38"/>
      <c r="E74" s="67" t="str">
        <f>E9</f>
        <v>PS 02-03 - PZTS, protipožární systém</v>
      </c>
      <c r="F74" s="38"/>
      <c r="G74" s="38"/>
      <c r="H74" s="38"/>
      <c r="I74" s="147"/>
      <c r="J74" s="147"/>
      <c r="K74" s="38"/>
      <c r="L74" s="38"/>
      <c r="M74" s="148"/>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147"/>
      <c r="J75" s="147"/>
      <c r="K75" s="38"/>
      <c r="L75" s="38"/>
      <c r="M75" s="148"/>
      <c r="S75" s="36"/>
      <c r="T75" s="36"/>
      <c r="U75" s="36"/>
      <c r="V75" s="36"/>
      <c r="W75" s="36"/>
      <c r="X75" s="36"/>
      <c r="Y75" s="36"/>
      <c r="Z75" s="36"/>
      <c r="AA75" s="36"/>
      <c r="AB75" s="36"/>
      <c r="AC75" s="36"/>
      <c r="AD75" s="36"/>
      <c r="AE75" s="36"/>
    </row>
    <row r="76" s="2" customFormat="1" ht="12" customHeight="1">
      <c r="A76" s="36"/>
      <c r="B76" s="37"/>
      <c r="C76" s="30" t="s">
        <v>22</v>
      </c>
      <c r="D76" s="38"/>
      <c r="E76" s="38"/>
      <c r="F76" s="25" t="str">
        <f>F12</f>
        <v>Dobříš</v>
      </c>
      <c r="G76" s="38"/>
      <c r="H76" s="38"/>
      <c r="I76" s="150" t="s">
        <v>24</v>
      </c>
      <c r="J76" s="152" t="str">
        <f>IF(J12="","",J12)</f>
        <v>18. 12. 2019</v>
      </c>
      <c r="K76" s="38"/>
      <c r="L76" s="38"/>
      <c r="M76" s="148"/>
      <c r="S76" s="36"/>
      <c r="T76" s="36"/>
      <c r="U76" s="36"/>
      <c r="V76" s="36"/>
      <c r="W76" s="36"/>
      <c r="X76" s="36"/>
      <c r="Y76" s="36"/>
      <c r="Z76" s="36"/>
      <c r="AA76" s="36"/>
      <c r="AB76" s="36"/>
      <c r="AC76" s="36"/>
      <c r="AD76" s="36"/>
      <c r="AE76" s="36"/>
    </row>
    <row r="77" s="2" customFormat="1" ht="6.96" customHeight="1">
      <c r="A77" s="36"/>
      <c r="B77" s="37"/>
      <c r="C77" s="38"/>
      <c r="D77" s="38"/>
      <c r="E77" s="38"/>
      <c r="F77" s="38"/>
      <c r="G77" s="38"/>
      <c r="H77" s="38"/>
      <c r="I77" s="147"/>
      <c r="J77" s="147"/>
      <c r="K77" s="38"/>
      <c r="L77" s="38"/>
      <c r="M77" s="148"/>
      <c r="S77" s="36"/>
      <c r="T77" s="36"/>
      <c r="U77" s="36"/>
      <c r="V77" s="36"/>
      <c r="W77" s="36"/>
      <c r="X77" s="36"/>
      <c r="Y77" s="36"/>
      <c r="Z77" s="36"/>
      <c r="AA77" s="36"/>
      <c r="AB77" s="36"/>
      <c r="AC77" s="36"/>
      <c r="AD77" s="36"/>
      <c r="AE77" s="36"/>
    </row>
    <row r="78" s="2" customFormat="1" ht="26.4" customHeight="1">
      <c r="A78" s="36"/>
      <c r="B78" s="37"/>
      <c r="C78" s="30" t="s">
        <v>26</v>
      </c>
      <c r="D78" s="38"/>
      <c r="E78" s="38"/>
      <c r="F78" s="25" t="str">
        <f>E15</f>
        <v>Jiří Kejkula</v>
      </c>
      <c r="G78" s="38"/>
      <c r="H78" s="38"/>
      <c r="I78" s="150" t="s">
        <v>32</v>
      </c>
      <c r="J78" s="182" t="str">
        <f>E21</f>
        <v>Signal projekt s.r.o.</v>
      </c>
      <c r="K78" s="38"/>
      <c r="L78" s="38"/>
      <c r="M78" s="148"/>
      <c r="S78" s="36"/>
      <c r="T78" s="36"/>
      <c r="U78" s="36"/>
      <c r="V78" s="36"/>
      <c r="W78" s="36"/>
      <c r="X78" s="36"/>
      <c r="Y78" s="36"/>
      <c r="Z78" s="36"/>
      <c r="AA78" s="36"/>
      <c r="AB78" s="36"/>
      <c r="AC78" s="36"/>
      <c r="AD78" s="36"/>
      <c r="AE78" s="36"/>
    </row>
    <row r="79" s="2" customFormat="1" ht="15.6" customHeight="1">
      <c r="A79" s="36"/>
      <c r="B79" s="37"/>
      <c r="C79" s="30" t="s">
        <v>30</v>
      </c>
      <c r="D79" s="38"/>
      <c r="E79" s="38"/>
      <c r="F79" s="25" t="str">
        <f>IF(E18="","",E18)</f>
        <v>Vyplň údaj</v>
      </c>
      <c r="G79" s="38"/>
      <c r="H79" s="38"/>
      <c r="I79" s="150" t="s">
        <v>34</v>
      </c>
      <c r="J79" s="182" t="str">
        <f>E24</f>
        <v>Zdeněk Hron</v>
      </c>
      <c r="K79" s="38"/>
      <c r="L79" s="38"/>
      <c r="M79" s="148"/>
      <c r="S79" s="36"/>
      <c r="T79" s="36"/>
      <c r="U79" s="36"/>
      <c r="V79" s="36"/>
      <c r="W79" s="36"/>
      <c r="X79" s="36"/>
      <c r="Y79" s="36"/>
      <c r="Z79" s="36"/>
      <c r="AA79" s="36"/>
      <c r="AB79" s="36"/>
      <c r="AC79" s="36"/>
      <c r="AD79" s="36"/>
      <c r="AE79" s="36"/>
    </row>
    <row r="80" s="2" customFormat="1" ht="10.32" customHeight="1">
      <c r="A80" s="36"/>
      <c r="B80" s="37"/>
      <c r="C80" s="38"/>
      <c r="D80" s="38"/>
      <c r="E80" s="38"/>
      <c r="F80" s="38"/>
      <c r="G80" s="38"/>
      <c r="H80" s="38"/>
      <c r="I80" s="147"/>
      <c r="J80" s="147"/>
      <c r="K80" s="38"/>
      <c r="L80" s="38"/>
      <c r="M80" s="148"/>
      <c r="S80" s="36"/>
      <c r="T80" s="36"/>
      <c r="U80" s="36"/>
      <c r="V80" s="36"/>
      <c r="W80" s="36"/>
      <c r="X80" s="36"/>
      <c r="Y80" s="36"/>
      <c r="Z80" s="36"/>
      <c r="AA80" s="36"/>
      <c r="AB80" s="36"/>
      <c r="AC80" s="36"/>
      <c r="AD80" s="36"/>
      <c r="AE80" s="36"/>
    </row>
    <row r="81" s="11" customFormat="1" ht="29.28" customHeight="1">
      <c r="A81" s="202"/>
      <c r="B81" s="203"/>
      <c r="C81" s="204" t="s">
        <v>149</v>
      </c>
      <c r="D81" s="205" t="s">
        <v>57</v>
      </c>
      <c r="E81" s="205" t="s">
        <v>53</v>
      </c>
      <c r="F81" s="205" t="s">
        <v>54</v>
      </c>
      <c r="G81" s="205" t="s">
        <v>150</v>
      </c>
      <c r="H81" s="205" t="s">
        <v>151</v>
      </c>
      <c r="I81" s="206" t="s">
        <v>152</v>
      </c>
      <c r="J81" s="206" t="s">
        <v>153</v>
      </c>
      <c r="K81" s="207" t="s">
        <v>143</v>
      </c>
      <c r="L81" s="208" t="s">
        <v>154</v>
      </c>
      <c r="M81" s="209"/>
      <c r="N81" s="90" t="s">
        <v>20</v>
      </c>
      <c r="O81" s="91" t="s">
        <v>42</v>
      </c>
      <c r="P81" s="91" t="s">
        <v>155</v>
      </c>
      <c r="Q81" s="91" t="s">
        <v>156</v>
      </c>
      <c r="R81" s="91" t="s">
        <v>157</v>
      </c>
      <c r="S81" s="91" t="s">
        <v>158</v>
      </c>
      <c r="T81" s="91" t="s">
        <v>159</v>
      </c>
      <c r="U81" s="91" t="s">
        <v>160</v>
      </c>
      <c r="V81" s="91" t="s">
        <v>161</v>
      </c>
      <c r="W81" s="91" t="s">
        <v>162</v>
      </c>
      <c r="X81" s="92" t="s">
        <v>163</v>
      </c>
      <c r="Y81" s="202"/>
      <c r="Z81" s="202"/>
      <c r="AA81" s="202"/>
      <c r="AB81" s="202"/>
      <c r="AC81" s="202"/>
      <c r="AD81" s="202"/>
      <c r="AE81" s="202"/>
    </row>
    <row r="82" s="2" customFormat="1" ht="22.8" customHeight="1">
      <c r="A82" s="36"/>
      <c r="B82" s="37"/>
      <c r="C82" s="97" t="s">
        <v>164</v>
      </c>
      <c r="D82" s="38"/>
      <c r="E82" s="38"/>
      <c r="F82" s="38"/>
      <c r="G82" s="38"/>
      <c r="H82" s="38"/>
      <c r="I82" s="147"/>
      <c r="J82" s="147"/>
      <c r="K82" s="210">
        <f>BK82</f>
        <v>0</v>
      </c>
      <c r="L82" s="38"/>
      <c r="M82" s="42"/>
      <c r="N82" s="93"/>
      <c r="O82" s="211"/>
      <c r="P82" s="94"/>
      <c r="Q82" s="212">
        <f>Q83</f>
        <v>0</v>
      </c>
      <c r="R82" s="212">
        <f>R83</f>
        <v>0</v>
      </c>
      <c r="S82" s="94"/>
      <c r="T82" s="213">
        <f>T83</f>
        <v>0</v>
      </c>
      <c r="U82" s="94"/>
      <c r="V82" s="213">
        <f>V83</f>
        <v>0</v>
      </c>
      <c r="W82" s="94"/>
      <c r="X82" s="214">
        <f>X83</f>
        <v>0</v>
      </c>
      <c r="Y82" s="36"/>
      <c r="Z82" s="36"/>
      <c r="AA82" s="36"/>
      <c r="AB82" s="36"/>
      <c r="AC82" s="36"/>
      <c r="AD82" s="36"/>
      <c r="AE82" s="36"/>
      <c r="AT82" s="15" t="s">
        <v>73</v>
      </c>
      <c r="AU82" s="15" t="s">
        <v>144</v>
      </c>
      <c r="BK82" s="215">
        <f>BK83</f>
        <v>0</v>
      </c>
    </row>
    <row r="83" s="12" customFormat="1" ht="25.92" customHeight="1">
      <c r="A83" s="12"/>
      <c r="B83" s="233"/>
      <c r="C83" s="234"/>
      <c r="D83" s="235" t="s">
        <v>73</v>
      </c>
      <c r="E83" s="236" t="s">
        <v>130</v>
      </c>
      <c r="F83" s="236" t="s">
        <v>222</v>
      </c>
      <c r="G83" s="234"/>
      <c r="H83" s="234"/>
      <c r="I83" s="237"/>
      <c r="J83" s="237"/>
      <c r="K83" s="238">
        <f>BK83</f>
        <v>0</v>
      </c>
      <c r="L83" s="234"/>
      <c r="M83" s="239"/>
      <c r="N83" s="240"/>
      <c r="O83" s="241"/>
      <c r="P83" s="241"/>
      <c r="Q83" s="242">
        <f>SUM(Q84:Q106)</f>
        <v>0</v>
      </c>
      <c r="R83" s="242">
        <f>SUM(R84:R106)</f>
        <v>0</v>
      </c>
      <c r="S83" s="241"/>
      <c r="T83" s="243">
        <f>SUM(T84:T106)</f>
        <v>0</v>
      </c>
      <c r="U83" s="241"/>
      <c r="V83" s="243">
        <f>SUM(V84:V106)</f>
        <v>0</v>
      </c>
      <c r="W83" s="241"/>
      <c r="X83" s="244">
        <f>SUM(X84:X106)</f>
        <v>0</v>
      </c>
      <c r="Y83" s="12"/>
      <c r="Z83" s="12"/>
      <c r="AA83" s="12"/>
      <c r="AB83" s="12"/>
      <c r="AC83" s="12"/>
      <c r="AD83" s="12"/>
      <c r="AE83" s="12"/>
      <c r="AR83" s="245" t="s">
        <v>172</v>
      </c>
      <c r="AT83" s="246" t="s">
        <v>73</v>
      </c>
      <c r="AU83" s="246" t="s">
        <v>74</v>
      </c>
      <c r="AY83" s="245" t="s">
        <v>170</v>
      </c>
      <c r="BK83" s="247">
        <f>SUM(BK84:BK106)</f>
        <v>0</v>
      </c>
    </row>
    <row r="84" s="2" customFormat="1" ht="54" customHeight="1">
      <c r="A84" s="36"/>
      <c r="B84" s="37"/>
      <c r="C84" s="250" t="s">
        <v>228</v>
      </c>
      <c r="D84" s="250" t="s">
        <v>229</v>
      </c>
      <c r="E84" s="251" t="s">
        <v>1487</v>
      </c>
      <c r="F84" s="252" t="s">
        <v>1488</v>
      </c>
      <c r="G84" s="253" t="s">
        <v>187</v>
      </c>
      <c r="H84" s="254">
        <v>50</v>
      </c>
      <c r="I84" s="255"/>
      <c r="J84" s="255"/>
      <c r="K84" s="256">
        <f>ROUND(P84*H84,2)</f>
        <v>0</v>
      </c>
      <c r="L84" s="257"/>
      <c r="M84" s="42"/>
      <c r="N84" s="258" t="s">
        <v>20</v>
      </c>
      <c r="O84" s="227" t="s">
        <v>43</v>
      </c>
      <c r="P84" s="228">
        <f>I84+J84</f>
        <v>0</v>
      </c>
      <c r="Q84" s="228">
        <f>ROUND(I84*H84,2)</f>
        <v>0</v>
      </c>
      <c r="R84" s="228">
        <f>ROUND(J84*H84,2)</f>
        <v>0</v>
      </c>
      <c r="S84" s="82"/>
      <c r="T84" s="229">
        <f>S84*H84</f>
        <v>0</v>
      </c>
      <c r="U84" s="229">
        <v>0</v>
      </c>
      <c r="V84" s="229">
        <f>U84*H84</f>
        <v>0</v>
      </c>
      <c r="W84" s="229">
        <v>0</v>
      </c>
      <c r="X84" s="230">
        <f>W84*H84</f>
        <v>0</v>
      </c>
      <c r="Y84" s="36"/>
      <c r="Z84" s="36"/>
      <c r="AA84" s="36"/>
      <c r="AB84" s="36"/>
      <c r="AC84" s="36"/>
      <c r="AD84" s="36"/>
      <c r="AE84" s="36"/>
      <c r="AR84" s="231" t="s">
        <v>81</v>
      </c>
      <c r="AT84" s="231" t="s">
        <v>229</v>
      </c>
      <c r="AU84" s="231" t="s">
        <v>81</v>
      </c>
      <c r="AY84" s="15" t="s">
        <v>170</v>
      </c>
      <c r="BE84" s="232">
        <f>IF(O84="základní",K84,0)</f>
        <v>0</v>
      </c>
      <c r="BF84" s="232">
        <f>IF(O84="snížená",K84,0)</f>
        <v>0</v>
      </c>
      <c r="BG84" s="232">
        <f>IF(O84="zákl. přenesená",K84,0)</f>
        <v>0</v>
      </c>
      <c r="BH84" s="232">
        <f>IF(O84="sníž. přenesená",K84,0)</f>
        <v>0</v>
      </c>
      <c r="BI84" s="232">
        <f>IF(O84="nulová",K84,0)</f>
        <v>0</v>
      </c>
      <c r="BJ84" s="15" t="s">
        <v>81</v>
      </c>
      <c r="BK84" s="232">
        <f>ROUND(P84*H84,2)</f>
        <v>0</v>
      </c>
      <c r="BL84" s="15" t="s">
        <v>81</v>
      </c>
      <c r="BM84" s="231" t="s">
        <v>1489</v>
      </c>
    </row>
    <row r="85" s="2" customFormat="1" ht="32.4" customHeight="1">
      <c r="A85" s="36"/>
      <c r="B85" s="37"/>
      <c r="C85" s="216" t="s">
        <v>233</v>
      </c>
      <c r="D85" s="216" t="s">
        <v>166</v>
      </c>
      <c r="E85" s="217" t="s">
        <v>1490</v>
      </c>
      <c r="F85" s="218" t="s">
        <v>1491</v>
      </c>
      <c r="G85" s="219" t="s">
        <v>169</v>
      </c>
      <c r="H85" s="220">
        <v>1</v>
      </c>
      <c r="I85" s="221"/>
      <c r="J85" s="222"/>
      <c r="K85" s="223">
        <f>ROUND(P85*H85,2)</f>
        <v>0</v>
      </c>
      <c r="L85" s="224"/>
      <c r="M85" s="225"/>
      <c r="N85" s="226" t="s">
        <v>20</v>
      </c>
      <c r="O85" s="227" t="s">
        <v>43</v>
      </c>
      <c r="P85" s="228">
        <f>I85+J85</f>
        <v>0</v>
      </c>
      <c r="Q85" s="228">
        <f>ROUND(I85*H85,2)</f>
        <v>0</v>
      </c>
      <c r="R85" s="228">
        <f>ROUND(J85*H85,2)</f>
        <v>0</v>
      </c>
      <c r="S85" s="82"/>
      <c r="T85" s="229">
        <f>S85*H85</f>
        <v>0</v>
      </c>
      <c r="U85" s="229">
        <v>0</v>
      </c>
      <c r="V85" s="229">
        <f>U85*H85</f>
        <v>0</v>
      </c>
      <c r="W85" s="229">
        <v>0</v>
      </c>
      <c r="X85" s="230">
        <f>W85*H85</f>
        <v>0</v>
      </c>
      <c r="Y85" s="36"/>
      <c r="Z85" s="36"/>
      <c r="AA85" s="36"/>
      <c r="AB85" s="36"/>
      <c r="AC85" s="36"/>
      <c r="AD85" s="36"/>
      <c r="AE85" s="36"/>
      <c r="AR85" s="231" t="s">
        <v>373</v>
      </c>
      <c r="AT85" s="231" t="s">
        <v>166</v>
      </c>
      <c r="AU85" s="231" t="s">
        <v>81</v>
      </c>
      <c r="AY85" s="15" t="s">
        <v>170</v>
      </c>
      <c r="BE85" s="232">
        <f>IF(O85="základní",K85,0)</f>
        <v>0</v>
      </c>
      <c r="BF85" s="232">
        <f>IF(O85="snížená",K85,0)</f>
        <v>0</v>
      </c>
      <c r="BG85" s="232">
        <f>IF(O85="zákl. přenesená",K85,0)</f>
        <v>0</v>
      </c>
      <c r="BH85" s="232">
        <f>IF(O85="sníž. přenesená",K85,0)</f>
        <v>0</v>
      </c>
      <c r="BI85" s="232">
        <f>IF(O85="nulová",K85,0)</f>
        <v>0</v>
      </c>
      <c r="BJ85" s="15" t="s">
        <v>81</v>
      </c>
      <c r="BK85" s="232">
        <f>ROUND(P85*H85,2)</f>
        <v>0</v>
      </c>
      <c r="BL85" s="15" t="s">
        <v>373</v>
      </c>
      <c r="BM85" s="231" t="s">
        <v>1492</v>
      </c>
    </row>
    <row r="86" s="2" customFormat="1" ht="32.4" customHeight="1">
      <c r="A86" s="36"/>
      <c r="B86" s="37"/>
      <c r="C86" s="216" t="s">
        <v>237</v>
      </c>
      <c r="D86" s="216" t="s">
        <v>166</v>
      </c>
      <c r="E86" s="217" t="s">
        <v>1493</v>
      </c>
      <c r="F86" s="218" t="s">
        <v>1494</v>
      </c>
      <c r="G86" s="219" t="s">
        <v>169</v>
      </c>
      <c r="H86" s="220">
        <v>1</v>
      </c>
      <c r="I86" s="221"/>
      <c r="J86" s="222"/>
      <c r="K86" s="223">
        <f>ROUND(P86*H86,2)</f>
        <v>0</v>
      </c>
      <c r="L86" s="224"/>
      <c r="M86" s="225"/>
      <c r="N86" s="226" t="s">
        <v>20</v>
      </c>
      <c r="O86" s="227" t="s">
        <v>43</v>
      </c>
      <c r="P86" s="228">
        <f>I86+J86</f>
        <v>0</v>
      </c>
      <c r="Q86" s="228">
        <f>ROUND(I86*H86,2)</f>
        <v>0</v>
      </c>
      <c r="R86" s="228">
        <f>ROUND(J86*H86,2)</f>
        <v>0</v>
      </c>
      <c r="S86" s="82"/>
      <c r="T86" s="229">
        <f>S86*H86</f>
        <v>0</v>
      </c>
      <c r="U86" s="229">
        <v>0</v>
      </c>
      <c r="V86" s="229">
        <f>U86*H86</f>
        <v>0</v>
      </c>
      <c r="W86" s="229">
        <v>0</v>
      </c>
      <c r="X86" s="230">
        <f>W86*H86</f>
        <v>0</v>
      </c>
      <c r="Y86" s="36"/>
      <c r="Z86" s="36"/>
      <c r="AA86" s="36"/>
      <c r="AB86" s="36"/>
      <c r="AC86" s="36"/>
      <c r="AD86" s="36"/>
      <c r="AE86" s="36"/>
      <c r="AR86" s="231" t="s">
        <v>87</v>
      </c>
      <c r="AT86" s="231" t="s">
        <v>166</v>
      </c>
      <c r="AU86" s="231" t="s">
        <v>81</v>
      </c>
      <c r="AY86" s="15" t="s">
        <v>170</v>
      </c>
      <c r="BE86" s="232">
        <f>IF(O86="základní",K86,0)</f>
        <v>0</v>
      </c>
      <c r="BF86" s="232">
        <f>IF(O86="snížená",K86,0)</f>
        <v>0</v>
      </c>
      <c r="BG86" s="232">
        <f>IF(O86="zákl. přenesená",K86,0)</f>
        <v>0</v>
      </c>
      <c r="BH86" s="232">
        <f>IF(O86="sníž. přenesená",K86,0)</f>
        <v>0</v>
      </c>
      <c r="BI86" s="232">
        <f>IF(O86="nulová",K86,0)</f>
        <v>0</v>
      </c>
      <c r="BJ86" s="15" t="s">
        <v>81</v>
      </c>
      <c r="BK86" s="232">
        <f>ROUND(P86*H86,2)</f>
        <v>0</v>
      </c>
      <c r="BL86" s="15" t="s">
        <v>81</v>
      </c>
      <c r="BM86" s="231" t="s">
        <v>1495</v>
      </c>
    </row>
    <row r="87" s="2" customFormat="1" ht="32.4" customHeight="1">
      <c r="A87" s="36"/>
      <c r="B87" s="37"/>
      <c r="C87" s="216" t="s">
        <v>8</v>
      </c>
      <c r="D87" s="216" t="s">
        <v>166</v>
      </c>
      <c r="E87" s="217" t="s">
        <v>1496</v>
      </c>
      <c r="F87" s="218" t="s">
        <v>1497</v>
      </c>
      <c r="G87" s="219" t="s">
        <v>169</v>
      </c>
      <c r="H87" s="220">
        <v>20</v>
      </c>
      <c r="I87" s="221"/>
      <c r="J87" s="222"/>
      <c r="K87" s="223">
        <f>ROUND(P87*H87,2)</f>
        <v>0</v>
      </c>
      <c r="L87" s="224"/>
      <c r="M87" s="225"/>
      <c r="N87" s="226" t="s">
        <v>20</v>
      </c>
      <c r="O87" s="227" t="s">
        <v>43</v>
      </c>
      <c r="P87" s="228">
        <f>I87+J87</f>
        <v>0</v>
      </c>
      <c r="Q87" s="228">
        <f>ROUND(I87*H87,2)</f>
        <v>0</v>
      </c>
      <c r="R87" s="228">
        <f>ROUND(J87*H87,2)</f>
        <v>0</v>
      </c>
      <c r="S87" s="82"/>
      <c r="T87" s="229">
        <f>S87*H87</f>
        <v>0</v>
      </c>
      <c r="U87" s="229">
        <v>0</v>
      </c>
      <c r="V87" s="229">
        <f>U87*H87</f>
        <v>0</v>
      </c>
      <c r="W87" s="229">
        <v>0</v>
      </c>
      <c r="X87" s="230">
        <f>W87*H87</f>
        <v>0</v>
      </c>
      <c r="Y87" s="36"/>
      <c r="Z87" s="36"/>
      <c r="AA87" s="36"/>
      <c r="AB87" s="36"/>
      <c r="AC87" s="36"/>
      <c r="AD87" s="36"/>
      <c r="AE87" s="36"/>
      <c r="AR87" s="231" t="s">
        <v>87</v>
      </c>
      <c r="AT87" s="231" t="s">
        <v>166</v>
      </c>
      <c r="AU87" s="231" t="s">
        <v>81</v>
      </c>
      <c r="AY87" s="15" t="s">
        <v>170</v>
      </c>
      <c r="BE87" s="232">
        <f>IF(O87="základní",K87,0)</f>
        <v>0</v>
      </c>
      <c r="BF87" s="232">
        <f>IF(O87="snížená",K87,0)</f>
        <v>0</v>
      </c>
      <c r="BG87" s="232">
        <f>IF(O87="zákl. přenesená",K87,0)</f>
        <v>0</v>
      </c>
      <c r="BH87" s="232">
        <f>IF(O87="sníž. přenesená",K87,0)</f>
        <v>0</v>
      </c>
      <c r="BI87" s="232">
        <f>IF(O87="nulová",K87,0)</f>
        <v>0</v>
      </c>
      <c r="BJ87" s="15" t="s">
        <v>81</v>
      </c>
      <c r="BK87" s="232">
        <f>ROUND(P87*H87,2)</f>
        <v>0</v>
      </c>
      <c r="BL87" s="15" t="s">
        <v>81</v>
      </c>
      <c r="BM87" s="231" t="s">
        <v>1498</v>
      </c>
    </row>
    <row r="88" s="2" customFormat="1" ht="21.6" customHeight="1">
      <c r="A88" s="36"/>
      <c r="B88" s="37"/>
      <c r="C88" s="250" t="s">
        <v>249</v>
      </c>
      <c r="D88" s="250" t="s">
        <v>229</v>
      </c>
      <c r="E88" s="251" t="s">
        <v>1499</v>
      </c>
      <c r="F88" s="252" t="s">
        <v>1500</v>
      </c>
      <c r="G88" s="253" t="s">
        <v>169</v>
      </c>
      <c r="H88" s="254">
        <v>8</v>
      </c>
      <c r="I88" s="255"/>
      <c r="J88" s="255"/>
      <c r="K88" s="256">
        <f>ROUND(P88*H88,2)</f>
        <v>0</v>
      </c>
      <c r="L88" s="257"/>
      <c r="M88" s="42"/>
      <c r="N88" s="258" t="s">
        <v>20</v>
      </c>
      <c r="O88" s="227" t="s">
        <v>43</v>
      </c>
      <c r="P88" s="228">
        <f>I88+J88</f>
        <v>0</v>
      </c>
      <c r="Q88" s="228">
        <f>ROUND(I88*H88,2)</f>
        <v>0</v>
      </c>
      <c r="R88" s="228">
        <f>ROUND(J88*H88,2)</f>
        <v>0</v>
      </c>
      <c r="S88" s="82"/>
      <c r="T88" s="229">
        <f>S88*H88</f>
        <v>0</v>
      </c>
      <c r="U88" s="229">
        <v>0</v>
      </c>
      <c r="V88" s="229">
        <f>U88*H88</f>
        <v>0</v>
      </c>
      <c r="W88" s="229">
        <v>0</v>
      </c>
      <c r="X88" s="230">
        <f>W88*H88</f>
        <v>0</v>
      </c>
      <c r="Y88" s="36"/>
      <c r="Z88" s="36"/>
      <c r="AA88" s="36"/>
      <c r="AB88" s="36"/>
      <c r="AC88" s="36"/>
      <c r="AD88" s="36"/>
      <c r="AE88" s="36"/>
      <c r="AR88" s="231" t="s">
        <v>81</v>
      </c>
      <c r="AT88" s="231" t="s">
        <v>229</v>
      </c>
      <c r="AU88" s="231" t="s">
        <v>81</v>
      </c>
      <c r="AY88" s="15" t="s">
        <v>170</v>
      </c>
      <c r="BE88" s="232">
        <f>IF(O88="základní",K88,0)</f>
        <v>0</v>
      </c>
      <c r="BF88" s="232">
        <f>IF(O88="snížená",K88,0)</f>
        <v>0</v>
      </c>
      <c r="BG88" s="232">
        <f>IF(O88="zákl. přenesená",K88,0)</f>
        <v>0</v>
      </c>
      <c r="BH88" s="232">
        <f>IF(O88="sníž. přenesená",K88,0)</f>
        <v>0</v>
      </c>
      <c r="BI88" s="232">
        <f>IF(O88="nulová",K88,0)</f>
        <v>0</v>
      </c>
      <c r="BJ88" s="15" t="s">
        <v>81</v>
      </c>
      <c r="BK88" s="232">
        <f>ROUND(P88*H88,2)</f>
        <v>0</v>
      </c>
      <c r="BL88" s="15" t="s">
        <v>81</v>
      </c>
      <c r="BM88" s="231" t="s">
        <v>1501</v>
      </c>
    </row>
    <row r="89" s="2" customFormat="1" ht="21.6" customHeight="1">
      <c r="A89" s="36"/>
      <c r="B89" s="37"/>
      <c r="C89" s="250" t="s">
        <v>1263</v>
      </c>
      <c r="D89" s="250" t="s">
        <v>229</v>
      </c>
      <c r="E89" s="251" t="s">
        <v>1502</v>
      </c>
      <c r="F89" s="252" t="s">
        <v>1503</v>
      </c>
      <c r="G89" s="253" t="s">
        <v>169</v>
      </c>
      <c r="H89" s="254">
        <v>1</v>
      </c>
      <c r="I89" s="255"/>
      <c r="J89" s="255"/>
      <c r="K89" s="256">
        <f>ROUND(P89*H89,2)</f>
        <v>0</v>
      </c>
      <c r="L89" s="257"/>
      <c r="M89" s="42"/>
      <c r="N89" s="258" t="s">
        <v>20</v>
      </c>
      <c r="O89" s="227" t="s">
        <v>43</v>
      </c>
      <c r="P89" s="228">
        <f>I89+J89</f>
        <v>0</v>
      </c>
      <c r="Q89" s="228">
        <f>ROUND(I89*H89,2)</f>
        <v>0</v>
      </c>
      <c r="R89" s="228">
        <f>ROUND(J89*H89,2)</f>
        <v>0</v>
      </c>
      <c r="S89" s="82"/>
      <c r="T89" s="229">
        <f>S89*H89</f>
        <v>0</v>
      </c>
      <c r="U89" s="229">
        <v>0</v>
      </c>
      <c r="V89" s="229">
        <f>U89*H89</f>
        <v>0</v>
      </c>
      <c r="W89" s="229">
        <v>0</v>
      </c>
      <c r="X89" s="230">
        <f>W89*H89</f>
        <v>0</v>
      </c>
      <c r="Y89" s="36"/>
      <c r="Z89" s="36"/>
      <c r="AA89" s="36"/>
      <c r="AB89" s="36"/>
      <c r="AC89" s="36"/>
      <c r="AD89" s="36"/>
      <c r="AE89" s="36"/>
      <c r="AR89" s="231" t="s">
        <v>81</v>
      </c>
      <c r="AT89" s="231" t="s">
        <v>229</v>
      </c>
      <c r="AU89" s="231" t="s">
        <v>81</v>
      </c>
      <c r="AY89" s="15" t="s">
        <v>170</v>
      </c>
      <c r="BE89" s="232">
        <f>IF(O89="základní",K89,0)</f>
        <v>0</v>
      </c>
      <c r="BF89" s="232">
        <f>IF(O89="snížená",K89,0)</f>
        <v>0</v>
      </c>
      <c r="BG89" s="232">
        <f>IF(O89="zákl. přenesená",K89,0)</f>
        <v>0</v>
      </c>
      <c r="BH89" s="232">
        <f>IF(O89="sníž. přenesená",K89,0)</f>
        <v>0</v>
      </c>
      <c r="BI89" s="232">
        <f>IF(O89="nulová",K89,0)</f>
        <v>0</v>
      </c>
      <c r="BJ89" s="15" t="s">
        <v>81</v>
      </c>
      <c r="BK89" s="232">
        <f>ROUND(P89*H89,2)</f>
        <v>0</v>
      </c>
      <c r="BL89" s="15" t="s">
        <v>81</v>
      </c>
      <c r="BM89" s="231" t="s">
        <v>1504</v>
      </c>
    </row>
    <row r="90" s="2" customFormat="1" ht="75.6" customHeight="1">
      <c r="A90" s="36"/>
      <c r="B90" s="37"/>
      <c r="C90" s="250" t="s">
        <v>81</v>
      </c>
      <c r="D90" s="250" t="s">
        <v>229</v>
      </c>
      <c r="E90" s="251" t="s">
        <v>1505</v>
      </c>
      <c r="F90" s="252" t="s">
        <v>1506</v>
      </c>
      <c r="G90" s="253" t="s">
        <v>169</v>
      </c>
      <c r="H90" s="254">
        <v>1</v>
      </c>
      <c r="I90" s="255"/>
      <c r="J90" s="255"/>
      <c r="K90" s="256">
        <f>ROUND(P90*H90,2)</f>
        <v>0</v>
      </c>
      <c r="L90" s="257"/>
      <c r="M90" s="42"/>
      <c r="N90" s="258" t="s">
        <v>20</v>
      </c>
      <c r="O90" s="227" t="s">
        <v>43</v>
      </c>
      <c r="P90" s="228">
        <f>I90+J90</f>
        <v>0</v>
      </c>
      <c r="Q90" s="228">
        <f>ROUND(I90*H90,2)</f>
        <v>0</v>
      </c>
      <c r="R90" s="228">
        <f>ROUND(J90*H90,2)</f>
        <v>0</v>
      </c>
      <c r="S90" s="82"/>
      <c r="T90" s="229">
        <f>S90*H90</f>
        <v>0</v>
      </c>
      <c r="U90" s="229">
        <v>0</v>
      </c>
      <c r="V90" s="229">
        <f>U90*H90</f>
        <v>0</v>
      </c>
      <c r="W90" s="229">
        <v>0</v>
      </c>
      <c r="X90" s="230">
        <f>W90*H90</f>
        <v>0</v>
      </c>
      <c r="Y90" s="36"/>
      <c r="Z90" s="36"/>
      <c r="AA90" s="36"/>
      <c r="AB90" s="36"/>
      <c r="AC90" s="36"/>
      <c r="AD90" s="36"/>
      <c r="AE90" s="36"/>
      <c r="AR90" s="231" t="s">
        <v>81</v>
      </c>
      <c r="AT90" s="231" t="s">
        <v>229</v>
      </c>
      <c r="AU90" s="231" t="s">
        <v>81</v>
      </c>
      <c r="AY90" s="15" t="s">
        <v>170</v>
      </c>
      <c r="BE90" s="232">
        <f>IF(O90="základní",K90,0)</f>
        <v>0</v>
      </c>
      <c r="BF90" s="232">
        <f>IF(O90="snížená",K90,0)</f>
        <v>0</v>
      </c>
      <c r="BG90" s="232">
        <f>IF(O90="zákl. přenesená",K90,0)</f>
        <v>0</v>
      </c>
      <c r="BH90" s="232">
        <f>IF(O90="sníž. přenesená",K90,0)</f>
        <v>0</v>
      </c>
      <c r="BI90" s="232">
        <f>IF(O90="nulová",K90,0)</f>
        <v>0</v>
      </c>
      <c r="BJ90" s="15" t="s">
        <v>81</v>
      </c>
      <c r="BK90" s="232">
        <f>ROUND(P90*H90,2)</f>
        <v>0</v>
      </c>
      <c r="BL90" s="15" t="s">
        <v>81</v>
      </c>
      <c r="BM90" s="231" t="s">
        <v>1507</v>
      </c>
    </row>
    <row r="91" s="2" customFormat="1" ht="21.6" customHeight="1">
      <c r="A91" s="36"/>
      <c r="B91" s="37"/>
      <c r="C91" s="216" t="s">
        <v>180</v>
      </c>
      <c r="D91" s="216" t="s">
        <v>166</v>
      </c>
      <c r="E91" s="217" t="s">
        <v>1508</v>
      </c>
      <c r="F91" s="218" t="s">
        <v>1509</v>
      </c>
      <c r="G91" s="219" t="s">
        <v>169</v>
      </c>
      <c r="H91" s="220">
        <v>1</v>
      </c>
      <c r="I91" s="221"/>
      <c r="J91" s="222"/>
      <c r="K91" s="223">
        <f>ROUND(P91*H91,2)</f>
        <v>0</v>
      </c>
      <c r="L91" s="224"/>
      <c r="M91" s="225"/>
      <c r="N91" s="226" t="s">
        <v>20</v>
      </c>
      <c r="O91" s="227" t="s">
        <v>43</v>
      </c>
      <c r="P91" s="228">
        <f>I91+J91</f>
        <v>0</v>
      </c>
      <c r="Q91" s="228">
        <f>ROUND(I91*H91,2)</f>
        <v>0</v>
      </c>
      <c r="R91" s="228">
        <f>ROUND(J91*H91,2)</f>
        <v>0</v>
      </c>
      <c r="S91" s="82"/>
      <c r="T91" s="229">
        <f>S91*H91</f>
        <v>0</v>
      </c>
      <c r="U91" s="229">
        <v>0</v>
      </c>
      <c r="V91" s="229">
        <f>U91*H91</f>
        <v>0</v>
      </c>
      <c r="W91" s="229">
        <v>0</v>
      </c>
      <c r="X91" s="230">
        <f>W91*H91</f>
        <v>0</v>
      </c>
      <c r="Y91" s="36"/>
      <c r="Z91" s="36"/>
      <c r="AA91" s="36"/>
      <c r="AB91" s="36"/>
      <c r="AC91" s="36"/>
      <c r="AD91" s="36"/>
      <c r="AE91" s="36"/>
      <c r="AR91" s="231" t="s">
        <v>87</v>
      </c>
      <c r="AT91" s="231" t="s">
        <v>166</v>
      </c>
      <c r="AU91" s="231" t="s">
        <v>81</v>
      </c>
      <c r="AY91" s="15" t="s">
        <v>170</v>
      </c>
      <c r="BE91" s="232">
        <f>IF(O91="základní",K91,0)</f>
        <v>0</v>
      </c>
      <c r="BF91" s="232">
        <f>IF(O91="snížená",K91,0)</f>
        <v>0</v>
      </c>
      <c r="BG91" s="232">
        <f>IF(O91="zákl. přenesená",K91,0)</f>
        <v>0</v>
      </c>
      <c r="BH91" s="232">
        <f>IF(O91="sníž. přenesená",K91,0)</f>
        <v>0</v>
      </c>
      <c r="BI91" s="232">
        <f>IF(O91="nulová",K91,0)</f>
        <v>0</v>
      </c>
      <c r="BJ91" s="15" t="s">
        <v>81</v>
      </c>
      <c r="BK91" s="232">
        <f>ROUND(P91*H91,2)</f>
        <v>0</v>
      </c>
      <c r="BL91" s="15" t="s">
        <v>81</v>
      </c>
      <c r="BM91" s="231" t="s">
        <v>1510</v>
      </c>
    </row>
    <row r="92" s="2" customFormat="1" ht="21.6" customHeight="1">
      <c r="A92" s="36"/>
      <c r="B92" s="37"/>
      <c r="C92" s="216" t="s">
        <v>165</v>
      </c>
      <c r="D92" s="216" t="s">
        <v>166</v>
      </c>
      <c r="E92" s="217" t="s">
        <v>1511</v>
      </c>
      <c r="F92" s="218" t="s">
        <v>1512</v>
      </c>
      <c r="G92" s="219" t="s">
        <v>169</v>
      </c>
      <c r="H92" s="220">
        <v>1</v>
      </c>
      <c r="I92" s="221"/>
      <c r="J92" s="222"/>
      <c r="K92" s="223">
        <f>ROUND(P92*H92,2)</f>
        <v>0</v>
      </c>
      <c r="L92" s="224"/>
      <c r="M92" s="225"/>
      <c r="N92" s="226" t="s">
        <v>20</v>
      </c>
      <c r="O92" s="227" t="s">
        <v>43</v>
      </c>
      <c r="P92" s="228">
        <f>I92+J92</f>
        <v>0</v>
      </c>
      <c r="Q92" s="228">
        <f>ROUND(I92*H92,2)</f>
        <v>0</v>
      </c>
      <c r="R92" s="228">
        <f>ROUND(J92*H92,2)</f>
        <v>0</v>
      </c>
      <c r="S92" s="82"/>
      <c r="T92" s="229">
        <f>S92*H92</f>
        <v>0</v>
      </c>
      <c r="U92" s="229">
        <v>0</v>
      </c>
      <c r="V92" s="229">
        <f>U92*H92</f>
        <v>0</v>
      </c>
      <c r="W92" s="229">
        <v>0</v>
      </c>
      <c r="X92" s="230">
        <f>W92*H92</f>
        <v>0</v>
      </c>
      <c r="Y92" s="36"/>
      <c r="Z92" s="36"/>
      <c r="AA92" s="36"/>
      <c r="AB92" s="36"/>
      <c r="AC92" s="36"/>
      <c r="AD92" s="36"/>
      <c r="AE92" s="36"/>
      <c r="AR92" s="231" t="s">
        <v>87</v>
      </c>
      <c r="AT92" s="231" t="s">
        <v>166</v>
      </c>
      <c r="AU92" s="231" t="s">
        <v>81</v>
      </c>
      <c r="AY92" s="15" t="s">
        <v>170</v>
      </c>
      <c r="BE92" s="232">
        <f>IF(O92="základní",K92,0)</f>
        <v>0</v>
      </c>
      <c r="BF92" s="232">
        <f>IF(O92="snížená",K92,0)</f>
        <v>0</v>
      </c>
      <c r="BG92" s="232">
        <f>IF(O92="zákl. přenesená",K92,0)</f>
        <v>0</v>
      </c>
      <c r="BH92" s="232">
        <f>IF(O92="sníž. přenesená",K92,0)</f>
        <v>0</v>
      </c>
      <c r="BI92" s="232">
        <f>IF(O92="nulová",K92,0)</f>
        <v>0</v>
      </c>
      <c r="BJ92" s="15" t="s">
        <v>81</v>
      </c>
      <c r="BK92" s="232">
        <f>ROUND(P92*H92,2)</f>
        <v>0</v>
      </c>
      <c r="BL92" s="15" t="s">
        <v>81</v>
      </c>
      <c r="BM92" s="231" t="s">
        <v>1513</v>
      </c>
    </row>
    <row r="93" s="2" customFormat="1" ht="32.4" customHeight="1">
      <c r="A93" s="36"/>
      <c r="B93" s="37"/>
      <c r="C93" s="216" t="s">
        <v>87</v>
      </c>
      <c r="D93" s="216" t="s">
        <v>166</v>
      </c>
      <c r="E93" s="217" t="s">
        <v>1514</v>
      </c>
      <c r="F93" s="218" t="s">
        <v>1515</v>
      </c>
      <c r="G93" s="219" t="s">
        <v>169</v>
      </c>
      <c r="H93" s="220">
        <v>1</v>
      </c>
      <c r="I93" s="221"/>
      <c r="J93" s="222"/>
      <c r="K93" s="223">
        <f>ROUND(P93*H93,2)</f>
        <v>0</v>
      </c>
      <c r="L93" s="224"/>
      <c r="M93" s="225"/>
      <c r="N93" s="226" t="s">
        <v>20</v>
      </c>
      <c r="O93" s="227" t="s">
        <v>43</v>
      </c>
      <c r="P93" s="228">
        <f>I93+J93</f>
        <v>0</v>
      </c>
      <c r="Q93" s="228">
        <f>ROUND(I93*H93,2)</f>
        <v>0</v>
      </c>
      <c r="R93" s="228">
        <f>ROUND(J93*H93,2)</f>
        <v>0</v>
      </c>
      <c r="S93" s="82"/>
      <c r="T93" s="229">
        <f>S93*H93</f>
        <v>0</v>
      </c>
      <c r="U93" s="229">
        <v>0</v>
      </c>
      <c r="V93" s="229">
        <f>U93*H93</f>
        <v>0</v>
      </c>
      <c r="W93" s="229">
        <v>0</v>
      </c>
      <c r="X93" s="230">
        <f>W93*H93</f>
        <v>0</v>
      </c>
      <c r="Y93" s="36"/>
      <c r="Z93" s="36"/>
      <c r="AA93" s="36"/>
      <c r="AB93" s="36"/>
      <c r="AC93" s="36"/>
      <c r="AD93" s="36"/>
      <c r="AE93" s="36"/>
      <c r="AR93" s="231" t="s">
        <v>373</v>
      </c>
      <c r="AT93" s="231" t="s">
        <v>166</v>
      </c>
      <c r="AU93" s="231" t="s">
        <v>81</v>
      </c>
      <c r="AY93" s="15" t="s">
        <v>170</v>
      </c>
      <c r="BE93" s="232">
        <f>IF(O93="základní",K93,0)</f>
        <v>0</v>
      </c>
      <c r="BF93" s="232">
        <f>IF(O93="snížená",K93,0)</f>
        <v>0</v>
      </c>
      <c r="BG93" s="232">
        <f>IF(O93="zákl. přenesená",K93,0)</f>
        <v>0</v>
      </c>
      <c r="BH93" s="232">
        <f>IF(O93="sníž. přenesená",K93,0)</f>
        <v>0</v>
      </c>
      <c r="BI93" s="232">
        <f>IF(O93="nulová",K93,0)</f>
        <v>0</v>
      </c>
      <c r="BJ93" s="15" t="s">
        <v>81</v>
      </c>
      <c r="BK93" s="232">
        <f>ROUND(P93*H93,2)</f>
        <v>0</v>
      </c>
      <c r="BL93" s="15" t="s">
        <v>373</v>
      </c>
      <c r="BM93" s="231" t="s">
        <v>1516</v>
      </c>
    </row>
    <row r="94" s="2" customFormat="1" ht="43.2" customHeight="1">
      <c r="A94" s="36"/>
      <c r="B94" s="37"/>
      <c r="C94" s="250" t="s">
        <v>1245</v>
      </c>
      <c r="D94" s="250" t="s">
        <v>229</v>
      </c>
      <c r="E94" s="251" t="s">
        <v>1517</v>
      </c>
      <c r="F94" s="252" t="s">
        <v>1518</v>
      </c>
      <c r="G94" s="253" t="s">
        <v>169</v>
      </c>
      <c r="H94" s="254">
        <v>1</v>
      </c>
      <c r="I94" s="255"/>
      <c r="J94" s="255"/>
      <c r="K94" s="256">
        <f>ROUND(P94*H94,2)</f>
        <v>0</v>
      </c>
      <c r="L94" s="257"/>
      <c r="M94" s="42"/>
      <c r="N94" s="258" t="s">
        <v>20</v>
      </c>
      <c r="O94" s="227" t="s">
        <v>43</v>
      </c>
      <c r="P94" s="228">
        <f>I94+J94</f>
        <v>0</v>
      </c>
      <c r="Q94" s="228">
        <f>ROUND(I94*H94,2)</f>
        <v>0</v>
      </c>
      <c r="R94" s="228">
        <f>ROUND(J94*H94,2)</f>
        <v>0</v>
      </c>
      <c r="S94" s="82"/>
      <c r="T94" s="229">
        <f>S94*H94</f>
        <v>0</v>
      </c>
      <c r="U94" s="229">
        <v>0</v>
      </c>
      <c r="V94" s="229">
        <f>U94*H94</f>
        <v>0</v>
      </c>
      <c r="W94" s="229">
        <v>0</v>
      </c>
      <c r="X94" s="230">
        <f>W94*H94</f>
        <v>0</v>
      </c>
      <c r="Y94" s="36"/>
      <c r="Z94" s="36"/>
      <c r="AA94" s="36"/>
      <c r="AB94" s="36"/>
      <c r="AC94" s="36"/>
      <c r="AD94" s="36"/>
      <c r="AE94" s="36"/>
      <c r="AR94" s="231" t="s">
        <v>81</v>
      </c>
      <c r="AT94" s="231" t="s">
        <v>229</v>
      </c>
      <c r="AU94" s="231" t="s">
        <v>81</v>
      </c>
      <c r="AY94" s="15" t="s">
        <v>170</v>
      </c>
      <c r="BE94" s="232">
        <f>IF(O94="základní",K94,0)</f>
        <v>0</v>
      </c>
      <c r="BF94" s="232">
        <f>IF(O94="snížená",K94,0)</f>
        <v>0</v>
      </c>
      <c r="BG94" s="232">
        <f>IF(O94="zákl. přenesená",K94,0)</f>
        <v>0</v>
      </c>
      <c r="BH94" s="232">
        <f>IF(O94="sníž. přenesená",K94,0)</f>
        <v>0</v>
      </c>
      <c r="BI94" s="232">
        <f>IF(O94="nulová",K94,0)</f>
        <v>0</v>
      </c>
      <c r="BJ94" s="15" t="s">
        <v>81</v>
      </c>
      <c r="BK94" s="232">
        <f>ROUND(P94*H94,2)</f>
        <v>0</v>
      </c>
      <c r="BL94" s="15" t="s">
        <v>81</v>
      </c>
      <c r="BM94" s="231" t="s">
        <v>1519</v>
      </c>
    </row>
    <row r="95" s="2" customFormat="1" ht="32.4" customHeight="1">
      <c r="A95" s="36"/>
      <c r="B95" s="37"/>
      <c r="C95" s="250" t="s">
        <v>1223</v>
      </c>
      <c r="D95" s="250" t="s">
        <v>229</v>
      </c>
      <c r="E95" s="251" t="s">
        <v>1520</v>
      </c>
      <c r="F95" s="252" t="s">
        <v>1521</v>
      </c>
      <c r="G95" s="253" t="s">
        <v>1522</v>
      </c>
      <c r="H95" s="254">
        <v>1</v>
      </c>
      <c r="I95" s="255"/>
      <c r="J95" s="255"/>
      <c r="K95" s="256">
        <f>ROUND(P95*H95,2)</f>
        <v>0</v>
      </c>
      <c r="L95" s="257"/>
      <c r="M95" s="42"/>
      <c r="N95" s="258" t="s">
        <v>20</v>
      </c>
      <c r="O95" s="227" t="s">
        <v>43</v>
      </c>
      <c r="P95" s="228">
        <f>I95+J95</f>
        <v>0</v>
      </c>
      <c r="Q95" s="228">
        <f>ROUND(I95*H95,2)</f>
        <v>0</v>
      </c>
      <c r="R95" s="228">
        <f>ROUND(J95*H95,2)</f>
        <v>0</v>
      </c>
      <c r="S95" s="82"/>
      <c r="T95" s="229">
        <f>S95*H95</f>
        <v>0</v>
      </c>
      <c r="U95" s="229">
        <v>0</v>
      </c>
      <c r="V95" s="229">
        <f>U95*H95</f>
        <v>0</v>
      </c>
      <c r="W95" s="229">
        <v>0</v>
      </c>
      <c r="X95" s="230">
        <f>W95*H95</f>
        <v>0</v>
      </c>
      <c r="Y95" s="36"/>
      <c r="Z95" s="36"/>
      <c r="AA95" s="36"/>
      <c r="AB95" s="36"/>
      <c r="AC95" s="36"/>
      <c r="AD95" s="36"/>
      <c r="AE95" s="36"/>
      <c r="AR95" s="231" t="s">
        <v>81</v>
      </c>
      <c r="AT95" s="231" t="s">
        <v>229</v>
      </c>
      <c r="AU95" s="231" t="s">
        <v>81</v>
      </c>
      <c r="AY95" s="15" t="s">
        <v>170</v>
      </c>
      <c r="BE95" s="232">
        <f>IF(O95="základní",K95,0)</f>
        <v>0</v>
      </c>
      <c r="BF95" s="232">
        <f>IF(O95="snížená",K95,0)</f>
        <v>0</v>
      </c>
      <c r="BG95" s="232">
        <f>IF(O95="zákl. přenesená",K95,0)</f>
        <v>0</v>
      </c>
      <c r="BH95" s="232">
        <f>IF(O95="sníž. přenesená",K95,0)</f>
        <v>0</v>
      </c>
      <c r="BI95" s="232">
        <f>IF(O95="nulová",K95,0)</f>
        <v>0</v>
      </c>
      <c r="BJ95" s="15" t="s">
        <v>81</v>
      </c>
      <c r="BK95" s="232">
        <f>ROUND(P95*H95,2)</f>
        <v>0</v>
      </c>
      <c r="BL95" s="15" t="s">
        <v>81</v>
      </c>
      <c r="BM95" s="231" t="s">
        <v>1523</v>
      </c>
    </row>
    <row r="96" s="2" customFormat="1" ht="32.4" customHeight="1">
      <c r="A96" s="36"/>
      <c r="B96" s="37"/>
      <c r="C96" s="216" t="s">
        <v>1358</v>
      </c>
      <c r="D96" s="216" t="s">
        <v>166</v>
      </c>
      <c r="E96" s="217" t="s">
        <v>1524</v>
      </c>
      <c r="F96" s="218" t="s">
        <v>1525</v>
      </c>
      <c r="G96" s="219" t="s">
        <v>169</v>
      </c>
      <c r="H96" s="220">
        <v>10</v>
      </c>
      <c r="I96" s="221"/>
      <c r="J96" s="222"/>
      <c r="K96" s="223">
        <f>ROUND(P96*H96,2)</f>
        <v>0</v>
      </c>
      <c r="L96" s="224"/>
      <c r="M96" s="225"/>
      <c r="N96" s="226" t="s">
        <v>20</v>
      </c>
      <c r="O96" s="227" t="s">
        <v>43</v>
      </c>
      <c r="P96" s="228">
        <f>I96+J96</f>
        <v>0</v>
      </c>
      <c r="Q96" s="228">
        <f>ROUND(I96*H96,2)</f>
        <v>0</v>
      </c>
      <c r="R96" s="228">
        <f>ROUND(J96*H96,2)</f>
        <v>0</v>
      </c>
      <c r="S96" s="82"/>
      <c r="T96" s="229">
        <f>S96*H96</f>
        <v>0</v>
      </c>
      <c r="U96" s="229">
        <v>0</v>
      </c>
      <c r="V96" s="229">
        <f>U96*H96</f>
        <v>0</v>
      </c>
      <c r="W96" s="229">
        <v>0</v>
      </c>
      <c r="X96" s="230">
        <f>W96*H96</f>
        <v>0</v>
      </c>
      <c r="Y96" s="36"/>
      <c r="Z96" s="36"/>
      <c r="AA96" s="36"/>
      <c r="AB96" s="36"/>
      <c r="AC96" s="36"/>
      <c r="AD96" s="36"/>
      <c r="AE96" s="36"/>
      <c r="AR96" s="231" t="s">
        <v>373</v>
      </c>
      <c r="AT96" s="231" t="s">
        <v>166</v>
      </c>
      <c r="AU96" s="231" t="s">
        <v>81</v>
      </c>
      <c r="AY96" s="15" t="s">
        <v>170</v>
      </c>
      <c r="BE96" s="232">
        <f>IF(O96="základní",K96,0)</f>
        <v>0</v>
      </c>
      <c r="BF96" s="232">
        <f>IF(O96="snížená",K96,0)</f>
        <v>0</v>
      </c>
      <c r="BG96" s="232">
        <f>IF(O96="zákl. přenesená",K96,0)</f>
        <v>0</v>
      </c>
      <c r="BH96" s="232">
        <f>IF(O96="sníž. přenesená",K96,0)</f>
        <v>0</v>
      </c>
      <c r="BI96" s="232">
        <f>IF(O96="nulová",K96,0)</f>
        <v>0</v>
      </c>
      <c r="BJ96" s="15" t="s">
        <v>81</v>
      </c>
      <c r="BK96" s="232">
        <f>ROUND(P96*H96,2)</f>
        <v>0</v>
      </c>
      <c r="BL96" s="15" t="s">
        <v>373</v>
      </c>
      <c r="BM96" s="231" t="s">
        <v>1526</v>
      </c>
    </row>
    <row r="97" s="2" customFormat="1" ht="32.4" customHeight="1">
      <c r="A97" s="36"/>
      <c r="B97" s="37"/>
      <c r="C97" s="216" t="s">
        <v>1362</v>
      </c>
      <c r="D97" s="216" t="s">
        <v>166</v>
      </c>
      <c r="E97" s="217" t="s">
        <v>1527</v>
      </c>
      <c r="F97" s="218" t="s">
        <v>1528</v>
      </c>
      <c r="G97" s="219" t="s">
        <v>169</v>
      </c>
      <c r="H97" s="220">
        <v>10</v>
      </c>
      <c r="I97" s="221"/>
      <c r="J97" s="222"/>
      <c r="K97" s="223">
        <f>ROUND(P97*H97,2)</f>
        <v>0</v>
      </c>
      <c r="L97" s="224"/>
      <c r="M97" s="225"/>
      <c r="N97" s="226" t="s">
        <v>20</v>
      </c>
      <c r="O97" s="227" t="s">
        <v>43</v>
      </c>
      <c r="P97" s="228">
        <f>I97+J97</f>
        <v>0</v>
      </c>
      <c r="Q97" s="228">
        <f>ROUND(I97*H97,2)</f>
        <v>0</v>
      </c>
      <c r="R97" s="228">
        <f>ROUND(J97*H97,2)</f>
        <v>0</v>
      </c>
      <c r="S97" s="82"/>
      <c r="T97" s="229">
        <f>S97*H97</f>
        <v>0</v>
      </c>
      <c r="U97" s="229">
        <v>0</v>
      </c>
      <c r="V97" s="229">
        <f>U97*H97</f>
        <v>0</v>
      </c>
      <c r="W97" s="229">
        <v>0</v>
      </c>
      <c r="X97" s="230">
        <f>W97*H97</f>
        <v>0</v>
      </c>
      <c r="Y97" s="36"/>
      <c r="Z97" s="36"/>
      <c r="AA97" s="36"/>
      <c r="AB97" s="36"/>
      <c r="AC97" s="36"/>
      <c r="AD97" s="36"/>
      <c r="AE97" s="36"/>
      <c r="AR97" s="231" t="s">
        <v>373</v>
      </c>
      <c r="AT97" s="231" t="s">
        <v>166</v>
      </c>
      <c r="AU97" s="231" t="s">
        <v>81</v>
      </c>
      <c r="AY97" s="15" t="s">
        <v>170</v>
      </c>
      <c r="BE97" s="232">
        <f>IF(O97="základní",K97,0)</f>
        <v>0</v>
      </c>
      <c r="BF97" s="232">
        <f>IF(O97="snížená",K97,0)</f>
        <v>0</v>
      </c>
      <c r="BG97" s="232">
        <f>IF(O97="zákl. přenesená",K97,0)</f>
        <v>0</v>
      </c>
      <c r="BH97" s="232">
        <f>IF(O97="sníž. přenesená",K97,0)</f>
        <v>0</v>
      </c>
      <c r="BI97" s="232">
        <f>IF(O97="nulová",K97,0)</f>
        <v>0</v>
      </c>
      <c r="BJ97" s="15" t="s">
        <v>81</v>
      </c>
      <c r="BK97" s="232">
        <f>ROUND(P97*H97,2)</f>
        <v>0</v>
      </c>
      <c r="BL97" s="15" t="s">
        <v>373</v>
      </c>
      <c r="BM97" s="231" t="s">
        <v>1529</v>
      </c>
    </row>
    <row r="98" s="2" customFormat="1" ht="32.4" customHeight="1">
      <c r="A98" s="36"/>
      <c r="B98" s="37"/>
      <c r="C98" s="216" t="s">
        <v>9</v>
      </c>
      <c r="D98" s="216" t="s">
        <v>166</v>
      </c>
      <c r="E98" s="217" t="s">
        <v>1530</v>
      </c>
      <c r="F98" s="218" t="s">
        <v>1531</v>
      </c>
      <c r="G98" s="219" t="s">
        <v>187</v>
      </c>
      <c r="H98" s="220">
        <v>50</v>
      </c>
      <c r="I98" s="221"/>
      <c r="J98" s="222"/>
      <c r="K98" s="223">
        <f>ROUND(P98*H98,2)</f>
        <v>0</v>
      </c>
      <c r="L98" s="224"/>
      <c r="M98" s="225"/>
      <c r="N98" s="226" t="s">
        <v>20</v>
      </c>
      <c r="O98" s="227" t="s">
        <v>43</v>
      </c>
      <c r="P98" s="228">
        <f>I98+J98</f>
        <v>0</v>
      </c>
      <c r="Q98" s="228">
        <f>ROUND(I98*H98,2)</f>
        <v>0</v>
      </c>
      <c r="R98" s="228">
        <f>ROUND(J98*H98,2)</f>
        <v>0</v>
      </c>
      <c r="S98" s="82"/>
      <c r="T98" s="229">
        <f>S98*H98</f>
        <v>0</v>
      </c>
      <c r="U98" s="229">
        <v>0</v>
      </c>
      <c r="V98" s="229">
        <f>U98*H98</f>
        <v>0</v>
      </c>
      <c r="W98" s="229">
        <v>0</v>
      </c>
      <c r="X98" s="230">
        <f>W98*H98</f>
        <v>0</v>
      </c>
      <c r="Y98" s="36"/>
      <c r="Z98" s="36"/>
      <c r="AA98" s="36"/>
      <c r="AB98" s="36"/>
      <c r="AC98" s="36"/>
      <c r="AD98" s="36"/>
      <c r="AE98" s="36"/>
      <c r="AR98" s="231" t="s">
        <v>373</v>
      </c>
      <c r="AT98" s="231" t="s">
        <v>166</v>
      </c>
      <c r="AU98" s="231" t="s">
        <v>81</v>
      </c>
      <c r="AY98" s="15" t="s">
        <v>170</v>
      </c>
      <c r="BE98" s="232">
        <f>IF(O98="základní",K98,0)</f>
        <v>0</v>
      </c>
      <c r="BF98" s="232">
        <f>IF(O98="snížená",K98,0)</f>
        <v>0</v>
      </c>
      <c r="BG98" s="232">
        <f>IF(O98="zákl. přenesená",K98,0)</f>
        <v>0</v>
      </c>
      <c r="BH98" s="232">
        <f>IF(O98="sníž. přenesená",K98,0)</f>
        <v>0</v>
      </c>
      <c r="BI98" s="232">
        <f>IF(O98="nulová",K98,0)</f>
        <v>0</v>
      </c>
      <c r="BJ98" s="15" t="s">
        <v>81</v>
      </c>
      <c r="BK98" s="232">
        <f>ROUND(P98*H98,2)</f>
        <v>0</v>
      </c>
      <c r="BL98" s="15" t="s">
        <v>373</v>
      </c>
      <c r="BM98" s="231" t="s">
        <v>1532</v>
      </c>
    </row>
    <row r="99" s="2" customFormat="1" ht="43.2" customHeight="1">
      <c r="A99" s="36"/>
      <c r="B99" s="37"/>
      <c r="C99" s="216" t="s">
        <v>1226</v>
      </c>
      <c r="D99" s="216" t="s">
        <v>166</v>
      </c>
      <c r="E99" s="217" t="s">
        <v>1533</v>
      </c>
      <c r="F99" s="218" t="s">
        <v>1534</v>
      </c>
      <c r="G99" s="219" t="s">
        <v>187</v>
      </c>
      <c r="H99" s="220">
        <v>50</v>
      </c>
      <c r="I99" s="221"/>
      <c r="J99" s="222"/>
      <c r="K99" s="223">
        <f>ROUND(P99*H99,2)</f>
        <v>0</v>
      </c>
      <c r="L99" s="224"/>
      <c r="M99" s="225"/>
      <c r="N99" s="226" t="s">
        <v>20</v>
      </c>
      <c r="O99" s="227" t="s">
        <v>43</v>
      </c>
      <c r="P99" s="228">
        <f>I99+J99</f>
        <v>0</v>
      </c>
      <c r="Q99" s="228">
        <f>ROUND(I99*H99,2)</f>
        <v>0</v>
      </c>
      <c r="R99" s="228">
        <f>ROUND(J99*H99,2)</f>
        <v>0</v>
      </c>
      <c r="S99" s="82"/>
      <c r="T99" s="229">
        <f>S99*H99</f>
        <v>0</v>
      </c>
      <c r="U99" s="229">
        <v>0</v>
      </c>
      <c r="V99" s="229">
        <f>U99*H99</f>
        <v>0</v>
      </c>
      <c r="W99" s="229">
        <v>0</v>
      </c>
      <c r="X99" s="230">
        <f>W99*H99</f>
        <v>0</v>
      </c>
      <c r="Y99" s="36"/>
      <c r="Z99" s="36"/>
      <c r="AA99" s="36"/>
      <c r="AB99" s="36"/>
      <c r="AC99" s="36"/>
      <c r="AD99" s="36"/>
      <c r="AE99" s="36"/>
      <c r="AR99" s="231" t="s">
        <v>373</v>
      </c>
      <c r="AT99" s="231" t="s">
        <v>166</v>
      </c>
      <c r="AU99" s="231" t="s">
        <v>81</v>
      </c>
      <c r="AY99" s="15" t="s">
        <v>170</v>
      </c>
      <c r="BE99" s="232">
        <f>IF(O99="základní",K99,0)</f>
        <v>0</v>
      </c>
      <c r="BF99" s="232">
        <f>IF(O99="snížená",K99,0)</f>
        <v>0</v>
      </c>
      <c r="BG99" s="232">
        <f>IF(O99="zákl. přenesená",K99,0)</f>
        <v>0</v>
      </c>
      <c r="BH99" s="232">
        <f>IF(O99="sníž. přenesená",K99,0)</f>
        <v>0</v>
      </c>
      <c r="BI99" s="232">
        <f>IF(O99="nulová",K99,0)</f>
        <v>0</v>
      </c>
      <c r="BJ99" s="15" t="s">
        <v>81</v>
      </c>
      <c r="BK99" s="232">
        <f>ROUND(P99*H99,2)</f>
        <v>0</v>
      </c>
      <c r="BL99" s="15" t="s">
        <v>373</v>
      </c>
      <c r="BM99" s="231" t="s">
        <v>1535</v>
      </c>
    </row>
    <row r="100" s="2" customFormat="1" ht="32.4" customHeight="1">
      <c r="A100" s="36"/>
      <c r="B100" s="37"/>
      <c r="C100" s="216" t="s">
        <v>1295</v>
      </c>
      <c r="D100" s="216" t="s">
        <v>166</v>
      </c>
      <c r="E100" s="217" t="s">
        <v>1536</v>
      </c>
      <c r="F100" s="218" t="s">
        <v>1537</v>
      </c>
      <c r="G100" s="219" t="s">
        <v>187</v>
      </c>
      <c r="H100" s="220">
        <v>50</v>
      </c>
      <c r="I100" s="221"/>
      <c r="J100" s="222"/>
      <c r="K100" s="223">
        <f>ROUND(P100*H100,2)</f>
        <v>0</v>
      </c>
      <c r="L100" s="224"/>
      <c r="M100" s="225"/>
      <c r="N100" s="226" t="s">
        <v>20</v>
      </c>
      <c r="O100" s="227" t="s">
        <v>43</v>
      </c>
      <c r="P100" s="228">
        <f>I100+J100</f>
        <v>0</v>
      </c>
      <c r="Q100" s="228">
        <f>ROUND(I100*H100,2)</f>
        <v>0</v>
      </c>
      <c r="R100" s="228">
        <f>ROUND(J100*H100,2)</f>
        <v>0</v>
      </c>
      <c r="S100" s="82"/>
      <c r="T100" s="229">
        <f>S100*H100</f>
        <v>0</v>
      </c>
      <c r="U100" s="229">
        <v>0</v>
      </c>
      <c r="V100" s="229">
        <f>U100*H100</f>
        <v>0</v>
      </c>
      <c r="W100" s="229">
        <v>0</v>
      </c>
      <c r="X100" s="230">
        <f>W100*H100</f>
        <v>0</v>
      </c>
      <c r="Y100" s="36"/>
      <c r="Z100" s="36"/>
      <c r="AA100" s="36"/>
      <c r="AB100" s="36"/>
      <c r="AC100" s="36"/>
      <c r="AD100" s="36"/>
      <c r="AE100" s="36"/>
      <c r="AR100" s="231" t="s">
        <v>373</v>
      </c>
      <c r="AT100" s="231" t="s">
        <v>166</v>
      </c>
      <c r="AU100" s="231" t="s">
        <v>81</v>
      </c>
      <c r="AY100" s="15" t="s">
        <v>170</v>
      </c>
      <c r="BE100" s="232">
        <f>IF(O100="základní",K100,0)</f>
        <v>0</v>
      </c>
      <c r="BF100" s="232">
        <f>IF(O100="snížená",K100,0)</f>
        <v>0</v>
      </c>
      <c r="BG100" s="232">
        <f>IF(O100="zákl. přenesená",K100,0)</f>
        <v>0</v>
      </c>
      <c r="BH100" s="232">
        <f>IF(O100="sníž. přenesená",K100,0)</f>
        <v>0</v>
      </c>
      <c r="BI100" s="232">
        <f>IF(O100="nulová",K100,0)</f>
        <v>0</v>
      </c>
      <c r="BJ100" s="15" t="s">
        <v>81</v>
      </c>
      <c r="BK100" s="232">
        <f>ROUND(P100*H100,2)</f>
        <v>0</v>
      </c>
      <c r="BL100" s="15" t="s">
        <v>373</v>
      </c>
      <c r="BM100" s="231" t="s">
        <v>1538</v>
      </c>
    </row>
    <row r="101" s="2" customFormat="1" ht="32.4" customHeight="1">
      <c r="A101" s="36"/>
      <c r="B101" s="37"/>
      <c r="C101" s="250" t="s">
        <v>1354</v>
      </c>
      <c r="D101" s="250" t="s">
        <v>229</v>
      </c>
      <c r="E101" s="251" t="s">
        <v>1539</v>
      </c>
      <c r="F101" s="252" t="s">
        <v>1540</v>
      </c>
      <c r="G101" s="253" t="s">
        <v>169</v>
      </c>
      <c r="H101" s="254">
        <v>1</v>
      </c>
      <c r="I101" s="255"/>
      <c r="J101" s="255"/>
      <c r="K101" s="256">
        <f>ROUND(P101*H101,2)</f>
        <v>0</v>
      </c>
      <c r="L101" s="257"/>
      <c r="M101" s="42"/>
      <c r="N101" s="258" t="s">
        <v>20</v>
      </c>
      <c r="O101" s="227" t="s">
        <v>43</v>
      </c>
      <c r="P101" s="228">
        <f>I101+J101</f>
        <v>0</v>
      </c>
      <c r="Q101" s="228">
        <f>ROUND(I101*H101,2)</f>
        <v>0</v>
      </c>
      <c r="R101" s="228">
        <f>ROUND(J101*H101,2)</f>
        <v>0</v>
      </c>
      <c r="S101" s="82"/>
      <c r="T101" s="229">
        <f>S101*H101</f>
        <v>0</v>
      </c>
      <c r="U101" s="229">
        <v>0</v>
      </c>
      <c r="V101" s="229">
        <f>U101*H101</f>
        <v>0</v>
      </c>
      <c r="W101" s="229">
        <v>0</v>
      </c>
      <c r="X101" s="230">
        <f>W101*H101</f>
        <v>0</v>
      </c>
      <c r="Y101" s="36"/>
      <c r="Z101" s="36"/>
      <c r="AA101" s="36"/>
      <c r="AB101" s="36"/>
      <c r="AC101" s="36"/>
      <c r="AD101" s="36"/>
      <c r="AE101" s="36"/>
      <c r="AR101" s="231" t="s">
        <v>81</v>
      </c>
      <c r="AT101" s="231" t="s">
        <v>229</v>
      </c>
      <c r="AU101" s="231" t="s">
        <v>81</v>
      </c>
      <c r="AY101" s="15" t="s">
        <v>170</v>
      </c>
      <c r="BE101" s="232">
        <f>IF(O101="základní",K101,0)</f>
        <v>0</v>
      </c>
      <c r="BF101" s="232">
        <f>IF(O101="snížená",K101,0)</f>
        <v>0</v>
      </c>
      <c r="BG101" s="232">
        <f>IF(O101="zákl. přenesená",K101,0)</f>
        <v>0</v>
      </c>
      <c r="BH101" s="232">
        <f>IF(O101="sníž. přenesená",K101,0)</f>
        <v>0</v>
      </c>
      <c r="BI101" s="232">
        <f>IF(O101="nulová",K101,0)</f>
        <v>0</v>
      </c>
      <c r="BJ101" s="15" t="s">
        <v>81</v>
      </c>
      <c r="BK101" s="232">
        <f>ROUND(P101*H101,2)</f>
        <v>0</v>
      </c>
      <c r="BL101" s="15" t="s">
        <v>81</v>
      </c>
      <c r="BM101" s="231" t="s">
        <v>1541</v>
      </c>
    </row>
    <row r="102" s="2" customFormat="1" ht="14.4" customHeight="1">
      <c r="A102" s="36"/>
      <c r="B102" s="37"/>
      <c r="C102" s="250" t="s">
        <v>172</v>
      </c>
      <c r="D102" s="250" t="s">
        <v>229</v>
      </c>
      <c r="E102" s="251" t="s">
        <v>1542</v>
      </c>
      <c r="F102" s="252" t="s">
        <v>1543</v>
      </c>
      <c r="G102" s="253" t="s">
        <v>169</v>
      </c>
      <c r="H102" s="254">
        <v>3</v>
      </c>
      <c r="I102" s="255"/>
      <c r="J102" s="255"/>
      <c r="K102" s="256">
        <f>ROUND(P102*H102,2)</f>
        <v>0</v>
      </c>
      <c r="L102" s="257"/>
      <c r="M102" s="42"/>
      <c r="N102" s="258" t="s">
        <v>20</v>
      </c>
      <c r="O102" s="227" t="s">
        <v>43</v>
      </c>
      <c r="P102" s="228">
        <f>I102+J102</f>
        <v>0</v>
      </c>
      <c r="Q102" s="228">
        <f>ROUND(I102*H102,2)</f>
        <v>0</v>
      </c>
      <c r="R102" s="228">
        <f>ROUND(J102*H102,2)</f>
        <v>0</v>
      </c>
      <c r="S102" s="82"/>
      <c r="T102" s="229">
        <f>S102*H102</f>
        <v>0</v>
      </c>
      <c r="U102" s="229">
        <v>0</v>
      </c>
      <c r="V102" s="229">
        <f>U102*H102</f>
        <v>0</v>
      </c>
      <c r="W102" s="229">
        <v>0</v>
      </c>
      <c r="X102" s="230">
        <f>W102*H102</f>
        <v>0</v>
      </c>
      <c r="Y102" s="36"/>
      <c r="Z102" s="36"/>
      <c r="AA102" s="36"/>
      <c r="AB102" s="36"/>
      <c r="AC102" s="36"/>
      <c r="AD102" s="36"/>
      <c r="AE102" s="36"/>
      <c r="AR102" s="231" t="s">
        <v>81</v>
      </c>
      <c r="AT102" s="231" t="s">
        <v>229</v>
      </c>
      <c r="AU102" s="231" t="s">
        <v>81</v>
      </c>
      <c r="AY102" s="15" t="s">
        <v>170</v>
      </c>
      <c r="BE102" s="232">
        <f>IF(O102="základní",K102,0)</f>
        <v>0</v>
      </c>
      <c r="BF102" s="232">
        <f>IF(O102="snížená",K102,0)</f>
        <v>0</v>
      </c>
      <c r="BG102" s="232">
        <f>IF(O102="zákl. přenesená",K102,0)</f>
        <v>0</v>
      </c>
      <c r="BH102" s="232">
        <f>IF(O102="sníž. přenesená",K102,0)</f>
        <v>0</v>
      </c>
      <c r="BI102" s="232">
        <f>IF(O102="nulová",K102,0)</f>
        <v>0</v>
      </c>
      <c r="BJ102" s="15" t="s">
        <v>81</v>
      </c>
      <c r="BK102" s="232">
        <f>ROUND(P102*H102,2)</f>
        <v>0</v>
      </c>
      <c r="BL102" s="15" t="s">
        <v>81</v>
      </c>
      <c r="BM102" s="231" t="s">
        <v>1544</v>
      </c>
    </row>
    <row r="103" s="2" customFormat="1" ht="21.6" customHeight="1">
      <c r="A103" s="36"/>
      <c r="B103" s="37"/>
      <c r="C103" s="216" t="s">
        <v>1255</v>
      </c>
      <c r="D103" s="216" t="s">
        <v>166</v>
      </c>
      <c r="E103" s="217" t="s">
        <v>1545</v>
      </c>
      <c r="F103" s="218" t="s">
        <v>1546</v>
      </c>
      <c r="G103" s="219" t="s">
        <v>169</v>
      </c>
      <c r="H103" s="220">
        <v>1</v>
      </c>
      <c r="I103" s="221"/>
      <c r="J103" s="222"/>
      <c r="K103" s="223">
        <f>ROUND(P103*H103,2)</f>
        <v>0</v>
      </c>
      <c r="L103" s="224"/>
      <c r="M103" s="225"/>
      <c r="N103" s="226" t="s">
        <v>20</v>
      </c>
      <c r="O103" s="227" t="s">
        <v>43</v>
      </c>
      <c r="P103" s="228">
        <f>I103+J103</f>
        <v>0</v>
      </c>
      <c r="Q103" s="228">
        <f>ROUND(I103*H103,2)</f>
        <v>0</v>
      </c>
      <c r="R103" s="228">
        <f>ROUND(J103*H103,2)</f>
        <v>0</v>
      </c>
      <c r="S103" s="82"/>
      <c r="T103" s="229">
        <f>S103*H103</f>
        <v>0</v>
      </c>
      <c r="U103" s="229">
        <v>0</v>
      </c>
      <c r="V103" s="229">
        <f>U103*H103</f>
        <v>0</v>
      </c>
      <c r="W103" s="229">
        <v>0</v>
      </c>
      <c r="X103" s="230">
        <f>W103*H103</f>
        <v>0</v>
      </c>
      <c r="Y103" s="36"/>
      <c r="Z103" s="36"/>
      <c r="AA103" s="36"/>
      <c r="AB103" s="36"/>
      <c r="AC103" s="36"/>
      <c r="AD103" s="36"/>
      <c r="AE103" s="36"/>
      <c r="AR103" s="231" t="s">
        <v>87</v>
      </c>
      <c r="AT103" s="231" t="s">
        <v>166</v>
      </c>
      <c r="AU103" s="231" t="s">
        <v>81</v>
      </c>
      <c r="AY103" s="15" t="s">
        <v>170</v>
      </c>
      <c r="BE103" s="232">
        <f>IF(O103="základní",K103,0)</f>
        <v>0</v>
      </c>
      <c r="BF103" s="232">
        <f>IF(O103="snížená",K103,0)</f>
        <v>0</v>
      </c>
      <c r="BG103" s="232">
        <f>IF(O103="zákl. přenesená",K103,0)</f>
        <v>0</v>
      </c>
      <c r="BH103" s="232">
        <f>IF(O103="sníž. přenesená",K103,0)</f>
        <v>0</v>
      </c>
      <c r="BI103" s="232">
        <f>IF(O103="nulová",K103,0)</f>
        <v>0</v>
      </c>
      <c r="BJ103" s="15" t="s">
        <v>81</v>
      </c>
      <c r="BK103" s="232">
        <f>ROUND(P103*H103,2)</f>
        <v>0</v>
      </c>
      <c r="BL103" s="15" t="s">
        <v>81</v>
      </c>
      <c r="BM103" s="231" t="s">
        <v>1547</v>
      </c>
    </row>
    <row r="104" s="2" customFormat="1" ht="21.6" customHeight="1">
      <c r="A104" s="36"/>
      <c r="B104" s="37"/>
      <c r="C104" s="216" t="s">
        <v>1259</v>
      </c>
      <c r="D104" s="216" t="s">
        <v>166</v>
      </c>
      <c r="E104" s="217" t="s">
        <v>1548</v>
      </c>
      <c r="F104" s="218" t="s">
        <v>1549</v>
      </c>
      <c r="G104" s="219" t="s">
        <v>169</v>
      </c>
      <c r="H104" s="220">
        <v>1</v>
      </c>
      <c r="I104" s="221"/>
      <c r="J104" s="222"/>
      <c r="K104" s="223">
        <f>ROUND(P104*H104,2)</f>
        <v>0</v>
      </c>
      <c r="L104" s="224"/>
      <c r="M104" s="225"/>
      <c r="N104" s="226" t="s">
        <v>20</v>
      </c>
      <c r="O104" s="227" t="s">
        <v>43</v>
      </c>
      <c r="P104" s="228">
        <f>I104+J104</f>
        <v>0</v>
      </c>
      <c r="Q104" s="228">
        <f>ROUND(I104*H104,2)</f>
        <v>0</v>
      </c>
      <c r="R104" s="228">
        <f>ROUND(J104*H104,2)</f>
        <v>0</v>
      </c>
      <c r="S104" s="82"/>
      <c r="T104" s="229">
        <f>S104*H104</f>
        <v>0</v>
      </c>
      <c r="U104" s="229">
        <v>0</v>
      </c>
      <c r="V104" s="229">
        <f>U104*H104</f>
        <v>0</v>
      </c>
      <c r="W104" s="229">
        <v>0</v>
      </c>
      <c r="X104" s="230">
        <f>W104*H104</f>
        <v>0</v>
      </c>
      <c r="Y104" s="36"/>
      <c r="Z104" s="36"/>
      <c r="AA104" s="36"/>
      <c r="AB104" s="36"/>
      <c r="AC104" s="36"/>
      <c r="AD104" s="36"/>
      <c r="AE104" s="36"/>
      <c r="AR104" s="231" t="s">
        <v>87</v>
      </c>
      <c r="AT104" s="231" t="s">
        <v>166</v>
      </c>
      <c r="AU104" s="231" t="s">
        <v>81</v>
      </c>
      <c r="AY104" s="15" t="s">
        <v>170</v>
      </c>
      <c r="BE104" s="232">
        <f>IF(O104="základní",K104,0)</f>
        <v>0</v>
      </c>
      <c r="BF104" s="232">
        <f>IF(O104="snížená",K104,0)</f>
        <v>0</v>
      </c>
      <c r="BG104" s="232">
        <f>IF(O104="zákl. přenesená",K104,0)</f>
        <v>0</v>
      </c>
      <c r="BH104" s="232">
        <f>IF(O104="sníž. přenesená",K104,0)</f>
        <v>0</v>
      </c>
      <c r="BI104" s="232">
        <f>IF(O104="nulová",K104,0)</f>
        <v>0</v>
      </c>
      <c r="BJ104" s="15" t="s">
        <v>81</v>
      </c>
      <c r="BK104" s="232">
        <f>ROUND(P104*H104,2)</f>
        <v>0</v>
      </c>
      <c r="BL104" s="15" t="s">
        <v>81</v>
      </c>
      <c r="BM104" s="231" t="s">
        <v>1550</v>
      </c>
    </row>
    <row r="105" s="2" customFormat="1" ht="14.4" customHeight="1">
      <c r="A105" s="36"/>
      <c r="B105" s="37"/>
      <c r="C105" s="216" t="s">
        <v>176</v>
      </c>
      <c r="D105" s="216" t="s">
        <v>166</v>
      </c>
      <c r="E105" s="217" t="s">
        <v>1551</v>
      </c>
      <c r="F105" s="218" t="s">
        <v>1552</v>
      </c>
      <c r="G105" s="219" t="s">
        <v>169</v>
      </c>
      <c r="H105" s="220">
        <v>1</v>
      </c>
      <c r="I105" s="221"/>
      <c r="J105" s="222"/>
      <c r="K105" s="223">
        <f>ROUND(P105*H105,2)</f>
        <v>0</v>
      </c>
      <c r="L105" s="224"/>
      <c r="M105" s="225"/>
      <c r="N105" s="226" t="s">
        <v>20</v>
      </c>
      <c r="O105" s="227" t="s">
        <v>43</v>
      </c>
      <c r="P105" s="228">
        <f>I105+J105</f>
        <v>0</v>
      </c>
      <c r="Q105" s="228">
        <f>ROUND(I105*H105,2)</f>
        <v>0</v>
      </c>
      <c r="R105" s="228">
        <f>ROUND(J105*H105,2)</f>
        <v>0</v>
      </c>
      <c r="S105" s="82"/>
      <c r="T105" s="229">
        <f>S105*H105</f>
        <v>0</v>
      </c>
      <c r="U105" s="229">
        <v>0</v>
      </c>
      <c r="V105" s="229">
        <f>U105*H105</f>
        <v>0</v>
      </c>
      <c r="W105" s="229">
        <v>0</v>
      </c>
      <c r="X105" s="230">
        <f>W105*H105</f>
        <v>0</v>
      </c>
      <c r="Y105" s="36"/>
      <c r="Z105" s="36"/>
      <c r="AA105" s="36"/>
      <c r="AB105" s="36"/>
      <c r="AC105" s="36"/>
      <c r="AD105" s="36"/>
      <c r="AE105" s="36"/>
      <c r="AR105" s="231" t="s">
        <v>373</v>
      </c>
      <c r="AT105" s="231" t="s">
        <v>166</v>
      </c>
      <c r="AU105" s="231" t="s">
        <v>81</v>
      </c>
      <c r="AY105" s="15" t="s">
        <v>170</v>
      </c>
      <c r="BE105" s="232">
        <f>IF(O105="základní",K105,0)</f>
        <v>0</v>
      </c>
      <c r="BF105" s="232">
        <f>IF(O105="snížená",K105,0)</f>
        <v>0</v>
      </c>
      <c r="BG105" s="232">
        <f>IF(O105="zákl. přenesená",K105,0)</f>
        <v>0</v>
      </c>
      <c r="BH105" s="232">
        <f>IF(O105="sníž. přenesená",K105,0)</f>
        <v>0</v>
      </c>
      <c r="BI105" s="232">
        <f>IF(O105="nulová",K105,0)</f>
        <v>0</v>
      </c>
      <c r="BJ105" s="15" t="s">
        <v>81</v>
      </c>
      <c r="BK105" s="232">
        <f>ROUND(P105*H105,2)</f>
        <v>0</v>
      </c>
      <c r="BL105" s="15" t="s">
        <v>373</v>
      </c>
      <c r="BM105" s="231" t="s">
        <v>1553</v>
      </c>
    </row>
    <row r="106" s="2" customFormat="1" ht="14.4" customHeight="1">
      <c r="A106" s="36"/>
      <c r="B106" s="37"/>
      <c r="C106" s="250" t="s">
        <v>245</v>
      </c>
      <c r="D106" s="250" t="s">
        <v>229</v>
      </c>
      <c r="E106" s="251" t="s">
        <v>1554</v>
      </c>
      <c r="F106" s="252" t="s">
        <v>1555</v>
      </c>
      <c r="G106" s="253" t="s">
        <v>169</v>
      </c>
      <c r="H106" s="254">
        <v>1</v>
      </c>
      <c r="I106" s="255"/>
      <c r="J106" s="255"/>
      <c r="K106" s="256">
        <f>ROUND(P106*H106,2)</f>
        <v>0</v>
      </c>
      <c r="L106" s="257"/>
      <c r="M106" s="42"/>
      <c r="N106" s="263" t="s">
        <v>20</v>
      </c>
      <c r="O106" s="264" t="s">
        <v>43</v>
      </c>
      <c r="P106" s="265">
        <f>I106+J106</f>
        <v>0</v>
      </c>
      <c r="Q106" s="265">
        <f>ROUND(I106*H106,2)</f>
        <v>0</v>
      </c>
      <c r="R106" s="265">
        <f>ROUND(J106*H106,2)</f>
        <v>0</v>
      </c>
      <c r="S106" s="266"/>
      <c r="T106" s="267">
        <f>S106*H106</f>
        <v>0</v>
      </c>
      <c r="U106" s="267">
        <v>0</v>
      </c>
      <c r="V106" s="267">
        <f>U106*H106</f>
        <v>0</v>
      </c>
      <c r="W106" s="267">
        <v>0</v>
      </c>
      <c r="X106" s="268">
        <f>W106*H106</f>
        <v>0</v>
      </c>
      <c r="Y106" s="36"/>
      <c r="Z106" s="36"/>
      <c r="AA106" s="36"/>
      <c r="AB106" s="36"/>
      <c r="AC106" s="36"/>
      <c r="AD106" s="36"/>
      <c r="AE106" s="36"/>
      <c r="AR106" s="231" t="s">
        <v>81</v>
      </c>
      <c r="AT106" s="231" t="s">
        <v>229</v>
      </c>
      <c r="AU106" s="231" t="s">
        <v>81</v>
      </c>
      <c r="AY106" s="15" t="s">
        <v>170</v>
      </c>
      <c r="BE106" s="232">
        <f>IF(O106="základní",K106,0)</f>
        <v>0</v>
      </c>
      <c r="BF106" s="232">
        <f>IF(O106="snížená",K106,0)</f>
        <v>0</v>
      </c>
      <c r="BG106" s="232">
        <f>IF(O106="zákl. přenesená",K106,0)</f>
        <v>0</v>
      </c>
      <c r="BH106" s="232">
        <f>IF(O106="sníž. přenesená",K106,0)</f>
        <v>0</v>
      </c>
      <c r="BI106" s="232">
        <f>IF(O106="nulová",K106,0)</f>
        <v>0</v>
      </c>
      <c r="BJ106" s="15" t="s">
        <v>81</v>
      </c>
      <c r="BK106" s="232">
        <f>ROUND(P106*H106,2)</f>
        <v>0</v>
      </c>
      <c r="BL106" s="15" t="s">
        <v>81</v>
      </c>
      <c r="BM106" s="231" t="s">
        <v>1556</v>
      </c>
    </row>
    <row r="107" s="2" customFormat="1" ht="6.96" customHeight="1">
      <c r="A107" s="36"/>
      <c r="B107" s="57"/>
      <c r="C107" s="58"/>
      <c r="D107" s="58"/>
      <c r="E107" s="58"/>
      <c r="F107" s="58"/>
      <c r="G107" s="58"/>
      <c r="H107" s="58"/>
      <c r="I107" s="177"/>
      <c r="J107" s="177"/>
      <c r="K107" s="58"/>
      <c r="L107" s="58"/>
      <c r="M107" s="42"/>
      <c r="N107" s="36"/>
      <c r="P107" s="36"/>
      <c r="Q107" s="36"/>
      <c r="R107" s="36"/>
      <c r="S107" s="36"/>
      <c r="T107" s="36"/>
      <c r="U107" s="36"/>
      <c r="V107" s="36"/>
      <c r="W107" s="36"/>
      <c r="X107" s="36"/>
      <c r="Y107" s="36"/>
      <c r="Z107" s="36"/>
      <c r="AA107" s="36"/>
      <c r="AB107" s="36"/>
      <c r="AC107" s="36"/>
      <c r="AD107" s="36"/>
      <c r="AE107" s="36"/>
    </row>
  </sheetData>
  <sheetProtection sheet="1" autoFilter="0" formatColumns="0" formatRows="0" objects="1" scenarios="1" spinCount="100000" saltValue="xrYHAygBpUBpcWHbwKKuGb2q0+XHX++ryB815ojXPz2UtC7SascgSZgcSCNgYsU1cSvOI99JbvaZpXzJXon4Tw==" hashValue="hGVSrmKgZ1QYABMEBh2Nvy1CEfinmceXCcDdHVWQymuXr4Z4ehqVOq8U6Ta82DyeH+OEc9wCDzIHoIsfOe4qtg==" algorithmName="SHA-512" password="CC35"/>
  <autoFilter ref="C81:L106"/>
  <mergeCells count="9">
    <mergeCell ref="E7:H7"/>
    <mergeCell ref="E9:H9"/>
    <mergeCell ref="E18:H18"/>
    <mergeCell ref="E27:H27"/>
    <mergeCell ref="E50:H50"/>
    <mergeCell ref="E52:H52"/>
    <mergeCell ref="E72:H72"/>
    <mergeCell ref="E74:H74"/>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Hron Zdeněk</dc:creator>
  <cp:lastModifiedBy>Hron Zdeněk</cp:lastModifiedBy>
  <dcterms:created xsi:type="dcterms:W3CDTF">2019-12-30T08:40:34Z</dcterms:created>
  <dcterms:modified xsi:type="dcterms:W3CDTF">2019-12-30T08:40:54Z</dcterms:modified>
</cp:coreProperties>
</file>