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ung.UADFD01\Desktop\Rozpočty\Rozpočty 2020\"/>
    </mc:Choice>
  </mc:AlternateContent>
  <bookViews>
    <workbookView xWindow="0" yWindow="0" windowWidth="0" windowHeight="0"/>
  </bookViews>
  <sheets>
    <sheet name="Rekapitulace stavby" sheetId="1" r:id="rId1"/>
    <sheet name="SO 1 - Oprava zárubní zdi" sheetId="2" r:id="rId2"/>
    <sheet name="VRN - Vedlejší rozpočtové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1 - Oprava zárubní zdi'!$C$84:$K$322</definedName>
    <definedName name="_xlnm.Print_Area" localSheetId="1">'SO 1 - Oprava zárubní zdi'!$C$4:$J$39,'SO 1 - Oprava zárubní zdi'!$C$45:$J$66,'SO 1 - Oprava zárubní zdi'!$C$72:$K$322</definedName>
    <definedName name="_xlnm.Print_Titles" localSheetId="1">'SO 1 - Oprava zárubní zdi'!$84:$84</definedName>
    <definedName name="_xlnm._FilterDatabase" localSheetId="2" hidden="1">'VRN - Vedlejší rozpočtové...'!$C$80:$K$115</definedName>
    <definedName name="_xlnm.Print_Area" localSheetId="2">'VRN - Vedlejší rozpočtové...'!$C$4:$J$39,'VRN - Vedlejší rozpočtové...'!$C$45:$J$62,'VRN - Vedlejší rozpočtové...'!$C$68:$K$115</definedName>
    <definedName name="_xlnm.Print_Titles" localSheetId="2">'VRN - Vedlejší rozpočtové...'!$80:$80</definedName>
    <definedName name="_xlnm.Print_Area" localSheetId="3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12"/>
  <c r="BH112"/>
  <c r="BG112"/>
  <c r="BF112"/>
  <c r="T112"/>
  <c r="R112"/>
  <c r="P112"/>
  <c r="BI108"/>
  <c r="BH108"/>
  <c r="BG108"/>
  <c r="BF108"/>
  <c r="T108"/>
  <c r="R108"/>
  <c r="P108"/>
  <c r="BI104"/>
  <c r="BH104"/>
  <c r="BG104"/>
  <c r="BF104"/>
  <c r="T104"/>
  <c r="R104"/>
  <c r="P104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3"/>
  <c r="BH93"/>
  <c r="BG93"/>
  <c r="BF93"/>
  <c r="T93"/>
  <c r="R93"/>
  <c r="P93"/>
  <c r="BI91"/>
  <c r="BH91"/>
  <c r="BG91"/>
  <c r="BF91"/>
  <c r="T91"/>
  <c r="R91"/>
  <c r="P91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2" r="J37"/>
  <c r="J36"/>
  <c i="1" r="AY55"/>
  <c i="2" r="J35"/>
  <c i="1" r="AX55"/>
  <c i="2" r="BI320"/>
  <c r="BH320"/>
  <c r="BG320"/>
  <c r="BF320"/>
  <c r="T320"/>
  <c r="R320"/>
  <c r="P320"/>
  <c r="BI317"/>
  <c r="BH317"/>
  <c r="BG317"/>
  <c r="BF317"/>
  <c r="T317"/>
  <c r="R317"/>
  <c r="P317"/>
  <c r="BI314"/>
  <c r="BH314"/>
  <c r="BG314"/>
  <c r="BF314"/>
  <c r="T314"/>
  <c r="R314"/>
  <c r="P314"/>
  <c r="BI308"/>
  <c r="BH308"/>
  <c r="BG308"/>
  <c r="BF308"/>
  <c r="T308"/>
  <c r="R308"/>
  <c r="P308"/>
  <c r="BI305"/>
  <c r="BH305"/>
  <c r="BG305"/>
  <c r="BF305"/>
  <c r="T305"/>
  <c r="R305"/>
  <c r="P305"/>
  <c r="BI299"/>
  <c r="BH299"/>
  <c r="BG299"/>
  <c r="BF299"/>
  <c r="T299"/>
  <c r="R299"/>
  <c r="P299"/>
  <c r="BI296"/>
  <c r="BH296"/>
  <c r="BG296"/>
  <c r="BF296"/>
  <c r="T296"/>
  <c r="R296"/>
  <c r="P296"/>
  <c r="BI293"/>
  <c r="BH293"/>
  <c r="BG293"/>
  <c r="BF293"/>
  <c r="T293"/>
  <c r="R293"/>
  <c r="P293"/>
  <c r="BI287"/>
  <c r="BH287"/>
  <c r="BG287"/>
  <c r="BF287"/>
  <c r="T287"/>
  <c r="R287"/>
  <c r="P287"/>
  <c r="BI284"/>
  <c r="BH284"/>
  <c r="BG284"/>
  <c r="BF284"/>
  <c r="T284"/>
  <c r="R284"/>
  <c r="P284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66"/>
  <c r="BH266"/>
  <c r="BG266"/>
  <c r="BF266"/>
  <c r="T266"/>
  <c r="R266"/>
  <c r="P266"/>
  <c r="BI262"/>
  <c r="BH262"/>
  <c r="BG262"/>
  <c r="BF262"/>
  <c r="T262"/>
  <c r="R262"/>
  <c r="P262"/>
  <c r="BI259"/>
  <c r="BH259"/>
  <c r="BG259"/>
  <c r="BF259"/>
  <c r="T259"/>
  <c r="R259"/>
  <c r="P259"/>
  <c r="BI255"/>
  <c r="BH255"/>
  <c r="BG255"/>
  <c r="BF255"/>
  <c r="T255"/>
  <c r="R255"/>
  <c r="P255"/>
  <c r="BI251"/>
  <c r="BH251"/>
  <c r="BG251"/>
  <c r="BF251"/>
  <c r="T251"/>
  <c r="R251"/>
  <c r="P251"/>
  <c r="BI246"/>
  <c r="BH246"/>
  <c r="BG246"/>
  <c r="BF246"/>
  <c r="T246"/>
  <c r="R246"/>
  <c r="P246"/>
  <c r="BI240"/>
  <c r="BH240"/>
  <c r="BG240"/>
  <c r="BF240"/>
  <c r="T240"/>
  <c r="R240"/>
  <c r="P240"/>
  <c r="BI236"/>
  <c r="BH236"/>
  <c r="BG236"/>
  <c r="BF236"/>
  <c r="T236"/>
  <c r="R236"/>
  <c r="P236"/>
  <c r="BI232"/>
  <c r="BH232"/>
  <c r="BG232"/>
  <c r="BF232"/>
  <c r="T232"/>
  <c r="R232"/>
  <c r="P232"/>
  <c r="BI227"/>
  <c r="BH227"/>
  <c r="BG227"/>
  <c r="BF227"/>
  <c r="T227"/>
  <c r="R227"/>
  <c r="P227"/>
  <c r="BI222"/>
  <c r="BH222"/>
  <c r="BG222"/>
  <c r="BF222"/>
  <c r="T222"/>
  <c r="R222"/>
  <c r="P222"/>
  <c r="BI219"/>
  <c r="BH219"/>
  <c r="BG219"/>
  <c r="BF219"/>
  <c r="T219"/>
  <c r="R219"/>
  <c r="P219"/>
  <c r="BI211"/>
  <c r="BH211"/>
  <c r="BG211"/>
  <c r="BF211"/>
  <c r="T211"/>
  <c r="R211"/>
  <c r="P211"/>
  <c r="BI205"/>
  <c r="BH205"/>
  <c r="BG205"/>
  <c r="BF205"/>
  <c r="T205"/>
  <c r="R205"/>
  <c r="P205"/>
  <c r="BI201"/>
  <c r="BH201"/>
  <c r="BG201"/>
  <c r="BF201"/>
  <c r="T201"/>
  <c r="R201"/>
  <c r="P201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0"/>
  <c r="BH180"/>
  <c r="BG180"/>
  <c r="BF180"/>
  <c r="T180"/>
  <c r="R180"/>
  <c r="P180"/>
  <c r="BI176"/>
  <c r="BH176"/>
  <c r="BG176"/>
  <c r="BF176"/>
  <c r="T176"/>
  <c r="R176"/>
  <c r="P176"/>
  <c r="BI171"/>
  <c r="BH171"/>
  <c r="BG171"/>
  <c r="BF171"/>
  <c r="T171"/>
  <c r="R171"/>
  <c r="P171"/>
  <c r="BI166"/>
  <c r="BH166"/>
  <c r="BG166"/>
  <c r="BF166"/>
  <c r="T166"/>
  <c r="R166"/>
  <c r="P166"/>
  <c r="BI162"/>
  <c r="BH162"/>
  <c r="BG162"/>
  <c r="BF162"/>
  <c r="T162"/>
  <c r="R162"/>
  <c r="P162"/>
  <c r="BI155"/>
  <c r="BH155"/>
  <c r="BG155"/>
  <c r="BF155"/>
  <c r="T155"/>
  <c r="R155"/>
  <c r="P155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4"/>
  <c r="BH124"/>
  <c r="BG124"/>
  <c r="BF124"/>
  <c r="T124"/>
  <c r="R124"/>
  <c r="P124"/>
  <c r="BI118"/>
  <c r="BH118"/>
  <c r="BG118"/>
  <c r="BF118"/>
  <c r="T118"/>
  <c r="R118"/>
  <c r="P118"/>
  <c r="BI110"/>
  <c r="BH110"/>
  <c r="BG110"/>
  <c r="BF110"/>
  <c r="T110"/>
  <c r="R110"/>
  <c r="P110"/>
  <c r="BI107"/>
  <c r="BH107"/>
  <c r="BG107"/>
  <c r="BF107"/>
  <c r="T107"/>
  <c r="R107"/>
  <c r="P107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79"/>
  <c r="E7"/>
  <c r="E48"/>
  <c i="1" r="L50"/>
  <c r="AM50"/>
  <c r="AM49"/>
  <c r="L49"/>
  <c r="AM47"/>
  <c r="L47"/>
  <c r="L45"/>
  <c r="L44"/>
  <c i="2" r="BK144"/>
  <c r="J88"/>
  <c r="J308"/>
  <c r="J284"/>
  <c r="BK227"/>
  <c r="BK176"/>
  <c r="J144"/>
  <c r="BK110"/>
  <c r="BK314"/>
  <c r="J296"/>
  <c r="J266"/>
  <c r="BK240"/>
  <c r="BK211"/>
  <c r="BK189"/>
  <c r="BK162"/>
  <c r="J118"/>
  <c r="J96"/>
  <c i="3" r="BK108"/>
  <c r="BK104"/>
  <c r="J101"/>
  <c r="BK97"/>
  <c r="BK91"/>
  <c r="J84"/>
  <c i="2" r="J305"/>
  <c r="J287"/>
  <c r="BK276"/>
  <c r="BK266"/>
  <c r="BK246"/>
  <c r="BK232"/>
  <c r="J211"/>
  <c r="J194"/>
  <c r="J187"/>
  <c r="J176"/>
  <c r="J155"/>
  <c r="BK136"/>
  <c r="BK102"/>
  <c r="J320"/>
  <c r="BK305"/>
  <c r="BK262"/>
  <c r="J251"/>
  <c r="BK187"/>
  <c r="BK148"/>
  <c r="BK118"/>
  <c i="3" r="BK112"/>
  <c i="2" r="J293"/>
  <c r="BK251"/>
  <c r="J232"/>
  <c r="J219"/>
  <c r="BK191"/>
  <c r="BK155"/>
  <c r="J110"/>
  <c i="1" r="AS54"/>
  <c i="2" r="BK88"/>
  <c i="3" r="J112"/>
  <c r="J104"/>
  <c r="BK99"/>
  <c r="BK93"/>
  <c r="J91"/>
  <c i="2" r="BK320"/>
  <c r="J299"/>
  <c r="BK284"/>
  <c r="J273"/>
  <c r="J262"/>
  <c r="J240"/>
  <c r="BK219"/>
  <c r="BK201"/>
  <c r="J191"/>
  <c r="BK180"/>
  <c r="BK166"/>
  <c r="J140"/>
  <c r="J124"/>
  <c r="BK96"/>
  <c r="BK317"/>
  <c r="BK296"/>
  <c r="J276"/>
  <c r="J259"/>
  <c r="BK194"/>
  <c r="J162"/>
  <c r="J136"/>
  <c r="J102"/>
  <c r="BK299"/>
  <c r="J279"/>
  <c r="BK259"/>
  <c r="J236"/>
  <c r="BK222"/>
  <c r="J197"/>
  <c r="J171"/>
  <c r="BK132"/>
  <c r="BK107"/>
  <c i="3" r="J97"/>
  <c r="J108"/>
  <c r="BK101"/>
  <c r="J99"/>
  <c r="J93"/>
  <c r="BK84"/>
  <c i="2" r="J317"/>
  <c r="BK293"/>
  <c r="BK279"/>
  <c r="J255"/>
  <c r="BK236"/>
  <c r="J222"/>
  <c r="J205"/>
  <c r="BK197"/>
  <c r="J189"/>
  <c r="BK171"/>
  <c r="J148"/>
  <c r="J132"/>
  <c r="J99"/>
  <c r="J314"/>
  <c r="BK287"/>
  <c r="BK255"/>
  <c r="BK205"/>
  <c r="J166"/>
  <c r="BK140"/>
  <c r="J107"/>
  <c r="BK308"/>
  <c r="BK273"/>
  <c r="J246"/>
  <c r="J227"/>
  <c r="J201"/>
  <c r="J180"/>
  <c r="BK124"/>
  <c r="BK99"/>
  <c l="1" r="R87"/>
  <c i="3" r="BK83"/>
  <c r="BK82"/>
  <c r="J82"/>
  <c r="J60"/>
  <c i="2" r="BK87"/>
  <c i="3" r="P83"/>
  <c r="P82"/>
  <c r="P81"/>
  <c i="1" r="AU56"/>
  <c i="2" r="P87"/>
  <c r="T87"/>
  <c r="BK175"/>
  <c r="J175"/>
  <c r="J62"/>
  <c r="P175"/>
  <c r="R175"/>
  <c r="T175"/>
  <c r="BK204"/>
  <c r="J204"/>
  <c r="J63"/>
  <c r="P204"/>
  <c r="R204"/>
  <c r="T204"/>
  <c r="BK226"/>
  <c r="J226"/>
  <c r="J65"/>
  <c r="P226"/>
  <c r="P225"/>
  <c r="R226"/>
  <c r="R225"/>
  <c r="T226"/>
  <c r="T225"/>
  <c i="3" r="R83"/>
  <c r="R82"/>
  <c r="R81"/>
  <c r="T83"/>
  <c r="T82"/>
  <c r="T81"/>
  <c i="2" r="E75"/>
  <c r="BE102"/>
  <c r="BE118"/>
  <c r="BE176"/>
  <c r="BE187"/>
  <c r="BE197"/>
  <c r="BE201"/>
  <c r="BE205"/>
  <c r="BE219"/>
  <c r="BE236"/>
  <c r="BE246"/>
  <c r="BE255"/>
  <c r="BE262"/>
  <c r="BE296"/>
  <c r="F55"/>
  <c r="BE88"/>
  <c r="BE96"/>
  <c r="BE110"/>
  <c r="BE136"/>
  <c r="BE144"/>
  <c r="BE148"/>
  <c r="BE155"/>
  <c r="BE166"/>
  <c r="BE171"/>
  <c r="BE189"/>
  <c r="BE191"/>
  <c r="BE251"/>
  <c r="BE259"/>
  <c r="BE276"/>
  <c r="BE279"/>
  <c r="BE284"/>
  <c r="BE293"/>
  <c r="BE299"/>
  <c r="BE308"/>
  <c r="BE314"/>
  <c r="BE320"/>
  <c i="3" r="BE93"/>
  <c r="BE112"/>
  <c i="2" r="J52"/>
  <c r="BE99"/>
  <c r="BE107"/>
  <c r="BE124"/>
  <c r="BE132"/>
  <c r="BE140"/>
  <c r="BE162"/>
  <c r="BE180"/>
  <c r="BE194"/>
  <c r="BE211"/>
  <c r="BE222"/>
  <c r="BE227"/>
  <c r="BE232"/>
  <c r="BE240"/>
  <c r="BE266"/>
  <c r="BE273"/>
  <c r="BE287"/>
  <c r="BE305"/>
  <c r="BE317"/>
  <c i="3" r="E48"/>
  <c r="J52"/>
  <c r="F55"/>
  <c r="BE84"/>
  <c r="BE91"/>
  <c r="BE97"/>
  <c r="BE99"/>
  <c r="BE101"/>
  <c r="BE104"/>
  <c r="BE108"/>
  <c i="2" r="F36"/>
  <c i="1" r="BC55"/>
  <c i="2" r="J34"/>
  <c i="1" r="AW55"/>
  <c i="2" r="F37"/>
  <c i="1" r="BD55"/>
  <c i="3" r="F34"/>
  <c i="1" r="BA56"/>
  <c i="3" r="J34"/>
  <c i="1" r="AW56"/>
  <c i="3" r="F35"/>
  <c i="1" r="BB56"/>
  <c i="3" r="F36"/>
  <c i="1" r="BC56"/>
  <c i="3" r="F37"/>
  <c i="1" r="BD56"/>
  <c i="2" r="F34"/>
  <c i="1" r="BA55"/>
  <c i="2" r="F35"/>
  <c i="1" r="BB55"/>
  <c i="2" l="1" r="P86"/>
  <c r="P85"/>
  <c i="1" r="AU55"/>
  <c i="2" r="T86"/>
  <c r="T85"/>
  <c r="R86"/>
  <c r="R85"/>
  <c i="3" r="J83"/>
  <c r="J61"/>
  <c i="2" r="J87"/>
  <c r="J61"/>
  <c r="BK225"/>
  <c r="J225"/>
  <c r="J64"/>
  <c i="3" r="BK81"/>
  <c r="J81"/>
  <c r="J59"/>
  <c i="2" r="F33"/>
  <c i="1" r="AZ55"/>
  <c r="AU54"/>
  <c i="3" r="J33"/>
  <c i="1" r="AV56"/>
  <c r="AT56"/>
  <c r="BB54"/>
  <c r="AX54"/>
  <c r="BD54"/>
  <c r="W33"/>
  <c r="BC54"/>
  <c r="W32"/>
  <c i="2" r="J33"/>
  <c i="1" r="AV55"/>
  <c r="AT55"/>
  <c r="BA54"/>
  <c r="W30"/>
  <c i="3" r="F33"/>
  <c i="1" r="AZ56"/>
  <c i="2" l="1" r="BK86"/>
  <c r="J86"/>
  <c r="J60"/>
  <c r="BK85"/>
  <c r="J85"/>
  <c r="J59"/>
  <c i="1" r="AZ54"/>
  <c r="AV54"/>
  <c r="AK29"/>
  <c i="3" r="J30"/>
  <c i="1" r="AG56"/>
  <c r="AN56"/>
  <c r="W31"/>
  <c r="AW54"/>
  <c r="AK30"/>
  <c r="AY54"/>
  <c i="3" l="1" r="J39"/>
  <c i="2" r="J30"/>
  <c i="1" r="AG55"/>
  <c r="AN55"/>
  <c r="W29"/>
  <c r="AT54"/>
  <c i="2" l="1" r="J39"/>
  <c i="1" r="AG54"/>
  <c r="AN54"/>
  <c l="1"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<sst xmlns="http://schemas.openxmlformats.org/spreadsheetml/2006/main">
  <si>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</si>
  <si>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</si>
  <si>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</si>
  <si>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</si>
  <si>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</si>
  <si>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{8d3e8af3-436e-4aad-ab86-5d9965a2da23}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</si>
  <si>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</si>
  <si>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</si>
  <si>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</si>
  <si>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</si>
  <si>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</si>
  <si>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</si>
  <si>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</si>
  <si>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</si>
  <si>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65420006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</si>
  <si>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</si>
  <si>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</si>
  <si>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zárubní zdi v úseku H. Týn – Poběžovice</t>
  </si>
  <si>
    <t>KSO:</t>
  </si>
  <si>
    <t>824 11 19</t>
  </si>
  <si>
    <t>CC-CZ:</t>
  </si>
  <si>
    <t>21211</t>
  </si>
  <si>
    <t>Místo:</t>
  </si>
  <si>
    <t>Horšovský Týn</t>
  </si>
  <si>
    <t>Datum:</t>
  </si>
  <si>
    <t>22. 11. 2019</t>
  </si>
  <si>
    <t>Zadavatel:</t>
  </si>
  <si>
    <t>IČ:</t>
  </si>
  <si>
    <t>70994234</t>
  </si>
  <si>
    <t>Správa železniční dopravní cesty, s.o.</t>
  </si>
  <si>
    <t>DIČ:</t>
  </si>
  <si>
    <t>CZ70994234</t>
  </si>
  <si>
    <t>Uchazeč:</t>
  </si>
  <si>
    <t>Vyplň údaj</t>
  </si>
  <si>
    <t>Projektant:</t>
  </si>
  <si>
    <t>41192168</t>
  </si>
  <si>
    <t>SG Geotechnika a.s.</t>
  </si>
  <si>
    <t>CZ41192168</t>
  </si>
  <si>
    <t>True</t>
  </si>
  <si>
    <t>Zpracovatel:</t>
  </si>
  <si>
    <t/>
  </si>
  <si>
    <t>Mgr. Petr Olišar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</si>
  <si>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</si>
  <si>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</si>
  <si>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</si>
  <si>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</si>
  <si>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</si>
  <si>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</si>
  <si>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</si>
  <si>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</si>
  <si>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</si>
  <si>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</si>
  <si>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</si>
  <si>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</si>
  <si>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</si>
  <si>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</si>
  <si>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</si>
  <si>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</si>
  <si>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</si>
  <si>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</si>
  <si>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</si>
  <si>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</si>
  <si>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</si>
  <si>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</si>
  <si>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</si>
  <si>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</si>
  <si>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</si>
  <si>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</si>
  <si>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</si>
  <si>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</si>
  <si>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</si>
  <si>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</si>
  <si>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</si>
  <si>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</si>
  <si>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</si>
  <si>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</si>
  <si>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</si>
  <si>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</si>
  <si>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</si>
  <si>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</si>
  <si>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</si>
  <si>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</si>
  <si>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</si>
  <si>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</t>
  </si>
  <si>
    <t>Oprava zárubní zdi</t>
  </si>
  <si>
    <t>STA</t>
  </si>
  <si>
    <t>1</t>
  </si>
  <si>
    <t>{cd58ddcb-4e12-47e4-9c61-1554d4da943f}</t>
  </si>
  <si>
    <t>2</t>
  </si>
  <si>
    <t>VRN</t>
  </si>
  <si>
    <t>Vedlejší rozpočtové náklady</t>
  </si>
  <si>
    <t>{6e18fb08-e9d9-4ca1-ab83-7ab50176413a}</t>
  </si>
  <si>
    <t>KRYCÍ LIST SOUPISU PRACÍ</t>
  </si>
  <si>
    <t>Objekt:</t>
  </si>
  <si>
    <t>SO 1 - Oprava zárubní zdi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</si>
  <si>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</si>
  <si>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</si>
  <si>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</si>
  <si>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</si>
  <si>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</si>
  <si>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</si>
  <si>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</si>
  <si>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</si>
  <si>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9 - Ostatní konstrukce a práce</t>
  </si>
  <si>
    <t xml:space="preserve">      92 - Doplňující konstrukce a práce železniční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</si>
  <si>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</si>
  <si>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</si>
  <si>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</si>
  <si>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</si>
  <si>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</si>
  <si>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</si>
  <si>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</si>
  <si>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</si>
  <si>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</si>
  <si>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</si>
  <si>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</si>
  <si>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</si>
  <si>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</si>
  <si>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</si>
  <si>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</si>
  <si>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</si>
  <si>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</si>
  <si>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</si>
  <si>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122202502</t>
  </si>
  <si>
    <t>Odkopávky a prokopávky nezapažené pro spodní stavbu železnic do 1000 m3 v hornině tř. 3</t>
  </si>
  <si>
    <t>m3</t>
  </si>
  <si>
    <t>CS ÚRS 2019 02</t>
  </si>
  <si>
    <t>4</t>
  </si>
  <si>
    <t>1095162144</t>
  </si>
  <si>
    <t>PP</t>
  </si>
  <si>
    <t>Odkopávky a prokopávky nezapažené pro spodní stavbu železnic strojně s přemístěním výkopku v příčných profilech do 15 m nebo s naložením na dopravní prostředek v hornině tř. 3 přes 100 do 1 000 m3</t>
  </si>
  <si>
    <t>PSC</t>
  </si>
  <si>
    <t xml:space="preserve">Poznámka k souboru cen:_x000d_
1. Ceny lze použít i pro vykopávky:_x000d_
a) příkopů pro železnice a to i tehdy, jsou-li vykopávky těchto příkopů samostatným objektem;_x000d_
b) v zemnících na suchu, jestliže tyto vykopávky souvisejí územně s odkopávkami nebo prokopávkami pro spodní stavbu železnic. Vykopávky v ostatních zemnících se oceňují podle kapitoly 3*2 Zemníky Všeobecných podmínek tohoto katalogu;_x000d_
c) při zahlubování železnice při mimoúrovňovém křížení a pro vykopávky pod mosty vybudovanými v předstihu, pokud vzdálenost vnějších hran mostu,měřená ve svislé rovině proložená podélnou osou procházející železnice, nepřesahuje 15 m. Je-li tato vzdálenost větší, oceňují se náklady na vykopávky pod mostem cenami do 100 m3 pro jakýkoliv objem vykopávky;_x000d_
d) sejmutí podorničí._x000d_
2. Odkopávky a prokopávky pro spodní stavbu železnic v roubených prostorech se oceňují podle čl. 3116 Všeobecných podmínek tohoto katalogu._x000d_
3. V cenách jsou započteny i náklady na vodorovné přemístění výkopku v příčných profilech i s přilehlými svahy a příkopy pro spodní stavbu železnic o šířce pláně spodku do 15 m. Vodorovné přemístění výkopku v příčných profilech při větší šířce pláně se oceňuje cenami 162 20-1102 Vodorovné přemístění výkopku z horniny 1 až 4 přes 20 do 50 m nebo 162 20-1152 Vodorovné přemístění výkopku z horniny 5 až 7 přes 20 do 50 m části A 01 tohoto katalogu. Vzdálenosti tohoto přemístění se nezahrnují do střední vzdálenosti vodorovného přemístění výkopku._x000d_
4. Je-li při odkopávce nebo prokopávce pro spodní stavbu železnic mezi výkopištěm a násypištěm v příčném profilu dopravní nebo jiný pruh, na němž podle projektu nemá být zemními pracemi rušen provoz, nepovažuje se vodorovné přemístění výkopku z výkopiště za vodorovné přemístění výkopku v příčném profilu, ať je šířka pláně spodku jakákoliv. Toto vodorovné přemístění se oceňuje podle čl. 3162 Všeobecných podmínek tohoto katalogu._x000d_
5. Odkopávky a prokopávky v hornině tř. 6 a 7 s požadavkem fragmentace se oceňují cenami 122 60-2211 až 122 60-2234._x000d_
</t>
  </si>
  <si>
    <t>P</t>
  </si>
  <si>
    <t>Poznámka k položce:_x000d_
Výkop základové spáry opravované zdi (procentuální zastoupení cca 50 %).</t>
  </si>
  <si>
    <t>VV</t>
  </si>
  <si>
    <t>((6,79+6,928+8,853+11,433+13,569+12,358+12,443+11,369+8,64+8,824+9,367+9,577+6,03)/13)*136 "prům. velikost profilu odkopu x délka nové konstrukce zdi"</t>
  </si>
  <si>
    <t>(2*(6,79/2))+(2*(6,03/2)) "délka x průměrný profil začátku + délka x průměrný profil u konce zdi"</t>
  </si>
  <si>
    <t>Součet</t>
  </si>
  <si>
    <t>1332,867*0,5 'Přepočtené koeficientem množství</t>
  </si>
  <si>
    <t>122202508</t>
  </si>
  <si>
    <t>Příplatek k odkopávkám pro spodní stavbu železnic v hornině tř. 3 za ztížení při rekonstrukci</t>
  </si>
  <si>
    <t>-1151510574</t>
  </si>
  <si>
    <t>Odkopávky a prokopávky nezapažené pro spodní stavbu železnic strojně s přemístěním výkopku v příčných profilech do 15 m nebo s naložením na dopravní prostředek v hornině tř. 3 Příplatek k cenám za ztížení při rekonstrukcích</t>
  </si>
  <si>
    <t>3</t>
  </si>
  <si>
    <t>122202509</t>
  </si>
  <si>
    <t>Příplatek k odkopávkám pro spodní stavbu železnic v hornině tř. 3 za lepivost</t>
  </si>
  <si>
    <t>-42594745</t>
  </si>
  <si>
    <t>Odkopávky a prokopávky nezapažené pro spodní stavbu železnic strojně s přemístěním výkopku v příčných profilech do 15 m nebo s naložením na dopravní prostředek v hornině tř. 3 Příplatek k cenám za lepivost horniny tř. 3</t>
  </si>
  <si>
    <t>122302502</t>
  </si>
  <si>
    <t>Odkopávky a prokopávky nezapažené pro spodní stavbu železnic do 1000 m3 v hornině tř. 4</t>
  </si>
  <si>
    <t>-1652721049</t>
  </si>
  <si>
    <t>Odkopávky a prokopávky nezapažené pro spodní stavbu železnic strojně s přemístěním výkopku v příčných profilech do 15 m nebo s naložením na dopravní prostředek v hornině tř. 4 přes 100 do 1 000 m3</t>
  </si>
  <si>
    <t>5</t>
  </si>
  <si>
    <t>122302508</t>
  </si>
  <si>
    <t>Příplatek k odkopávkám pro spodní stavbu železnic v hornině tř. 4 za ztížení při rekonstrukci</t>
  </si>
  <si>
    <t>-539855367</t>
  </si>
  <si>
    <t>Odkopávky a prokopávky nezapažené pro spodní stavbu železnic strojně s přemístěním výkopku v příčných profilech do 15 m nebo s naložením na dopravní prostředek v hornině tř. 4 Příplatek k cenám za ztížení při rekonstrukcích</t>
  </si>
  <si>
    <t>6</t>
  </si>
  <si>
    <t>120951111</t>
  </si>
  <si>
    <t>Bourání zdiva kamenného v odkopávkách nebo prokopávkách na MV, MVC strojně</t>
  </si>
  <si>
    <t>1477671456</t>
  </si>
  <si>
    <t>Bourání konstrukcí v odkopávkách a prokopávkách s přemístěním suti na hromady na vzdálenost do 20 m nebo s naložením na dopravní prostředek strojně ze zdiva kamenného, pro jakýkoliv druh kamene na maltu vápennou nebo vápenocementovou</t>
  </si>
  <si>
    <t xml:space="preserve">Poznámka k souboru cen:_x000d_
1. Ceny jsou určeny pouze pro bourání konstrukcí ze zdiva nebo z betonu ve výkopišti při provádění zemních prací, jsou-li zdiva nebo beton obklopeny horninou nebo sypaninou tak, že k nim není bez vykopávky přístup._x000d_
2. Ceny nelze použít pro bourání konstrukcí ze zdiva nebo betonu jako pro samostatnou stavební práci, i když jsou bourané konstrukce pod úrovní terénu, jako např. zdi, stropy a klenby v suterénu._x000d_
3. Vodorovné přemístění materiálu nad 20 m z rozbouraných konstrukcí ve výkopišti se oceňuje jako přemístění výkopku z hornin tř. 5 až 7 cenami souboru cen 162 . 0-1 . Vodorovné přemístění výkopku._x000d_
4. Svislé přemístění materiálu z rozbouraných konstrukcí ve výkopišti se oceňuje jako přemístění výkopku z hornin tř. 5 až 7 cenami souboru cen 161 10-11 Svislé přemístění výkopku._x000d_
5. Ceny nelze použít pro bourání konstrukcí pod vodou; toto bourání se ocení individuálně._x000d_
6. Objem vybouraného materiálu pro přemístění se rovná objemu konstrukcí před rozbouráním._x000d_
7. Vzdálenost vodorovného přemístění se určuje od těžiště původní konstrukce do těžiště skládky._x000d_
</t>
  </si>
  <si>
    <t>Poznámka k položce:_x000d_
Odbourání původního zdiva.</t>
  </si>
  <si>
    <t>30*1,353 "délka x průměrný profil; zdivo v km 10,581 až 10,611"</t>
  </si>
  <si>
    <t>93,4*1,839 "délka x průměrný profil; zdivo v km 10,611 až 10,705"</t>
  </si>
  <si>
    <t>12*1,181 "délka x průměrný profil; zdivo v km 10,705 až 10,717"</t>
  </si>
  <si>
    <t>7</t>
  </si>
  <si>
    <t>174101103</t>
  </si>
  <si>
    <t>Zásyp zářezů pro podzemní vedení sypaninou se zhutněním</t>
  </si>
  <si>
    <t>1350327201</t>
  </si>
  <si>
    <t>Zásyp sypaninou z jakékoliv horniny s uložením výkopku ve vrstvách se zhutněním zářezů se šikmými stěnami pro podzemní vedení a kolem objektů zřízených v těchto zářezech</t>
  </si>
  <si>
    <t xml:space="preserve">Poznámka k souboru cen:_x000d_
1. Ceny 174 10- . . jsou určeny pro zhutněné zásypy s mírou zhutnění:_x000d_
a) z hornin soudržných do 100 % PS,_x000d_
b) z hornin nesoudržných do I(d) 0,9,_x000d_
c) z hornin kamenitých pro jakoukoliv míru zhutnění._x000d_
2. Je-li projektem předepsáno vyšší zhutnění, podle bodu a) a b) poznámky č 1., ocení se zásyp individuálně._x000d_
3. Ceny nelze použít pro zásyp rýh pro drenážní trativody pro lesnicko-technické meliorace a zemědělské. Zásyp těchto rýh se oceňuje cenami souboru cen 174 20-3 . části A 03 Zemní práce pro objekty oborů 831 až 833. Nezhutněný zásyp odvodňovacích kanálů z betonových a železobetonových trub v polních a lučních tratích se oceňuje cenou -1101 Zásyp sypaninou rýh bez ohledu na šířku kanálu; cena obsahuje i náklady na ruční nezhutněný zásyp výšky do 200 mm nad vrchol potrubí._x000d_
4. V cenách 10-1101, 10-1103, 20-1101 a 20-1103 je započteno přemístění sypaniny ze vzdálenosti 10 m od kraje výkopu nebo zasypávaného prostoru, měřeno k těžišti skládky._x000d_
5. V ceně 10-1102 je započteno přemístění sypaniny ze vzdálenosti 15 m od hrany zasypávaného prostoru, měřeno k těžišti skládky._x000d_
6. Objem zásypu je rozdíl objemu výkopu a objemu do něho vestavěných konstrukcí nebo uložených vedení i s jejich obklady a podklady (tento objem se nazývá objemem horniny vytlačené konstrukcí). Objem potrubí do DN 180, příp. i s obalem, se od objemu zásypu neodečítá. Pro stanovení objemu zásypu se od objemu výkopu odečítá i objem obsypu potrubí oceňovaný cenami souboru cen 175 10-11 Obsyp potrubí, přichází-li v úvahu ._x000d_
7. Odklizení zbylého výkopku po provedení zásypu zářezů se šikmými stěnami pro podzemní vedení nebo zásypu jam a rýh pro podzemní vedení se oceňuje, je-li objem zbylého výkopku:_x000d_
a) do 1 m3 na 1 m vedení a jedná se o výkopek neulehlý - cenami souboru cen 167 10-110 Nakládání výkopku nebo sypaniny a 162 . 0-1 . Vodorovné přemístění výkopku. V případě, že se jedná o výkopek ulehlý - rozpojení a naložení výkopku cenami souboru cen 122 . 0-1 . souboru cen 162 . 0-1 . Vodorovné přemístění výkopku;_x000d_
b) přes 1 m3 na 1 m vedení, jestliže projekt předepíše, že se zbylý výkopek bude odklízet zároveň s prováděním vykopávky, pouze přemístění výkopku cenami souboru cen 162 . 0-1 . Vodorovné přemístění výkopku. Při zmíněném objemu zbylého výkopku se neoceňuje ani naložení ani rozpojení výkopku. Jestliže se zbylý výkopek neodklízí, nýbrž rozprostírá podél výkopu a nad výkopem, platí poznámka č. 8._x000d_
8. Rozprostření zbylého výkopku podél výkopu a nad výkopem po provedení zásypů zářezů se šikmými stěnami pro podzemní vedení nebo zásypu jam a rýh pro podzemní vedení se oceňuje:_x000d_
a) cenou 171 20-1101 Uložení sypaniny do nezhutněných násypů, není-li projektem předepsáno zhutnění rozprostřeného zbylého výkopku,_x000d_
b) cenou 171 10-1111 Uložení sypaniny do násypů z hornin sypkých, je-li předepsáno zhutnění rozprostřeného zbylého výkopku, a to v objemu vypočteném podle poznámky č.6, příp. zmenšeném o objem výkopku, který byl již odklizen._x000d_
9. Míru zhutnění předepisuje projekt._x000d_
</t>
  </si>
  <si>
    <t>((4,79+6,088+7,466+7,886+8,358+8,668+8,464+8,264+8,336+8,253+8,877+7,986+4,674)/13)*136 "průměrný profil x délka úseku; kubatura zpětného zásypu"</t>
  </si>
  <si>
    <t>(2*(4,79/2))+(2*(4,67/2)) "délka x průměrný profil začátku + délka x průměrný profil u konce zdi; kubatura zásypu na obou okrajích"</t>
  </si>
  <si>
    <t>8</t>
  </si>
  <si>
    <t>182101101</t>
  </si>
  <si>
    <t>Svahování v zářezech v hornině tř. 1 až 4</t>
  </si>
  <si>
    <t>m2</t>
  </si>
  <si>
    <t>1264611300</t>
  </si>
  <si>
    <t>Svahování trvalých svahů do projektovaných profilů s potřebným přemístěním výkopku při svahování v zářezech v hornině tř. 1 až 4</t>
  </si>
  <si>
    <t xml:space="preserve">Poznámka k souboru cen:_x000d_
1. Ceny jsou určeny pro svahování všech nově zřizovaných ploch výkopů nebo násypů ve sklonu přes 1 : 5 a pro úpravu lavic (berem) šířky do 3 m přerušujících svahy, pod jakékoliv zpevnění ploch, pod humusování, drnování apod., pro úpravy dna a stěn silničních a železničních příkopů a pro úpravy dna šířky do 1 m melioračních kanálů a vodotečí._x000d_
2. Ceny nelze použít pro urovnání stěn příkopů při čištění; toto urovnání se oceňuje cenami souboru cen 938 90-2 . čištění příkopů komunikací v suchu nebo ve vodě A02 Zemní práce pro objekty oborů 821 až 828._x000d_
3. Úprava ploch vodorovných nebo ve sklonu do 1 : 5 s výjimkou ustanovení v poznámce č. 1 se oceňuje cenami souboru cen 181 *0-11 Úprava pláně vyrovnáním výškových rozdílů._x000d_
</t>
  </si>
  <si>
    <t>Poznámka k položce:_x000d_
Svahování zpětného zásypu.</t>
  </si>
  <si>
    <t>136*((5,73+7,37+7,47+7,85+8,55+8,67+8,37+8,29+8,32+8,26+8,35+7,52+5,77)/13) "délka x průměrná šikmá výška; svah nad konstrukcí"</t>
  </si>
  <si>
    <t>2*6*2 "délka x výška x počet okrajů; okraje konstrukce"</t>
  </si>
  <si>
    <t>0,406 "zaokrouhlení na celé číslo"</t>
  </si>
  <si>
    <t>9</t>
  </si>
  <si>
    <t>155131312</t>
  </si>
  <si>
    <t>Zřízení protierozního zpevnění svahů geomříží, georohoží sklonu do 1:1 včetně kotvení</t>
  </si>
  <si>
    <t>36043001</t>
  </si>
  <si>
    <t>Zřízení protierozního zpevnění svahů geomříží nebo georohoží včetně plošného kotvení ocelovými skobami, ve sklonu přes 1:2 do 1:1</t>
  </si>
  <si>
    <t xml:space="preserve">Poznámka k souboru cen:_x000d_
1. V cenách jsou započteny i náklady na ukotvení horního okraje geomříže nebo georohože do mělké rýhy ocelovými skobami, na zřízení rýhy i její zasypání, na instalaci geomříže nebo georohože včetně přesahů a na plošné kotvení ocelovými skobami z betonářské oceli._x000d_
2. V cenách nejsou započteny náklady na dodávku geomříží nebo georohoží, která se oceňuje ve specifikaci. Ztratné včetně přesahů a kotvení krajů lze stanovit ve výši 15 až 20 %._x000d_
</t>
  </si>
  <si>
    <t>Poznámka k položce:_x000d_
Biodegradabilní protierozní opatření.</t>
  </si>
  <si>
    <t>10</t>
  </si>
  <si>
    <t>M</t>
  </si>
  <si>
    <t>61894013</t>
  </si>
  <si>
    <t>síť protierozní z kokosových vláken 700g/m2</t>
  </si>
  <si>
    <t>1875564978</t>
  </si>
  <si>
    <t>Poznámka k položce:_x000d_
Biodegradabilní protierozní opatření. Započten prostřih 15%.</t>
  </si>
  <si>
    <t>1076*1,15 'Přepočtené koeficientem množství</t>
  </si>
  <si>
    <t>11</t>
  </si>
  <si>
    <t>181411123</t>
  </si>
  <si>
    <t>Založení lučního trávníku výsevem plochy do 1000 m2 ve svahu do 1:1</t>
  </si>
  <si>
    <t>-107271116</t>
  </si>
  <si>
    <t>Založení trávníku na půdě předem připravené plochy do 1000 m2 výsevem včetně utažení lučního na svahu přes 1:2 do 1:1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</si>
  <si>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</si>
  <si>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Poznámka k položce:_x000d_
Osetí svahu.</t>
  </si>
  <si>
    <t>12</t>
  </si>
  <si>
    <t>00572474</t>
  </si>
  <si>
    <t>osivo směs travní krajinná-svahová</t>
  </si>
  <si>
    <t>kg</t>
  </si>
  <si>
    <t>416266793</t>
  </si>
  <si>
    <t>Poznámka k položce:_x000d_
20g / m2</t>
  </si>
  <si>
    <t>1076*0,02 'Přepočtené koeficientem množství</t>
  </si>
  <si>
    <t>13</t>
  </si>
  <si>
    <t>162432511</t>
  </si>
  <si>
    <t>Vodorovné přemístění výkopku do 2000 m pracovním vlakem</t>
  </si>
  <si>
    <t>t</t>
  </si>
  <si>
    <t>-1706322233</t>
  </si>
  <si>
    <t>Vodorovné přemístění výkopku pracovním vlakem bez naložení výkopku, avšak s jeho vyložením, pro jakoukoliv třídu horniny, na vzdálenost do 2 000 m</t>
  </si>
  <si>
    <t>Poznámka k položce:_x000d_
Přesun suti a mezideponii do žst. Horšovský Týn.</t>
  </si>
  <si>
    <t>(1332,867-1035,842)*1,9 "rozdíl odkopů a zásypů x obj. hmotnost; odvoz rubaniny na mezideponii"</t>
  </si>
  <si>
    <t>226,525*2 "odbourané zdivo x obj. hmotnost; odvoz suti na mezideponii"</t>
  </si>
  <si>
    <t>((1,31+1,798+1,832+1,832+2,053+2,176+2,077+1,971+1,97+1,987+2,172+1,931+1,328)/13)*136*2*1,9 "prm. profil x délka x počet cest x obj.hm.; dok. zásypu"</t>
  </si>
  <si>
    <t>14</t>
  </si>
  <si>
    <t>997002611</t>
  </si>
  <si>
    <t>Nakládání suti a vybouraných hmot</t>
  </si>
  <si>
    <t>-1684540249</t>
  </si>
  <si>
    <t>Nakládání suti a vybouraných hmot na dopravní prostředek pro vodorovné přemístění</t>
  </si>
  <si>
    <t xml:space="preserve">Poznámka k souboru cen:_x000d_
1. Cena platí i pro překládání při lomené dopravě._x000d_
2. Cenu nelze použít při dopravě po železnici, po vodě nebo ručně._x000d_
</t>
  </si>
  <si>
    <t>Poznámka k položce:_x000d_
Naložení suti z mezideponie na nákladní auta.</t>
  </si>
  <si>
    <t>564,348+453,050 "materiál k odvozu na skládku"</t>
  </si>
  <si>
    <t>255,649*1,9 "materiál z mezidepa zpět na zásyp po přeložce kabelů"</t>
  </si>
  <si>
    <t>997002511</t>
  </si>
  <si>
    <t>Vodorovné přemístění suti a vybouraných hmot bez naložení ale se složením a urovnáním do 1 km</t>
  </si>
  <si>
    <t>518525539</t>
  </si>
  <si>
    <t>Vodorovné přemístění suti a vybouraných hmot bez naložení, se složením a hrubým urovnáním na vzdálenost do 1 km</t>
  </si>
  <si>
    <t xml:space="preserve">Poznámka k souboru cen:_x000d_
1. Cenu nelze použít pro přemístění po železnici, po vodě nebo ručně._x000d_
2. V ceně jsou započteny i náklady na terénní přirážky i na jízdu v nepříznivých poměrech (sklon silnice nebo terénu, povrch dopravní plochy, použití přívěsů apod.)._x000d_
3. Je-li na dopravní dráze nějaká překážka, pro kterou je nutné překládat suť z jednoho dopravního prostředku na jiný, oceňuje se tato lomená doprava suti v každém úseku samostatně._x000d_
</t>
  </si>
  <si>
    <t>Poznámka k položce:_x000d_
Odvoz suti k likvidaci (recyklační centrum Újezd u Domažlic).</t>
  </si>
  <si>
    <t>16</t>
  </si>
  <si>
    <t>997002519</t>
  </si>
  <si>
    <t>Příplatek ZKD 1 km přemístění suti a vybouraných hmot</t>
  </si>
  <si>
    <t>-141336722</t>
  </si>
  <si>
    <t>Vodorovné přemístění suti a vybouraných hmot bez naložení, se složením a hrubým urovnáním Příplatek k ceně za každý další i započatý 1 km přes 1 km</t>
  </si>
  <si>
    <t>1017,398*15 'Přepočtené koeficientem množství</t>
  </si>
  <si>
    <t>17</t>
  </si>
  <si>
    <t>997223855</t>
  </si>
  <si>
    <t>Poplatek za uložení na skládce (skládkovné) zeminy a kameniva kód odpadu 170 504</t>
  </si>
  <si>
    <t>386086534</t>
  </si>
  <si>
    <t>Poplatek za uložení stavebního odpadu na skládce (skládkovné) zeminy a kameniva zatříděného do Katalogu odpadů pod kódem 170 504</t>
  </si>
  <si>
    <t xml:space="preserve">Poznámka k souboru cen:_x000d_
1. Ceny uvedené v souboru cen je doporučeno upravit podle aktuálních cen místně příslušné skládky odpadů._x000d_
2. Uložení odpadů neuvedených v souboru cen se oceňuje individuálně._x000d_
3. V cenách je započítán poplatek za ukládaní odpadu dle zákona 185/2001 Sb._x000d_
4. Případné drcení stavebního odpadu lze ocenit souborem cen 997 00-60 Drcení stavebního odpadu z katalogu 800-6 Demolice objektů._x000d_
</t>
  </si>
  <si>
    <t>Poznámka k položce:_x000d_
Recyklační poplatek.</t>
  </si>
  <si>
    <t>Zakládání</t>
  </si>
  <si>
    <t>18</t>
  </si>
  <si>
    <t>224212114</t>
  </si>
  <si>
    <t>Vrty maloprofilové D do 93 mm úklon přes 45° hl do 25 m hor. III a IV</t>
  </si>
  <si>
    <t>m</t>
  </si>
  <si>
    <t>1792596334</t>
  </si>
  <si>
    <t>Maloprofilové vrty průběžným sacím vrtáním průměru přes 56 do 93 mm úklonu přes 45° v hl 0 až 25 m v hornině tř. III a IV</t>
  </si>
  <si>
    <t>Poznámka k položce:_x000d_
Vrty pro hřebíky.</t>
  </si>
  <si>
    <t>120*3 "počet hřebíků x délka vrtu (bez délky průchodky)"</t>
  </si>
  <si>
    <t>19</t>
  </si>
  <si>
    <t>R-153812132</t>
  </si>
  <si>
    <t>Zavrtávací tyč z oceli včetně zainjektování D do 51 mm l do 5 m</t>
  </si>
  <si>
    <t>kus</t>
  </si>
  <si>
    <t>1232038186</t>
  </si>
  <si>
    <t>Zavrtávací kotevní tyč z oceli včetně zainjektování při průměru oceli od 32 do 51 mm, délky přes 3,0 do 5,0 m</t>
  </si>
  <si>
    <t xml:space="preserve">Poznámka k souboru cen:_x000d_
1. V cenách nejsou započteny náklady na:_x000d_
a) vrty pro trny; tyto vrty se oceňují cenami souboru cen 22 Vrty,_x000d_
b) napnutí trnů a opěrné desky; tyto stavební práce se oceňují cenami, 153 81-22 Napnutí trnů z betonářské oceli a 153 89-13 Opěrné desky z oceli._x000d_
</t>
  </si>
  <si>
    <t>Poznámka k položce:_x000d_
Fixace drátokošů hřebíky d = 4 m.</t>
  </si>
  <si>
    <t>68 "řada 1"</t>
  </si>
  <si>
    <t>52 "řada 2"</t>
  </si>
  <si>
    <t>20</t>
  </si>
  <si>
    <t>R21464</t>
  </si>
  <si>
    <t>spojník R 51 pro tyč injekční zavrtávací</t>
  </si>
  <si>
    <t>-756704812</t>
  </si>
  <si>
    <t>R21469</t>
  </si>
  <si>
    <t xml:space="preserve">korunka vrtací  R 51 ES 76mm pro tyč injekční zavrtávací</t>
  </si>
  <si>
    <t>1942366963</t>
  </si>
  <si>
    <t xml:space="preserve">korunka vrtací  R 32 ES 76mm pro tyč injekční zavrtávací</t>
  </si>
  <si>
    <t>22</t>
  </si>
  <si>
    <t>R21465</t>
  </si>
  <si>
    <t>matice R 51 pro tyč injekční zavrtávací</t>
  </si>
  <si>
    <t>773292818</t>
  </si>
  <si>
    <t>Poznámka k položce:_x000d_
Pozink</t>
  </si>
  <si>
    <t>23</t>
  </si>
  <si>
    <t>153891311</t>
  </si>
  <si>
    <t>Opěrné desky do 30x30 cm tl do 30 mm</t>
  </si>
  <si>
    <t>-1207139011</t>
  </si>
  <si>
    <t>Opěrné desky z oceli velikosti do 300/300 mm, tloušťky do 30 mm</t>
  </si>
  <si>
    <t>24</t>
  </si>
  <si>
    <t>783337101</t>
  </si>
  <si>
    <t>Krycí jednonásobný epoxidový nátěr zámečnických konstrukcí</t>
  </si>
  <si>
    <t>1622179822</t>
  </si>
  <si>
    <t>Krycí nátěr (email) zámečnických konstrukcí jednonásobný epoxidový</t>
  </si>
  <si>
    <t>Poznámka k položce:_x000d_
Dvojnásobný nátěr.</t>
  </si>
  <si>
    <t>120*(2*3,14*0,051*0,1*2) "počet ks x plocha vyčnívající části trnu x počet nátěrů"</t>
  </si>
  <si>
    <t>25</t>
  </si>
  <si>
    <t>998004011</t>
  </si>
  <si>
    <t>Přesun hmot pro injektování, kotvy a mikropiloty</t>
  </si>
  <si>
    <t>-1091000127</t>
  </si>
  <si>
    <t>Přesun hmot pro injektování, mikropiloty nebo kotvy</t>
  </si>
  <si>
    <t xml:space="preserve">Poznámka k souboru cen:_x000d_
1. Přesunu hmot lze použít bez omezení největší dopravní vzdálenosti._x000d_
2. Ceny přesunu hmot - 1011 jsou určeny i pro výplně z kameniva._x000d_
</t>
  </si>
  <si>
    <t>Svislé a kompletní konstrukce</t>
  </si>
  <si>
    <t>26</t>
  </si>
  <si>
    <t>271532212</t>
  </si>
  <si>
    <t>Podsyp pod základové konstrukce se zhutněním z hrubého kameniva frakce 16 až 32 mm</t>
  </si>
  <si>
    <t>675500872</t>
  </si>
  <si>
    <t>Podsyp pod základové konstrukce se zhutněním a urovnáním povrchu z kameniva hrubého, frakce 16 - 32 mm</t>
  </si>
  <si>
    <t xml:space="preserve">Poznámka k souboru cen:_x000d_
1. Ceny slouží pro ocenění násypů pod základové konstrukce tloušťky vrstvy do 300 mm._x000d_
2. Násypy s tloušťkou vrstvy přesahující 300 mm se ocení cenami souboru cen 213 31-…. Polštáře zhutněné pod základy v katalogu 800-2 Zvláštní zakládání objektů._x000d_
</t>
  </si>
  <si>
    <t>136*0,1211 "délka nového zdiva x profil podsypu v zákl. spáře; odečteno z výkresu"</t>
  </si>
  <si>
    <t>136*0,2*1*0,2"délka nového zdiva x mocnost x hloubka x procentuální zastoupení výměny; náhrada nesoudržných částí zdiva štěrkodrtí"</t>
  </si>
  <si>
    <t>27</t>
  </si>
  <si>
    <t>327215221</t>
  </si>
  <si>
    <t>Opěrná zeď z prefabrikovaných gabionů dvouzákrutová síť povrch poplastovaný galfan vyplněná kamenem</t>
  </si>
  <si>
    <t>-1834542309</t>
  </si>
  <si>
    <t>Opěrné zdi z prefabrikovaných drátokamenných gravitačních konstrukcí (gabionů) předplněné kamenivem ze splétané dvouzákrutové ocelové sítě s povrchovou úpravou galfan</t>
  </si>
  <si>
    <t xml:space="preserve">Poznámka k souboru cen:_x000d_
1. V cenách jsou započteny náklady na sestavení košů, jejich výplň kamenivem a osazení jeřábem na určené místo._x000d_
2. V cenách nejsou započteny náklady na:_x000d_
a) vyhotovení štěrkového lože pod gabionem; tyto náklady se oceňují cenami souboru cen 271 .5-22.. Podsyp pod základové konstrukce katalogu 801-1,_x000d_
b) zpětný zásyp; tyto náklady se oceňují cenami souboru cen 174 01-1 Zához sypaninou z jakékoliv horniny katalogu 800-1,_x000d_
c) filtrační geotextilii mezi rubem gabionu a zpětným zásypem; tyto náklady se oceňuji cenami souboru cen 213 14-11 Zřízení vrstvy z geotextilie katalogu 800-2._x000d_
</t>
  </si>
  <si>
    <t>Poznámka k položce:_x000d_
Vč. dovozu vyrobených prefabrikátů po železnici a silnici.</t>
  </si>
  <si>
    <t>(68*2)"počet klecí základního rozměru x objem; 1.vrstva"</t>
  </si>
  <si>
    <t>(62*2) + (6*1) "počet klecí základního rozměru x objem + počet klecí polovičního rozměru x objem; 2.vrstva"</t>
  </si>
  <si>
    <t>(52*1) "počet klecí základního rozměru x objem + počet klecí polovičního rozměru x objem; 3.vrstva"</t>
  </si>
  <si>
    <t>28</t>
  </si>
  <si>
    <t>28611170</t>
  </si>
  <si>
    <t>trubka kanalizační PVC DN 110x1000 mm SN 10</t>
  </si>
  <si>
    <t>750697062</t>
  </si>
  <si>
    <t>Poznámka k položce:_x000d_
Průchodka pro hřebík v drátokoších.</t>
  </si>
  <si>
    <t>29</t>
  </si>
  <si>
    <t>998241011</t>
  </si>
  <si>
    <t>Přesun hmot pro železniční spodek drah kolejových o sklonu 0,8 %</t>
  </si>
  <si>
    <t>2002179581</t>
  </si>
  <si>
    <t>Přesun hmot pro železniční spodek drah kolejových jakéhokoliv rozsahu dopravní vzdálenost do 5 000 m, o sklonu trati do 8 promile</t>
  </si>
  <si>
    <t xml:space="preserve">Poznámka k souboru cen:_x000d_
1. Pro použití cen je rozhodující maximální sklon trati, který se vyskytuje v objektu._x000d_
</t>
  </si>
  <si>
    <t>Ostatní konstrukce a práce</t>
  </si>
  <si>
    <t>92</t>
  </si>
  <si>
    <t>Doplňující konstrukce a práce železniční</t>
  </si>
  <si>
    <t>30</t>
  </si>
  <si>
    <t>213141111</t>
  </si>
  <si>
    <t>Zřízení vrstvy z geotextilie v rovině nebo ve sklonu do 1:5 š do 3 m</t>
  </si>
  <si>
    <t>1020086056</t>
  </si>
  <si>
    <t>Zřízení vrstvy z geotextilie filtrační, separační, odvodňovací, ochranné, výztužné nebo protierozní v rovině nebo ve sklonu do 1:5, šířky do 3 m</t>
  </si>
  <si>
    <t xml:space="preserve">Poznámka k souboru cen:_x000d_
1. Ceny jsou určeny pro zřízení vrstev na upraveném povrchu._x000d_
2. V cenách jsou započteny i náklady na položení a spojení geotextilií včetně přesahů._x000d_
3. V cenách nejsou započteny náklady na dodávku geotextilií, která se oceňuje ve specifikaci. Ztratné včetně přesahů lze stanovit ve výši 15 až 20 %._x000d_
4. Ceny -1131 až -1133 lze použít i pro vyvedení geotextilie na svislou konstrukci._x000d_
</t>
  </si>
  <si>
    <t>Poznámka k položce:_x000d_
Dočasné ochranné opatření u zdi.</t>
  </si>
  <si>
    <t>(136+2+2)*2*2 "suma délky zdi s přesahy x šířka materiálu x počet položených pásů v délce"</t>
  </si>
  <si>
    <t>31</t>
  </si>
  <si>
    <t>69311081</t>
  </si>
  <si>
    <t>geotextilie netkaná separační, ochranná, filtrační, drenážní PES 300g/m2</t>
  </si>
  <si>
    <t>-1214551132</t>
  </si>
  <si>
    <t>Poznámka k položce:_x000d_
Dočasné ochranné opatření u zdi. Započteno ztratné 15% na opravy poškozených částí.</t>
  </si>
  <si>
    <t>560*1,15 'Přepočtené koeficientem množství</t>
  </si>
  <si>
    <t>32</t>
  </si>
  <si>
    <t>113311171</t>
  </si>
  <si>
    <t>Odstranění geotextilií ze základové spáry</t>
  </si>
  <si>
    <t>6949385</t>
  </si>
  <si>
    <t>Odstranění geosyntetik s uložením na vzdálenost do 20 m nebo naložením na dopravní prostředek geotextilie</t>
  </si>
  <si>
    <t xml:space="preserve">Poznámka k souboru cen:_x000d_
1. V cenách -1161 a -1171 nejsou započteny náklady na odstranění vrstev uložených nad geosyntetikem._x000d_
2. V ceně -1181 jsou započteny i náklady odstranění zásypu buněk a krycí vrstvy tl. 100 mm._x000d_
</t>
  </si>
  <si>
    <t>33</t>
  </si>
  <si>
    <t>155211112</t>
  </si>
  <si>
    <t>Odstranění vegetace ze skalních ploch horolezeckou technikou včetně stažení k zemi</t>
  </si>
  <si>
    <t>169327827</t>
  </si>
  <si>
    <t>Očištění skalních ploch horolezeckou technikou odstranění vegetace včetně stažení k zemi, odklizení na hromady na vzdálenost do 50 m nebo na naložení na dopravní prostředek keřů a stromů do průměru 10 cm</t>
  </si>
  <si>
    <t xml:space="preserve">Poznámka k souboru cen:_x000d_
1. Množství měrných jednotek u ceny -1122 Očištění ručními nástroji se určuje v m3 materiálu odstraněného ze skalní stěny._x000d_
2. V cenách nejsou započteny náklady na dočasné ochranné sítě pro zajištění bezpečnosti horolezců a provozu na pozemních komunikacích a železnici; tyto náklady se oceňují cenami 944 51-1111, -1211 a -1811 Montáž, příplatek za každý den použití a demontáž ochranné sítě katalogu 800-3 Lešení._x000d_
3. Štěpkování se oceňuje cenou 111 25-1111 Drcení ořezaných větví strojně (štěpkování) části A02 katalogu 823-1 Plochy a úprava území._x000d_
4. Přesun odstraněné vegetace na vzdálenost větší než 50 m se oceňuje cenou 162 30-1501 Vodorovné přemístění smýcených křovin části A01 katalogu 800-1 Zemní práce._x000d_
</t>
  </si>
  <si>
    <t>Poznámka k položce:_x000d_
Odstranění křovin ze svahu. Zhruba 50 % pokrytí svahu vegetací.</t>
  </si>
  <si>
    <t>(10+136+10)*9 "délka úseku s přesahy po stranách x průměrná výška"</t>
  </si>
  <si>
    <t>1404*0,5 'Přepočtené koeficientem množství</t>
  </si>
  <si>
    <t>34</t>
  </si>
  <si>
    <t>111251111</t>
  </si>
  <si>
    <t>Drcení ořezaných větví D do 100 mm s odvozem do 20 km</t>
  </si>
  <si>
    <t>1688575208</t>
  </si>
  <si>
    <t>Drcení ořezaných větví strojně - (štěpkování) s naložením na dopravní prostředek a odvozem drtě do 20 km a se složením o průměru větví do 100 mm</t>
  </si>
  <si>
    <t xml:space="preserve">Poznámka k souboru cen:_x000d_
1. V cenách nejsou započteny náklady na uložení drti na skládku._x000d_
2. Měří se objem nadrcené hmoty._x000d_
</t>
  </si>
  <si>
    <t>Poznámka k položce:_x000d_
Odstranění křovin ze svahu. Vč. rozmístění štěpky v místě dle PD.</t>
  </si>
  <si>
    <t>702*0,005 "plocha odstraňované vegetace x objemový koeficient stanovený projektantem; odstranění křovin ve svahu"</t>
  </si>
  <si>
    <t>35</t>
  </si>
  <si>
    <t>R-119002131</t>
  </si>
  <si>
    <t>Dočasná ochranná opatření - ochrana kolejového svršku gumovými pasy - zřízení</t>
  </si>
  <si>
    <t>686207123</t>
  </si>
  <si>
    <t>Pomocné konstrukce při zabezpečení staveniště, ochrana kolejového svršku gumovými pasy, zřízení</t>
  </si>
  <si>
    <t>Poznámka k položce:_x000d_
Dočasné ochranné opatření.</t>
  </si>
  <si>
    <t>260 * 2 "délka úseku x šířka úseku; pokrytí pojížděné části železničního svršku při vrtání vrtů pasy"</t>
  </si>
  <si>
    <t>36</t>
  </si>
  <si>
    <t>R-119002130</t>
  </si>
  <si>
    <t>Dočasná ochranná opatření - ochrana kolejového svršku gumovými pasy - příplatek za první a ZKD den použití</t>
  </si>
  <si>
    <t>-800745895</t>
  </si>
  <si>
    <t>Pomocné konstrukce při zabezpečení staveniště, ochrana kolejového svršku gumovými pasy - příplatek za první a ZKD den použití</t>
  </si>
  <si>
    <t>520*105 'Přepočtené koeficientem množství</t>
  </si>
  <si>
    <t>37</t>
  </si>
  <si>
    <t>R-119002132</t>
  </si>
  <si>
    <t>Dočasná ochranná opatření - ochrana kolejového svršku gumovými pasy - odstranění</t>
  </si>
  <si>
    <t>-1628829810</t>
  </si>
  <si>
    <t>Pomocné konstrukce při zabezpečení staveniště, ochrana kolejového svršku gumovými pasy, odstranění</t>
  </si>
  <si>
    <t>38</t>
  </si>
  <si>
    <t>460010023</t>
  </si>
  <si>
    <t>Vytyčení trasy vedení kabelového podzemního v terénu volném</t>
  </si>
  <si>
    <t>km</t>
  </si>
  <si>
    <t>1843239645</t>
  </si>
  <si>
    <t>Vytyčení trasy vedení kabelového (podzemního) ve volném terénu</t>
  </si>
  <si>
    <t xml:space="preserve">Poznámka k souboru cen:_x000d_
1. V cenách jsou zahrnuty i náklady na:_x000d_
a) pochůzky projektovanou tratí,_x000d_
b) vyznačení budoucí trasy,_x000d_
c) rozmístění, očíslování a označení opěrných bodů,_x000d_
d) označení překážek a míst pro kabelové prostupy a podchodové štoly._x000d_
</t>
  </si>
  <si>
    <t>Poznámka k položce:_x000d_
v obvodu staveniště</t>
  </si>
  <si>
    <t>39</t>
  </si>
  <si>
    <t>460150243</t>
  </si>
  <si>
    <t>Hloubení kabelových zapažených i nezapažených rýh ručně š 50 cm, hl 60 cm, v hornině tř 3</t>
  </si>
  <si>
    <t>-1267788344</t>
  </si>
  <si>
    <t>Hloubení zapažených i nezapažených kabelových rýh ručně včetně urovnání dna s přemístěním výkopku do vzdálenosti 3 m od okraje jámy nebo naložením na dopravní prostředek šířky 50 cm, hloubky 60 cm, v hornině třídy 3</t>
  </si>
  <si>
    <t xml:space="preserve">Poznámka k souboru cen:_x000d_
1. Ceny hloubení rýh v hornině třídy 6 a 7 se oceňují cenami souboru cen 460 20- . Hloubení nezapažených kabelových rýh strojně._x000d_
</t>
  </si>
  <si>
    <t>Poznámka k položce:_x000d_
Výkop a přeložka stávajících kabelů.</t>
  </si>
  <si>
    <t>136+10+10 "délka zdiva + přesahy"</t>
  </si>
  <si>
    <t>10+10 "výkop přeložky z obou stran zdi"</t>
  </si>
  <si>
    <t>40</t>
  </si>
  <si>
    <t>460560243</t>
  </si>
  <si>
    <t>Zásyp rýh ručně šířky 50 cm, hloubky 60 cm, z horniny třídy 3</t>
  </si>
  <si>
    <t>1858766056</t>
  </si>
  <si>
    <t>Zásyp kabelových rýh ručně s uložením výkopku ve vrstvách včetně zhutnění a urovnání povrchu šířky 50 cm hloubky 60 cm, v hornině třídy 3</t>
  </si>
  <si>
    <t>Poznámka k položce:_x000d_
Zásyp kabelové rýhy.</t>
  </si>
  <si>
    <t>41</t>
  </si>
  <si>
    <t>119001421</t>
  </si>
  <si>
    <t>Dočasné zajištění kabelů a kabelových tratí ze 3 volně ložených kabelů</t>
  </si>
  <si>
    <t>1950504175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</si>
  <si>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</si>
  <si>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 xml:space="preserve">Poznámka k souboru cen:_x000d_
1. Ceny nelze použít pro dočasné zajištění potrubí v provozu pod tlakem přes 1 MPa a potrubí nebo jiných vedení v provozu u nichž investor zakazuje použít při vykopávce kovové nástroje nebo nářadí._x000d_
2. Ztížení vykopávky v blízkosti vedení, potrubí a stok ve výkopišti nebo podél jeho stěn se oceňuje cenami souboru cen 120 00- . . a 130 00- . . Příplatky za ztížení vykopávky._x000d_
</t>
  </si>
  <si>
    <t>42</t>
  </si>
  <si>
    <t>460510274</t>
  </si>
  <si>
    <t>Kanály do rýhy ze žlabů plastových šířky do 20 cm</t>
  </si>
  <si>
    <t>-196940208</t>
  </si>
  <si>
    <t>Kabelové prostupy, kanály a multikanály kanály ze žlabů plastových včetně utěsnění, vyspárování a zakrytí víkem do rýhy, bez výkopových prací, vnější šířky přes 10 do 20 cm</t>
  </si>
  <si>
    <t xml:space="preserve">Poznámka k souboru cen:_x000d_
1. V cenách -0004 až -0156 nejsou obsaženy náklady na dodávku trub. Tato dodávka se oceňuje ve specifikaci._x000d_
2. V cenách -0258 až -0274 nejsou obsaženy náklady na dodávku žlabů. Tato dodávka se oceňuje ve specifikaci._x000d_
3. V cenách -0301 až -0353 nejsou obsaženy náklady na dodávku multikanálů. Tato dodávka se oceňuje ve specifikaci._x000d_
</t>
  </si>
  <si>
    <t>Poznámka k položce:_x000d_
Přeložka kabelové trasy.</t>
  </si>
  <si>
    <t>136+12+12 "délka zdiva + přesahy přeložky na obou stranách"</t>
  </si>
  <si>
    <t>43</t>
  </si>
  <si>
    <t>34575152</t>
  </si>
  <si>
    <t>žlab kabelový s víkem PVC (200x126)</t>
  </si>
  <si>
    <t>-1281508653</t>
  </si>
  <si>
    <t>44</t>
  </si>
  <si>
    <t>220060772</t>
  </si>
  <si>
    <t>Montáž kabely závlačné ruční zatahování do rour kabelovodů jádro 1 mm TCE/KE, KFE, KEZE, 12 až 16 P</t>
  </si>
  <si>
    <t>2085917734</t>
  </si>
  <si>
    <t>Montáž kabelu sdělovacího párového volně uloženého včetně přistavení kabelového bubnu ke kabelové komoře nebo telekomunikačnímu kanálku, pročištění otvoru v tvárnicové, žlabové nebo trubkové trase a zatažení kabelu, odříznutí kabelu, uzavření konců a uzavření kabelu ručně zatahovaného TCEKE, TCEKFE, TCEKFY, TCEKEZE -Y, TCEKPFLEY, TCEKPFLEZE -Y s jádrem 1,00 mm 12 až 16 P</t>
  </si>
  <si>
    <t>(136+10+10)*2 "délka přeložky kabelů x počet kabelů"</t>
  </si>
  <si>
    <t>2*2*2 "délka prodloužení kabelu x počet stran x počet kabelů"</t>
  </si>
  <si>
    <t>45</t>
  </si>
  <si>
    <t>34126168</t>
  </si>
  <si>
    <t>kabel sdělovací Cu 5x4x0,8</t>
  </si>
  <si>
    <t>-1506537441</t>
  </si>
  <si>
    <t>Poznámka k položce:_x000d_
Přeložka kabelové trasy.(TCEPKPFLE 5 x N 0,8 )</t>
  </si>
  <si>
    <t>46</t>
  </si>
  <si>
    <t>34123562</t>
  </si>
  <si>
    <t xml:space="preserve">kabel sdělovací Cu  3P 1,0mm</t>
  </si>
  <si>
    <t>-1793134264</t>
  </si>
  <si>
    <t>Poznámka k položce:_x000d_
Přeložka kabelové trasy. (TCEKEY 3P)</t>
  </si>
  <si>
    <t>47</t>
  </si>
  <si>
    <t>220182022</t>
  </si>
  <si>
    <t>Uložení HDPE trubky pro optický kabel do výkopu bez zřízení lože a bez krytí</t>
  </si>
  <si>
    <t>-2032618074</t>
  </si>
  <si>
    <t>Uložení trubky HDPE do výkopu pro optický kabel bez zřízení lože a bez krytí</t>
  </si>
  <si>
    <t>136+10+10 "délka přeložky chráničky"</t>
  </si>
  <si>
    <t>2*2*1 "délka prodloužení chráničky x počet stran x počet chrániček"</t>
  </si>
  <si>
    <t>48</t>
  </si>
  <si>
    <t>28613960</t>
  </si>
  <si>
    <t>trubka ochranná HDPE D 40mm</t>
  </si>
  <si>
    <t>-1563445792</t>
  </si>
  <si>
    <t>49</t>
  </si>
  <si>
    <t>210102337</t>
  </si>
  <si>
    <t>Propojení kabelů ovládacích nebo sdělovacích spojkou do 1 kV Raychem VMDU do 61x1,5až2,5</t>
  </si>
  <si>
    <t>-2087747692</t>
  </si>
  <si>
    <t>Propojení kabelů nebo vodičů spojkou do 1 kV typ kabelů ovládacích nebo sdělovacích celoplastových, typ (61x1,5 až 2,5)</t>
  </si>
  <si>
    <t>Poznámka k položce:_x000d_
Přeložka kabelové trasy. Vč. propojení HDPE chráničky.</t>
  </si>
  <si>
    <t>2*2 "počet spojení x počet kabelů"</t>
  </si>
  <si>
    <t>2*1 "počet spojení x počet chrániček"</t>
  </si>
  <si>
    <t>50</t>
  </si>
  <si>
    <t>35436031</t>
  </si>
  <si>
    <t xml:space="preserve">spojka kabelová smršťovaná přímá do 1kV  91ahsc-95 3-4ž.x50-95mm</t>
  </si>
  <si>
    <t>65367203</t>
  </si>
  <si>
    <t>51</t>
  </si>
  <si>
    <t>R71680</t>
  </si>
  <si>
    <t>spojka z plastické hmoty rovná, D 40 mm</t>
  </si>
  <si>
    <t>-845307195</t>
  </si>
  <si>
    <t>spojka z plastické hmoty pro spojení trubek HDPE, rovná, D 40 mm</t>
  </si>
  <si>
    <t>52</t>
  </si>
  <si>
    <t>629995101</t>
  </si>
  <si>
    <t>Očištění vnějších ploch tlakovou vodou</t>
  </si>
  <si>
    <t>-1704429416</t>
  </si>
  <si>
    <t>Očištění vnějších ploch tlakovou vodou omytím</t>
  </si>
  <si>
    <t>Poznámka k položce:_x000d_
Očištění zpevněné plochy mezideponie v žst. Horšovský Týn po dokončení prací.</t>
  </si>
  <si>
    <t>VRN - Vedlejší rozpočtové náklady</t>
  </si>
  <si>
    <t xml:space="preserve">    VRN1 - Průzkumné, geodetické a projektové práce</t>
  </si>
  <si>
    <t>VRN1</t>
  </si>
  <si>
    <t>Průzkumné, geodetické a projektové práce</t>
  </si>
  <si>
    <t>012002000</t>
  </si>
  <si>
    <t>Geodetické práce</t>
  </si>
  <si>
    <t>hod</t>
  </si>
  <si>
    <t>1024</t>
  </si>
  <si>
    <t>566272501</t>
  </si>
  <si>
    <t>16 "vytyčení obvodu staveniště"</t>
  </si>
  <si>
    <t>40 "vytyčení stavební konstrukce"</t>
  </si>
  <si>
    <t>24 "zaměření přeložených kabelových sítí před záhozem"</t>
  </si>
  <si>
    <t>40 "zaměření skutečného provedení"</t>
  </si>
  <si>
    <t>013254000</t>
  </si>
  <si>
    <t>Dokumentace skutečného provedení stavby</t>
  </si>
  <si>
    <t>698968376</t>
  </si>
  <si>
    <t>030001000</t>
  </si>
  <si>
    <t>Zařízení staveniště</t>
  </si>
  <si>
    <t>%</t>
  </si>
  <si>
    <t>-1389869310</t>
  </si>
  <si>
    <t>Poznámka k položce:_x000d_
1,5 % ze ZRN.</t>
  </si>
  <si>
    <t>1,5*0,01 'Přepočtené koeficientem množství</t>
  </si>
  <si>
    <t>034303000</t>
  </si>
  <si>
    <t>Dopravní značení na staveništi</t>
  </si>
  <si>
    <t>416428949</t>
  </si>
  <si>
    <t>Dopravní značení na staveništi, montáž, pronájem, demontáž, údržba a přesuny.</t>
  </si>
  <si>
    <t>034503000</t>
  </si>
  <si>
    <t>Informační tabule na staveništi</t>
  </si>
  <si>
    <t>ks</t>
  </si>
  <si>
    <t>1397156741</t>
  </si>
  <si>
    <t>041903000</t>
  </si>
  <si>
    <t>Dozor jiné osoby</t>
  </si>
  <si>
    <t>-1368467459</t>
  </si>
  <si>
    <t>Poznámka k položce:_x000d_
GT dozor zhotovitele stavby.</t>
  </si>
  <si>
    <t>043002000</t>
  </si>
  <si>
    <t>Zkoušky a ostatní měření</t>
  </si>
  <si>
    <t>1648165894</t>
  </si>
  <si>
    <t>Poznámka k položce:_x000d_
0,4 % ze ZRN (Příprava KZP, TP apod, zkoušky dle TKP).</t>
  </si>
  <si>
    <t>0,4*0,01 'Přepočtené koeficientem množství</t>
  </si>
  <si>
    <t>043203002</t>
  </si>
  <si>
    <t>Monitoring celkem</t>
  </si>
  <si>
    <t>492279179</t>
  </si>
  <si>
    <t>062002000</t>
  </si>
  <si>
    <t>Ztížené dopravní podmínky</t>
  </si>
  <si>
    <t>-1458857844</t>
  </si>
  <si>
    <t>Poznámka k položce:_x000d_
3 % ze ZRN.</t>
  </si>
  <si>
    <t>3*0,01 'Přepočtené koeficientem množství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</si>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</sst>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  <protection locked="0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3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21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24</v>
      </c>
      <c r="AL8" s="22"/>
      <c r="AM8" s="22"/>
      <c r="AN8" s="33" t="s">
        <v>25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26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27</v>
      </c>
      <c r="AL10" s="22"/>
      <c r="AM10" s="22"/>
      <c r="AN10" s="27" t="s">
        <v>28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29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30</v>
      </c>
      <c r="AL11" s="22"/>
      <c r="AM11" s="22"/>
      <c r="AN11" s="27" t="s">
        <v>31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32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27</v>
      </c>
      <c r="AL13" s="22"/>
      <c r="AM13" s="22"/>
      <c r="AN13" s="34" t="s">
        <v>33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33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30</v>
      </c>
      <c r="AL14" s="22"/>
      <c r="AM14" s="22"/>
      <c r="AN14" s="34" t="s">
        <v>33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34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27</v>
      </c>
      <c r="AL16" s="22"/>
      <c r="AM16" s="22"/>
      <c r="AN16" s="27" t="s">
        <v>35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36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30</v>
      </c>
      <c r="AL17" s="22"/>
      <c r="AM17" s="22"/>
      <c r="AN17" s="27" t="s">
        <v>37</v>
      </c>
      <c r="AO17" s="22"/>
      <c r="AP17" s="22"/>
      <c r="AQ17" s="22"/>
      <c r="AR17" s="20"/>
      <c r="BE17" s="31"/>
      <c r="BS17" s="17" t="s">
        <v>38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39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27</v>
      </c>
      <c r="AL19" s="22"/>
      <c r="AM19" s="22"/>
      <c r="AN19" s="27" t="s">
        <v>40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41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30</v>
      </c>
      <c r="AL20" s="22"/>
      <c r="AM20" s="22"/>
      <c r="AN20" s="27" t="s">
        <v>40</v>
      </c>
      <c r="AO20" s="22"/>
      <c r="AP20" s="22"/>
      <c r="AQ20" s="22"/>
      <c r="AR20" s="20"/>
      <c r="BE20" s="31"/>
      <c r="BS20" s="17" t="s">
        <v>38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42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43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44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45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46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47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48</v>
      </c>
      <c r="E29" s="47"/>
      <c r="F29" s="32" t="s">
        <v>49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50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51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52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53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54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55</v>
      </c>
      <c r="U35" s="54"/>
      <c r="V35" s="54"/>
      <c r="W35" s="54"/>
      <c r="X35" s="56" t="s">
        <v>56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57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65420006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Oprava zárubní zdi v úseku H. Týn – Poběžovice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22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Horšovský Týn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24</v>
      </c>
      <c r="AJ47" s="40"/>
      <c r="AK47" s="40"/>
      <c r="AL47" s="40"/>
      <c r="AM47" s="72" t="str">
        <f>IF(AN8= "","",AN8)</f>
        <v>22. 11. 2019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26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Správa železniční dopravní cesty, s.o.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34</v>
      </c>
      <c r="AJ49" s="40"/>
      <c r="AK49" s="40"/>
      <c r="AL49" s="40"/>
      <c r="AM49" s="73" t="str">
        <f>IF(E17="","",E17)</f>
        <v>SG Geotechnika a.s.</v>
      </c>
      <c r="AN49" s="64"/>
      <c r="AO49" s="64"/>
      <c r="AP49" s="64"/>
      <c r="AQ49" s="40"/>
      <c r="AR49" s="44"/>
      <c r="AS49" s="74" t="s">
        <v>58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32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39</v>
      </c>
      <c r="AJ50" s="40"/>
      <c r="AK50" s="40"/>
      <c r="AL50" s="40"/>
      <c r="AM50" s="73" t="str">
        <f>IF(E20="","",E20)</f>
        <v>Mgr. Petr Olišar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59</v>
      </c>
      <c r="D52" s="87"/>
      <c r="E52" s="87"/>
      <c r="F52" s="87"/>
      <c r="G52" s="87"/>
      <c r="H52" s="88"/>
      <c r="I52" s="89" t="s">
        <v>60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61</v>
      </c>
      <c r="AH52" s="87"/>
      <c r="AI52" s="87"/>
      <c r="AJ52" s="87"/>
      <c r="AK52" s="87"/>
      <c r="AL52" s="87"/>
      <c r="AM52" s="87"/>
      <c r="AN52" s="89" t="s">
        <v>62</v>
      </c>
      <c r="AO52" s="87"/>
      <c r="AP52" s="87"/>
      <c r="AQ52" s="91" t="s">
        <v>63</v>
      </c>
      <c r="AR52" s="44"/>
      <c r="AS52" s="92" t="s">
        <v>64</v>
      </c>
      <c r="AT52" s="93" t="s">
        <v>65</v>
      </c>
      <c r="AU52" s="93" t="s">
        <v>66</v>
      </c>
      <c r="AV52" s="93" t="s">
        <v>67</v>
      </c>
      <c r="AW52" s="93" t="s">
        <v>68</v>
      </c>
      <c r="AX52" s="93" t="s">
        <v>69</v>
      </c>
      <c r="AY52" s="93" t="s">
        <v>70</v>
      </c>
      <c r="AZ52" s="93" t="s">
        <v>71</v>
      </c>
      <c r="BA52" s="93" t="s">
        <v>72</v>
      </c>
      <c r="BB52" s="93" t="s">
        <v>73</v>
      </c>
      <c r="BC52" s="93" t="s">
        <v>74</v>
      </c>
      <c r="BD52" s="94" t="s">
        <v>75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76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ROUND(SUM(AG55:AG56),2)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40</v>
      </c>
      <c r="AR54" s="104"/>
      <c r="AS54" s="105">
        <f>ROUND(SUM(AS55:AS56),2)</f>
        <v>0</v>
      </c>
      <c r="AT54" s="106">
        <f>ROUND(SUM(AV54:AW54),2)</f>
        <v>0</v>
      </c>
      <c r="AU54" s="107">
        <f>ROUND(SUM(AU55:AU56),5)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ROUND(SUM(AZ55:AZ56),2)</f>
        <v>0</v>
      </c>
      <c r="BA54" s="106">
        <f>ROUND(SUM(BA55:BA56),2)</f>
        <v>0</v>
      </c>
      <c r="BB54" s="106">
        <f>ROUND(SUM(BB55:BB56),2)</f>
        <v>0</v>
      </c>
      <c r="BC54" s="106">
        <f>ROUND(SUM(BC55:BC56),2)</f>
        <v>0</v>
      </c>
      <c r="BD54" s="108">
        <f>ROUND(SUM(BD55:BD56),2)</f>
        <v>0</v>
      </c>
      <c r="BE54" s="6"/>
      <c r="BS54" s="109" t="s">
        <v>77</v>
      </c>
      <c r="BT54" s="109" t="s">
        <v>78</v>
      </c>
      <c r="BU54" s="110" t="s">
        <v>79</v>
      </c>
      <c r="BV54" s="109" t="s">
        <v>80</v>
      </c>
      <c r="BW54" s="109" t="s">
        <v>5</v>
      </c>
      <c r="BX54" s="109" t="s">
        <v>81</v>
      </c>
      <c r="CL54" s="109" t="s">
        <v>19</v>
      </c>
    </row>
    <row r="55" s="7" customFormat="1" ht="16.5" customHeight="1">
      <c r="A55" s="111" t="s">
        <v>82</v>
      </c>
      <c r="B55" s="112"/>
      <c r="C55" s="113"/>
      <c r="D55" s="114" t="s">
        <v>83</v>
      </c>
      <c r="E55" s="114"/>
      <c r="F55" s="114"/>
      <c r="G55" s="114"/>
      <c r="H55" s="114"/>
      <c r="I55" s="115"/>
      <c r="J55" s="114" t="s">
        <v>84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'SO 1 - Oprava zárubní zdi'!J30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85</v>
      </c>
      <c r="AR55" s="118"/>
      <c r="AS55" s="119">
        <v>0</v>
      </c>
      <c r="AT55" s="120">
        <f>ROUND(SUM(AV55:AW55),2)</f>
        <v>0</v>
      </c>
      <c r="AU55" s="121">
        <f>'SO 1 - Oprava zárubní zdi'!P85</f>
        <v>0</v>
      </c>
      <c r="AV55" s="120">
        <f>'SO 1 - Oprava zárubní zdi'!J33</f>
        <v>0</v>
      </c>
      <c r="AW55" s="120">
        <f>'SO 1 - Oprava zárubní zdi'!J34</f>
        <v>0</v>
      </c>
      <c r="AX55" s="120">
        <f>'SO 1 - Oprava zárubní zdi'!J35</f>
        <v>0</v>
      </c>
      <c r="AY55" s="120">
        <f>'SO 1 - Oprava zárubní zdi'!J36</f>
        <v>0</v>
      </c>
      <c r="AZ55" s="120">
        <f>'SO 1 - Oprava zárubní zdi'!F33</f>
        <v>0</v>
      </c>
      <c r="BA55" s="120">
        <f>'SO 1 - Oprava zárubní zdi'!F34</f>
        <v>0</v>
      </c>
      <c r="BB55" s="120">
        <f>'SO 1 - Oprava zárubní zdi'!F35</f>
        <v>0</v>
      </c>
      <c r="BC55" s="120">
        <f>'SO 1 - Oprava zárubní zdi'!F36</f>
        <v>0</v>
      </c>
      <c r="BD55" s="122">
        <f>'SO 1 - Oprava zárubní zdi'!F37</f>
        <v>0</v>
      </c>
      <c r="BE55" s="7"/>
      <c r="BT55" s="123" t="s">
        <v>86</v>
      </c>
      <c r="BV55" s="123" t="s">
        <v>80</v>
      </c>
      <c r="BW55" s="123" t="s">
        <v>87</v>
      </c>
      <c r="BX55" s="123" t="s">
        <v>5</v>
      </c>
      <c r="CL55" s="123" t="s">
        <v>19</v>
      </c>
      <c r="CM55" s="123" t="s">
        <v>88</v>
      </c>
    </row>
    <row r="56" s="7" customFormat="1" ht="16.5" customHeight="1">
      <c r="A56" s="111" t="s">
        <v>82</v>
      </c>
      <c r="B56" s="112"/>
      <c r="C56" s="113"/>
      <c r="D56" s="114" t="s">
        <v>89</v>
      </c>
      <c r="E56" s="114"/>
      <c r="F56" s="114"/>
      <c r="G56" s="114"/>
      <c r="H56" s="114"/>
      <c r="I56" s="115"/>
      <c r="J56" s="114" t="s">
        <v>90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'VRN - Vedlejší rozpočtové...'!J30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85</v>
      </c>
      <c r="AR56" s="118"/>
      <c r="AS56" s="124">
        <v>0</v>
      </c>
      <c r="AT56" s="125">
        <f>ROUND(SUM(AV56:AW56),2)</f>
        <v>0</v>
      </c>
      <c r="AU56" s="126">
        <f>'VRN - Vedlejší rozpočtové...'!P81</f>
        <v>0</v>
      </c>
      <c r="AV56" s="125">
        <f>'VRN - Vedlejší rozpočtové...'!J33</f>
        <v>0</v>
      </c>
      <c r="AW56" s="125">
        <f>'VRN - Vedlejší rozpočtové...'!J34</f>
        <v>0</v>
      </c>
      <c r="AX56" s="125">
        <f>'VRN - Vedlejší rozpočtové...'!J35</f>
        <v>0</v>
      </c>
      <c r="AY56" s="125">
        <f>'VRN - Vedlejší rozpočtové...'!J36</f>
        <v>0</v>
      </c>
      <c r="AZ56" s="125">
        <f>'VRN - Vedlejší rozpočtové...'!F33</f>
        <v>0</v>
      </c>
      <c r="BA56" s="125">
        <f>'VRN - Vedlejší rozpočtové...'!F34</f>
        <v>0</v>
      </c>
      <c r="BB56" s="125">
        <f>'VRN - Vedlejší rozpočtové...'!F35</f>
        <v>0</v>
      </c>
      <c r="BC56" s="125">
        <f>'VRN - Vedlejší rozpočtové...'!F36</f>
        <v>0</v>
      </c>
      <c r="BD56" s="127">
        <f>'VRN - Vedlejší rozpočtové...'!F37</f>
        <v>0</v>
      </c>
      <c r="BE56" s="7"/>
      <c r="BT56" s="123" t="s">
        <v>86</v>
      </c>
      <c r="BV56" s="123" t="s">
        <v>80</v>
      </c>
      <c r="BW56" s="123" t="s">
        <v>91</v>
      </c>
      <c r="BX56" s="123" t="s">
        <v>5</v>
      </c>
      <c r="CL56" s="123" t="s">
        <v>19</v>
      </c>
      <c r="CM56" s="123" t="s">
        <v>88</v>
      </c>
    </row>
    <row r="57" s="2" customFormat="1" ht="30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4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  <row r="58" s="2" customFormat="1" ht="6.96" customHeight="1">
      <c r="A58" s="38"/>
      <c r="B58" s="59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0"/>
      <c r="AP58" s="60"/>
      <c r="AQ58" s="60"/>
      <c r="AR58" s="44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</sheetData>
  <sheetProtection sheet="1" formatColumns="0" formatRows="0" objects="1" scenarios="1" spinCount="100000" saltValue="/9bBoxGyO4jrI/yuZWBtpqlzyGIcLSH+BH+Jos0b3fhdcapYXSm0O2DvekLbeLmWLtjjgWiR8eTR0U51DnKh+g==" hashValue="eCAqYWAR4LJQcgkzWmy6LC2DyW3SP4p9snwLt95vxRJ7ftDYYjiqlimIqMM2VC2PbSJRt0oeuUx4kRiOIt2ljg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 1 - Oprava zárubní zdi'!C2" display="/"/>
    <hyperlink ref="A56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20"/>
      <c r="AT3" s="17" t="s">
        <v>88</v>
      </c>
    </row>
    <row r="4" s="1" customFormat="1" ht="24.96" customHeight="1">
      <c r="B4" s="20"/>
      <c r="D4" s="132" t="s">
        <v>92</v>
      </c>
      <c r="I4" s="128"/>
      <c r="L4" s="20"/>
      <c r="M4" s="133" t="s">
        <v>10</v>
      </c>
      <c r="AT4" s="17" t="s">
        <v>4</v>
      </c>
    </row>
    <row r="5" s="1" customFormat="1" ht="6.96" customHeight="1">
      <c r="B5" s="20"/>
      <c r="I5" s="128"/>
      <c r="L5" s="20"/>
    </row>
    <row r="6" s="1" customFormat="1" ht="12" customHeight="1">
      <c r="B6" s="20"/>
      <c r="D6" s="134" t="s">
        <v>16</v>
      </c>
      <c r="I6" s="128"/>
      <c r="L6" s="20"/>
    </row>
    <row r="7" s="1" customFormat="1" ht="16.5" customHeight="1">
      <c r="B7" s="20"/>
      <c r="E7" s="135" t="str">
        <f>'Rekapitulace stavby'!K6</f>
        <v>Oprava zárubní zdi v úseku H. Týn – Poběžovice</v>
      </c>
      <c r="F7" s="134"/>
      <c r="G7" s="134"/>
      <c r="H7" s="134"/>
      <c r="I7" s="128"/>
      <c r="L7" s="20"/>
    </row>
    <row r="8" s="2" customFormat="1" ht="12" customHeight="1">
      <c r="A8" s="38"/>
      <c r="B8" s="44"/>
      <c r="C8" s="38"/>
      <c r="D8" s="134" t="s">
        <v>93</v>
      </c>
      <c r="E8" s="38"/>
      <c r="F8" s="38"/>
      <c r="G8" s="38"/>
      <c r="H8" s="38"/>
      <c r="I8" s="136"/>
      <c r="J8" s="38"/>
      <c r="K8" s="38"/>
      <c r="L8" s="137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94</v>
      </c>
      <c r="F9" s="38"/>
      <c r="G9" s="38"/>
      <c r="H9" s="38"/>
      <c r="I9" s="136"/>
      <c r="J9" s="38"/>
      <c r="K9" s="38"/>
      <c r="L9" s="13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36"/>
      <c r="J10" s="38"/>
      <c r="K10" s="38"/>
      <c r="L10" s="13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4" t="s">
        <v>18</v>
      </c>
      <c r="E11" s="38"/>
      <c r="F11" s="139" t="s">
        <v>19</v>
      </c>
      <c r="G11" s="38"/>
      <c r="H11" s="38"/>
      <c r="I11" s="140" t="s">
        <v>20</v>
      </c>
      <c r="J11" s="139" t="s">
        <v>21</v>
      </c>
      <c r="K11" s="38"/>
      <c r="L11" s="13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4" t="s">
        <v>22</v>
      </c>
      <c r="E12" s="38"/>
      <c r="F12" s="139" t="s">
        <v>23</v>
      </c>
      <c r="G12" s="38"/>
      <c r="H12" s="38"/>
      <c r="I12" s="140" t="s">
        <v>24</v>
      </c>
      <c r="J12" s="141" t="str">
        <f>'Rekapitulace stavby'!AN8</f>
        <v>22. 11. 2019</v>
      </c>
      <c r="K12" s="38"/>
      <c r="L12" s="13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36"/>
      <c r="J13" s="38"/>
      <c r="K13" s="38"/>
      <c r="L13" s="13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4" t="s">
        <v>26</v>
      </c>
      <c r="E14" s="38"/>
      <c r="F14" s="38"/>
      <c r="G14" s="38"/>
      <c r="H14" s="38"/>
      <c r="I14" s="140" t="s">
        <v>27</v>
      </c>
      <c r="J14" s="139" t="s">
        <v>28</v>
      </c>
      <c r="K14" s="38"/>
      <c r="L14" s="13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">
        <v>29</v>
      </c>
      <c r="F15" s="38"/>
      <c r="G15" s="38"/>
      <c r="H15" s="38"/>
      <c r="I15" s="140" t="s">
        <v>30</v>
      </c>
      <c r="J15" s="139" t="s">
        <v>31</v>
      </c>
      <c r="K15" s="38"/>
      <c r="L15" s="13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36"/>
      <c r="J16" s="38"/>
      <c r="K16" s="38"/>
      <c r="L16" s="13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4" t="s">
        <v>32</v>
      </c>
      <c r="E17" s="38"/>
      <c r="F17" s="38"/>
      <c r="G17" s="38"/>
      <c r="H17" s="38"/>
      <c r="I17" s="140" t="s">
        <v>27</v>
      </c>
      <c r="J17" s="33" t="str">
        <f>'Rekapitulace stavby'!AN13</f>
        <v>Vyplň údaj</v>
      </c>
      <c r="K17" s="38"/>
      <c r="L17" s="13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40" t="s">
        <v>30</v>
      </c>
      <c r="J18" s="33" t="str">
        <f>'Rekapitulace stavby'!AN14</f>
        <v>Vyplň údaj</v>
      </c>
      <c r="K18" s="38"/>
      <c r="L18" s="13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36"/>
      <c r="J19" s="38"/>
      <c r="K19" s="38"/>
      <c r="L19" s="13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4" t="s">
        <v>34</v>
      </c>
      <c r="E20" s="38"/>
      <c r="F20" s="38"/>
      <c r="G20" s="38"/>
      <c r="H20" s="38"/>
      <c r="I20" s="140" t="s">
        <v>27</v>
      </c>
      <c r="J20" s="139" t="s">
        <v>35</v>
      </c>
      <c r="K20" s="38"/>
      <c r="L20" s="13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">
        <v>36</v>
      </c>
      <c r="F21" s="38"/>
      <c r="G21" s="38"/>
      <c r="H21" s="38"/>
      <c r="I21" s="140" t="s">
        <v>30</v>
      </c>
      <c r="J21" s="139" t="s">
        <v>37</v>
      </c>
      <c r="K21" s="38"/>
      <c r="L21" s="13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36"/>
      <c r="J22" s="38"/>
      <c r="K22" s="38"/>
      <c r="L22" s="13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4" t="s">
        <v>39</v>
      </c>
      <c r="E23" s="38"/>
      <c r="F23" s="38"/>
      <c r="G23" s="38"/>
      <c r="H23" s="38"/>
      <c r="I23" s="140" t="s">
        <v>27</v>
      </c>
      <c r="J23" s="139" t="s">
        <v>40</v>
      </c>
      <c r="K23" s="38"/>
      <c r="L23" s="13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">
        <v>41</v>
      </c>
      <c r="F24" s="38"/>
      <c r="G24" s="38"/>
      <c r="H24" s="38"/>
      <c r="I24" s="140" t="s">
        <v>30</v>
      </c>
      <c r="J24" s="139" t="s">
        <v>40</v>
      </c>
      <c r="K24" s="38"/>
      <c r="L24" s="13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36"/>
      <c r="J25" s="38"/>
      <c r="K25" s="38"/>
      <c r="L25" s="13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4" t="s">
        <v>42</v>
      </c>
      <c r="E26" s="38"/>
      <c r="F26" s="38"/>
      <c r="G26" s="38"/>
      <c r="H26" s="38"/>
      <c r="I26" s="136"/>
      <c r="J26" s="38"/>
      <c r="K26" s="38"/>
      <c r="L26" s="13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2"/>
      <c r="B27" s="143"/>
      <c r="C27" s="142"/>
      <c r="D27" s="142"/>
      <c r="E27" s="144" t="s">
        <v>40</v>
      </c>
      <c r="F27" s="144"/>
      <c r="G27" s="144"/>
      <c r="H27" s="144"/>
      <c r="I27" s="145"/>
      <c r="J27" s="142"/>
      <c r="K27" s="142"/>
      <c r="L27" s="146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36"/>
      <c r="J28" s="38"/>
      <c r="K28" s="38"/>
      <c r="L28" s="13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7"/>
      <c r="E29" s="147"/>
      <c r="F29" s="147"/>
      <c r="G29" s="147"/>
      <c r="H29" s="147"/>
      <c r="I29" s="148"/>
      <c r="J29" s="147"/>
      <c r="K29" s="147"/>
      <c r="L29" s="137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9" t="s">
        <v>44</v>
      </c>
      <c r="E30" s="38"/>
      <c r="F30" s="38"/>
      <c r="G30" s="38"/>
      <c r="H30" s="38"/>
      <c r="I30" s="136"/>
      <c r="J30" s="150">
        <f>ROUND(J85, 2)</f>
        <v>0</v>
      </c>
      <c r="K30" s="38"/>
      <c r="L30" s="13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7"/>
      <c r="E31" s="147"/>
      <c r="F31" s="147"/>
      <c r="G31" s="147"/>
      <c r="H31" s="147"/>
      <c r="I31" s="148"/>
      <c r="J31" s="147"/>
      <c r="K31" s="147"/>
      <c r="L31" s="13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1" t="s">
        <v>46</v>
      </c>
      <c r="G32" s="38"/>
      <c r="H32" s="38"/>
      <c r="I32" s="152" t="s">
        <v>45</v>
      </c>
      <c r="J32" s="151" t="s">
        <v>47</v>
      </c>
      <c r="K32" s="38"/>
      <c r="L32" s="13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48</v>
      </c>
      <c r="E33" s="134" t="s">
        <v>49</v>
      </c>
      <c r="F33" s="154">
        <f>ROUND((SUM(BE85:BE322)),  2)</f>
        <v>0</v>
      </c>
      <c r="G33" s="38"/>
      <c r="H33" s="38"/>
      <c r="I33" s="155">
        <v>0.20999999999999999</v>
      </c>
      <c r="J33" s="154">
        <f>ROUND(((SUM(BE85:BE322))*I33),  2)</f>
        <v>0</v>
      </c>
      <c r="K33" s="38"/>
      <c r="L33" s="13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4" t="s">
        <v>50</v>
      </c>
      <c r="F34" s="154">
        <f>ROUND((SUM(BF85:BF322)),  2)</f>
        <v>0</v>
      </c>
      <c r="G34" s="38"/>
      <c r="H34" s="38"/>
      <c r="I34" s="155">
        <v>0.14999999999999999</v>
      </c>
      <c r="J34" s="154">
        <f>ROUND(((SUM(BF85:BF322))*I34),  2)</f>
        <v>0</v>
      </c>
      <c r="K34" s="38"/>
      <c r="L34" s="13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4" t="s">
        <v>51</v>
      </c>
      <c r="F35" s="154">
        <f>ROUND((SUM(BG85:BG322)),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13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4" t="s">
        <v>52</v>
      </c>
      <c r="F36" s="154">
        <f>ROUND((SUM(BH85:BH322)),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13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4" t="s">
        <v>53</v>
      </c>
      <c r="F37" s="154">
        <f>ROUND((SUM(BI85:BI322)),  2)</f>
        <v>0</v>
      </c>
      <c r="G37" s="38"/>
      <c r="H37" s="38"/>
      <c r="I37" s="155">
        <v>0</v>
      </c>
      <c r="J37" s="154">
        <f>0</f>
        <v>0</v>
      </c>
      <c r="K37" s="38"/>
      <c r="L37" s="13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36"/>
      <c r="J38" s="38"/>
      <c r="K38" s="38"/>
      <c r="L38" s="13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54</v>
      </c>
      <c r="E39" s="158"/>
      <c r="F39" s="158"/>
      <c r="G39" s="159" t="s">
        <v>55</v>
      </c>
      <c r="H39" s="160" t="s">
        <v>56</v>
      </c>
      <c r="I39" s="161"/>
      <c r="J39" s="162">
        <f>SUM(J30:J37)</f>
        <v>0</v>
      </c>
      <c r="K39" s="163"/>
      <c r="L39" s="13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4"/>
      <c r="C40" s="165"/>
      <c r="D40" s="165"/>
      <c r="E40" s="165"/>
      <c r="F40" s="165"/>
      <c r="G40" s="165"/>
      <c r="H40" s="165"/>
      <c r="I40" s="166"/>
      <c r="J40" s="165"/>
      <c r="K40" s="165"/>
      <c r="L40" s="13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9"/>
      <c r="J44" s="168"/>
      <c r="K44" s="168"/>
      <c r="L44" s="137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95</v>
      </c>
      <c r="D45" s="40"/>
      <c r="E45" s="40"/>
      <c r="F45" s="40"/>
      <c r="G45" s="40"/>
      <c r="H45" s="40"/>
      <c r="I45" s="136"/>
      <c r="J45" s="40"/>
      <c r="K45" s="40"/>
      <c r="L45" s="137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136"/>
      <c r="J46" s="40"/>
      <c r="K46" s="40"/>
      <c r="L46" s="13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136"/>
      <c r="J47" s="40"/>
      <c r="K47" s="40"/>
      <c r="L47" s="13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70" t="str">
        <f>E7</f>
        <v>Oprava zárubní zdi v úseku H. Týn – Poběžovice</v>
      </c>
      <c r="F48" s="32"/>
      <c r="G48" s="32"/>
      <c r="H48" s="32"/>
      <c r="I48" s="136"/>
      <c r="J48" s="40"/>
      <c r="K48" s="40"/>
      <c r="L48" s="13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93</v>
      </c>
      <c r="D49" s="40"/>
      <c r="E49" s="40"/>
      <c r="F49" s="40"/>
      <c r="G49" s="40"/>
      <c r="H49" s="40"/>
      <c r="I49" s="136"/>
      <c r="J49" s="40"/>
      <c r="K49" s="40"/>
      <c r="L49" s="13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1 - Oprava zárubní zdi</v>
      </c>
      <c r="F50" s="40"/>
      <c r="G50" s="40"/>
      <c r="H50" s="40"/>
      <c r="I50" s="136"/>
      <c r="J50" s="40"/>
      <c r="K50" s="40"/>
      <c r="L50" s="13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136"/>
      <c r="J51" s="40"/>
      <c r="K51" s="40"/>
      <c r="L51" s="137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22</v>
      </c>
      <c r="D52" s="40"/>
      <c r="E52" s="40"/>
      <c r="F52" s="27" t="str">
        <f>F12</f>
        <v>Horšovský Týn</v>
      </c>
      <c r="G52" s="40"/>
      <c r="H52" s="40"/>
      <c r="I52" s="140" t="s">
        <v>24</v>
      </c>
      <c r="J52" s="72" t="str">
        <f>IF(J12="","",J12)</f>
        <v>22. 11. 2019</v>
      </c>
      <c r="K52" s="40"/>
      <c r="L52" s="13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136"/>
      <c r="J53" s="40"/>
      <c r="K53" s="40"/>
      <c r="L53" s="13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26</v>
      </c>
      <c r="D54" s="40"/>
      <c r="E54" s="40"/>
      <c r="F54" s="27" t="str">
        <f>E15</f>
        <v>Správa železniční dopravní cesty, s.o.</v>
      </c>
      <c r="G54" s="40"/>
      <c r="H54" s="40"/>
      <c r="I54" s="140" t="s">
        <v>34</v>
      </c>
      <c r="J54" s="36" t="str">
        <f>E21</f>
        <v>SG Geotechnika a.s.</v>
      </c>
      <c r="K54" s="40"/>
      <c r="L54" s="13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32</v>
      </c>
      <c r="D55" s="40"/>
      <c r="E55" s="40"/>
      <c r="F55" s="27" t="str">
        <f>IF(E18="","",E18)</f>
        <v>Vyplň údaj</v>
      </c>
      <c r="G55" s="40"/>
      <c r="H55" s="40"/>
      <c r="I55" s="140" t="s">
        <v>39</v>
      </c>
      <c r="J55" s="36" t="str">
        <f>E24</f>
        <v>Mgr. Petr Olišar</v>
      </c>
      <c r="K55" s="40"/>
      <c r="L55" s="13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136"/>
      <c r="J56" s="40"/>
      <c r="K56" s="40"/>
      <c r="L56" s="13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1" t="s">
        <v>96</v>
      </c>
      <c r="D57" s="172"/>
      <c r="E57" s="172"/>
      <c r="F57" s="172"/>
      <c r="G57" s="172"/>
      <c r="H57" s="172"/>
      <c r="I57" s="173"/>
      <c r="J57" s="174" t="s">
        <v>97</v>
      </c>
      <c r="K57" s="172"/>
      <c r="L57" s="13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136"/>
      <c r="J58" s="40"/>
      <c r="K58" s="40"/>
      <c r="L58" s="13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5" t="s">
        <v>76</v>
      </c>
      <c r="D59" s="40"/>
      <c r="E59" s="40"/>
      <c r="F59" s="40"/>
      <c r="G59" s="40"/>
      <c r="H59" s="40"/>
      <c r="I59" s="136"/>
      <c r="J59" s="102">
        <f>J85</f>
        <v>0</v>
      </c>
      <c r="K59" s="40"/>
      <c r="L59" s="13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98</v>
      </c>
    </row>
    <row r="60" s="9" customFormat="1" ht="24.96" customHeight="1">
      <c r="A60" s="9"/>
      <c r="B60" s="176"/>
      <c r="C60" s="177"/>
      <c r="D60" s="178" t="s">
        <v>99</v>
      </c>
      <c r="E60" s="179"/>
      <c r="F60" s="179"/>
      <c r="G60" s="179"/>
      <c r="H60" s="179"/>
      <c r="I60" s="180"/>
      <c r="J60" s="181">
        <f>J86</f>
        <v>0</v>
      </c>
      <c r="K60" s="177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84"/>
      <c r="D61" s="185" t="s">
        <v>100</v>
      </c>
      <c r="E61" s="186"/>
      <c r="F61" s="186"/>
      <c r="G61" s="186"/>
      <c r="H61" s="186"/>
      <c r="I61" s="187"/>
      <c r="J61" s="188">
        <f>J87</f>
        <v>0</v>
      </c>
      <c r="K61" s="184"/>
      <c r="L61" s="18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84"/>
      <c r="D62" s="185" t="s">
        <v>101</v>
      </c>
      <c r="E62" s="186"/>
      <c r="F62" s="186"/>
      <c r="G62" s="186"/>
      <c r="H62" s="186"/>
      <c r="I62" s="187"/>
      <c r="J62" s="188">
        <f>J175</f>
        <v>0</v>
      </c>
      <c r="K62" s="184"/>
      <c r="L62" s="18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84"/>
      <c r="D63" s="185" t="s">
        <v>102</v>
      </c>
      <c r="E63" s="186"/>
      <c r="F63" s="186"/>
      <c r="G63" s="186"/>
      <c r="H63" s="186"/>
      <c r="I63" s="187"/>
      <c r="J63" s="188">
        <f>J204</f>
        <v>0</v>
      </c>
      <c r="K63" s="184"/>
      <c r="L63" s="18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3"/>
      <c r="C64" s="184"/>
      <c r="D64" s="185" t="s">
        <v>103</v>
      </c>
      <c r="E64" s="186"/>
      <c r="F64" s="186"/>
      <c r="G64" s="186"/>
      <c r="H64" s="186"/>
      <c r="I64" s="187"/>
      <c r="J64" s="188">
        <f>J225</f>
        <v>0</v>
      </c>
      <c r="K64" s="184"/>
      <c r="L64" s="18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4.88" customHeight="1">
      <c r="A65" s="10"/>
      <c r="B65" s="183"/>
      <c r="C65" s="184"/>
      <c r="D65" s="185" t="s">
        <v>104</v>
      </c>
      <c r="E65" s="186"/>
      <c r="F65" s="186"/>
      <c r="G65" s="186"/>
      <c r="H65" s="186"/>
      <c r="I65" s="187"/>
      <c r="J65" s="188">
        <f>J226</f>
        <v>0</v>
      </c>
      <c r="K65" s="184"/>
      <c r="L65" s="18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136"/>
      <c r="J66" s="40"/>
      <c r="K66" s="40"/>
      <c r="L66" s="137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59"/>
      <c r="C67" s="60"/>
      <c r="D67" s="60"/>
      <c r="E67" s="60"/>
      <c r="F67" s="60"/>
      <c r="G67" s="60"/>
      <c r="H67" s="60"/>
      <c r="I67" s="166"/>
      <c r="J67" s="60"/>
      <c r="K67" s="60"/>
      <c r="L67" s="137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71" s="2" customFormat="1" ht="6.96" customHeight="1">
      <c r="A71" s="38"/>
      <c r="B71" s="61"/>
      <c r="C71" s="62"/>
      <c r="D71" s="62"/>
      <c r="E71" s="62"/>
      <c r="F71" s="62"/>
      <c r="G71" s="62"/>
      <c r="H71" s="62"/>
      <c r="I71" s="169"/>
      <c r="J71" s="62"/>
      <c r="K71" s="62"/>
      <c r="L71" s="13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3" t="s">
        <v>105</v>
      </c>
      <c r="D72" s="40"/>
      <c r="E72" s="40"/>
      <c r="F72" s="40"/>
      <c r="G72" s="40"/>
      <c r="H72" s="40"/>
      <c r="I72" s="136"/>
      <c r="J72" s="40"/>
      <c r="K72" s="40"/>
      <c r="L72" s="13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136"/>
      <c r="J73" s="40"/>
      <c r="K73" s="40"/>
      <c r="L73" s="13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16</v>
      </c>
      <c r="D74" s="40"/>
      <c r="E74" s="40"/>
      <c r="F74" s="40"/>
      <c r="G74" s="40"/>
      <c r="H74" s="40"/>
      <c r="I74" s="136"/>
      <c r="J74" s="40"/>
      <c r="K74" s="40"/>
      <c r="L74" s="13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170" t="str">
        <f>E7</f>
        <v>Oprava zárubní zdi v úseku H. Týn – Poběžovice</v>
      </c>
      <c r="F75" s="32"/>
      <c r="G75" s="32"/>
      <c r="H75" s="32"/>
      <c r="I75" s="136"/>
      <c r="J75" s="40"/>
      <c r="K75" s="40"/>
      <c r="L75" s="13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93</v>
      </c>
      <c r="D76" s="40"/>
      <c r="E76" s="40"/>
      <c r="F76" s="40"/>
      <c r="G76" s="40"/>
      <c r="H76" s="40"/>
      <c r="I76" s="136"/>
      <c r="J76" s="40"/>
      <c r="K76" s="40"/>
      <c r="L76" s="13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E9</f>
        <v>SO 1 - Oprava zárubní zdi</v>
      </c>
      <c r="F77" s="40"/>
      <c r="G77" s="40"/>
      <c r="H77" s="40"/>
      <c r="I77" s="136"/>
      <c r="J77" s="40"/>
      <c r="K77" s="40"/>
      <c r="L77" s="13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136"/>
      <c r="J78" s="40"/>
      <c r="K78" s="40"/>
      <c r="L78" s="13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22</v>
      </c>
      <c r="D79" s="40"/>
      <c r="E79" s="40"/>
      <c r="F79" s="27" t="str">
        <f>F12</f>
        <v>Horšovský Týn</v>
      </c>
      <c r="G79" s="40"/>
      <c r="H79" s="40"/>
      <c r="I79" s="140" t="s">
        <v>24</v>
      </c>
      <c r="J79" s="72" t="str">
        <f>IF(J12="","",J12)</f>
        <v>22. 11. 2019</v>
      </c>
      <c r="K79" s="40"/>
      <c r="L79" s="13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136"/>
      <c r="J80" s="40"/>
      <c r="K80" s="40"/>
      <c r="L80" s="13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5.65" customHeight="1">
      <c r="A81" s="38"/>
      <c r="B81" s="39"/>
      <c r="C81" s="32" t="s">
        <v>26</v>
      </c>
      <c r="D81" s="40"/>
      <c r="E81" s="40"/>
      <c r="F81" s="27" t="str">
        <f>E15</f>
        <v>Správa železniční dopravní cesty, s.o.</v>
      </c>
      <c r="G81" s="40"/>
      <c r="H81" s="40"/>
      <c r="I81" s="140" t="s">
        <v>34</v>
      </c>
      <c r="J81" s="36" t="str">
        <f>E21</f>
        <v>SG Geotechnika a.s.</v>
      </c>
      <c r="K81" s="40"/>
      <c r="L81" s="13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32</v>
      </c>
      <c r="D82" s="40"/>
      <c r="E82" s="40"/>
      <c r="F82" s="27" t="str">
        <f>IF(E18="","",E18)</f>
        <v>Vyplň údaj</v>
      </c>
      <c r="G82" s="40"/>
      <c r="H82" s="40"/>
      <c r="I82" s="140" t="s">
        <v>39</v>
      </c>
      <c r="J82" s="36" t="str">
        <f>E24</f>
        <v>Mgr. Petr Olišar</v>
      </c>
      <c r="K82" s="40"/>
      <c r="L82" s="137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136"/>
      <c r="J83" s="40"/>
      <c r="K83" s="40"/>
      <c r="L83" s="137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11" customFormat="1" ht="29.28" customHeight="1">
      <c r="A84" s="190"/>
      <c r="B84" s="191"/>
      <c r="C84" s="192" t="s">
        <v>106</v>
      </c>
      <c r="D84" s="193" t="s">
        <v>63</v>
      </c>
      <c r="E84" s="193" t="s">
        <v>59</v>
      </c>
      <c r="F84" s="193" t="s">
        <v>60</v>
      </c>
      <c r="G84" s="193" t="s">
        <v>107</v>
      </c>
      <c r="H84" s="193" t="s">
        <v>108</v>
      </c>
      <c r="I84" s="194" t="s">
        <v>109</v>
      </c>
      <c r="J84" s="193" t="s">
        <v>97</v>
      </c>
      <c r="K84" s="195" t="s">
        <v>110</v>
      </c>
      <c r="L84" s="196"/>
      <c r="M84" s="92" t="s">
        <v>40</v>
      </c>
      <c r="N84" s="93" t="s">
        <v>48</v>
      </c>
      <c r="O84" s="93" t="s">
        <v>111</v>
      </c>
      <c r="P84" s="93" t="s">
        <v>112</v>
      </c>
      <c r="Q84" s="93" t="s">
        <v>113</v>
      </c>
      <c r="R84" s="93" t="s">
        <v>114</v>
      </c>
      <c r="S84" s="93" t="s">
        <v>115</v>
      </c>
      <c r="T84" s="94" t="s">
        <v>116</v>
      </c>
      <c r="U84" s="190"/>
      <c r="V84" s="190"/>
      <c r="W84" s="190"/>
      <c r="X84" s="190"/>
      <c r="Y84" s="190"/>
      <c r="Z84" s="190"/>
      <c r="AA84" s="190"/>
      <c r="AB84" s="190"/>
      <c r="AC84" s="190"/>
      <c r="AD84" s="190"/>
      <c r="AE84" s="190"/>
    </row>
    <row r="85" s="2" customFormat="1" ht="22.8" customHeight="1">
      <c r="A85" s="38"/>
      <c r="B85" s="39"/>
      <c r="C85" s="99" t="s">
        <v>117</v>
      </c>
      <c r="D85" s="40"/>
      <c r="E85" s="40"/>
      <c r="F85" s="40"/>
      <c r="G85" s="40"/>
      <c r="H85" s="40"/>
      <c r="I85" s="136"/>
      <c r="J85" s="197">
        <f>BK85</f>
        <v>0</v>
      </c>
      <c r="K85" s="40"/>
      <c r="L85" s="44"/>
      <c r="M85" s="95"/>
      <c r="N85" s="198"/>
      <c r="O85" s="96"/>
      <c r="P85" s="199">
        <f>P86</f>
        <v>0</v>
      </c>
      <c r="Q85" s="96"/>
      <c r="R85" s="199">
        <f>R86</f>
        <v>854.19842401000005</v>
      </c>
      <c r="S85" s="96"/>
      <c r="T85" s="200">
        <f>T86</f>
        <v>0.44800000000000001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77</v>
      </c>
      <c r="AU85" s="17" t="s">
        <v>98</v>
      </c>
      <c r="BK85" s="201">
        <f>BK86</f>
        <v>0</v>
      </c>
    </row>
    <row r="86" s="12" customFormat="1" ht="25.92" customHeight="1">
      <c r="A86" s="12"/>
      <c r="B86" s="202"/>
      <c r="C86" s="203"/>
      <c r="D86" s="204" t="s">
        <v>77</v>
      </c>
      <c r="E86" s="205" t="s">
        <v>118</v>
      </c>
      <c r="F86" s="205" t="s">
        <v>119</v>
      </c>
      <c r="G86" s="203"/>
      <c r="H86" s="203"/>
      <c r="I86" s="206"/>
      <c r="J86" s="207">
        <f>BK86</f>
        <v>0</v>
      </c>
      <c r="K86" s="203"/>
      <c r="L86" s="208"/>
      <c r="M86" s="209"/>
      <c r="N86" s="210"/>
      <c r="O86" s="210"/>
      <c r="P86" s="211">
        <f>P87+P175+P204+P225</f>
        <v>0</v>
      </c>
      <c r="Q86" s="210"/>
      <c r="R86" s="211">
        <f>R87+R175+R204+R225</f>
        <v>854.19842401000005</v>
      </c>
      <c r="S86" s="210"/>
      <c r="T86" s="212">
        <f>T87+T175+T204+T225</f>
        <v>0.44800000000000001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13" t="s">
        <v>86</v>
      </c>
      <c r="AT86" s="214" t="s">
        <v>77</v>
      </c>
      <c r="AU86" s="214" t="s">
        <v>78</v>
      </c>
      <c r="AY86" s="213" t="s">
        <v>120</v>
      </c>
      <c r="BK86" s="215">
        <f>BK87+BK175+BK204+BK225</f>
        <v>0</v>
      </c>
    </row>
    <row r="87" s="12" customFormat="1" ht="22.8" customHeight="1">
      <c r="A87" s="12"/>
      <c r="B87" s="202"/>
      <c r="C87" s="203"/>
      <c r="D87" s="204" t="s">
        <v>77</v>
      </c>
      <c r="E87" s="216" t="s">
        <v>86</v>
      </c>
      <c r="F87" s="216" t="s">
        <v>121</v>
      </c>
      <c r="G87" s="203"/>
      <c r="H87" s="203"/>
      <c r="I87" s="206"/>
      <c r="J87" s="217">
        <f>BK87</f>
        <v>0</v>
      </c>
      <c r="K87" s="203"/>
      <c r="L87" s="208"/>
      <c r="M87" s="209"/>
      <c r="N87" s="210"/>
      <c r="O87" s="210"/>
      <c r="P87" s="211">
        <f>SUM(P88:P174)</f>
        <v>0</v>
      </c>
      <c r="Q87" s="210"/>
      <c r="R87" s="211">
        <f>SUM(R88:R174)</f>
        <v>1.03834</v>
      </c>
      <c r="S87" s="210"/>
      <c r="T87" s="212">
        <f>SUM(T88:T174)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3" t="s">
        <v>86</v>
      </c>
      <c r="AT87" s="214" t="s">
        <v>77</v>
      </c>
      <c r="AU87" s="214" t="s">
        <v>86</v>
      </c>
      <c r="AY87" s="213" t="s">
        <v>120</v>
      </c>
      <c r="BK87" s="215">
        <f>SUM(BK88:BK174)</f>
        <v>0</v>
      </c>
    </row>
    <row r="88" s="2" customFormat="1" ht="16.5" customHeight="1">
      <c r="A88" s="38"/>
      <c r="B88" s="39"/>
      <c r="C88" s="218" t="s">
        <v>86</v>
      </c>
      <c r="D88" s="218" t="s">
        <v>122</v>
      </c>
      <c r="E88" s="219" t="s">
        <v>123</v>
      </c>
      <c r="F88" s="220" t="s">
        <v>124</v>
      </c>
      <c r="G88" s="221" t="s">
        <v>125</v>
      </c>
      <c r="H88" s="222">
        <v>666.43399999999997</v>
      </c>
      <c r="I88" s="223"/>
      <c r="J88" s="224">
        <f>ROUND(I88*H88,2)</f>
        <v>0</v>
      </c>
      <c r="K88" s="220" t="s">
        <v>126</v>
      </c>
      <c r="L88" s="44"/>
      <c r="M88" s="225" t="s">
        <v>40</v>
      </c>
      <c r="N88" s="226" t="s">
        <v>49</v>
      </c>
      <c r="O88" s="84"/>
      <c r="P88" s="227">
        <f>O88*H88</f>
        <v>0</v>
      </c>
      <c r="Q88" s="227">
        <v>0</v>
      </c>
      <c r="R88" s="227">
        <f>Q88*H88</f>
        <v>0</v>
      </c>
      <c r="S88" s="227">
        <v>0</v>
      </c>
      <c r="T88" s="228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29" t="s">
        <v>127</v>
      </c>
      <c r="AT88" s="229" t="s">
        <v>122</v>
      </c>
      <c r="AU88" s="229" t="s">
        <v>88</v>
      </c>
      <c r="AY88" s="17" t="s">
        <v>120</v>
      </c>
      <c r="BE88" s="230">
        <f>IF(N88="základní",J88,0)</f>
        <v>0</v>
      </c>
      <c r="BF88" s="230">
        <f>IF(N88="snížená",J88,0)</f>
        <v>0</v>
      </c>
      <c r="BG88" s="230">
        <f>IF(N88="zákl. přenesená",J88,0)</f>
        <v>0</v>
      </c>
      <c r="BH88" s="230">
        <f>IF(N88="sníž. přenesená",J88,0)</f>
        <v>0</v>
      </c>
      <c r="BI88" s="230">
        <f>IF(N88="nulová",J88,0)</f>
        <v>0</v>
      </c>
      <c r="BJ88" s="17" t="s">
        <v>86</v>
      </c>
      <c r="BK88" s="230">
        <f>ROUND(I88*H88,2)</f>
        <v>0</v>
      </c>
      <c r="BL88" s="17" t="s">
        <v>127</v>
      </c>
      <c r="BM88" s="229" t="s">
        <v>128</v>
      </c>
    </row>
    <row r="89" s="2" customFormat="1">
      <c r="A89" s="38"/>
      <c r="B89" s="39"/>
      <c r="C89" s="40"/>
      <c r="D89" s="231" t="s">
        <v>129</v>
      </c>
      <c r="E89" s="40"/>
      <c r="F89" s="232" t="s">
        <v>130</v>
      </c>
      <c r="G89" s="40"/>
      <c r="H89" s="40"/>
      <c r="I89" s="136"/>
      <c r="J89" s="40"/>
      <c r="K89" s="40"/>
      <c r="L89" s="44"/>
      <c r="M89" s="233"/>
      <c r="N89" s="234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129</v>
      </c>
      <c r="AU89" s="17" t="s">
        <v>88</v>
      </c>
    </row>
    <row r="90" s="2" customFormat="1">
      <c r="A90" s="38"/>
      <c r="B90" s="39"/>
      <c r="C90" s="40"/>
      <c r="D90" s="231" t="s">
        <v>131</v>
      </c>
      <c r="E90" s="40"/>
      <c r="F90" s="235" t="s">
        <v>132</v>
      </c>
      <c r="G90" s="40"/>
      <c r="H90" s="40"/>
      <c r="I90" s="136"/>
      <c r="J90" s="40"/>
      <c r="K90" s="40"/>
      <c r="L90" s="44"/>
      <c r="M90" s="233"/>
      <c r="N90" s="234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131</v>
      </c>
      <c r="AU90" s="17" t="s">
        <v>88</v>
      </c>
    </row>
    <row r="91" s="2" customFormat="1">
      <c r="A91" s="38"/>
      <c r="B91" s="39"/>
      <c r="C91" s="40"/>
      <c r="D91" s="231" t="s">
        <v>133</v>
      </c>
      <c r="E91" s="40"/>
      <c r="F91" s="235" t="s">
        <v>134</v>
      </c>
      <c r="G91" s="40"/>
      <c r="H91" s="40"/>
      <c r="I91" s="136"/>
      <c r="J91" s="40"/>
      <c r="K91" s="40"/>
      <c r="L91" s="44"/>
      <c r="M91" s="233"/>
      <c r="N91" s="234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133</v>
      </c>
      <c r="AU91" s="17" t="s">
        <v>88</v>
      </c>
    </row>
    <row r="92" s="13" customFormat="1">
      <c r="A92" s="13"/>
      <c r="B92" s="236"/>
      <c r="C92" s="237"/>
      <c r="D92" s="231" t="s">
        <v>135</v>
      </c>
      <c r="E92" s="238" t="s">
        <v>40</v>
      </c>
      <c r="F92" s="239" t="s">
        <v>136</v>
      </c>
      <c r="G92" s="237"/>
      <c r="H92" s="240">
        <v>1320.047</v>
      </c>
      <c r="I92" s="241"/>
      <c r="J92" s="237"/>
      <c r="K92" s="237"/>
      <c r="L92" s="242"/>
      <c r="M92" s="243"/>
      <c r="N92" s="244"/>
      <c r="O92" s="244"/>
      <c r="P92" s="244"/>
      <c r="Q92" s="244"/>
      <c r="R92" s="244"/>
      <c r="S92" s="244"/>
      <c r="T92" s="245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6" t="s">
        <v>135</v>
      </c>
      <c r="AU92" s="246" t="s">
        <v>88</v>
      </c>
      <c r="AV92" s="13" t="s">
        <v>88</v>
      </c>
      <c r="AW92" s="13" t="s">
        <v>38</v>
      </c>
      <c r="AX92" s="13" t="s">
        <v>78</v>
      </c>
      <c r="AY92" s="246" t="s">
        <v>120</v>
      </c>
    </row>
    <row r="93" s="13" customFormat="1">
      <c r="A93" s="13"/>
      <c r="B93" s="236"/>
      <c r="C93" s="237"/>
      <c r="D93" s="231" t="s">
        <v>135</v>
      </c>
      <c r="E93" s="238" t="s">
        <v>40</v>
      </c>
      <c r="F93" s="239" t="s">
        <v>137</v>
      </c>
      <c r="G93" s="237"/>
      <c r="H93" s="240">
        <v>12.82</v>
      </c>
      <c r="I93" s="241"/>
      <c r="J93" s="237"/>
      <c r="K93" s="237"/>
      <c r="L93" s="242"/>
      <c r="M93" s="243"/>
      <c r="N93" s="244"/>
      <c r="O93" s="244"/>
      <c r="P93" s="244"/>
      <c r="Q93" s="244"/>
      <c r="R93" s="244"/>
      <c r="S93" s="244"/>
      <c r="T93" s="24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6" t="s">
        <v>135</v>
      </c>
      <c r="AU93" s="246" t="s">
        <v>88</v>
      </c>
      <c r="AV93" s="13" t="s">
        <v>88</v>
      </c>
      <c r="AW93" s="13" t="s">
        <v>38</v>
      </c>
      <c r="AX93" s="13" t="s">
        <v>78</v>
      </c>
      <c r="AY93" s="246" t="s">
        <v>120</v>
      </c>
    </row>
    <row r="94" s="14" customFormat="1">
      <c r="A94" s="14"/>
      <c r="B94" s="247"/>
      <c r="C94" s="248"/>
      <c r="D94" s="231" t="s">
        <v>135</v>
      </c>
      <c r="E94" s="249" t="s">
        <v>40</v>
      </c>
      <c r="F94" s="250" t="s">
        <v>138</v>
      </c>
      <c r="G94" s="248"/>
      <c r="H94" s="251">
        <v>1332.867</v>
      </c>
      <c r="I94" s="252"/>
      <c r="J94" s="248"/>
      <c r="K94" s="248"/>
      <c r="L94" s="253"/>
      <c r="M94" s="254"/>
      <c r="N94" s="255"/>
      <c r="O94" s="255"/>
      <c r="P94" s="255"/>
      <c r="Q94" s="255"/>
      <c r="R94" s="255"/>
      <c r="S94" s="255"/>
      <c r="T94" s="256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7" t="s">
        <v>135</v>
      </c>
      <c r="AU94" s="257" t="s">
        <v>88</v>
      </c>
      <c r="AV94" s="14" t="s">
        <v>127</v>
      </c>
      <c r="AW94" s="14" t="s">
        <v>38</v>
      </c>
      <c r="AX94" s="14" t="s">
        <v>86</v>
      </c>
      <c r="AY94" s="257" t="s">
        <v>120</v>
      </c>
    </row>
    <row r="95" s="13" customFormat="1">
      <c r="A95" s="13"/>
      <c r="B95" s="236"/>
      <c r="C95" s="237"/>
      <c r="D95" s="231" t="s">
        <v>135</v>
      </c>
      <c r="E95" s="237"/>
      <c r="F95" s="239" t="s">
        <v>139</v>
      </c>
      <c r="G95" s="237"/>
      <c r="H95" s="240">
        <v>666.43399999999997</v>
      </c>
      <c r="I95" s="241"/>
      <c r="J95" s="237"/>
      <c r="K95" s="237"/>
      <c r="L95" s="242"/>
      <c r="M95" s="243"/>
      <c r="N95" s="244"/>
      <c r="O95" s="244"/>
      <c r="P95" s="244"/>
      <c r="Q95" s="244"/>
      <c r="R95" s="244"/>
      <c r="S95" s="244"/>
      <c r="T95" s="245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6" t="s">
        <v>135</v>
      </c>
      <c r="AU95" s="246" t="s">
        <v>88</v>
      </c>
      <c r="AV95" s="13" t="s">
        <v>88</v>
      </c>
      <c r="AW95" s="13" t="s">
        <v>4</v>
      </c>
      <c r="AX95" s="13" t="s">
        <v>86</v>
      </c>
      <c r="AY95" s="246" t="s">
        <v>120</v>
      </c>
    </row>
    <row r="96" s="2" customFormat="1" ht="16.5" customHeight="1">
      <c r="A96" s="38"/>
      <c r="B96" s="39"/>
      <c r="C96" s="218" t="s">
        <v>88</v>
      </c>
      <c r="D96" s="218" t="s">
        <v>122</v>
      </c>
      <c r="E96" s="219" t="s">
        <v>140</v>
      </c>
      <c r="F96" s="220" t="s">
        <v>141</v>
      </c>
      <c r="G96" s="221" t="s">
        <v>125</v>
      </c>
      <c r="H96" s="222">
        <v>666.43399999999997</v>
      </c>
      <c r="I96" s="223"/>
      <c r="J96" s="224">
        <f>ROUND(I96*H96,2)</f>
        <v>0</v>
      </c>
      <c r="K96" s="220" t="s">
        <v>126</v>
      </c>
      <c r="L96" s="44"/>
      <c r="M96" s="225" t="s">
        <v>40</v>
      </c>
      <c r="N96" s="226" t="s">
        <v>49</v>
      </c>
      <c r="O96" s="84"/>
      <c r="P96" s="227">
        <f>O96*H96</f>
        <v>0</v>
      </c>
      <c r="Q96" s="227">
        <v>0</v>
      </c>
      <c r="R96" s="227">
        <f>Q96*H96</f>
        <v>0</v>
      </c>
      <c r="S96" s="227">
        <v>0</v>
      </c>
      <c r="T96" s="228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9" t="s">
        <v>127</v>
      </c>
      <c r="AT96" s="229" t="s">
        <v>122</v>
      </c>
      <c r="AU96" s="229" t="s">
        <v>88</v>
      </c>
      <c r="AY96" s="17" t="s">
        <v>120</v>
      </c>
      <c r="BE96" s="230">
        <f>IF(N96="základní",J96,0)</f>
        <v>0</v>
      </c>
      <c r="BF96" s="230">
        <f>IF(N96="snížená",J96,0)</f>
        <v>0</v>
      </c>
      <c r="BG96" s="230">
        <f>IF(N96="zákl. přenesená",J96,0)</f>
        <v>0</v>
      </c>
      <c r="BH96" s="230">
        <f>IF(N96="sníž. přenesená",J96,0)</f>
        <v>0</v>
      </c>
      <c r="BI96" s="230">
        <f>IF(N96="nulová",J96,0)</f>
        <v>0</v>
      </c>
      <c r="BJ96" s="17" t="s">
        <v>86</v>
      </c>
      <c r="BK96" s="230">
        <f>ROUND(I96*H96,2)</f>
        <v>0</v>
      </c>
      <c r="BL96" s="17" t="s">
        <v>127</v>
      </c>
      <c r="BM96" s="229" t="s">
        <v>142</v>
      </c>
    </row>
    <row r="97" s="2" customFormat="1">
      <c r="A97" s="38"/>
      <c r="B97" s="39"/>
      <c r="C97" s="40"/>
      <c r="D97" s="231" t="s">
        <v>129</v>
      </c>
      <c r="E97" s="40"/>
      <c r="F97" s="232" t="s">
        <v>143</v>
      </c>
      <c r="G97" s="40"/>
      <c r="H97" s="40"/>
      <c r="I97" s="136"/>
      <c r="J97" s="40"/>
      <c r="K97" s="40"/>
      <c r="L97" s="44"/>
      <c r="M97" s="233"/>
      <c r="N97" s="234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129</v>
      </c>
      <c r="AU97" s="17" t="s">
        <v>88</v>
      </c>
    </row>
    <row r="98" s="2" customFormat="1">
      <c r="A98" s="38"/>
      <c r="B98" s="39"/>
      <c r="C98" s="40"/>
      <c r="D98" s="231" t="s">
        <v>131</v>
      </c>
      <c r="E98" s="40"/>
      <c r="F98" s="235" t="s">
        <v>132</v>
      </c>
      <c r="G98" s="40"/>
      <c r="H98" s="40"/>
      <c r="I98" s="136"/>
      <c r="J98" s="40"/>
      <c r="K98" s="40"/>
      <c r="L98" s="44"/>
      <c r="M98" s="233"/>
      <c r="N98" s="234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131</v>
      </c>
      <c r="AU98" s="17" t="s">
        <v>88</v>
      </c>
    </row>
    <row r="99" s="2" customFormat="1" ht="16.5" customHeight="1">
      <c r="A99" s="38"/>
      <c r="B99" s="39"/>
      <c r="C99" s="218" t="s">
        <v>144</v>
      </c>
      <c r="D99" s="218" t="s">
        <v>122</v>
      </c>
      <c r="E99" s="219" t="s">
        <v>145</v>
      </c>
      <c r="F99" s="220" t="s">
        <v>146</v>
      </c>
      <c r="G99" s="221" t="s">
        <v>125</v>
      </c>
      <c r="H99" s="222">
        <v>666.43399999999997</v>
      </c>
      <c r="I99" s="223"/>
      <c r="J99" s="224">
        <f>ROUND(I99*H99,2)</f>
        <v>0</v>
      </c>
      <c r="K99" s="220" t="s">
        <v>126</v>
      </c>
      <c r="L99" s="44"/>
      <c r="M99" s="225" t="s">
        <v>40</v>
      </c>
      <c r="N99" s="226" t="s">
        <v>49</v>
      </c>
      <c r="O99" s="84"/>
      <c r="P99" s="227">
        <f>O99*H99</f>
        <v>0</v>
      </c>
      <c r="Q99" s="227">
        <v>0</v>
      </c>
      <c r="R99" s="227">
        <f>Q99*H99</f>
        <v>0</v>
      </c>
      <c r="S99" s="227">
        <v>0</v>
      </c>
      <c r="T99" s="228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9" t="s">
        <v>127</v>
      </c>
      <c r="AT99" s="229" t="s">
        <v>122</v>
      </c>
      <c r="AU99" s="229" t="s">
        <v>88</v>
      </c>
      <c r="AY99" s="17" t="s">
        <v>120</v>
      </c>
      <c r="BE99" s="230">
        <f>IF(N99="základní",J99,0)</f>
        <v>0</v>
      </c>
      <c r="BF99" s="230">
        <f>IF(N99="snížená",J99,0)</f>
        <v>0</v>
      </c>
      <c r="BG99" s="230">
        <f>IF(N99="zákl. přenesená",J99,0)</f>
        <v>0</v>
      </c>
      <c r="BH99" s="230">
        <f>IF(N99="sníž. přenesená",J99,0)</f>
        <v>0</v>
      </c>
      <c r="BI99" s="230">
        <f>IF(N99="nulová",J99,0)</f>
        <v>0</v>
      </c>
      <c r="BJ99" s="17" t="s">
        <v>86</v>
      </c>
      <c r="BK99" s="230">
        <f>ROUND(I99*H99,2)</f>
        <v>0</v>
      </c>
      <c r="BL99" s="17" t="s">
        <v>127</v>
      </c>
      <c r="BM99" s="229" t="s">
        <v>147</v>
      </c>
    </row>
    <row r="100" s="2" customFormat="1">
      <c r="A100" s="38"/>
      <c r="B100" s="39"/>
      <c r="C100" s="40"/>
      <c r="D100" s="231" t="s">
        <v>129</v>
      </c>
      <c r="E100" s="40"/>
      <c r="F100" s="232" t="s">
        <v>148</v>
      </c>
      <c r="G100" s="40"/>
      <c r="H100" s="40"/>
      <c r="I100" s="136"/>
      <c r="J100" s="40"/>
      <c r="K100" s="40"/>
      <c r="L100" s="44"/>
      <c r="M100" s="233"/>
      <c r="N100" s="234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129</v>
      </c>
      <c r="AU100" s="17" t="s">
        <v>88</v>
      </c>
    </row>
    <row r="101" s="2" customFormat="1">
      <c r="A101" s="38"/>
      <c r="B101" s="39"/>
      <c r="C101" s="40"/>
      <c r="D101" s="231" t="s">
        <v>131</v>
      </c>
      <c r="E101" s="40"/>
      <c r="F101" s="235" t="s">
        <v>132</v>
      </c>
      <c r="G101" s="40"/>
      <c r="H101" s="40"/>
      <c r="I101" s="136"/>
      <c r="J101" s="40"/>
      <c r="K101" s="40"/>
      <c r="L101" s="44"/>
      <c r="M101" s="233"/>
      <c r="N101" s="234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131</v>
      </c>
      <c r="AU101" s="17" t="s">
        <v>88</v>
      </c>
    </row>
    <row r="102" s="2" customFormat="1" ht="16.5" customHeight="1">
      <c r="A102" s="38"/>
      <c r="B102" s="39"/>
      <c r="C102" s="218" t="s">
        <v>127</v>
      </c>
      <c r="D102" s="218" t="s">
        <v>122</v>
      </c>
      <c r="E102" s="219" t="s">
        <v>149</v>
      </c>
      <c r="F102" s="220" t="s">
        <v>150</v>
      </c>
      <c r="G102" s="221" t="s">
        <v>125</v>
      </c>
      <c r="H102" s="222">
        <v>666.43399999999997</v>
      </c>
      <c r="I102" s="223"/>
      <c r="J102" s="224">
        <f>ROUND(I102*H102,2)</f>
        <v>0</v>
      </c>
      <c r="K102" s="220" t="s">
        <v>126</v>
      </c>
      <c r="L102" s="44"/>
      <c r="M102" s="225" t="s">
        <v>40</v>
      </c>
      <c r="N102" s="226" t="s">
        <v>49</v>
      </c>
      <c r="O102" s="84"/>
      <c r="P102" s="227">
        <f>O102*H102</f>
        <v>0</v>
      </c>
      <c r="Q102" s="227">
        <v>0</v>
      </c>
      <c r="R102" s="227">
        <f>Q102*H102</f>
        <v>0</v>
      </c>
      <c r="S102" s="227">
        <v>0</v>
      </c>
      <c r="T102" s="228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9" t="s">
        <v>127</v>
      </c>
      <c r="AT102" s="229" t="s">
        <v>122</v>
      </c>
      <c r="AU102" s="229" t="s">
        <v>88</v>
      </c>
      <c r="AY102" s="17" t="s">
        <v>120</v>
      </c>
      <c r="BE102" s="230">
        <f>IF(N102="základní",J102,0)</f>
        <v>0</v>
      </c>
      <c r="BF102" s="230">
        <f>IF(N102="snížená",J102,0)</f>
        <v>0</v>
      </c>
      <c r="BG102" s="230">
        <f>IF(N102="zákl. přenesená",J102,0)</f>
        <v>0</v>
      </c>
      <c r="BH102" s="230">
        <f>IF(N102="sníž. přenesená",J102,0)</f>
        <v>0</v>
      </c>
      <c r="BI102" s="230">
        <f>IF(N102="nulová",J102,0)</f>
        <v>0</v>
      </c>
      <c r="BJ102" s="17" t="s">
        <v>86</v>
      </c>
      <c r="BK102" s="230">
        <f>ROUND(I102*H102,2)</f>
        <v>0</v>
      </c>
      <c r="BL102" s="17" t="s">
        <v>127</v>
      </c>
      <c r="BM102" s="229" t="s">
        <v>151</v>
      </c>
    </row>
    <row r="103" s="2" customFormat="1">
      <c r="A103" s="38"/>
      <c r="B103" s="39"/>
      <c r="C103" s="40"/>
      <c r="D103" s="231" t="s">
        <v>129</v>
      </c>
      <c r="E103" s="40"/>
      <c r="F103" s="232" t="s">
        <v>152</v>
      </c>
      <c r="G103" s="40"/>
      <c r="H103" s="40"/>
      <c r="I103" s="136"/>
      <c r="J103" s="40"/>
      <c r="K103" s="40"/>
      <c r="L103" s="44"/>
      <c r="M103" s="233"/>
      <c r="N103" s="234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129</v>
      </c>
      <c r="AU103" s="17" t="s">
        <v>88</v>
      </c>
    </row>
    <row r="104" s="2" customFormat="1">
      <c r="A104" s="38"/>
      <c r="B104" s="39"/>
      <c r="C104" s="40"/>
      <c r="D104" s="231" t="s">
        <v>131</v>
      </c>
      <c r="E104" s="40"/>
      <c r="F104" s="235" t="s">
        <v>132</v>
      </c>
      <c r="G104" s="40"/>
      <c r="H104" s="40"/>
      <c r="I104" s="136"/>
      <c r="J104" s="40"/>
      <c r="K104" s="40"/>
      <c r="L104" s="44"/>
      <c r="M104" s="233"/>
      <c r="N104" s="234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131</v>
      </c>
      <c r="AU104" s="17" t="s">
        <v>88</v>
      </c>
    </row>
    <row r="105" s="2" customFormat="1">
      <c r="A105" s="38"/>
      <c r="B105" s="39"/>
      <c r="C105" s="40"/>
      <c r="D105" s="231" t="s">
        <v>133</v>
      </c>
      <c r="E105" s="40"/>
      <c r="F105" s="235" t="s">
        <v>134</v>
      </c>
      <c r="G105" s="40"/>
      <c r="H105" s="40"/>
      <c r="I105" s="136"/>
      <c r="J105" s="40"/>
      <c r="K105" s="40"/>
      <c r="L105" s="44"/>
      <c r="M105" s="233"/>
      <c r="N105" s="234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133</v>
      </c>
      <c r="AU105" s="17" t="s">
        <v>88</v>
      </c>
    </row>
    <row r="106" s="13" customFormat="1">
      <c r="A106" s="13"/>
      <c r="B106" s="236"/>
      <c r="C106" s="237"/>
      <c r="D106" s="231" t="s">
        <v>135</v>
      </c>
      <c r="E106" s="237"/>
      <c r="F106" s="239" t="s">
        <v>139</v>
      </c>
      <c r="G106" s="237"/>
      <c r="H106" s="240">
        <v>666.43399999999997</v>
      </c>
      <c r="I106" s="241"/>
      <c r="J106" s="237"/>
      <c r="K106" s="237"/>
      <c r="L106" s="242"/>
      <c r="M106" s="243"/>
      <c r="N106" s="244"/>
      <c r="O106" s="244"/>
      <c r="P106" s="244"/>
      <c r="Q106" s="244"/>
      <c r="R106" s="244"/>
      <c r="S106" s="244"/>
      <c r="T106" s="24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6" t="s">
        <v>135</v>
      </c>
      <c r="AU106" s="246" t="s">
        <v>88</v>
      </c>
      <c r="AV106" s="13" t="s">
        <v>88</v>
      </c>
      <c r="AW106" s="13" t="s">
        <v>4</v>
      </c>
      <c r="AX106" s="13" t="s">
        <v>86</v>
      </c>
      <c r="AY106" s="246" t="s">
        <v>120</v>
      </c>
    </row>
    <row r="107" s="2" customFormat="1" ht="16.5" customHeight="1">
      <c r="A107" s="38"/>
      <c r="B107" s="39"/>
      <c r="C107" s="218" t="s">
        <v>153</v>
      </c>
      <c r="D107" s="218" t="s">
        <v>122</v>
      </c>
      <c r="E107" s="219" t="s">
        <v>154</v>
      </c>
      <c r="F107" s="220" t="s">
        <v>155</v>
      </c>
      <c r="G107" s="221" t="s">
        <v>125</v>
      </c>
      <c r="H107" s="222">
        <v>666.43399999999997</v>
      </c>
      <c r="I107" s="223"/>
      <c r="J107" s="224">
        <f>ROUND(I107*H107,2)</f>
        <v>0</v>
      </c>
      <c r="K107" s="220" t="s">
        <v>126</v>
      </c>
      <c r="L107" s="44"/>
      <c r="M107" s="225" t="s">
        <v>40</v>
      </c>
      <c r="N107" s="226" t="s">
        <v>49</v>
      </c>
      <c r="O107" s="84"/>
      <c r="P107" s="227">
        <f>O107*H107</f>
        <v>0</v>
      </c>
      <c r="Q107" s="227">
        <v>0</v>
      </c>
      <c r="R107" s="227">
        <f>Q107*H107</f>
        <v>0</v>
      </c>
      <c r="S107" s="227">
        <v>0</v>
      </c>
      <c r="T107" s="228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29" t="s">
        <v>127</v>
      </c>
      <c r="AT107" s="229" t="s">
        <v>122</v>
      </c>
      <c r="AU107" s="229" t="s">
        <v>88</v>
      </c>
      <c r="AY107" s="17" t="s">
        <v>120</v>
      </c>
      <c r="BE107" s="230">
        <f>IF(N107="základní",J107,0)</f>
        <v>0</v>
      </c>
      <c r="BF107" s="230">
        <f>IF(N107="snížená",J107,0)</f>
        <v>0</v>
      </c>
      <c r="BG107" s="230">
        <f>IF(N107="zákl. přenesená",J107,0)</f>
        <v>0</v>
      </c>
      <c r="BH107" s="230">
        <f>IF(N107="sníž. přenesená",J107,0)</f>
        <v>0</v>
      </c>
      <c r="BI107" s="230">
        <f>IF(N107="nulová",J107,0)</f>
        <v>0</v>
      </c>
      <c r="BJ107" s="17" t="s">
        <v>86</v>
      </c>
      <c r="BK107" s="230">
        <f>ROUND(I107*H107,2)</f>
        <v>0</v>
      </c>
      <c r="BL107" s="17" t="s">
        <v>127</v>
      </c>
      <c r="BM107" s="229" t="s">
        <v>156</v>
      </c>
    </row>
    <row r="108" s="2" customFormat="1">
      <c r="A108" s="38"/>
      <c r="B108" s="39"/>
      <c r="C108" s="40"/>
      <c r="D108" s="231" t="s">
        <v>129</v>
      </c>
      <c r="E108" s="40"/>
      <c r="F108" s="232" t="s">
        <v>157</v>
      </c>
      <c r="G108" s="40"/>
      <c r="H108" s="40"/>
      <c r="I108" s="136"/>
      <c r="J108" s="40"/>
      <c r="K108" s="40"/>
      <c r="L108" s="44"/>
      <c r="M108" s="233"/>
      <c r="N108" s="234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129</v>
      </c>
      <c r="AU108" s="17" t="s">
        <v>88</v>
      </c>
    </row>
    <row r="109" s="2" customFormat="1">
      <c r="A109" s="38"/>
      <c r="B109" s="39"/>
      <c r="C109" s="40"/>
      <c r="D109" s="231" t="s">
        <v>131</v>
      </c>
      <c r="E109" s="40"/>
      <c r="F109" s="235" t="s">
        <v>132</v>
      </c>
      <c r="G109" s="40"/>
      <c r="H109" s="40"/>
      <c r="I109" s="136"/>
      <c r="J109" s="40"/>
      <c r="K109" s="40"/>
      <c r="L109" s="44"/>
      <c r="M109" s="233"/>
      <c r="N109" s="234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131</v>
      </c>
      <c r="AU109" s="17" t="s">
        <v>88</v>
      </c>
    </row>
    <row r="110" s="2" customFormat="1" ht="16.5" customHeight="1">
      <c r="A110" s="38"/>
      <c r="B110" s="39"/>
      <c r="C110" s="218" t="s">
        <v>158</v>
      </c>
      <c r="D110" s="218" t="s">
        <v>122</v>
      </c>
      <c r="E110" s="219" t="s">
        <v>159</v>
      </c>
      <c r="F110" s="220" t="s">
        <v>160</v>
      </c>
      <c r="G110" s="221" t="s">
        <v>125</v>
      </c>
      <c r="H110" s="222">
        <v>226.52500000000001</v>
      </c>
      <c r="I110" s="223"/>
      <c r="J110" s="224">
        <f>ROUND(I110*H110,2)</f>
        <v>0</v>
      </c>
      <c r="K110" s="220" t="s">
        <v>126</v>
      </c>
      <c r="L110" s="44"/>
      <c r="M110" s="225" t="s">
        <v>40</v>
      </c>
      <c r="N110" s="226" t="s">
        <v>49</v>
      </c>
      <c r="O110" s="84"/>
      <c r="P110" s="227">
        <f>O110*H110</f>
        <v>0</v>
      </c>
      <c r="Q110" s="227">
        <v>0</v>
      </c>
      <c r="R110" s="227">
        <f>Q110*H110</f>
        <v>0</v>
      </c>
      <c r="S110" s="227">
        <v>0</v>
      </c>
      <c r="T110" s="228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9" t="s">
        <v>127</v>
      </c>
      <c r="AT110" s="229" t="s">
        <v>122</v>
      </c>
      <c r="AU110" s="229" t="s">
        <v>88</v>
      </c>
      <c r="AY110" s="17" t="s">
        <v>120</v>
      </c>
      <c r="BE110" s="230">
        <f>IF(N110="základní",J110,0)</f>
        <v>0</v>
      </c>
      <c r="BF110" s="230">
        <f>IF(N110="snížená",J110,0)</f>
        <v>0</v>
      </c>
      <c r="BG110" s="230">
        <f>IF(N110="zákl. přenesená",J110,0)</f>
        <v>0</v>
      </c>
      <c r="BH110" s="230">
        <f>IF(N110="sníž. přenesená",J110,0)</f>
        <v>0</v>
      </c>
      <c r="BI110" s="230">
        <f>IF(N110="nulová",J110,0)</f>
        <v>0</v>
      </c>
      <c r="BJ110" s="17" t="s">
        <v>86</v>
      </c>
      <c r="BK110" s="230">
        <f>ROUND(I110*H110,2)</f>
        <v>0</v>
      </c>
      <c r="BL110" s="17" t="s">
        <v>127</v>
      </c>
      <c r="BM110" s="229" t="s">
        <v>161</v>
      </c>
    </row>
    <row r="111" s="2" customFormat="1">
      <c r="A111" s="38"/>
      <c r="B111" s="39"/>
      <c r="C111" s="40"/>
      <c r="D111" s="231" t="s">
        <v>129</v>
      </c>
      <c r="E111" s="40"/>
      <c r="F111" s="232" t="s">
        <v>162</v>
      </c>
      <c r="G111" s="40"/>
      <c r="H111" s="40"/>
      <c r="I111" s="136"/>
      <c r="J111" s="40"/>
      <c r="K111" s="40"/>
      <c r="L111" s="44"/>
      <c r="M111" s="233"/>
      <c r="N111" s="234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129</v>
      </c>
      <c r="AU111" s="17" t="s">
        <v>88</v>
      </c>
    </row>
    <row r="112" s="2" customFormat="1">
      <c r="A112" s="38"/>
      <c r="B112" s="39"/>
      <c r="C112" s="40"/>
      <c r="D112" s="231" t="s">
        <v>131</v>
      </c>
      <c r="E112" s="40"/>
      <c r="F112" s="235" t="s">
        <v>163</v>
      </c>
      <c r="G112" s="40"/>
      <c r="H112" s="40"/>
      <c r="I112" s="136"/>
      <c r="J112" s="40"/>
      <c r="K112" s="40"/>
      <c r="L112" s="44"/>
      <c r="M112" s="233"/>
      <c r="N112" s="234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131</v>
      </c>
      <c r="AU112" s="17" t="s">
        <v>88</v>
      </c>
    </row>
    <row r="113" s="2" customFormat="1">
      <c r="A113" s="38"/>
      <c r="B113" s="39"/>
      <c r="C113" s="40"/>
      <c r="D113" s="231" t="s">
        <v>133</v>
      </c>
      <c r="E113" s="40"/>
      <c r="F113" s="235" t="s">
        <v>164</v>
      </c>
      <c r="G113" s="40"/>
      <c r="H113" s="40"/>
      <c r="I113" s="136"/>
      <c r="J113" s="40"/>
      <c r="K113" s="40"/>
      <c r="L113" s="44"/>
      <c r="M113" s="233"/>
      <c r="N113" s="234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133</v>
      </c>
      <c r="AU113" s="17" t="s">
        <v>88</v>
      </c>
    </row>
    <row r="114" s="13" customFormat="1">
      <c r="A114" s="13"/>
      <c r="B114" s="236"/>
      <c r="C114" s="237"/>
      <c r="D114" s="231" t="s">
        <v>135</v>
      </c>
      <c r="E114" s="238" t="s">
        <v>40</v>
      </c>
      <c r="F114" s="239" t="s">
        <v>165</v>
      </c>
      <c r="G114" s="237"/>
      <c r="H114" s="240">
        <v>40.590000000000003</v>
      </c>
      <c r="I114" s="241"/>
      <c r="J114" s="237"/>
      <c r="K114" s="237"/>
      <c r="L114" s="242"/>
      <c r="M114" s="243"/>
      <c r="N114" s="244"/>
      <c r="O114" s="244"/>
      <c r="P114" s="244"/>
      <c r="Q114" s="244"/>
      <c r="R114" s="244"/>
      <c r="S114" s="244"/>
      <c r="T114" s="24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6" t="s">
        <v>135</v>
      </c>
      <c r="AU114" s="246" t="s">
        <v>88</v>
      </c>
      <c r="AV114" s="13" t="s">
        <v>88</v>
      </c>
      <c r="AW114" s="13" t="s">
        <v>38</v>
      </c>
      <c r="AX114" s="13" t="s">
        <v>78</v>
      </c>
      <c r="AY114" s="246" t="s">
        <v>120</v>
      </c>
    </row>
    <row r="115" s="13" customFormat="1">
      <c r="A115" s="13"/>
      <c r="B115" s="236"/>
      <c r="C115" s="237"/>
      <c r="D115" s="231" t="s">
        <v>135</v>
      </c>
      <c r="E115" s="238" t="s">
        <v>40</v>
      </c>
      <c r="F115" s="239" t="s">
        <v>166</v>
      </c>
      <c r="G115" s="237"/>
      <c r="H115" s="240">
        <v>171.76300000000001</v>
      </c>
      <c r="I115" s="241"/>
      <c r="J115" s="237"/>
      <c r="K115" s="237"/>
      <c r="L115" s="242"/>
      <c r="M115" s="243"/>
      <c r="N115" s="244"/>
      <c r="O115" s="244"/>
      <c r="P115" s="244"/>
      <c r="Q115" s="244"/>
      <c r="R115" s="244"/>
      <c r="S115" s="244"/>
      <c r="T115" s="24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6" t="s">
        <v>135</v>
      </c>
      <c r="AU115" s="246" t="s">
        <v>88</v>
      </c>
      <c r="AV115" s="13" t="s">
        <v>88</v>
      </c>
      <c r="AW115" s="13" t="s">
        <v>38</v>
      </c>
      <c r="AX115" s="13" t="s">
        <v>78</v>
      </c>
      <c r="AY115" s="246" t="s">
        <v>120</v>
      </c>
    </row>
    <row r="116" s="13" customFormat="1">
      <c r="A116" s="13"/>
      <c r="B116" s="236"/>
      <c r="C116" s="237"/>
      <c r="D116" s="231" t="s">
        <v>135</v>
      </c>
      <c r="E116" s="238" t="s">
        <v>40</v>
      </c>
      <c r="F116" s="239" t="s">
        <v>167</v>
      </c>
      <c r="G116" s="237"/>
      <c r="H116" s="240">
        <v>14.172000000000001</v>
      </c>
      <c r="I116" s="241"/>
      <c r="J116" s="237"/>
      <c r="K116" s="237"/>
      <c r="L116" s="242"/>
      <c r="M116" s="243"/>
      <c r="N116" s="244"/>
      <c r="O116" s="244"/>
      <c r="P116" s="244"/>
      <c r="Q116" s="244"/>
      <c r="R116" s="244"/>
      <c r="S116" s="244"/>
      <c r="T116" s="24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6" t="s">
        <v>135</v>
      </c>
      <c r="AU116" s="246" t="s">
        <v>88</v>
      </c>
      <c r="AV116" s="13" t="s">
        <v>88</v>
      </c>
      <c r="AW116" s="13" t="s">
        <v>38</v>
      </c>
      <c r="AX116" s="13" t="s">
        <v>78</v>
      </c>
      <c r="AY116" s="246" t="s">
        <v>120</v>
      </c>
    </row>
    <row r="117" s="14" customFormat="1">
      <c r="A117" s="14"/>
      <c r="B117" s="247"/>
      <c r="C117" s="248"/>
      <c r="D117" s="231" t="s">
        <v>135</v>
      </c>
      <c r="E117" s="249" t="s">
        <v>40</v>
      </c>
      <c r="F117" s="250" t="s">
        <v>138</v>
      </c>
      <c r="G117" s="248"/>
      <c r="H117" s="251">
        <v>226.52500000000001</v>
      </c>
      <c r="I117" s="252"/>
      <c r="J117" s="248"/>
      <c r="K117" s="248"/>
      <c r="L117" s="253"/>
      <c r="M117" s="254"/>
      <c r="N117" s="255"/>
      <c r="O117" s="255"/>
      <c r="P117" s="255"/>
      <c r="Q117" s="255"/>
      <c r="R117" s="255"/>
      <c r="S117" s="255"/>
      <c r="T117" s="256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7" t="s">
        <v>135</v>
      </c>
      <c r="AU117" s="257" t="s">
        <v>88</v>
      </c>
      <c r="AV117" s="14" t="s">
        <v>127</v>
      </c>
      <c r="AW117" s="14" t="s">
        <v>38</v>
      </c>
      <c r="AX117" s="14" t="s">
        <v>86</v>
      </c>
      <c r="AY117" s="257" t="s">
        <v>120</v>
      </c>
    </row>
    <row r="118" s="2" customFormat="1" ht="16.5" customHeight="1">
      <c r="A118" s="38"/>
      <c r="B118" s="39"/>
      <c r="C118" s="218" t="s">
        <v>168</v>
      </c>
      <c r="D118" s="218" t="s">
        <v>122</v>
      </c>
      <c r="E118" s="219" t="s">
        <v>169</v>
      </c>
      <c r="F118" s="220" t="s">
        <v>170</v>
      </c>
      <c r="G118" s="221" t="s">
        <v>125</v>
      </c>
      <c r="H118" s="222">
        <v>1035.8420000000001</v>
      </c>
      <c r="I118" s="223"/>
      <c r="J118" s="224">
        <f>ROUND(I118*H118,2)</f>
        <v>0</v>
      </c>
      <c r="K118" s="220" t="s">
        <v>126</v>
      </c>
      <c r="L118" s="44"/>
      <c r="M118" s="225" t="s">
        <v>40</v>
      </c>
      <c r="N118" s="226" t="s">
        <v>49</v>
      </c>
      <c r="O118" s="84"/>
      <c r="P118" s="227">
        <f>O118*H118</f>
        <v>0</v>
      </c>
      <c r="Q118" s="227">
        <v>0</v>
      </c>
      <c r="R118" s="227">
        <f>Q118*H118</f>
        <v>0</v>
      </c>
      <c r="S118" s="227">
        <v>0</v>
      </c>
      <c r="T118" s="228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9" t="s">
        <v>127</v>
      </c>
      <c r="AT118" s="229" t="s">
        <v>122</v>
      </c>
      <c r="AU118" s="229" t="s">
        <v>88</v>
      </c>
      <c r="AY118" s="17" t="s">
        <v>120</v>
      </c>
      <c r="BE118" s="230">
        <f>IF(N118="základní",J118,0)</f>
        <v>0</v>
      </c>
      <c r="BF118" s="230">
        <f>IF(N118="snížená",J118,0)</f>
        <v>0</v>
      </c>
      <c r="BG118" s="230">
        <f>IF(N118="zákl. přenesená",J118,0)</f>
        <v>0</v>
      </c>
      <c r="BH118" s="230">
        <f>IF(N118="sníž. přenesená",J118,0)</f>
        <v>0</v>
      </c>
      <c r="BI118" s="230">
        <f>IF(N118="nulová",J118,0)</f>
        <v>0</v>
      </c>
      <c r="BJ118" s="17" t="s">
        <v>86</v>
      </c>
      <c r="BK118" s="230">
        <f>ROUND(I118*H118,2)</f>
        <v>0</v>
      </c>
      <c r="BL118" s="17" t="s">
        <v>127</v>
      </c>
      <c r="BM118" s="229" t="s">
        <v>171</v>
      </c>
    </row>
    <row r="119" s="2" customFormat="1">
      <c r="A119" s="38"/>
      <c r="B119" s="39"/>
      <c r="C119" s="40"/>
      <c r="D119" s="231" t="s">
        <v>129</v>
      </c>
      <c r="E119" s="40"/>
      <c r="F119" s="232" t="s">
        <v>172</v>
      </c>
      <c r="G119" s="40"/>
      <c r="H119" s="40"/>
      <c r="I119" s="136"/>
      <c r="J119" s="40"/>
      <c r="K119" s="40"/>
      <c r="L119" s="44"/>
      <c r="M119" s="233"/>
      <c r="N119" s="234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129</v>
      </c>
      <c r="AU119" s="17" t="s">
        <v>88</v>
      </c>
    </row>
    <row r="120" s="2" customFormat="1">
      <c r="A120" s="38"/>
      <c r="B120" s="39"/>
      <c r="C120" s="40"/>
      <c r="D120" s="231" t="s">
        <v>131</v>
      </c>
      <c r="E120" s="40"/>
      <c r="F120" s="235" t="s">
        <v>173</v>
      </c>
      <c r="G120" s="40"/>
      <c r="H120" s="40"/>
      <c r="I120" s="136"/>
      <c r="J120" s="40"/>
      <c r="K120" s="40"/>
      <c r="L120" s="44"/>
      <c r="M120" s="233"/>
      <c r="N120" s="234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131</v>
      </c>
      <c r="AU120" s="17" t="s">
        <v>88</v>
      </c>
    </row>
    <row r="121" s="13" customFormat="1">
      <c r="A121" s="13"/>
      <c r="B121" s="236"/>
      <c r="C121" s="237"/>
      <c r="D121" s="231" t="s">
        <v>135</v>
      </c>
      <c r="E121" s="238" t="s">
        <v>40</v>
      </c>
      <c r="F121" s="239" t="s">
        <v>174</v>
      </c>
      <c r="G121" s="237"/>
      <c r="H121" s="240">
        <v>1026.3820000000001</v>
      </c>
      <c r="I121" s="241"/>
      <c r="J121" s="237"/>
      <c r="K121" s="237"/>
      <c r="L121" s="242"/>
      <c r="M121" s="243"/>
      <c r="N121" s="244"/>
      <c r="O121" s="244"/>
      <c r="P121" s="244"/>
      <c r="Q121" s="244"/>
      <c r="R121" s="244"/>
      <c r="S121" s="244"/>
      <c r="T121" s="24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6" t="s">
        <v>135</v>
      </c>
      <c r="AU121" s="246" t="s">
        <v>88</v>
      </c>
      <c r="AV121" s="13" t="s">
        <v>88</v>
      </c>
      <c r="AW121" s="13" t="s">
        <v>38</v>
      </c>
      <c r="AX121" s="13" t="s">
        <v>78</v>
      </c>
      <c r="AY121" s="246" t="s">
        <v>120</v>
      </c>
    </row>
    <row r="122" s="13" customFormat="1">
      <c r="A122" s="13"/>
      <c r="B122" s="236"/>
      <c r="C122" s="237"/>
      <c r="D122" s="231" t="s">
        <v>135</v>
      </c>
      <c r="E122" s="238" t="s">
        <v>40</v>
      </c>
      <c r="F122" s="239" t="s">
        <v>175</v>
      </c>
      <c r="G122" s="237"/>
      <c r="H122" s="240">
        <v>9.4600000000000009</v>
      </c>
      <c r="I122" s="241"/>
      <c r="J122" s="237"/>
      <c r="K122" s="237"/>
      <c r="L122" s="242"/>
      <c r="M122" s="243"/>
      <c r="N122" s="244"/>
      <c r="O122" s="244"/>
      <c r="P122" s="244"/>
      <c r="Q122" s="244"/>
      <c r="R122" s="244"/>
      <c r="S122" s="244"/>
      <c r="T122" s="24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6" t="s">
        <v>135</v>
      </c>
      <c r="AU122" s="246" t="s">
        <v>88</v>
      </c>
      <c r="AV122" s="13" t="s">
        <v>88</v>
      </c>
      <c r="AW122" s="13" t="s">
        <v>38</v>
      </c>
      <c r="AX122" s="13" t="s">
        <v>78</v>
      </c>
      <c r="AY122" s="246" t="s">
        <v>120</v>
      </c>
    </row>
    <row r="123" s="14" customFormat="1">
      <c r="A123" s="14"/>
      <c r="B123" s="247"/>
      <c r="C123" s="248"/>
      <c r="D123" s="231" t="s">
        <v>135</v>
      </c>
      <c r="E123" s="249" t="s">
        <v>40</v>
      </c>
      <c r="F123" s="250" t="s">
        <v>138</v>
      </c>
      <c r="G123" s="248"/>
      <c r="H123" s="251">
        <v>1035.8420000000001</v>
      </c>
      <c r="I123" s="252"/>
      <c r="J123" s="248"/>
      <c r="K123" s="248"/>
      <c r="L123" s="253"/>
      <c r="M123" s="254"/>
      <c r="N123" s="255"/>
      <c r="O123" s="255"/>
      <c r="P123" s="255"/>
      <c r="Q123" s="255"/>
      <c r="R123" s="255"/>
      <c r="S123" s="255"/>
      <c r="T123" s="256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7" t="s">
        <v>135</v>
      </c>
      <c r="AU123" s="257" t="s">
        <v>88</v>
      </c>
      <c r="AV123" s="14" t="s">
        <v>127</v>
      </c>
      <c r="AW123" s="14" t="s">
        <v>38</v>
      </c>
      <c r="AX123" s="14" t="s">
        <v>86</v>
      </c>
      <c r="AY123" s="257" t="s">
        <v>120</v>
      </c>
    </row>
    <row r="124" s="2" customFormat="1" ht="16.5" customHeight="1">
      <c r="A124" s="38"/>
      <c r="B124" s="39"/>
      <c r="C124" s="218" t="s">
        <v>176</v>
      </c>
      <c r="D124" s="218" t="s">
        <v>122</v>
      </c>
      <c r="E124" s="219" t="s">
        <v>177</v>
      </c>
      <c r="F124" s="220" t="s">
        <v>178</v>
      </c>
      <c r="G124" s="221" t="s">
        <v>179</v>
      </c>
      <c r="H124" s="222">
        <v>1076</v>
      </c>
      <c r="I124" s="223"/>
      <c r="J124" s="224">
        <f>ROUND(I124*H124,2)</f>
        <v>0</v>
      </c>
      <c r="K124" s="220" t="s">
        <v>126</v>
      </c>
      <c r="L124" s="44"/>
      <c r="M124" s="225" t="s">
        <v>40</v>
      </c>
      <c r="N124" s="226" t="s">
        <v>49</v>
      </c>
      <c r="O124" s="84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127</v>
      </c>
      <c r="AT124" s="229" t="s">
        <v>122</v>
      </c>
      <c r="AU124" s="229" t="s">
        <v>88</v>
      </c>
      <c r="AY124" s="17" t="s">
        <v>120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86</v>
      </c>
      <c r="BK124" s="230">
        <f>ROUND(I124*H124,2)</f>
        <v>0</v>
      </c>
      <c r="BL124" s="17" t="s">
        <v>127</v>
      </c>
      <c r="BM124" s="229" t="s">
        <v>180</v>
      </c>
    </row>
    <row r="125" s="2" customFormat="1">
      <c r="A125" s="38"/>
      <c r="B125" s="39"/>
      <c r="C125" s="40"/>
      <c r="D125" s="231" t="s">
        <v>129</v>
      </c>
      <c r="E125" s="40"/>
      <c r="F125" s="232" t="s">
        <v>181</v>
      </c>
      <c r="G125" s="40"/>
      <c r="H125" s="40"/>
      <c r="I125" s="136"/>
      <c r="J125" s="40"/>
      <c r="K125" s="40"/>
      <c r="L125" s="44"/>
      <c r="M125" s="233"/>
      <c r="N125" s="234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129</v>
      </c>
      <c r="AU125" s="17" t="s">
        <v>88</v>
      </c>
    </row>
    <row r="126" s="2" customFormat="1">
      <c r="A126" s="38"/>
      <c r="B126" s="39"/>
      <c r="C126" s="40"/>
      <c r="D126" s="231" t="s">
        <v>131</v>
      </c>
      <c r="E126" s="40"/>
      <c r="F126" s="235" t="s">
        <v>182</v>
      </c>
      <c r="G126" s="40"/>
      <c r="H126" s="40"/>
      <c r="I126" s="136"/>
      <c r="J126" s="40"/>
      <c r="K126" s="40"/>
      <c r="L126" s="44"/>
      <c r="M126" s="233"/>
      <c r="N126" s="234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131</v>
      </c>
      <c r="AU126" s="17" t="s">
        <v>88</v>
      </c>
    </row>
    <row r="127" s="2" customFormat="1">
      <c r="A127" s="38"/>
      <c r="B127" s="39"/>
      <c r="C127" s="40"/>
      <c r="D127" s="231" t="s">
        <v>133</v>
      </c>
      <c r="E127" s="40"/>
      <c r="F127" s="235" t="s">
        <v>183</v>
      </c>
      <c r="G127" s="40"/>
      <c r="H127" s="40"/>
      <c r="I127" s="136"/>
      <c r="J127" s="40"/>
      <c r="K127" s="40"/>
      <c r="L127" s="44"/>
      <c r="M127" s="233"/>
      <c r="N127" s="234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133</v>
      </c>
      <c r="AU127" s="17" t="s">
        <v>88</v>
      </c>
    </row>
    <row r="128" s="13" customFormat="1">
      <c r="A128" s="13"/>
      <c r="B128" s="236"/>
      <c r="C128" s="237"/>
      <c r="D128" s="231" t="s">
        <v>135</v>
      </c>
      <c r="E128" s="238" t="s">
        <v>40</v>
      </c>
      <c r="F128" s="239" t="s">
        <v>184</v>
      </c>
      <c r="G128" s="237"/>
      <c r="H128" s="240">
        <v>1051.5940000000001</v>
      </c>
      <c r="I128" s="241"/>
      <c r="J128" s="237"/>
      <c r="K128" s="237"/>
      <c r="L128" s="242"/>
      <c r="M128" s="243"/>
      <c r="N128" s="244"/>
      <c r="O128" s="244"/>
      <c r="P128" s="244"/>
      <c r="Q128" s="244"/>
      <c r="R128" s="244"/>
      <c r="S128" s="244"/>
      <c r="T128" s="24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6" t="s">
        <v>135</v>
      </c>
      <c r="AU128" s="246" t="s">
        <v>88</v>
      </c>
      <c r="AV128" s="13" t="s">
        <v>88</v>
      </c>
      <c r="AW128" s="13" t="s">
        <v>38</v>
      </c>
      <c r="AX128" s="13" t="s">
        <v>78</v>
      </c>
      <c r="AY128" s="246" t="s">
        <v>120</v>
      </c>
    </row>
    <row r="129" s="13" customFormat="1">
      <c r="A129" s="13"/>
      <c r="B129" s="236"/>
      <c r="C129" s="237"/>
      <c r="D129" s="231" t="s">
        <v>135</v>
      </c>
      <c r="E129" s="238" t="s">
        <v>40</v>
      </c>
      <c r="F129" s="239" t="s">
        <v>185</v>
      </c>
      <c r="G129" s="237"/>
      <c r="H129" s="240">
        <v>24</v>
      </c>
      <c r="I129" s="241"/>
      <c r="J129" s="237"/>
      <c r="K129" s="237"/>
      <c r="L129" s="242"/>
      <c r="M129" s="243"/>
      <c r="N129" s="244"/>
      <c r="O129" s="244"/>
      <c r="P129" s="244"/>
      <c r="Q129" s="244"/>
      <c r="R129" s="244"/>
      <c r="S129" s="244"/>
      <c r="T129" s="24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6" t="s">
        <v>135</v>
      </c>
      <c r="AU129" s="246" t="s">
        <v>88</v>
      </c>
      <c r="AV129" s="13" t="s">
        <v>88</v>
      </c>
      <c r="AW129" s="13" t="s">
        <v>38</v>
      </c>
      <c r="AX129" s="13" t="s">
        <v>78</v>
      </c>
      <c r="AY129" s="246" t="s">
        <v>120</v>
      </c>
    </row>
    <row r="130" s="13" customFormat="1">
      <c r="A130" s="13"/>
      <c r="B130" s="236"/>
      <c r="C130" s="237"/>
      <c r="D130" s="231" t="s">
        <v>135</v>
      </c>
      <c r="E130" s="238" t="s">
        <v>40</v>
      </c>
      <c r="F130" s="239" t="s">
        <v>186</v>
      </c>
      <c r="G130" s="237"/>
      <c r="H130" s="240">
        <v>0.40600000000000003</v>
      </c>
      <c r="I130" s="241"/>
      <c r="J130" s="237"/>
      <c r="K130" s="237"/>
      <c r="L130" s="242"/>
      <c r="M130" s="243"/>
      <c r="N130" s="244"/>
      <c r="O130" s="244"/>
      <c r="P130" s="244"/>
      <c r="Q130" s="244"/>
      <c r="R130" s="244"/>
      <c r="S130" s="244"/>
      <c r="T130" s="24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6" t="s">
        <v>135</v>
      </c>
      <c r="AU130" s="246" t="s">
        <v>88</v>
      </c>
      <c r="AV130" s="13" t="s">
        <v>88</v>
      </c>
      <c r="AW130" s="13" t="s">
        <v>38</v>
      </c>
      <c r="AX130" s="13" t="s">
        <v>78</v>
      </c>
      <c r="AY130" s="246" t="s">
        <v>120</v>
      </c>
    </row>
    <row r="131" s="14" customFormat="1">
      <c r="A131" s="14"/>
      <c r="B131" s="247"/>
      <c r="C131" s="248"/>
      <c r="D131" s="231" t="s">
        <v>135</v>
      </c>
      <c r="E131" s="249" t="s">
        <v>40</v>
      </c>
      <c r="F131" s="250" t="s">
        <v>138</v>
      </c>
      <c r="G131" s="248"/>
      <c r="H131" s="251">
        <v>1076</v>
      </c>
      <c r="I131" s="252"/>
      <c r="J131" s="248"/>
      <c r="K131" s="248"/>
      <c r="L131" s="253"/>
      <c r="M131" s="254"/>
      <c r="N131" s="255"/>
      <c r="O131" s="255"/>
      <c r="P131" s="255"/>
      <c r="Q131" s="255"/>
      <c r="R131" s="255"/>
      <c r="S131" s="255"/>
      <c r="T131" s="256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7" t="s">
        <v>135</v>
      </c>
      <c r="AU131" s="257" t="s">
        <v>88</v>
      </c>
      <c r="AV131" s="14" t="s">
        <v>127</v>
      </c>
      <c r="AW131" s="14" t="s">
        <v>38</v>
      </c>
      <c r="AX131" s="14" t="s">
        <v>86</v>
      </c>
      <c r="AY131" s="257" t="s">
        <v>120</v>
      </c>
    </row>
    <row r="132" s="2" customFormat="1" ht="16.5" customHeight="1">
      <c r="A132" s="38"/>
      <c r="B132" s="39"/>
      <c r="C132" s="218" t="s">
        <v>187</v>
      </c>
      <c r="D132" s="218" t="s">
        <v>122</v>
      </c>
      <c r="E132" s="219" t="s">
        <v>188</v>
      </c>
      <c r="F132" s="220" t="s">
        <v>189</v>
      </c>
      <c r="G132" s="221" t="s">
        <v>179</v>
      </c>
      <c r="H132" s="222">
        <v>1076</v>
      </c>
      <c r="I132" s="223"/>
      <c r="J132" s="224">
        <f>ROUND(I132*H132,2)</f>
        <v>0</v>
      </c>
      <c r="K132" s="220" t="s">
        <v>126</v>
      </c>
      <c r="L132" s="44"/>
      <c r="M132" s="225" t="s">
        <v>40</v>
      </c>
      <c r="N132" s="226" t="s">
        <v>49</v>
      </c>
      <c r="O132" s="84"/>
      <c r="P132" s="227">
        <f>O132*H132</f>
        <v>0</v>
      </c>
      <c r="Q132" s="227">
        <v>0.00013999999999999999</v>
      </c>
      <c r="R132" s="227">
        <f>Q132*H132</f>
        <v>0.15064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127</v>
      </c>
      <c r="AT132" s="229" t="s">
        <v>122</v>
      </c>
      <c r="AU132" s="229" t="s">
        <v>88</v>
      </c>
      <c r="AY132" s="17" t="s">
        <v>120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86</v>
      </c>
      <c r="BK132" s="230">
        <f>ROUND(I132*H132,2)</f>
        <v>0</v>
      </c>
      <c r="BL132" s="17" t="s">
        <v>127</v>
      </c>
      <c r="BM132" s="229" t="s">
        <v>190</v>
      </c>
    </row>
    <row r="133" s="2" customFormat="1">
      <c r="A133" s="38"/>
      <c r="B133" s="39"/>
      <c r="C133" s="40"/>
      <c r="D133" s="231" t="s">
        <v>129</v>
      </c>
      <c r="E133" s="40"/>
      <c r="F133" s="232" t="s">
        <v>191</v>
      </c>
      <c r="G133" s="40"/>
      <c r="H133" s="40"/>
      <c r="I133" s="136"/>
      <c r="J133" s="40"/>
      <c r="K133" s="40"/>
      <c r="L133" s="44"/>
      <c r="M133" s="233"/>
      <c r="N133" s="234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129</v>
      </c>
      <c r="AU133" s="17" t="s">
        <v>88</v>
      </c>
    </row>
    <row r="134" s="2" customFormat="1">
      <c r="A134" s="38"/>
      <c r="B134" s="39"/>
      <c r="C134" s="40"/>
      <c r="D134" s="231" t="s">
        <v>131</v>
      </c>
      <c r="E134" s="40"/>
      <c r="F134" s="235" t="s">
        <v>192</v>
      </c>
      <c r="G134" s="40"/>
      <c r="H134" s="40"/>
      <c r="I134" s="136"/>
      <c r="J134" s="40"/>
      <c r="K134" s="40"/>
      <c r="L134" s="44"/>
      <c r="M134" s="233"/>
      <c r="N134" s="234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131</v>
      </c>
      <c r="AU134" s="17" t="s">
        <v>88</v>
      </c>
    </row>
    <row r="135" s="2" customFormat="1">
      <c r="A135" s="38"/>
      <c r="B135" s="39"/>
      <c r="C135" s="40"/>
      <c r="D135" s="231" t="s">
        <v>133</v>
      </c>
      <c r="E135" s="40"/>
      <c r="F135" s="235" t="s">
        <v>193</v>
      </c>
      <c r="G135" s="40"/>
      <c r="H135" s="40"/>
      <c r="I135" s="136"/>
      <c r="J135" s="40"/>
      <c r="K135" s="40"/>
      <c r="L135" s="44"/>
      <c r="M135" s="233"/>
      <c r="N135" s="234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133</v>
      </c>
      <c r="AU135" s="17" t="s">
        <v>88</v>
      </c>
    </row>
    <row r="136" s="2" customFormat="1" ht="16.5" customHeight="1">
      <c r="A136" s="38"/>
      <c r="B136" s="39"/>
      <c r="C136" s="258" t="s">
        <v>194</v>
      </c>
      <c r="D136" s="258" t="s">
        <v>195</v>
      </c>
      <c r="E136" s="259" t="s">
        <v>196</v>
      </c>
      <c r="F136" s="260" t="s">
        <v>197</v>
      </c>
      <c r="G136" s="261" t="s">
        <v>179</v>
      </c>
      <c r="H136" s="262">
        <v>1237.4000000000001</v>
      </c>
      <c r="I136" s="263"/>
      <c r="J136" s="264">
        <f>ROUND(I136*H136,2)</f>
        <v>0</v>
      </c>
      <c r="K136" s="260" t="s">
        <v>126</v>
      </c>
      <c r="L136" s="265"/>
      <c r="M136" s="266" t="s">
        <v>40</v>
      </c>
      <c r="N136" s="267" t="s">
        <v>49</v>
      </c>
      <c r="O136" s="84"/>
      <c r="P136" s="227">
        <f>O136*H136</f>
        <v>0</v>
      </c>
      <c r="Q136" s="227">
        <v>0.00069999999999999999</v>
      </c>
      <c r="R136" s="227">
        <f>Q136*H136</f>
        <v>0.86618000000000006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176</v>
      </c>
      <c r="AT136" s="229" t="s">
        <v>195</v>
      </c>
      <c r="AU136" s="229" t="s">
        <v>88</v>
      </c>
      <c r="AY136" s="17" t="s">
        <v>120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86</v>
      </c>
      <c r="BK136" s="230">
        <f>ROUND(I136*H136,2)</f>
        <v>0</v>
      </c>
      <c r="BL136" s="17" t="s">
        <v>127</v>
      </c>
      <c r="BM136" s="229" t="s">
        <v>198</v>
      </c>
    </row>
    <row r="137" s="2" customFormat="1">
      <c r="A137" s="38"/>
      <c r="B137" s="39"/>
      <c r="C137" s="40"/>
      <c r="D137" s="231" t="s">
        <v>129</v>
      </c>
      <c r="E137" s="40"/>
      <c r="F137" s="232" t="s">
        <v>197</v>
      </c>
      <c r="G137" s="40"/>
      <c r="H137" s="40"/>
      <c r="I137" s="136"/>
      <c r="J137" s="40"/>
      <c r="K137" s="40"/>
      <c r="L137" s="44"/>
      <c r="M137" s="233"/>
      <c r="N137" s="234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129</v>
      </c>
      <c r="AU137" s="17" t="s">
        <v>88</v>
      </c>
    </row>
    <row r="138" s="2" customFormat="1">
      <c r="A138" s="38"/>
      <c r="B138" s="39"/>
      <c r="C138" s="40"/>
      <c r="D138" s="231" t="s">
        <v>133</v>
      </c>
      <c r="E138" s="40"/>
      <c r="F138" s="235" t="s">
        <v>199</v>
      </c>
      <c r="G138" s="40"/>
      <c r="H138" s="40"/>
      <c r="I138" s="136"/>
      <c r="J138" s="40"/>
      <c r="K138" s="40"/>
      <c r="L138" s="44"/>
      <c r="M138" s="233"/>
      <c r="N138" s="234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133</v>
      </c>
      <c r="AU138" s="17" t="s">
        <v>88</v>
      </c>
    </row>
    <row r="139" s="13" customFormat="1">
      <c r="A139" s="13"/>
      <c r="B139" s="236"/>
      <c r="C139" s="237"/>
      <c r="D139" s="231" t="s">
        <v>135</v>
      </c>
      <c r="E139" s="237"/>
      <c r="F139" s="239" t="s">
        <v>200</v>
      </c>
      <c r="G139" s="237"/>
      <c r="H139" s="240">
        <v>1237.4000000000001</v>
      </c>
      <c r="I139" s="241"/>
      <c r="J139" s="237"/>
      <c r="K139" s="237"/>
      <c r="L139" s="242"/>
      <c r="M139" s="243"/>
      <c r="N139" s="244"/>
      <c r="O139" s="244"/>
      <c r="P139" s="244"/>
      <c r="Q139" s="244"/>
      <c r="R139" s="244"/>
      <c r="S139" s="244"/>
      <c r="T139" s="24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6" t="s">
        <v>135</v>
      </c>
      <c r="AU139" s="246" t="s">
        <v>88</v>
      </c>
      <c r="AV139" s="13" t="s">
        <v>88</v>
      </c>
      <c r="AW139" s="13" t="s">
        <v>4</v>
      </c>
      <c r="AX139" s="13" t="s">
        <v>86</v>
      </c>
      <c r="AY139" s="246" t="s">
        <v>120</v>
      </c>
    </row>
    <row r="140" s="2" customFormat="1" ht="16.5" customHeight="1">
      <c r="A140" s="38"/>
      <c r="B140" s="39"/>
      <c r="C140" s="218" t="s">
        <v>201</v>
      </c>
      <c r="D140" s="218" t="s">
        <v>122</v>
      </c>
      <c r="E140" s="219" t="s">
        <v>202</v>
      </c>
      <c r="F140" s="220" t="s">
        <v>203</v>
      </c>
      <c r="G140" s="221" t="s">
        <v>179</v>
      </c>
      <c r="H140" s="222">
        <v>1076</v>
      </c>
      <c r="I140" s="223"/>
      <c r="J140" s="224">
        <f>ROUND(I140*H140,2)</f>
        <v>0</v>
      </c>
      <c r="K140" s="220" t="s">
        <v>126</v>
      </c>
      <c r="L140" s="44"/>
      <c r="M140" s="225" t="s">
        <v>40</v>
      </c>
      <c r="N140" s="226" t="s">
        <v>49</v>
      </c>
      <c r="O140" s="84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127</v>
      </c>
      <c r="AT140" s="229" t="s">
        <v>122</v>
      </c>
      <c r="AU140" s="229" t="s">
        <v>88</v>
      </c>
      <c r="AY140" s="17" t="s">
        <v>120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86</v>
      </c>
      <c r="BK140" s="230">
        <f>ROUND(I140*H140,2)</f>
        <v>0</v>
      </c>
      <c r="BL140" s="17" t="s">
        <v>127</v>
      </c>
      <c r="BM140" s="229" t="s">
        <v>204</v>
      </c>
    </row>
    <row r="141" s="2" customFormat="1">
      <c r="A141" s="38"/>
      <c r="B141" s="39"/>
      <c r="C141" s="40"/>
      <c r="D141" s="231" t="s">
        <v>129</v>
      </c>
      <c r="E141" s="40"/>
      <c r="F141" s="232" t="s">
        <v>205</v>
      </c>
      <c r="G141" s="40"/>
      <c r="H141" s="40"/>
      <c r="I141" s="136"/>
      <c r="J141" s="40"/>
      <c r="K141" s="40"/>
      <c r="L141" s="44"/>
      <c r="M141" s="233"/>
      <c r="N141" s="234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129</v>
      </c>
      <c r="AU141" s="17" t="s">
        <v>88</v>
      </c>
    </row>
    <row r="142" s="2" customFormat="1">
      <c r="A142" s="38"/>
      <c r="B142" s="39"/>
      <c r="C142" s="40"/>
      <c r="D142" s="231" t="s">
        <v>131</v>
      </c>
      <c r="E142" s="40"/>
      <c r="F142" s="235" t="s">
        <v>206</v>
      </c>
      <c r="G142" s="40"/>
      <c r="H142" s="40"/>
      <c r="I142" s="136"/>
      <c r="J142" s="40"/>
      <c r="K142" s="40"/>
      <c r="L142" s="44"/>
      <c r="M142" s="233"/>
      <c r="N142" s="234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131</v>
      </c>
      <c r="AU142" s="17" t="s">
        <v>88</v>
      </c>
    </row>
    <row r="143" s="2" customFormat="1">
      <c r="A143" s="38"/>
      <c r="B143" s="39"/>
      <c r="C143" s="40"/>
      <c r="D143" s="231" t="s">
        <v>133</v>
      </c>
      <c r="E143" s="40"/>
      <c r="F143" s="235" t="s">
        <v>207</v>
      </c>
      <c r="G143" s="40"/>
      <c r="H143" s="40"/>
      <c r="I143" s="136"/>
      <c r="J143" s="40"/>
      <c r="K143" s="40"/>
      <c r="L143" s="44"/>
      <c r="M143" s="233"/>
      <c r="N143" s="234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133</v>
      </c>
      <c r="AU143" s="17" t="s">
        <v>88</v>
      </c>
    </row>
    <row r="144" s="2" customFormat="1" ht="16.5" customHeight="1">
      <c r="A144" s="38"/>
      <c r="B144" s="39"/>
      <c r="C144" s="258" t="s">
        <v>208</v>
      </c>
      <c r="D144" s="258" t="s">
        <v>195</v>
      </c>
      <c r="E144" s="259" t="s">
        <v>209</v>
      </c>
      <c r="F144" s="260" t="s">
        <v>210</v>
      </c>
      <c r="G144" s="261" t="s">
        <v>211</v>
      </c>
      <c r="H144" s="262">
        <v>21.52</v>
      </c>
      <c r="I144" s="263"/>
      <c r="J144" s="264">
        <f>ROUND(I144*H144,2)</f>
        <v>0</v>
      </c>
      <c r="K144" s="260" t="s">
        <v>126</v>
      </c>
      <c r="L144" s="265"/>
      <c r="M144" s="266" t="s">
        <v>40</v>
      </c>
      <c r="N144" s="267" t="s">
        <v>49</v>
      </c>
      <c r="O144" s="84"/>
      <c r="P144" s="227">
        <f>O144*H144</f>
        <v>0</v>
      </c>
      <c r="Q144" s="227">
        <v>0.001</v>
      </c>
      <c r="R144" s="227">
        <f>Q144*H144</f>
        <v>0.021520000000000001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176</v>
      </c>
      <c r="AT144" s="229" t="s">
        <v>195</v>
      </c>
      <c r="AU144" s="229" t="s">
        <v>88</v>
      </c>
      <c r="AY144" s="17" t="s">
        <v>120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86</v>
      </c>
      <c r="BK144" s="230">
        <f>ROUND(I144*H144,2)</f>
        <v>0</v>
      </c>
      <c r="BL144" s="17" t="s">
        <v>127</v>
      </c>
      <c r="BM144" s="229" t="s">
        <v>212</v>
      </c>
    </row>
    <row r="145" s="2" customFormat="1">
      <c r="A145" s="38"/>
      <c r="B145" s="39"/>
      <c r="C145" s="40"/>
      <c r="D145" s="231" t="s">
        <v>129</v>
      </c>
      <c r="E145" s="40"/>
      <c r="F145" s="232" t="s">
        <v>210</v>
      </c>
      <c r="G145" s="40"/>
      <c r="H145" s="40"/>
      <c r="I145" s="136"/>
      <c r="J145" s="40"/>
      <c r="K145" s="40"/>
      <c r="L145" s="44"/>
      <c r="M145" s="233"/>
      <c r="N145" s="234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129</v>
      </c>
      <c r="AU145" s="17" t="s">
        <v>88</v>
      </c>
    </row>
    <row r="146" s="2" customFormat="1">
      <c r="A146" s="38"/>
      <c r="B146" s="39"/>
      <c r="C146" s="40"/>
      <c r="D146" s="231" t="s">
        <v>133</v>
      </c>
      <c r="E146" s="40"/>
      <c r="F146" s="235" t="s">
        <v>213</v>
      </c>
      <c r="G146" s="40"/>
      <c r="H146" s="40"/>
      <c r="I146" s="136"/>
      <c r="J146" s="40"/>
      <c r="K146" s="40"/>
      <c r="L146" s="44"/>
      <c r="M146" s="233"/>
      <c r="N146" s="234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133</v>
      </c>
      <c r="AU146" s="17" t="s">
        <v>88</v>
      </c>
    </row>
    <row r="147" s="13" customFormat="1">
      <c r="A147" s="13"/>
      <c r="B147" s="236"/>
      <c r="C147" s="237"/>
      <c r="D147" s="231" t="s">
        <v>135</v>
      </c>
      <c r="E147" s="237"/>
      <c r="F147" s="239" t="s">
        <v>214</v>
      </c>
      <c r="G147" s="237"/>
      <c r="H147" s="240">
        <v>21.52</v>
      </c>
      <c r="I147" s="241"/>
      <c r="J147" s="237"/>
      <c r="K147" s="237"/>
      <c r="L147" s="242"/>
      <c r="M147" s="243"/>
      <c r="N147" s="244"/>
      <c r="O147" s="244"/>
      <c r="P147" s="244"/>
      <c r="Q147" s="244"/>
      <c r="R147" s="244"/>
      <c r="S147" s="244"/>
      <c r="T147" s="24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6" t="s">
        <v>135</v>
      </c>
      <c r="AU147" s="246" t="s">
        <v>88</v>
      </c>
      <c r="AV147" s="13" t="s">
        <v>88</v>
      </c>
      <c r="AW147" s="13" t="s">
        <v>4</v>
      </c>
      <c r="AX147" s="13" t="s">
        <v>86</v>
      </c>
      <c r="AY147" s="246" t="s">
        <v>120</v>
      </c>
    </row>
    <row r="148" s="2" customFormat="1" ht="16.5" customHeight="1">
      <c r="A148" s="38"/>
      <c r="B148" s="39"/>
      <c r="C148" s="218" t="s">
        <v>215</v>
      </c>
      <c r="D148" s="218" t="s">
        <v>122</v>
      </c>
      <c r="E148" s="219" t="s">
        <v>216</v>
      </c>
      <c r="F148" s="220" t="s">
        <v>217</v>
      </c>
      <c r="G148" s="221" t="s">
        <v>218</v>
      </c>
      <c r="H148" s="222">
        <v>1988.8630000000001</v>
      </c>
      <c r="I148" s="223"/>
      <c r="J148" s="224">
        <f>ROUND(I148*H148,2)</f>
        <v>0</v>
      </c>
      <c r="K148" s="220" t="s">
        <v>126</v>
      </c>
      <c r="L148" s="44"/>
      <c r="M148" s="225" t="s">
        <v>40</v>
      </c>
      <c r="N148" s="226" t="s">
        <v>49</v>
      </c>
      <c r="O148" s="84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127</v>
      </c>
      <c r="AT148" s="229" t="s">
        <v>122</v>
      </c>
      <c r="AU148" s="229" t="s">
        <v>88</v>
      </c>
      <c r="AY148" s="17" t="s">
        <v>120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86</v>
      </c>
      <c r="BK148" s="230">
        <f>ROUND(I148*H148,2)</f>
        <v>0</v>
      </c>
      <c r="BL148" s="17" t="s">
        <v>127</v>
      </c>
      <c r="BM148" s="229" t="s">
        <v>219</v>
      </c>
    </row>
    <row r="149" s="2" customFormat="1">
      <c r="A149" s="38"/>
      <c r="B149" s="39"/>
      <c r="C149" s="40"/>
      <c r="D149" s="231" t="s">
        <v>129</v>
      </c>
      <c r="E149" s="40"/>
      <c r="F149" s="232" t="s">
        <v>220</v>
      </c>
      <c r="G149" s="40"/>
      <c r="H149" s="40"/>
      <c r="I149" s="136"/>
      <c r="J149" s="40"/>
      <c r="K149" s="40"/>
      <c r="L149" s="44"/>
      <c r="M149" s="233"/>
      <c r="N149" s="234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129</v>
      </c>
      <c r="AU149" s="17" t="s">
        <v>88</v>
      </c>
    </row>
    <row r="150" s="2" customFormat="1">
      <c r="A150" s="38"/>
      <c r="B150" s="39"/>
      <c r="C150" s="40"/>
      <c r="D150" s="231" t="s">
        <v>133</v>
      </c>
      <c r="E150" s="40"/>
      <c r="F150" s="235" t="s">
        <v>221</v>
      </c>
      <c r="G150" s="40"/>
      <c r="H150" s="40"/>
      <c r="I150" s="136"/>
      <c r="J150" s="40"/>
      <c r="K150" s="40"/>
      <c r="L150" s="44"/>
      <c r="M150" s="233"/>
      <c r="N150" s="234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133</v>
      </c>
      <c r="AU150" s="17" t="s">
        <v>88</v>
      </c>
    </row>
    <row r="151" s="13" customFormat="1">
      <c r="A151" s="13"/>
      <c r="B151" s="236"/>
      <c r="C151" s="237"/>
      <c r="D151" s="231" t="s">
        <v>135</v>
      </c>
      <c r="E151" s="238" t="s">
        <v>40</v>
      </c>
      <c r="F151" s="239" t="s">
        <v>222</v>
      </c>
      <c r="G151" s="237"/>
      <c r="H151" s="240">
        <v>564.34799999999996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6" t="s">
        <v>135</v>
      </c>
      <c r="AU151" s="246" t="s">
        <v>88</v>
      </c>
      <c r="AV151" s="13" t="s">
        <v>88</v>
      </c>
      <c r="AW151" s="13" t="s">
        <v>38</v>
      </c>
      <c r="AX151" s="13" t="s">
        <v>78</v>
      </c>
      <c r="AY151" s="246" t="s">
        <v>120</v>
      </c>
    </row>
    <row r="152" s="13" customFormat="1">
      <c r="A152" s="13"/>
      <c r="B152" s="236"/>
      <c r="C152" s="237"/>
      <c r="D152" s="231" t="s">
        <v>135</v>
      </c>
      <c r="E152" s="238" t="s">
        <v>40</v>
      </c>
      <c r="F152" s="239" t="s">
        <v>223</v>
      </c>
      <c r="G152" s="237"/>
      <c r="H152" s="240">
        <v>453.05000000000001</v>
      </c>
      <c r="I152" s="241"/>
      <c r="J152" s="237"/>
      <c r="K152" s="237"/>
      <c r="L152" s="242"/>
      <c r="M152" s="243"/>
      <c r="N152" s="244"/>
      <c r="O152" s="244"/>
      <c r="P152" s="244"/>
      <c r="Q152" s="244"/>
      <c r="R152" s="244"/>
      <c r="S152" s="244"/>
      <c r="T152" s="24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6" t="s">
        <v>135</v>
      </c>
      <c r="AU152" s="246" t="s">
        <v>88</v>
      </c>
      <c r="AV152" s="13" t="s">
        <v>88</v>
      </c>
      <c r="AW152" s="13" t="s">
        <v>38</v>
      </c>
      <c r="AX152" s="13" t="s">
        <v>78</v>
      </c>
      <c r="AY152" s="246" t="s">
        <v>120</v>
      </c>
    </row>
    <row r="153" s="13" customFormat="1">
      <c r="A153" s="13"/>
      <c r="B153" s="236"/>
      <c r="C153" s="237"/>
      <c r="D153" s="231" t="s">
        <v>135</v>
      </c>
      <c r="E153" s="238" t="s">
        <v>40</v>
      </c>
      <c r="F153" s="239" t="s">
        <v>224</v>
      </c>
      <c r="G153" s="237"/>
      <c r="H153" s="240">
        <v>971.46500000000003</v>
      </c>
      <c r="I153" s="241"/>
      <c r="J153" s="237"/>
      <c r="K153" s="237"/>
      <c r="L153" s="242"/>
      <c r="M153" s="243"/>
      <c r="N153" s="244"/>
      <c r="O153" s="244"/>
      <c r="P153" s="244"/>
      <c r="Q153" s="244"/>
      <c r="R153" s="244"/>
      <c r="S153" s="244"/>
      <c r="T153" s="24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6" t="s">
        <v>135</v>
      </c>
      <c r="AU153" s="246" t="s">
        <v>88</v>
      </c>
      <c r="AV153" s="13" t="s">
        <v>88</v>
      </c>
      <c r="AW153" s="13" t="s">
        <v>38</v>
      </c>
      <c r="AX153" s="13" t="s">
        <v>78</v>
      </c>
      <c r="AY153" s="246" t="s">
        <v>120</v>
      </c>
    </row>
    <row r="154" s="14" customFormat="1">
      <c r="A154" s="14"/>
      <c r="B154" s="247"/>
      <c r="C154" s="248"/>
      <c r="D154" s="231" t="s">
        <v>135</v>
      </c>
      <c r="E154" s="249" t="s">
        <v>40</v>
      </c>
      <c r="F154" s="250" t="s">
        <v>138</v>
      </c>
      <c r="G154" s="248"/>
      <c r="H154" s="251">
        <v>1988.8630000000001</v>
      </c>
      <c r="I154" s="252"/>
      <c r="J154" s="248"/>
      <c r="K154" s="248"/>
      <c r="L154" s="253"/>
      <c r="M154" s="254"/>
      <c r="N154" s="255"/>
      <c r="O154" s="255"/>
      <c r="P154" s="255"/>
      <c r="Q154" s="255"/>
      <c r="R154" s="255"/>
      <c r="S154" s="255"/>
      <c r="T154" s="25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7" t="s">
        <v>135</v>
      </c>
      <c r="AU154" s="257" t="s">
        <v>88</v>
      </c>
      <c r="AV154" s="14" t="s">
        <v>127</v>
      </c>
      <c r="AW154" s="14" t="s">
        <v>38</v>
      </c>
      <c r="AX154" s="14" t="s">
        <v>86</v>
      </c>
      <c r="AY154" s="257" t="s">
        <v>120</v>
      </c>
    </row>
    <row r="155" s="2" customFormat="1" ht="16.5" customHeight="1">
      <c r="A155" s="38"/>
      <c r="B155" s="39"/>
      <c r="C155" s="218" t="s">
        <v>225</v>
      </c>
      <c r="D155" s="218" t="s">
        <v>122</v>
      </c>
      <c r="E155" s="219" t="s">
        <v>226</v>
      </c>
      <c r="F155" s="220" t="s">
        <v>227</v>
      </c>
      <c r="G155" s="221" t="s">
        <v>218</v>
      </c>
      <c r="H155" s="222">
        <v>1503.1310000000001</v>
      </c>
      <c r="I155" s="223"/>
      <c r="J155" s="224">
        <f>ROUND(I155*H155,2)</f>
        <v>0</v>
      </c>
      <c r="K155" s="220" t="s">
        <v>126</v>
      </c>
      <c r="L155" s="44"/>
      <c r="M155" s="225" t="s">
        <v>40</v>
      </c>
      <c r="N155" s="226" t="s">
        <v>49</v>
      </c>
      <c r="O155" s="84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127</v>
      </c>
      <c r="AT155" s="229" t="s">
        <v>122</v>
      </c>
      <c r="AU155" s="229" t="s">
        <v>88</v>
      </c>
      <c r="AY155" s="17" t="s">
        <v>120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86</v>
      </c>
      <c r="BK155" s="230">
        <f>ROUND(I155*H155,2)</f>
        <v>0</v>
      </c>
      <c r="BL155" s="17" t="s">
        <v>127</v>
      </c>
      <c r="BM155" s="229" t="s">
        <v>228</v>
      </c>
    </row>
    <row r="156" s="2" customFormat="1">
      <c r="A156" s="38"/>
      <c r="B156" s="39"/>
      <c r="C156" s="40"/>
      <c r="D156" s="231" t="s">
        <v>129</v>
      </c>
      <c r="E156" s="40"/>
      <c r="F156" s="232" t="s">
        <v>229</v>
      </c>
      <c r="G156" s="40"/>
      <c r="H156" s="40"/>
      <c r="I156" s="136"/>
      <c r="J156" s="40"/>
      <c r="K156" s="40"/>
      <c r="L156" s="44"/>
      <c r="M156" s="233"/>
      <c r="N156" s="234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129</v>
      </c>
      <c r="AU156" s="17" t="s">
        <v>88</v>
      </c>
    </row>
    <row r="157" s="2" customFormat="1">
      <c r="A157" s="38"/>
      <c r="B157" s="39"/>
      <c r="C157" s="40"/>
      <c r="D157" s="231" t="s">
        <v>131</v>
      </c>
      <c r="E157" s="40"/>
      <c r="F157" s="235" t="s">
        <v>230</v>
      </c>
      <c r="G157" s="40"/>
      <c r="H157" s="40"/>
      <c r="I157" s="136"/>
      <c r="J157" s="40"/>
      <c r="K157" s="40"/>
      <c r="L157" s="44"/>
      <c r="M157" s="233"/>
      <c r="N157" s="234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131</v>
      </c>
      <c r="AU157" s="17" t="s">
        <v>88</v>
      </c>
    </row>
    <row r="158" s="2" customFormat="1">
      <c r="A158" s="38"/>
      <c r="B158" s="39"/>
      <c r="C158" s="40"/>
      <c r="D158" s="231" t="s">
        <v>133</v>
      </c>
      <c r="E158" s="40"/>
      <c r="F158" s="235" t="s">
        <v>231</v>
      </c>
      <c r="G158" s="40"/>
      <c r="H158" s="40"/>
      <c r="I158" s="136"/>
      <c r="J158" s="40"/>
      <c r="K158" s="40"/>
      <c r="L158" s="44"/>
      <c r="M158" s="233"/>
      <c r="N158" s="234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133</v>
      </c>
      <c r="AU158" s="17" t="s">
        <v>88</v>
      </c>
    </row>
    <row r="159" s="13" customFormat="1">
      <c r="A159" s="13"/>
      <c r="B159" s="236"/>
      <c r="C159" s="237"/>
      <c r="D159" s="231" t="s">
        <v>135</v>
      </c>
      <c r="E159" s="238" t="s">
        <v>40</v>
      </c>
      <c r="F159" s="239" t="s">
        <v>232</v>
      </c>
      <c r="G159" s="237"/>
      <c r="H159" s="240">
        <v>1017.398</v>
      </c>
      <c r="I159" s="241"/>
      <c r="J159" s="237"/>
      <c r="K159" s="237"/>
      <c r="L159" s="242"/>
      <c r="M159" s="243"/>
      <c r="N159" s="244"/>
      <c r="O159" s="244"/>
      <c r="P159" s="244"/>
      <c r="Q159" s="244"/>
      <c r="R159" s="244"/>
      <c r="S159" s="244"/>
      <c r="T159" s="24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6" t="s">
        <v>135</v>
      </c>
      <c r="AU159" s="246" t="s">
        <v>88</v>
      </c>
      <c r="AV159" s="13" t="s">
        <v>88</v>
      </c>
      <c r="AW159" s="13" t="s">
        <v>38</v>
      </c>
      <c r="AX159" s="13" t="s">
        <v>78</v>
      </c>
      <c r="AY159" s="246" t="s">
        <v>120</v>
      </c>
    </row>
    <row r="160" s="13" customFormat="1">
      <c r="A160" s="13"/>
      <c r="B160" s="236"/>
      <c r="C160" s="237"/>
      <c r="D160" s="231" t="s">
        <v>135</v>
      </c>
      <c r="E160" s="238" t="s">
        <v>40</v>
      </c>
      <c r="F160" s="239" t="s">
        <v>233</v>
      </c>
      <c r="G160" s="237"/>
      <c r="H160" s="240">
        <v>485.733</v>
      </c>
      <c r="I160" s="241"/>
      <c r="J160" s="237"/>
      <c r="K160" s="237"/>
      <c r="L160" s="242"/>
      <c r="M160" s="243"/>
      <c r="N160" s="244"/>
      <c r="O160" s="244"/>
      <c r="P160" s="244"/>
      <c r="Q160" s="244"/>
      <c r="R160" s="244"/>
      <c r="S160" s="244"/>
      <c r="T160" s="24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6" t="s">
        <v>135</v>
      </c>
      <c r="AU160" s="246" t="s">
        <v>88</v>
      </c>
      <c r="AV160" s="13" t="s">
        <v>88</v>
      </c>
      <c r="AW160" s="13" t="s">
        <v>38</v>
      </c>
      <c r="AX160" s="13" t="s">
        <v>78</v>
      </c>
      <c r="AY160" s="246" t="s">
        <v>120</v>
      </c>
    </row>
    <row r="161" s="14" customFormat="1">
      <c r="A161" s="14"/>
      <c r="B161" s="247"/>
      <c r="C161" s="248"/>
      <c r="D161" s="231" t="s">
        <v>135</v>
      </c>
      <c r="E161" s="249" t="s">
        <v>40</v>
      </c>
      <c r="F161" s="250" t="s">
        <v>138</v>
      </c>
      <c r="G161" s="248"/>
      <c r="H161" s="251">
        <v>1503.1310000000001</v>
      </c>
      <c r="I161" s="252"/>
      <c r="J161" s="248"/>
      <c r="K161" s="248"/>
      <c r="L161" s="253"/>
      <c r="M161" s="254"/>
      <c r="N161" s="255"/>
      <c r="O161" s="255"/>
      <c r="P161" s="255"/>
      <c r="Q161" s="255"/>
      <c r="R161" s="255"/>
      <c r="S161" s="255"/>
      <c r="T161" s="25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7" t="s">
        <v>135</v>
      </c>
      <c r="AU161" s="257" t="s">
        <v>88</v>
      </c>
      <c r="AV161" s="14" t="s">
        <v>127</v>
      </c>
      <c r="AW161" s="14" t="s">
        <v>38</v>
      </c>
      <c r="AX161" s="14" t="s">
        <v>86</v>
      </c>
      <c r="AY161" s="257" t="s">
        <v>120</v>
      </c>
    </row>
    <row r="162" s="2" customFormat="1" ht="16.5" customHeight="1">
      <c r="A162" s="38"/>
      <c r="B162" s="39"/>
      <c r="C162" s="218" t="s">
        <v>8</v>
      </c>
      <c r="D162" s="218" t="s">
        <v>122</v>
      </c>
      <c r="E162" s="219" t="s">
        <v>234</v>
      </c>
      <c r="F162" s="220" t="s">
        <v>235</v>
      </c>
      <c r="G162" s="221" t="s">
        <v>218</v>
      </c>
      <c r="H162" s="222">
        <v>1017.398</v>
      </c>
      <c r="I162" s="223"/>
      <c r="J162" s="224">
        <f>ROUND(I162*H162,2)</f>
        <v>0</v>
      </c>
      <c r="K162" s="220" t="s">
        <v>126</v>
      </c>
      <c r="L162" s="44"/>
      <c r="M162" s="225" t="s">
        <v>40</v>
      </c>
      <c r="N162" s="226" t="s">
        <v>49</v>
      </c>
      <c r="O162" s="84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127</v>
      </c>
      <c r="AT162" s="229" t="s">
        <v>122</v>
      </c>
      <c r="AU162" s="229" t="s">
        <v>88</v>
      </c>
      <c r="AY162" s="17" t="s">
        <v>120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86</v>
      </c>
      <c r="BK162" s="230">
        <f>ROUND(I162*H162,2)</f>
        <v>0</v>
      </c>
      <c r="BL162" s="17" t="s">
        <v>127</v>
      </c>
      <c r="BM162" s="229" t="s">
        <v>236</v>
      </c>
    </row>
    <row r="163" s="2" customFormat="1">
      <c r="A163" s="38"/>
      <c r="B163" s="39"/>
      <c r="C163" s="40"/>
      <c r="D163" s="231" t="s">
        <v>129</v>
      </c>
      <c r="E163" s="40"/>
      <c r="F163" s="232" t="s">
        <v>237</v>
      </c>
      <c r="G163" s="40"/>
      <c r="H163" s="40"/>
      <c r="I163" s="136"/>
      <c r="J163" s="40"/>
      <c r="K163" s="40"/>
      <c r="L163" s="44"/>
      <c r="M163" s="233"/>
      <c r="N163" s="234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129</v>
      </c>
      <c r="AU163" s="17" t="s">
        <v>88</v>
      </c>
    </row>
    <row r="164" s="2" customFormat="1">
      <c r="A164" s="38"/>
      <c r="B164" s="39"/>
      <c r="C164" s="40"/>
      <c r="D164" s="231" t="s">
        <v>131</v>
      </c>
      <c r="E164" s="40"/>
      <c r="F164" s="235" t="s">
        <v>238</v>
      </c>
      <c r="G164" s="40"/>
      <c r="H164" s="40"/>
      <c r="I164" s="136"/>
      <c r="J164" s="40"/>
      <c r="K164" s="40"/>
      <c r="L164" s="44"/>
      <c r="M164" s="233"/>
      <c r="N164" s="234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131</v>
      </c>
      <c r="AU164" s="17" t="s">
        <v>88</v>
      </c>
    </row>
    <row r="165" s="2" customFormat="1">
      <c r="A165" s="38"/>
      <c r="B165" s="39"/>
      <c r="C165" s="40"/>
      <c r="D165" s="231" t="s">
        <v>133</v>
      </c>
      <c r="E165" s="40"/>
      <c r="F165" s="235" t="s">
        <v>239</v>
      </c>
      <c r="G165" s="40"/>
      <c r="H165" s="40"/>
      <c r="I165" s="136"/>
      <c r="J165" s="40"/>
      <c r="K165" s="40"/>
      <c r="L165" s="44"/>
      <c r="M165" s="233"/>
      <c r="N165" s="234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133</v>
      </c>
      <c r="AU165" s="17" t="s">
        <v>88</v>
      </c>
    </row>
    <row r="166" s="2" customFormat="1" ht="16.5" customHeight="1">
      <c r="A166" s="38"/>
      <c r="B166" s="39"/>
      <c r="C166" s="218" t="s">
        <v>240</v>
      </c>
      <c r="D166" s="218" t="s">
        <v>122</v>
      </c>
      <c r="E166" s="219" t="s">
        <v>241</v>
      </c>
      <c r="F166" s="220" t="s">
        <v>242</v>
      </c>
      <c r="G166" s="221" t="s">
        <v>218</v>
      </c>
      <c r="H166" s="222">
        <v>15260.969999999999</v>
      </c>
      <c r="I166" s="223"/>
      <c r="J166" s="224">
        <f>ROUND(I166*H166,2)</f>
        <v>0</v>
      </c>
      <c r="K166" s="220" t="s">
        <v>126</v>
      </c>
      <c r="L166" s="44"/>
      <c r="M166" s="225" t="s">
        <v>40</v>
      </c>
      <c r="N166" s="226" t="s">
        <v>49</v>
      </c>
      <c r="O166" s="84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127</v>
      </c>
      <c r="AT166" s="229" t="s">
        <v>122</v>
      </c>
      <c r="AU166" s="229" t="s">
        <v>88</v>
      </c>
      <c r="AY166" s="17" t="s">
        <v>120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86</v>
      </c>
      <c r="BK166" s="230">
        <f>ROUND(I166*H166,2)</f>
        <v>0</v>
      </c>
      <c r="BL166" s="17" t="s">
        <v>127</v>
      </c>
      <c r="BM166" s="229" t="s">
        <v>243</v>
      </c>
    </row>
    <row r="167" s="2" customFormat="1">
      <c r="A167" s="38"/>
      <c r="B167" s="39"/>
      <c r="C167" s="40"/>
      <c r="D167" s="231" t="s">
        <v>129</v>
      </c>
      <c r="E167" s="40"/>
      <c r="F167" s="232" t="s">
        <v>244</v>
      </c>
      <c r="G167" s="40"/>
      <c r="H167" s="40"/>
      <c r="I167" s="136"/>
      <c r="J167" s="40"/>
      <c r="K167" s="40"/>
      <c r="L167" s="44"/>
      <c r="M167" s="233"/>
      <c r="N167" s="234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129</v>
      </c>
      <c r="AU167" s="17" t="s">
        <v>88</v>
      </c>
    </row>
    <row r="168" s="2" customFormat="1">
      <c r="A168" s="38"/>
      <c r="B168" s="39"/>
      <c r="C168" s="40"/>
      <c r="D168" s="231" t="s">
        <v>131</v>
      </c>
      <c r="E168" s="40"/>
      <c r="F168" s="235" t="s">
        <v>238</v>
      </c>
      <c r="G168" s="40"/>
      <c r="H168" s="40"/>
      <c r="I168" s="136"/>
      <c r="J168" s="40"/>
      <c r="K168" s="40"/>
      <c r="L168" s="44"/>
      <c r="M168" s="233"/>
      <c r="N168" s="234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131</v>
      </c>
      <c r="AU168" s="17" t="s">
        <v>88</v>
      </c>
    </row>
    <row r="169" s="2" customFormat="1">
      <c r="A169" s="38"/>
      <c r="B169" s="39"/>
      <c r="C169" s="40"/>
      <c r="D169" s="231" t="s">
        <v>133</v>
      </c>
      <c r="E169" s="40"/>
      <c r="F169" s="235" t="s">
        <v>239</v>
      </c>
      <c r="G169" s="40"/>
      <c r="H169" s="40"/>
      <c r="I169" s="136"/>
      <c r="J169" s="40"/>
      <c r="K169" s="40"/>
      <c r="L169" s="44"/>
      <c r="M169" s="233"/>
      <c r="N169" s="234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133</v>
      </c>
      <c r="AU169" s="17" t="s">
        <v>88</v>
      </c>
    </row>
    <row r="170" s="13" customFormat="1">
      <c r="A170" s="13"/>
      <c r="B170" s="236"/>
      <c r="C170" s="237"/>
      <c r="D170" s="231" t="s">
        <v>135</v>
      </c>
      <c r="E170" s="237"/>
      <c r="F170" s="239" t="s">
        <v>245</v>
      </c>
      <c r="G170" s="237"/>
      <c r="H170" s="240">
        <v>15260.969999999999</v>
      </c>
      <c r="I170" s="241"/>
      <c r="J170" s="237"/>
      <c r="K170" s="237"/>
      <c r="L170" s="242"/>
      <c r="M170" s="243"/>
      <c r="N170" s="244"/>
      <c r="O170" s="244"/>
      <c r="P170" s="244"/>
      <c r="Q170" s="244"/>
      <c r="R170" s="244"/>
      <c r="S170" s="244"/>
      <c r="T170" s="24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6" t="s">
        <v>135</v>
      </c>
      <c r="AU170" s="246" t="s">
        <v>88</v>
      </c>
      <c r="AV170" s="13" t="s">
        <v>88</v>
      </c>
      <c r="AW170" s="13" t="s">
        <v>4</v>
      </c>
      <c r="AX170" s="13" t="s">
        <v>86</v>
      </c>
      <c r="AY170" s="246" t="s">
        <v>120</v>
      </c>
    </row>
    <row r="171" s="2" customFormat="1" ht="16.5" customHeight="1">
      <c r="A171" s="38"/>
      <c r="B171" s="39"/>
      <c r="C171" s="218" t="s">
        <v>246</v>
      </c>
      <c r="D171" s="218" t="s">
        <v>122</v>
      </c>
      <c r="E171" s="219" t="s">
        <v>247</v>
      </c>
      <c r="F171" s="220" t="s">
        <v>248</v>
      </c>
      <c r="G171" s="221" t="s">
        <v>218</v>
      </c>
      <c r="H171" s="222">
        <v>1017.398</v>
      </c>
      <c r="I171" s="223"/>
      <c r="J171" s="224">
        <f>ROUND(I171*H171,2)</f>
        <v>0</v>
      </c>
      <c r="K171" s="220" t="s">
        <v>126</v>
      </c>
      <c r="L171" s="44"/>
      <c r="M171" s="225" t="s">
        <v>40</v>
      </c>
      <c r="N171" s="226" t="s">
        <v>49</v>
      </c>
      <c r="O171" s="84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127</v>
      </c>
      <c r="AT171" s="229" t="s">
        <v>122</v>
      </c>
      <c r="AU171" s="229" t="s">
        <v>88</v>
      </c>
      <c r="AY171" s="17" t="s">
        <v>120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86</v>
      </c>
      <c r="BK171" s="230">
        <f>ROUND(I171*H171,2)</f>
        <v>0</v>
      </c>
      <c r="BL171" s="17" t="s">
        <v>127</v>
      </c>
      <c r="BM171" s="229" t="s">
        <v>249</v>
      </c>
    </row>
    <row r="172" s="2" customFormat="1">
      <c r="A172" s="38"/>
      <c r="B172" s="39"/>
      <c r="C172" s="40"/>
      <c r="D172" s="231" t="s">
        <v>129</v>
      </c>
      <c r="E172" s="40"/>
      <c r="F172" s="232" t="s">
        <v>250</v>
      </c>
      <c r="G172" s="40"/>
      <c r="H172" s="40"/>
      <c r="I172" s="136"/>
      <c r="J172" s="40"/>
      <c r="K172" s="40"/>
      <c r="L172" s="44"/>
      <c r="M172" s="233"/>
      <c r="N172" s="234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129</v>
      </c>
      <c r="AU172" s="17" t="s">
        <v>88</v>
      </c>
    </row>
    <row r="173" s="2" customFormat="1">
      <c r="A173" s="38"/>
      <c r="B173" s="39"/>
      <c r="C173" s="40"/>
      <c r="D173" s="231" t="s">
        <v>131</v>
      </c>
      <c r="E173" s="40"/>
      <c r="F173" s="235" t="s">
        <v>251</v>
      </c>
      <c r="G173" s="40"/>
      <c r="H173" s="40"/>
      <c r="I173" s="136"/>
      <c r="J173" s="40"/>
      <c r="K173" s="40"/>
      <c r="L173" s="44"/>
      <c r="M173" s="233"/>
      <c r="N173" s="234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131</v>
      </c>
      <c r="AU173" s="17" t="s">
        <v>88</v>
      </c>
    </row>
    <row r="174" s="2" customFormat="1">
      <c r="A174" s="38"/>
      <c r="B174" s="39"/>
      <c r="C174" s="40"/>
      <c r="D174" s="231" t="s">
        <v>133</v>
      </c>
      <c r="E174" s="40"/>
      <c r="F174" s="235" t="s">
        <v>252</v>
      </c>
      <c r="G174" s="40"/>
      <c r="H174" s="40"/>
      <c r="I174" s="136"/>
      <c r="J174" s="40"/>
      <c r="K174" s="40"/>
      <c r="L174" s="44"/>
      <c r="M174" s="233"/>
      <c r="N174" s="234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133</v>
      </c>
      <c r="AU174" s="17" t="s">
        <v>88</v>
      </c>
    </row>
    <row r="175" s="12" customFormat="1" ht="22.8" customHeight="1">
      <c r="A175" s="12"/>
      <c r="B175" s="202"/>
      <c r="C175" s="203"/>
      <c r="D175" s="204" t="s">
        <v>77</v>
      </c>
      <c r="E175" s="216" t="s">
        <v>88</v>
      </c>
      <c r="F175" s="216" t="s">
        <v>253</v>
      </c>
      <c r="G175" s="203"/>
      <c r="H175" s="203"/>
      <c r="I175" s="206"/>
      <c r="J175" s="217">
        <f>BK175</f>
        <v>0</v>
      </c>
      <c r="K175" s="203"/>
      <c r="L175" s="208"/>
      <c r="M175" s="209"/>
      <c r="N175" s="210"/>
      <c r="O175" s="210"/>
      <c r="P175" s="211">
        <f>SUM(P176:P203)</f>
        <v>0</v>
      </c>
      <c r="Q175" s="210"/>
      <c r="R175" s="211">
        <f>SUM(R176:R203)</f>
        <v>8.5529680100000007</v>
      </c>
      <c r="S175" s="210"/>
      <c r="T175" s="212">
        <f>SUM(T176:T203)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3" t="s">
        <v>86</v>
      </c>
      <c r="AT175" s="214" t="s">
        <v>77</v>
      </c>
      <c r="AU175" s="214" t="s">
        <v>86</v>
      </c>
      <c r="AY175" s="213" t="s">
        <v>120</v>
      </c>
      <c r="BK175" s="215">
        <f>SUM(BK176:BK203)</f>
        <v>0</v>
      </c>
    </row>
    <row r="176" s="2" customFormat="1" ht="16.5" customHeight="1">
      <c r="A176" s="38"/>
      <c r="B176" s="39"/>
      <c r="C176" s="218" t="s">
        <v>254</v>
      </c>
      <c r="D176" s="218" t="s">
        <v>122</v>
      </c>
      <c r="E176" s="219" t="s">
        <v>255</v>
      </c>
      <c r="F176" s="220" t="s">
        <v>256</v>
      </c>
      <c r="G176" s="221" t="s">
        <v>257</v>
      </c>
      <c r="H176" s="222">
        <v>360</v>
      </c>
      <c r="I176" s="223"/>
      <c r="J176" s="224">
        <f>ROUND(I176*H176,2)</f>
        <v>0</v>
      </c>
      <c r="K176" s="220" t="s">
        <v>126</v>
      </c>
      <c r="L176" s="44"/>
      <c r="M176" s="225" t="s">
        <v>40</v>
      </c>
      <c r="N176" s="226" t="s">
        <v>49</v>
      </c>
      <c r="O176" s="84"/>
      <c r="P176" s="227">
        <f>O176*H176</f>
        <v>0</v>
      </c>
      <c r="Q176" s="227">
        <v>0.00025000000000000001</v>
      </c>
      <c r="R176" s="227">
        <f>Q176*H176</f>
        <v>0.089999999999999997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127</v>
      </c>
      <c r="AT176" s="229" t="s">
        <v>122</v>
      </c>
      <c r="AU176" s="229" t="s">
        <v>88</v>
      </c>
      <c r="AY176" s="17" t="s">
        <v>120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86</v>
      </c>
      <c r="BK176" s="230">
        <f>ROUND(I176*H176,2)</f>
        <v>0</v>
      </c>
      <c r="BL176" s="17" t="s">
        <v>127</v>
      </c>
      <c r="BM176" s="229" t="s">
        <v>258</v>
      </c>
    </row>
    <row r="177" s="2" customFormat="1">
      <c r="A177" s="38"/>
      <c r="B177" s="39"/>
      <c r="C177" s="40"/>
      <c r="D177" s="231" t="s">
        <v>129</v>
      </c>
      <c r="E177" s="40"/>
      <c r="F177" s="232" t="s">
        <v>259</v>
      </c>
      <c r="G177" s="40"/>
      <c r="H177" s="40"/>
      <c r="I177" s="136"/>
      <c r="J177" s="40"/>
      <c r="K177" s="40"/>
      <c r="L177" s="44"/>
      <c r="M177" s="233"/>
      <c r="N177" s="234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129</v>
      </c>
      <c r="AU177" s="17" t="s">
        <v>88</v>
      </c>
    </row>
    <row r="178" s="2" customFormat="1">
      <c r="A178" s="38"/>
      <c r="B178" s="39"/>
      <c r="C178" s="40"/>
      <c r="D178" s="231" t="s">
        <v>133</v>
      </c>
      <c r="E178" s="40"/>
      <c r="F178" s="235" t="s">
        <v>260</v>
      </c>
      <c r="G178" s="40"/>
      <c r="H178" s="40"/>
      <c r="I178" s="136"/>
      <c r="J178" s="40"/>
      <c r="K178" s="40"/>
      <c r="L178" s="44"/>
      <c r="M178" s="233"/>
      <c r="N178" s="234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133</v>
      </c>
      <c r="AU178" s="17" t="s">
        <v>88</v>
      </c>
    </row>
    <row r="179" s="13" customFormat="1">
      <c r="A179" s="13"/>
      <c r="B179" s="236"/>
      <c r="C179" s="237"/>
      <c r="D179" s="231" t="s">
        <v>135</v>
      </c>
      <c r="E179" s="238" t="s">
        <v>40</v>
      </c>
      <c r="F179" s="239" t="s">
        <v>261</v>
      </c>
      <c r="G179" s="237"/>
      <c r="H179" s="240">
        <v>360</v>
      </c>
      <c r="I179" s="241"/>
      <c r="J179" s="237"/>
      <c r="K179" s="237"/>
      <c r="L179" s="242"/>
      <c r="M179" s="243"/>
      <c r="N179" s="244"/>
      <c r="O179" s="244"/>
      <c r="P179" s="244"/>
      <c r="Q179" s="244"/>
      <c r="R179" s="244"/>
      <c r="S179" s="244"/>
      <c r="T179" s="24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6" t="s">
        <v>135</v>
      </c>
      <c r="AU179" s="246" t="s">
        <v>88</v>
      </c>
      <c r="AV179" s="13" t="s">
        <v>88</v>
      </c>
      <c r="AW179" s="13" t="s">
        <v>38</v>
      </c>
      <c r="AX179" s="13" t="s">
        <v>86</v>
      </c>
      <c r="AY179" s="246" t="s">
        <v>120</v>
      </c>
    </row>
    <row r="180" s="2" customFormat="1" ht="16.5" customHeight="1">
      <c r="A180" s="38"/>
      <c r="B180" s="39"/>
      <c r="C180" s="218" t="s">
        <v>262</v>
      </c>
      <c r="D180" s="218" t="s">
        <v>122</v>
      </c>
      <c r="E180" s="219" t="s">
        <v>263</v>
      </c>
      <c r="F180" s="220" t="s">
        <v>264</v>
      </c>
      <c r="G180" s="221" t="s">
        <v>265</v>
      </c>
      <c r="H180" s="222">
        <v>120</v>
      </c>
      <c r="I180" s="223"/>
      <c r="J180" s="224">
        <f>ROUND(I180*H180,2)</f>
        <v>0</v>
      </c>
      <c r="K180" s="220" t="s">
        <v>40</v>
      </c>
      <c r="L180" s="44"/>
      <c r="M180" s="225" t="s">
        <v>40</v>
      </c>
      <c r="N180" s="226" t="s">
        <v>49</v>
      </c>
      <c r="O180" s="84"/>
      <c r="P180" s="227">
        <f>O180*H180</f>
        <v>0</v>
      </c>
      <c r="Q180" s="227">
        <v>0.047410000000000001</v>
      </c>
      <c r="R180" s="227">
        <f>Q180*H180</f>
        <v>5.6892000000000005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127</v>
      </c>
      <c r="AT180" s="229" t="s">
        <v>122</v>
      </c>
      <c r="AU180" s="229" t="s">
        <v>88</v>
      </c>
      <c r="AY180" s="17" t="s">
        <v>120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86</v>
      </c>
      <c r="BK180" s="230">
        <f>ROUND(I180*H180,2)</f>
        <v>0</v>
      </c>
      <c r="BL180" s="17" t="s">
        <v>127</v>
      </c>
      <c r="BM180" s="229" t="s">
        <v>266</v>
      </c>
    </row>
    <row r="181" s="2" customFormat="1">
      <c r="A181" s="38"/>
      <c r="B181" s="39"/>
      <c r="C181" s="40"/>
      <c r="D181" s="231" t="s">
        <v>129</v>
      </c>
      <c r="E181" s="40"/>
      <c r="F181" s="232" t="s">
        <v>267</v>
      </c>
      <c r="G181" s="40"/>
      <c r="H181" s="40"/>
      <c r="I181" s="136"/>
      <c r="J181" s="40"/>
      <c r="K181" s="40"/>
      <c r="L181" s="44"/>
      <c r="M181" s="233"/>
      <c r="N181" s="234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129</v>
      </c>
      <c r="AU181" s="17" t="s">
        <v>88</v>
      </c>
    </row>
    <row r="182" s="2" customFormat="1">
      <c r="A182" s="38"/>
      <c r="B182" s="39"/>
      <c r="C182" s="40"/>
      <c r="D182" s="231" t="s">
        <v>131</v>
      </c>
      <c r="E182" s="40"/>
      <c r="F182" s="235" t="s">
        <v>268</v>
      </c>
      <c r="G182" s="40"/>
      <c r="H182" s="40"/>
      <c r="I182" s="136"/>
      <c r="J182" s="40"/>
      <c r="K182" s="40"/>
      <c r="L182" s="44"/>
      <c r="M182" s="233"/>
      <c r="N182" s="234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131</v>
      </c>
      <c r="AU182" s="17" t="s">
        <v>88</v>
      </c>
    </row>
    <row r="183" s="2" customFormat="1">
      <c r="A183" s="38"/>
      <c r="B183" s="39"/>
      <c r="C183" s="40"/>
      <c r="D183" s="231" t="s">
        <v>133</v>
      </c>
      <c r="E183" s="40"/>
      <c r="F183" s="235" t="s">
        <v>269</v>
      </c>
      <c r="G183" s="40"/>
      <c r="H183" s="40"/>
      <c r="I183" s="136"/>
      <c r="J183" s="40"/>
      <c r="K183" s="40"/>
      <c r="L183" s="44"/>
      <c r="M183" s="233"/>
      <c r="N183" s="234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133</v>
      </c>
      <c r="AU183" s="17" t="s">
        <v>88</v>
      </c>
    </row>
    <row r="184" s="13" customFormat="1">
      <c r="A184" s="13"/>
      <c r="B184" s="236"/>
      <c r="C184" s="237"/>
      <c r="D184" s="231" t="s">
        <v>135</v>
      </c>
      <c r="E184" s="238" t="s">
        <v>40</v>
      </c>
      <c r="F184" s="239" t="s">
        <v>270</v>
      </c>
      <c r="G184" s="237"/>
      <c r="H184" s="240">
        <v>68</v>
      </c>
      <c r="I184" s="241"/>
      <c r="J184" s="237"/>
      <c r="K184" s="237"/>
      <c r="L184" s="242"/>
      <c r="M184" s="243"/>
      <c r="N184" s="244"/>
      <c r="O184" s="244"/>
      <c r="P184" s="244"/>
      <c r="Q184" s="244"/>
      <c r="R184" s="244"/>
      <c r="S184" s="244"/>
      <c r="T184" s="24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6" t="s">
        <v>135</v>
      </c>
      <c r="AU184" s="246" t="s">
        <v>88</v>
      </c>
      <c r="AV184" s="13" t="s">
        <v>88</v>
      </c>
      <c r="AW184" s="13" t="s">
        <v>38</v>
      </c>
      <c r="AX184" s="13" t="s">
        <v>78</v>
      </c>
      <c r="AY184" s="246" t="s">
        <v>120</v>
      </c>
    </row>
    <row r="185" s="13" customFormat="1">
      <c r="A185" s="13"/>
      <c r="B185" s="236"/>
      <c r="C185" s="237"/>
      <c r="D185" s="231" t="s">
        <v>135</v>
      </c>
      <c r="E185" s="238" t="s">
        <v>40</v>
      </c>
      <c r="F185" s="239" t="s">
        <v>271</v>
      </c>
      <c r="G185" s="237"/>
      <c r="H185" s="240">
        <v>52</v>
      </c>
      <c r="I185" s="241"/>
      <c r="J185" s="237"/>
      <c r="K185" s="237"/>
      <c r="L185" s="242"/>
      <c r="M185" s="243"/>
      <c r="N185" s="244"/>
      <c r="O185" s="244"/>
      <c r="P185" s="244"/>
      <c r="Q185" s="244"/>
      <c r="R185" s="244"/>
      <c r="S185" s="244"/>
      <c r="T185" s="24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6" t="s">
        <v>135</v>
      </c>
      <c r="AU185" s="246" t="s">
        <v>88</v>
      </c>
      <c r="AV185" s="13" t="s">
        <v>88</v>
      </c>
      <c r="AW185" s="13" t="s">
        <v>38</v>
      </c>
      <c r="AX185" s="13" t="s">
        <v>78</v>
      </c>
      <c r="AY185" s="246" t="s">
        <v>120</v>
      </c>
    </row>
    <row r="186" s="14" customFormat="1">
      <c r="A186" s="14"/>
      <c r="B186" s="247"/>
      <c r="C186" s="248"/>
      <c r="D186" s="231" t="s">
        <v>135</v>
      </c>
      <c r="E186" s="249" t="s">
        <v>40</v>
      </c>
      <c r="F186" s="250" t="s">
        <v>138</v>
      </c>
      <c r="G186" s="248"/>
      <c r="H186" s="251">
        <v>120</v>
      </c>
      <c r="I186" s="252"/>
      <c r="J186" s="248"/>
      <c r="K186" s="248"/>
      <c r="L186" s="253"/>
      <c r="M186" s="254"/>
      <c r="N186" s="255"/>
      <c r="O186" s="255"/>
      <c r="P186" s="255"/>
      <c r="Q186" s="255"/>
      <c r="R186" s="255"/>
      <c r="S186" s="255"/>
      <c r="T186" s="25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7" t="s">
        <v>135</v>
      </c>
      <c r="AU186" s="257" t="s">
        <v>88</v>
      </c>
      <c r="AV186" s="14" t="s">
        <v>127</v>
      </c>
      <c r="AW186" s="14" t="s">
        <v>38</v>
      </c>
      <c r="AX186" s="14" t="s">
        <v>86</v>
      </c>
      <c r="AY186" s="257" t="s">
        <v>120</v>
      </c>
    </row>
    <row r="187" s="2" customFormat="1" ht="16.5" customHeight="1">
      <c r="A187" s="38"/>
      <c r="B187" s="39"/>
      <c r="C187" s="258" t="s">
        <v>272</v>
      </c>
      <c r="D187" s="258" t="s">
        <v>195</v>
      </c>
      <c r="E187" s="259" t="s">
        <v>273</v>
      </c>
      <c r="F187" s="260" t="s">
        <v>274</v>
      </c>
      <c r="G187" s="261" t="s">
        <v>265</v>
      </c>
      <c r="H187" s="262">
        <v>120</v>
      </c>
      <c r="I187" s="263"/>
      <c r="J187" s="264">
        <f>ROUND(I187*H187,2)</f>
        <v>0</v>
      </c>
      <c r="K187" s="260" t="s">
        <v>126</v>
      </c>
      <c r="L187" s="265"/>
      <c r="M187" s="266" t="s">
        <v>40</v>
      </c>
      <c r="N187" s="267" t="s">
        <v>49</v>
      </c>
      <c r="O187" s="84"/>
      <c r="P187" s="227">
        <f>O187*H187</f>
        <v>0</v>
      </c>
      <c r="Q187" s="227">
        <v>0.00080000000000000004</v>
      </c>
      <c r="R187" s="227">
        <f>Q187*H187</f>
        <v>0.096000000000000002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176</v>
      </c>
      <c r="AT187" s="229" t="s">
        <v>195</v>
      </c>
      <c r="AU187" s="229" t="s">
        <v>88</v>
      </c>
      <c r="AY187" s="17" t="s">
        <v>120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86</v>
      </c>
      <c r="BK187" s="230">
        <f>ROUND(I187*H187,2)</f>
        <v>0</v>
      </c>
      <c r="BL187" s="17" t="s">
        <v>127</v>
      </c>
      <c r="BM187" s="229" t="s">
        <v>275</v>
      </c>
    </row>
    <row r="188" s="2" customFormat="1">
      <c r="A188" s="38"/>
      <c r="B188" s="39"/>
      <c r="C188" s="40"/>
      <c r="D188" s="231" t="s">
        <v>129</v>
      </c>
      <c r="E188" s="40"/>
      <c r="F188" s="232" t="s">
        <v>274</v>
      </c>
      <c r="G188" s="40"/>
      <c r="H188" s="40"/>
      <c r="I188" s="136"/>
      <c r="J188" s="40"/>
      <c r="K188" s="40"/>
      <c r="L188" s="44"/>
      <c r="M188" s="233"/>
      <c r="N188" s="234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129</v>
      </c>
      <c r="AU188" s="17" t="s">
        <v>88</v>
      </c>
    </row>
    <row r="189" s="2" customFormat="1" ht="16.5" customHeight="1">
      <c r="A189" s="38"/>
      <c r="B189" s="39"/>
      <c r="C189" s="258" t="s">
        <v>7</v>
      </c>
      <c r="D189" s="258" t="s">
        <v>195</v>
      </c>
      <c r="E189" s="259" t="s">
        <v>276</v>
      </c>
      <c r="F189" s="260" t="s">
        <v>277</v>
      </c>
      <c r="G189" s="261" t="s">
        <v>265</v>
      </c>
      <c r="H189" s="262">
        <v>120</v>
      </c>
      <c r="I189" s="263"/>
      <c r="J189" s="264">
        <f>ROUND(I189*H189,2)</f>
        <v>0</v>
      </c>
      <c r="K189" s="260" t="s">
        <v>126</v>
      </c>
      <c r="L189" s="265"/>
      <c r="M189" s="266" t="s">
        <v>40</v>
      </c>
      <c r="N189" s="267" t="s">
        <v>49</v>
      </c>
      <c r="O189" s="84"/>
      <c r="P189" s="227">
        <f>O189*H189</f>
        <v>0</v>
      </c>
      <c r="Q189" s="227">
        <v>0.00040000000000000002</v>
      </c>
      <c r="R189" s="227">
        <f>Q189*H189</f>
        <v>0.048000000000000001</v>
      </c>
      <c r="S189" s="227">
        <v>0</v>
      </c>
      <c r="T189" s="22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176</v>
      </c>
      <c r="AT189" s="229" t="s">
        <v>195</v>
      </c>
      <c r="AU189" s="229" t="s">
        <v>88</v>
      </c>
      <c r="AY189" s="17" t="s">
        <v>120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86</v>
      </c>
      <c r="BK189" s="230">
        <f>ROUND(I189*H189,2)</f>
        <v>0</v>
      </c>
      <c r="BL189" s="17" t="s">
        <v>127</v>
      </c>
      <c r="BM189" s="229" t="s">
        <v>278</v>
      </c>
    </row>
    <row r="190" s="2" customFormat="1">
      <c r="A190" s="38"/>
      <c r="B190" s="39"/>
      <c r="C190" s="40"/>
      <c r="D190" s="231" t="s">
        <v>129</v>
      </c>
      <c r="E190" s="40"/>
      <c r="F190" s="232" t="s">
        <v>279</v>
      </c>
      <c r="G190" s="40"/>
      <c r="H190" s="40"/>
      <c r="I190" s="136"/>
      <c r="J190" s="40"/>
      <c r="K190" s="40"/>
      <c r="L190" s="44"/>
      <c r="M190" s="233"/>
      <c r="N190" s="234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129</v>
      </c>
      <c r="AU190" s="17" t="s">
        <v>88</v>
      </c>
    </row>
    <row r="191" s="2" customFormat="1" ht="16.5" customHeight="1">
      <c r="A191" s="38"/>
      <c r="B191" s="39"/>
      <c r="C191" s="258" t="s">
        <v>280</v>
      </c>
      <c r="D191" s="258" t="s">
        <v>195</v>
      </c>
      <c r="E191" s="259" t="s">
        <v>281</v>
      </c>
      <c r="F191" s="260" t="s">
        <v>282</v>
      </c>
      <c r="G191" s="261" t="s">
        <v>265</v>
      </c>
      <c r="H191" s="262">
        <v>120</v>
      </c>
      <c r="I191" s="263"/>
      <c r="J191" s="264">
        <f>ROUND(I191*H191,2)</f>
        <v>0</v>
      </c>
      <c r="K191" s="260" t="s">
        <v>126</v>
      </c>
      <c r="L191" s="265"/>
      <c r="M191" s="266" t="s">
        <v>40</v>
      </c>
      <c r="N191" s="267" t="s">
        <v>49</v>
      </c>
      <c r="O191" s="84"/>
      <c r="P191" s="227">
        <f>O191*H191</f>
        <v>0</v>
      </c>
      <c r="Q191" s="227">
        <v>0.00029999999999999997</v>
      </c>
      <c r="R191" s="227">
        <f>Q191*H191</f>
        <v>0.035999999999999997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176</v>
      </c>
      <c r="AT191" s="229" t="s">
        <v>195</v>
      </c>
      <c r="AU191" s="229" t="s">
        <v>88</v>
      </c>
      <c r="AY191" s="17" t="s">
        <v>120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86</v>
      </c>
      <c r="BK191" s="230">
        <f>ROUND(I191*H191,2)</f>
        <v>0</v>
      </c>
      <c r="BL191" s="17" t="s">
        <v>127</v>
      </c>
      <c r="BM191" s="229" t="s">
        <v>283</v>
      </c>
    </row>
    <row r="192" s="2" customFormat="1">
      <c r="A192" s="38"/>
      <c r="B192" s="39"/>
      <c r="C192" s="40"/>
      <c r="D192" s="231" t="s">
        <v>129</v>
      </c>
      <c r="E192" s="40"/>
      <c r="F192" s="232" t="s">
        <v>282</v>
      </c>
      <c r="G192" s="40"/>
      <c r="H192" s="40"/>
      <c r="I192" s="136"/>
      <c r="J192" s="40"/>
      <c r="K192" s="40"/>
      <c r="L192" s="44"/>
      <c r="M192" s="233"/>
      <c r="N192" s="234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129</v>
      </c>
      <c r="AU192" s="17" t="s">
        <v>88</v>
      </c>
    </row>
    <row r="193" s="2" customFormat="1">
      <c r="A193" s="38"/>
      <c r="B193" s="39"/>
      <c r="C193" s="40"/>
      <c r="D193" s="231" t="s">
        <v>133</v>
      </c>
      <c r="E193" s="40"/>
      <c r="F193" s="235" t="s">
        <v>284</v>
      </c>
      <c r="G193" s="40"/>
      <c r="H193" s="40"/>
      <c r="I193" s="136"/>
      <c r="J193" s="40"/>
      <c r="K193" s="40"/>
      <c r="L193" s="44"/>
      <c r="M193" s="233"/>
      <c r="N193" s="234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133</v>
      </c>
      <c r="AU193" s="17" t="s">
        <v>88</v>
      </c>
    </row>
    <row r="194" s="2" customFormat="1" ht="16.5" customHeight="1">
      <c r="A194" s="38"/>
      <c r="B194" s="39"/>
      <c r="C194" s="218" t="s">
        <v>285</v>
      </c>
      <c r="D194" s="218" t="s">
        <v>122</v>
      </c>
      <c r="E194" s="219" t="s">
        <v>286</v>
      </c>
      <c r="F194" s="220" t="s">
        <v>287</v>
      </c>
      <c r="G194" s="221" t="s">
        <v>265</v>
      </c>
      <c r="H194" s="222">
        <v>120</v>
      </c>
      <c r="I194" s="223"/>
      <c r="J194" s="224">
        <f>ROUND(I194*H194,2)</f>
        <v>0</v>
      </c>
      <c r="K194" s="220" t="s">
        <v>126</v>
      </c>
      <c r="L194" s="44"/>
      <c r="M194" s="225" t="s">
        <v>40</v>
      </c>
      <c r="N194" s="226" t="s">
        <v>49</v>
      </c>
      <c r="O194" s="84"/>
      <c r="P194" s="227">
        <f>O194*H194</f>
        <v>0</v>
      </c>
      <c r="Q194" s="227">
        <v>0.021600000000000001</v>
      </c>
      <c r="R194" s="227">
        <f>Q194*H194</f>
        <v>2.5920000000000001</v>
      </c>
      <c r="S194" s="227">
        <v>0</v>
      </c>
      <c r="T194" s="22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127</v>
      </c>
      <c r="AT194" s="229" t="s">
        <v>122</v>
      </c>
      <c r="AU194" s="229" t="s">
        <v>88</v>
      </c>
      <c r="AY194" s="17" t="s">
        <v>120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86</v>
      </c>
      <c r="BK194" s="230">
        <f>ROUND(I194*H194,2)</f>
        <v>0</v>
      </c>
      <c r="BL194" s="17" t="s">
        <v>127</v>
      </c>
      <c r="BM194" s="229" t="s">
        <v>288</v>
      </c>
    </row>
    <row r="195" s="2" customFormat="1">
      <c r="A195" s="38"/>
      <c r="B195" s="39"/>
      <c r="C195" s="40"/>
      <c r="D195" s="231" t="s">
        <v>129</v>
      </c>
      <c r="E195" s="40"/>
      <c r="F195" s="232" t="s">
        <v>289</v>
      </c>
      <c r="G195" s="40"/>
      <c r="H195" s="40"/>
      <c r="I195" s="136"/>
      <c r="J195" s="40"/>
      <c r="K195" s="40"/>
      <c r="L195" s="44"/>
      <c r="M195" s="233"/>
      <c r="N195" s="234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129</v>
      </c>
      <c r="AU195" s="17" t="s">
        <v>88</v>
      </c>
    </row>
    <row r="196" s="2" customFormat="1">
      <c r="A196" s="38"/>
      <c r="B196" s="39"/>
      <c r="C196" s="40"/>
      <c r="D196" s="231" t="s">
        <v>133</v>
      </c>
      <c r="E196" s="40"/>
      <c r="F196" s="235" t="s">
        <v>284</v>
      </c>
      <c r="G196" s="40"/>
      <c r="H196" s="40"/>
      <c r="I196" s="136"/>
      <c r="J196" s="40"/>
      <c r="K196" s="40"/>
      <c r="L196" s="44"/>
      <c r="M196" s="233"/>
      <c r="N196" s="234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133</v>
      </c>
      <c r="AU196" s="17" t="s">
        <v>88</v>
      </c>
    </row>
    <row r="197" s="2" customFormat="1" ht="16.5" customHeight="1">
      <c r="A197" s="38"/>
      <c r="B197" s="39"/>
      <c r="C197" s="218" t="s">
        <v>290</v>
      </c>
      <c r="D197" s="218" t="s">
        <v>122</v>
      </c>
      <c r="E197" s="219" t="s">
        <v>291</v>
      </c>
      <c r="F197" s="220" t="s">
        <v>292</v>
      </c>
      <c r="G197" s="221" t="s">
        <v>179</v>
      </c>
      <c r="H197" s="222">
        <v>7.6870000000000003</v>
      </c>
      <c r="I197" s="223"/>
      <c r="J197" s="224">
        <f>ROUND(I197*H197,2)</f>
        <v>0</v>
      </c>
      <c r="K197" s="220" t="s">
        <v>126</v>
      </c>
      <c r="L197" s="44"/>
      <c r="M197" s="225" t="s">
        <v>40</v>
      </c>
      <c r="N197" s="226" t="s">
        <v>49</v>
      </c>
      <c r="O197" s="84"/>
      <c r="P197" s="227">
        <f>O197*H197</f>
        <v>0</v>
      </c>
      <c r="Q197" s="227">
        <v>0.00023000000000000001</v>
      </c>
      <c r="R197" s="227">
        <f>Q197*H197</f>
        <v>0.0017680100000000002</v>
      </c>
      <c r="S197" s="227">
        <v>0</v>
      </c>
      <c r="T197" s="22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127</v>
      </c>
      <c r="AT197" s="229" t="s">
        <v>122</v>
      </c>
      <c r="AU197" s="229" t="s">
        <v>88</v>
      </c>
      <c r="AY197" s="17" t="s">
        <v>120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86</v>
      </c>
      <c r="BK197" s="230">
        <f>ROUND(I197*H197,2)</f>
        <v>0</v>
      </c>
      <c r="BL197" s="17" t="s">
        <v>127</v>
      </c>
      <c r="BM197" s="229" t="s">
        <v>293</v>
      </c>
    </row>
    <row r="198" s="2" customFormat="1">
      <c r="A198" s="38"/>
      <c r="B198" s="39"/>
      <c r="C198" s="40"/>
      <c r="D198" s="231" t="s">
        <v>129</v>
      </c>
      <c r="E198" s="40"/>
      <c r="F198" s="232" t="s">
        <v>294</v>
      </c>
      <c r="G198" s="40"/>
      <c r="H198" s="40"/>
      <c r="I198" s="136"/>
      <c r="J198" s="40"/>
      <c r="K198" s="40"/>
      <c r="L198" s="44"/>
      <c r="M198" s="233"/>
      <c r="N198" s="234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129</v>
      </c>
      <c r="AU198" s="17" t="s">
        <v>88</v>
      </c>
    </row>
    <row r="199" s="2" customFormat="1">
      <c r="A199" s="38"/>
      <c r="B199" s="39"/>
      <c r="C199" s="40"/>
      <c r="D199" s="231" t="s">
        <v>133</v>
      </c>
      <c r="E199" s="40"/>
      <c r="F199" s="235" t="s">
        <v>295</v>
      </c>
      <c r="G199" s="40"/>
      <c r="H199" s="40"/>
      <c r="I199" s="136"/>
      <c r="J199" s="40"/>
      <c r="K199" s="40"/>
      <c r="L199" s="44"/>
      <c r="M199" s="233"/>
      <c r="N199" s="234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133</v>
      </c>
      <c r="AU199" s="17" t="s">
        <v>88</v>
      </c>
    </row>
    <row r="200" s="13" customFormat="1">
      <c r="A200" s="13"/>
      <c r="B200" s="236"/>
      <c r="C200" s="237"/>
      <c r="D200" s="231" t="s">
        <v>135</v>
      </c>
      <c r="E200" s="238" t="s">
        <v>40</v>
      </c>
      <c r="F200" s="239" t="s">
        <v>296</v>
      </c>
      <c r="G200" s="237"/>
      <c r="H200" s="240">
        <v>7.6870000000000003</v>
      </c>
      <c r="I200" s="241"/>
      <c r="J200" s="237"/>
      <c r="K200" s="237"/>
      <c r="L200" s="242"/>
      <c r="M200" s="243"/>
      <c r="N200" s="244"/>
      <c r="O200" s="244"/>
      <c r="P200" s="244"/>
      <c r="Q200" s="244"/>
      <c r="R200" s="244"/>
      <c r="S200" s="244"/>
      <c r="T200" s="24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6" t="s">
        <v>135</v>
      </c>
      <c r="AU200" s="246" t="s">
        <v>88</v>
      </c>
      <c r="AV200" s="13" t="s">
        <v>88</v>
      </c>
      <c r="AW200" s="13" t="s">
        <v>38</v>
      </c>
      <c r="AX200" s="13" t="s">
        <v>86</v>
      </c>
      <c r="AY200" s="246" t="s">
        <v>120</v>
      </c>
    </row>
    <row r="201" s="2" customFormat="1" ht="16.5" customHeight="1">
      <c r="A201" s="38"/>
      <c r="B201" s="39"/>
      <c r="C201" s="218" t="s">
        <v>297</v>
      </c>
      <c r="D201" s="218" t="s">
        <v>122</v>
      </c>
      <c r="E201" s="219" t="s">
        <v>298</v>
      </c>
      <c r="F201" s="220" t="s">
        <v>299</v>
      </c>
      <c r="G201" s="221" t="s">
        <v>218</v>
      </c>
      <c r="H201" s="222">
        <v>8.5530000000000008</v>
      </c>
      <c r="I201" s="223"/>
      <c r="J201" s="224">
        <f>ROUND(I201*H201,2)</f>
        <v>0</v>
      </c>
      <c r="K201" s="220" t="s">
        <v>126</v>
      </c>
      <c r="L201" s="44"/>
      <c r="M201" s="225" t="s">
        <v>40</v>
      </c>
      <c r="N201" s="226" t="s">
        <v>49</v>
      </c>
      <c r="O201" s="84"/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127</v>
      </c>
      <c r="AT201" s="229" t="s">
        <v>122</v>
      </c>
      <c r="AU201" s="229" t="s">
        <v>88</v>
      </c>
      <c r="AY201" s="17" t="s">
        <v>120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86</v>
      </c>
      <c r="BK201" s="230">
        <f>ROUND(I201*H201,2)</f>
        <v>0</v>
      </c>
      <c r="BL201" s="17" t="s">
        <v>127</v>
      </c>
      <c r="BM201" s="229" t="s">
        <v>300</v>
      </c>
    </row>
    <row r="202" s="2" customFormat="1">
      <c r="A202" s="38"/>
      <c r="B202" s="39"/>
      <c r="C202" s="40"/>
      <c r="D202" s="231" t="s">
        <v>129</v>
      </c>
      <c r="E202" s="40"/>
      <c r="F202" s="232" t="s">
        <v>301</v>
      </c>
      <c r="G202" s="40"/>
      <c r="H202" s="40"/>
      <c r="I202" s="136"/>
      <c r="J202" s="40"/>
      <c r="K202" s="40"/>
      <c r="L202" s="44"/>
      <c r="M202" s="233"/>
      <c r="N202" s="234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129</v>
      </c>
      <c r="AU202" s="17" t="s">
        <v>88</v>
      </c>
    </row>
    <row r="203" s="2" customFormat="1">
      <c r="A203" s="38"/>
      <c r="B203" s="39"/>
      <c r="C203" s="40"/>
      <c r="D203" s="231" t="s">
        <v>131</v>
      </c>
      <c r="E203" s="40"/>
      <c r="F203" s="235" t="s">
        <v>302</v>
      </c>
      <c r="G203" s="40"/>
      <c r="H203" s="40"/>
      <c r="I203" s="136"/>
      <c r="J203" s="40"/>
      <c r="K203" s="40"/>
      <c r="L203" s="44"/>
      <c r="M203" s="233"/>
      <c r="N203" s="234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131</v>
      </c>
      <c r="AU203" s="17" t="s">
        <v>88</v>
      </c>
    </row>
    <row r="204" s="12" customFormat="1" ht="22.8" customHeight="1">
      <c r="A204" s="12"/>
      <c r="B204" s="202"/>
      <c r="C204" s="203"/>
      <c r="D204" s="204" t="s">
        <v>77</v>
      </c>
      <c r="E204" s="216" t="s">
        <v>144</v>
      </c>
      <c r="F204" s="216" t="s">
        <v>303</v>
      </c>
      <c r="G204" s="203"/>
      <c r="H204" s="203"/>
      <c r="I204" s="206"/>
      <c r="J204" s="217">
        <f>BK204</f>
        <v>0</v>
      </c>
      <c r="K204" s="203"/>
      <c r="L204" s="208"/>
      <c r="M204" s="209"/>
      <c r="N204" s="210"/>
      <c r="O204" s="210"/>
      <c r="P204" s="211">
        <f>SUM(P205:P224)</f>
        <v>0</v>
      </c>
      <c r="Q204" s="210"/>
      <c r="R204" s="211">
        <f>SUM(R205:R224)</f>
        <v>782.56331999999998</v>
      </c>
      <c r="S204" s="210"/>
      <c r="T204" s="212">
        <f>SUM(T205:T224)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3" t="s">
        <v>86</v>
      </c>
      <c r="AT204" s="214" t="s">
        <v>77</v>
      </c>
      <c r="AU204" s="214" t="s">
        <v>86</v>
      </c>
      <c r="AY204" s="213" t="s">
        <v>120</v>
      </c>
      <c r="BK204" s="215">
        <f>SUM(BK205:BK224)</f>
        <v>0</v>
      </c>
    </row>
    <row r="205" s="2" customFormat="1" ht="16.5" customHeight="1">
      <c r="A205" s="38"/>
      <c r="B205" s="39"/>
      <c r="C205" s="218" t="s">
        <v>304</v>
      </c>
      <c r="D205" s="218" t="s">
        <v>122</v>
      </c>
      <c r="E205" s="219" t="s">
        <v>305</v>
      </c>
      <c r="F205" s="220" t="s">
        <v>306</v>
      </c>
      <c r="G205" s="221" t="s">
        <v>125</v>
      </c>
      <c r="H205" s="222">
        <v>21.91</v>
      </c>
      <c r="I205" s="223"/>
      <c r="J205" s="224">
        <f>ROUND(I205*H205,2)</f>
        <v>0</v>
      </c>
      <c r="K205" s="220" t="s">
        <v>126</v>
      </c>
      <c r="L205" s="44"/>
      <c r="M205" s="225" t="s">
        <v>40</v>
      </c>
      <c r="N205" s="226" t="s">
        <v>49</v>
      </c>
      <c r="O205" s="84"/>
      <c r="P205" s="227">
        <f>O205*H205</f>
        <v>0</v>
      </c>
      <c r="Q205" s="227">
        <v>2.1600000000000001</v>
      </c>
      <c r="R205" s="227">
        <f>Q205*H205</f>
        <v>47.325600000000001</v>
      </c>
      <c r="S205" s="227">
        <v>0</v>
      </c>
      <c r="T205" s="22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127</v>
      </c>
      <c r="AT205" s="229" t="s">
        <v>122</v>
      </c>
      <c r="AU205" s="229" t="s">
        <v>88</v>
      </c>
      <c r="AY205" s="17" t="s">
        <v>120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86</v>
      </c>
      <c r="BK205" s="230">
        <f>ROUND(I205*H205,2)</f>
        <v>0</v>
      </c>
      <c r="BL205" s="17" t="s">
        <v>127</v>
      </c>
      <c r="BM205" s="229" t="s">
        <v>307</v>
      </c>
    </row>
    <row r="206" s="2" customFormat="1">
      <c r="A206" s="38"/>
      <c r="B206" s="39"/>
      <c r="C206" s="40"/>
      <c r="D206" s="231" t="s">
        <v>129</v>
      </c>
      <c r="E206" s="40"/>
      <c r="F206" s="232" t="s">
        <v>308</v>
      </c>
      <c r="G206" s="40"/>
      <c r="H206" s="40"/>
      <c r="I206" s="136"/>
      <c r="J206" s="40"/>
      <c r="K206" s="40"/>
      <c r="L206" s="44"/>
      <c r="M206" s="233"/>
      <c r="N206" s="234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129</v>
      </c>
      <c r="AU206" s="17" t="s">
        <v>88</v>
      </c>
    </row>
    <row r="207" s="2" customFormat="1">
      <c r="A207" s="38"/>
      <c r="B207" s="39"/>
      <c r="C207" s="40"/>
      <c r="D207" s="231" t="s">
        <v>131</v>
      </c>
      <c r="E207" s="40"/>
      <c r="F207" s="235" t="s">
        <v>309</v>
      </c>
      <c r="G207" s="40"/>
      <c r="H207" s="40"/>
      <c r="I207" s="136"/>
      <c r="J207" s="40"/>
      <c r="K207" s="40"/>
      <c r="L207" s="44"/>
      <c r="M207" s="233"/>
      <c r="N207" s="234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131</v>
      </c>
      <c r="AU207" s="17" t="s">
        <v>88</v>
      </c>
    </row>
    <row r="208" s="13" customFormat="1">
      <c r="A208" s="13"/>
      <c r="B208" s="236"/>
      <c r="C208" s="237"/>
      <c r="D208" s="231" t="s">
        <v>135</v>
      </c>
      <c r="E208" s="238" t="s">
        <v>40</v>
      </c>
      <c r="F208" s="239" t="s">
        <v>310</v>
      </c>
      <c r="G208" s="237"/>
      <c r="H208" s="240">
        <v>16.469999999999999</v>
      </c>
      <c r="I208" s="241"/>
      <c r="J208" s="237"/>
      <c r="K208" s="237"/>
      <c r="L208" s="242"/>
      <c r="M208" s="243"/>
      <c r="N208" s="244"/>
      <c r="O208" s="244"/>
      <c r="P208" s="244"/>
      <c r="Q208" s="244"/>
      <c r="R208" s="244"/>
      <c r="S208" s="244"/>
      <c r="T208" s="24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6" t="s">
        <v>135</v>
      </c>
      <c r="AU208" s="246" t="s">
        <v>88</v>
      </c>
      <c r="AV208" s="13" t="s">
        <v>88</v>
      </c>
      <c r="AW208" s="13" t="s">
        <v>38</v>
      </c>
      <c r="AX208" s="13" t="s">
        <v>78</v>
      </c>
      <c r="AY208" s="246" t="s">
        <v>120</v>
      </c>
    </row>
    <row r="209" s="13" customFormat="1">
      <c r="A209" s="13"/>
      <c r="B209" s="236"/>
      <c r="C209" s="237"/>
      <c r="D209" s="231" t="s">
        <v>135</v>
      </c>
      <c r="E209" s="238" t="s">
        <v>40</v>
      </c>
      <c r="F209" s="239" t="s">
        <v>311</v>
      </c>
      <c r="G209" s="237"/>
      <c r="H209" s="240">
        <v>5.4400000000000004</v>
      </c>
      <c r="I209" s="241"/>
      <c r="J209" s="237"/>
      <c r="K209" s="237"/>
      <c r="L209" s="242"/>
      <c r="M209" s="243"/>
      <c r="N209" s="244"/>
      <c r="O209" s="244"/>
      <c r="P209" s="244"/>
      <c r="Q209" s="244"/>
      <c r="R209" s="244"/>
      <c r="S209" s="244"/>
      <c r="T209" s="24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6" t="s">
        <v>135</v>
      </c>
      <c r="AU209" s="246" t="s">
        <v>88</v>
      </c>
      <c r="AV209" s="13" t="s">
        <v>88</v>
      </c>
      <c r="AW209" s="13" t="s">
        <v>38</v>
      </c>
      <c r="AX209" s="13" t="s">
        <v>78</v>
      </c>
      <c r="AY209" s="246" t="s">
        <v>120</v>
      </c>
    </row>
    <row r="210" s="14" customFormat="1">
      <c r="A210" s="14"/>
      <c r="B210" s="247"/>
      <c r="C210" s="248"/>
      <c r="D210" s="231" t="s">
        <v>135</v>
      </c>
      <c r="E210" s="249" t="s">
        <v>40</v>
      </c>
      <c r="F210" s="250" t="s">
        <v>138</v>
      </c>
      <c r="G210" s="248"/>
      <c r="H210" s="251">
        <v>21.91</v>
      </c>
      <c r="I210" s="252"/>
      <c r="J210" s="248"/>
      <c r="K210" s="248"/>
      <c r="L210" s="253"/>
      <c r="M210" s="254"/>
      <c r="N210" s="255"/>
      <c r="O210" s="255"/>
      <c r="P210" s="255"/>
      <c r="Q210" s="255"/>
      <c r="R210" s="255"/>
      <c r="S210" s="255"/>
      <c r="T210" s="256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7" t="s">
        <v>135</v>
      </c>
      <c r="AU210" s="257" t="s">
        <v>88</v>
      </c>
      <c r="AV210" s="14" t="s">
        <v>127</v>
      </c>
      <c r="AW210" s="14" t="s">
        <v>38</v>
      </c>
      <c r="AX210" s="14" t="s">
        <v>86</v>
      </c>
      <c r="AY210" s="257" t="s">
        <v>120</v>
      </c>
    </row>
    <row r="211" s="2" customFormat="1" ht="16.5" customHeight="1">
      <c r="A211" s="38"/>
      <c r="B211" s="39"/>
      <c r="C211" s="218" t="s">
        <v>312</v>
      </c>
      <c r="D211" s="218" t="s">
        <v>122</v>
      </c>
      <c r="E211" s="219" t="s">
        <v>313</v>
      </c>
      <c r="F211" s="220" t="s">
        <v>314</v>
      </c>
      <c r="G211" s="221" t="s">
        <v>125</v>
      </c>
      <c r="H211" s="222">
        <v>318</v>
      </c>
      <c r="I211" s="223"/>
      <c r="J211" s="224">
        <f>ROUND(I211*H211,2)</f>
        <v>0</v>
      </c>
      <c r="K211" s="220" t="s">
        <v>126</v>
      </c>
      <c r="L211" s="44"/>
      <c r="M211" s="225" t="s">
        <v>40</v>
      </c>
      <c r="N211" s="226" t="s">
        <v>49</v>
      </c>
      <c r="O211" s="84"/>
      <c r="P211" s="227">
        <f>O211*H211</f>
        <v>0</v>
      </c>
      <c r="Q211" s="227">
        <v>2.3115399999999999</v>
      </c>
      <c r="R211" s="227">
        <f>Q211*H211</f>
        <v>735.06971999999996</v>
      </c>
      <c r="S211" s="227">
        <v>0</v>
      </c>
      <c r="T211" s="228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9" t="s">
        <v>127</v>
      </c>
      <c r="AT211" s="229" t="s">
        <v>122</v>
      </c>
      <c r="AU211" s="229" t="s">
        <v>88</v>
      </c>
      <c r="AY211" s="17" t="s">
        <v>120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7" t="s">
        <v>86</v>
      </c>
      <c r="BK211" s="230">
        <f>ROUND(I211*H211,2)</f>
        <v>0</v>
      </c>
      <c r="BL211" s="17" t="s">
        <v>127</v>
      </c>
      <c r="BM211" s="229" t="s">
        <v>315</v>
      </c>
    </row>
    <row r="212" s="2" customFormat="1">
      <c r="A212" s="38"/>
      <c r="B212" s="39"/>
      <c r="C212" s="40"/>
      <c r="D212" s="231" t="s">
        <v>129</v>
      </c>
      <c r="E212" s="40"/>
      <c r="F212" s="232" t="s">
        <v>316</v>
      </c>
      <c r="G212" s="40"/>
      <c r="H212" s="40"/>
      <c r="I212" s="136"/>
      <c r="J212" s="40"/>
      <c r="K212" s="40"/>
      <c r="L212" s="44"/>
      <c r="M212" s="233"/>
      <c r="N212" s="234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129</v>
      </c>
      <c r="AU212" s="17" t="s">
        <v>88</v>
      </c>
    </row>
    <row r="213" s="2" customFormat="1">
      <c r="A213" s="38"/>
      <c r="B213" s="39"/>
      <c r="C213" s="40"/>
      <c r="D213" s="231" t="s">
        <v>131</v>
      </c>
      <c r="E213" s="40"/>
      <c r="F213" s="235" t="s">
        <v>317</v>
      </c>
      <c r="G213" s="40"/>
      <c r="H213" s="40"/>
      <c r="I213" s="136"/>
      <c r="J213" s="40"/>
      <c r="K213" s="40"/>
      <c r="L213" s="44"/>
      <c r="M213" s="233"/>
      <c r="N213" s="234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131</v>
      </c>
      <c r="AU213" s="17" t="s">
        <v>88</v>
      </c>
    </row>
    <row r="214" s="2" customFormat="1">
      <c r="A214" s="38"/>
      <c r="B214" s="39"/>
      <c r="C214" s="40"/>
      <c r="D214" s="231" t="s">
        <v>133</v>
      </c>
      <c r="E214" s="40"/>
      <c r="F214" s="235" t="s">
        <v>318</v>
      </c>
      <c r="G214" s="40"/>
      <c r="H214" s="40"/>
      <c r="I214" s="136"/>
      <c r="J214" s="40"/>
      <c r="K214" s="40"/>
      <c r="L214" s="44"/>
      <c r="M214" s="233"/>
      <c r="N214" s="234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133</v>
      </c>
      <c r="AU214" s="17" t="s">
        <v>88</v>
      </c>
    </row>
    <row r="215" s="13" customFormat="1">
      <c r="A215" s="13"/>
      <c r="B215" s="236"/>
      <c r="C215" s="237"/>
      <c r="D215" s="231" t="s">
        <v>135</v>
      </c>
      <c r="E215" s="238" t="s">
        <v>40</v>
      </c>
      <c r="F215" s="239" t="s">
        <v>319</v>
      </c>
      <c r="G215" s="237"/>
      <c r="H215" s="240">
        <v>136</v>
      </c>
      <c r="I215" s="241"/>
      <c r="J215" s="237"/>
      <c r="K215" s="237"/>
      <c r="L215" s="242"/>
      <c r="M215" s="243"/>
      <c r="N215" s="244"/>
      <c r="O215" s="244"/>
      <c r="P215" s="244"/>
      <c r="Q215" s="244"/>
      <c r="R215" s="244"/>
      <c r="S215" s="244"/>
      <c r="T215" s="24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6" t="s">
        <v>135</v>
      </c>
      <c r="AU215" s="246" t="s">
        <v>88</v>
      </c>
      <c r="AV215" s="13" t="s">
        <v>88</v>
      </c>
      <c r="AW215" s="13" t="s">
        <v>38</v>
      </c>
      <c r="AX215" s="13" t="s">
        <v>78</v>
      </c>
      <c r="AY215" s="246" t="s">
        <v>120</v>
      </c>
    </row>
    <row r="216" s="13" customFormat="1">
      <c r="A216" s="13"/>
      <c r="B216" s="236"/>
      <c r="C216" s="237"/>
      <c r="D216" s="231" t="s">
        <v>135</v>
      </c>
      <c r="E216" s="238" t="s">
        <v>40</v>
      </c>
      <c r="F216" s="239" t="s">
        <v>320</v>
      </c>
      <c r="G216" s="237"/>
      <c r="H216" s="240">
        <v>130</v>
      </c>
      <c r="I216" s="241"/>
      <c r="J216" s="237"/>
      <c r="K216" s="237"/>
      <c r="L216" s="242"/>
      <c r="M216" s="243"/>
      <c r="N216" s="244"/>
      <c r="O216" s="244"/>
      <c r="P216" s="244"/>
      <c r="Q216" s="244"/>
      <c r="R216" s="244"/>
      <c r="S216" s="244"/>
      <c r="T216" s="24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6" t="s">
        <v>135</v>
      </c>
      <c r="AU216" s="246" t="s">
        <v>88</v>
      </c>
      <c r="AV216" s="13" t="s">
        <v>88</v>
      </c>
      <c r="AW216" s="13" t="s">
        <v>38</v>
      </c>
      <c r="AX216" s="13" t="s">
        <v>78</v>
      </c>
      <c r="AY216" s="246" t="s">
        <v>120</v>
      </c>
    </row>
    <row r="217" s="13" customFormat="1">
      <c r="A217" s="13"/>
      <c r="B217" s="236"/>
      <c r="C217" s="237"/>
      <c r="D217" s="231" t="s">
        <v>135</v>
      </c>
      <c r="E217" s="238" t="s">
        <v>40</v>
      </c>
      <c r="F217" s="239" t="s">
        <v>321</v>
      </c>
      <c r="G217" s="237"/>
      <c r="H217" s="240">
        <v>52</v>
      </c>
      <c r="I217" s="241"/>
      <c r="J217" s="237"/>
      <c r="K217" s="237"/>
      <c r="L217" s="242"/>
      <c r="M217" s="243"/>
      <c r="N217" s="244"/>
      <c r="O217" s="244"/>
      <c r="P217" s="244"/>
      <c r="Q217" s="244"/>
      <c r="R217" s="244"/>
      <c r="S217" s="244"/>
      <c r="T217" s="24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6" t="s">
        <v>135</v>
      </c>
      <c r="AU217" s="246" t="s">
        <v>88</v>
      </c>
      <c r="AV217" s="13" t="s">
        <v>88</v>
      </c>
      <c r="AW217" s="13" t="s">
        <v>38</v>
      </c>
      <c r="AX217" s="13" t="s">
        <v>78</v>
      </c>
      <c r="AY217" s="246" t="s">
        <v>120</v>
      </c>
    </row>
    <row r="218" s="14" customFormat="1">
      <c r="A218" s="14"/>
      <c r="B218" s="247"/>
      <c r="C218" s="248"/>
      <c r="D218" s="231" t="s">
        <v>135</v>
      </c>
      <c r="E218" s="249" t="s">
        <v>40</v>
      </c>
      <c r="F218" s="250" t="s">
        <v>138</v>
      </c>
      <c r="G218" s="248"/>
      <c r="H218" s="251">
        <v>318</v>
      </c>
      <c r="I218" s="252"/>
      <c r="J218" s="248"/>
      <c r="K218" s="248"/>
      <c r="L218" s="253"/>
      <c r="M218" s="254"/>
      <c r="N218" s="255"/>
      <c r="O218" s="255"/>
      <c r="P218" s="255"/>
      <c r="Q218" s="255"/>
      <c r="R218" s="255"/>
      <c r="S218" s="255"/>
      <c r="T218" s="256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7" t="s">
        <v>135</v>
      </c>
      <c r="AU218" s="257" t="s">
        <v>88</v>
      </c>
      <c r="AV218" s="14" t="s">
        <v>127</v>
      </c>
      <c r="AW218" s="14" t="s">
        <v>38</v>
      </c>
      <c r="AX218" s="14" t="s">
        <v>86</v>
      </c>
      <c r="AY218" s="257" t="s">
        <v>120</v>
      </c>
    </row>
    <row r="219" s="2" customFormat="1" ht="16.5" customHeight="1">
      <c r="A219" s="38"/>
      <c r="B219" s="39"/>
      <c r="C219" s="258" t="s">
        <v>322</v>
      </c>
      <c r="D219" s="258" t="s">
        <v>195</v>
      </c>
      <c r="E219" s="259" t="s">
        <v>323</v>
      </c>
      <c r="F219" s="260" t="s">
        <v>324</v>
      </c>
      <c r="G219" s="261" t="s">
        <v>257</v>
      </c>
      <c r="H219" s="262">
        <v>120</v>
      </c>
      <c r="I219" s="263"/>
      <c r="J219" s="264">
        <f>ROUND(I219*H219,2)</f>
        <v>0</v>
      </c>
      <c r="K219" s="260" t="s">
        <v>126</v>
      </c>
      <c r="L219" s="265"/>
      <c r="M219" s="266" t="s">
        <v>40</v>
      </c>
      <c r="N219" s="267" t="s">
        <v>49</v>
      </c>
      <c r="O219" s="84"/>
      <c r="P219" s="227">
        <f>O219*H219</f>
        <v>0</v>
      </c>
      <c r="Q219" s="227">
        <v>0.0014</v>
      </c>
      <c r="R219" s="227">
        <f>Q219*H219</f>
        <v>0.16800000000000001</v>
      </c>
      <c r="S219" s="227">
        <v>0</v>
      </c>
      <c r="T219" s="22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9" t="s">
        <v>176</v>
      </c>
      <c r="AT219" s="229" t="s">
        <v>195</v>
      </c>
      <c r="AU219" s="229" t="s">
        <v>88</v>
      </c>
      <c r="AY219" s="17" t="s">
        <v>120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86</v>
      </c>
      <c r="BK219" s="230">
        <f>ROUND(I219*H219,2)</f>
        <v>0</v>
      </c>
      <c r="BL219" s="17" t="s">
        <v>127</v>
      </c>
      <c r="BM219" s="229" t="s">
        <v>325</v>
      </c>
    </row>
    <row r="220" s="2" customFormat="1">
      <c r="A220" s="38"/>
      <c r="B220" s="39"/>
      <c r="C220" s="40"/>
      <c r="D220" s="231" t="s">
        <v>129</v>
      </c>
      <c r="E220" s="40"/>
      <c r="F220" s="232" t="s">
        <v>324</v>
      </c>
      <c r="G220" s="40"/>
      <c r="H220" s="40"/>
      <c r="I220" s="136"/>
      <c r="J220" s="40"/>
      <c r="K220" s="40"/>
      <c r="L220" s="44"/>
      <c r="M220" s="233"/>
      <c r="N220" s="234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129</v>
      </c>
      <c r="AU220" s="17" t="s">
        <v>88</v>
      </c>
    </row>
    <row r="221" s="2" customFormat="1">
      <c r="A221" s="38"/>
      <c r="B221" s="39"/>
      <c r="C221" s="40"/>
      <c r="D221" s="231" t="s">
        <v>133</v>
      </c>
      <c r="E221" s="40"/>
      <c r="F221" s="235" t="s">
        <v>326</v>
      </c>
      <c r="G221" s="40"/>
      <c r="H221" s="40"/>
      <c r="I221" s="136"/>
      <c r="J221" s="40"/>
      <c r="K221" s="40"/>
      <c r="L221" s="44"/>
      <c r="M221" s="233"/>
      <c r="N221" s="234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133</v>
      </c>
      <c r="AU221" s="17" t="s">
        <v>88</v>
      </c>
    </row>
    <row r="222" s="2" customFormat="1" ht="16.5" customHeight="1">
      <c r="A222" s="38"/>
      <c r="B222" s="39"/>
      <c r="C222" s="218" t="s">
        <v>327</v>
      </c>
      <c r="D222" s="218" t="s">
        <v>122</v>
      </c>
      <c r="E222" s="219" t="s">
        <v>328</v>
      </c>
      <c r="F222" s="220" t="s">
        <v>329</v>
      </c>
      <c r="G222" s="221" t="s">
        <v>218</v>
      </c>
      <c r="H222" s="222">
        <v>782.56299999999999</v>
      </c>
      <c r="I222" s="223"/>
      <c r="J222" s="224">
        <f>ROUND(I222*H222,2)</f>
        <v>0</v>
      </c>
      <c r="K222" s="220" t="s">
        <v>126</v>
      </c>
      <c r="L222" s="44"/>
      <c r="M222" s="225" t="s">
        <v>40</v>
      </c>
      <c r="N222" s="226" t="s">
        <v>49</v>
      </c>
      <c r="O222" s="84"/>
      <c r="P222" s="227">
        <f>O222*H222</f>
        <v>0</v>
      </c>
      <c r="Q222" s="227">
        <v>0</v>
      </c>
      <c r="R222" s="227">
        <f>Q222*H222</f>
        <v>0</v>
      </c>
      <c r="S222" s="227">
        <v>0</v>
      </c>
      <c r="T222" s="228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9" t="s">
        <v>127</v>
      </c>
      <c r="AT222" s="229" t="s">
        <v>122</v>
      </c>
      <c r="AU222" s="229" t="s">
        <v>88</v>
      </c>
      <c r="AY222" s="17" t="s">
        <v>120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17" t="s">
        <v>86</v>
      </c>
      <c r="BK222" s="230">
        <f>ROUND(I222*H222,2)</f>
        <v>0</v>
      </c>
      <c r="BL222" s="17" t="s">
        <v>127</v>
      </c>
      <c r="BM222" s="229" t="s">
        <v>330</v>
      </c>
    </row>
    <row r="223" s="2" customFormat="1">
      <c r="A223" s="38"/>
      <c r="B223" s="39"/>
      <c r="C223" s="40"/>
      <c r="D223" s="231" t="s">
        <v>129</v>
      </c>
      <c r="E223" s="40"/>
      <c r="F223" s="232" t="s">
        <v>331</v>
      </c>
      <c r="G223" s="40"/>
      <c r="H223" s="40"/>
      <c r="I223" s="136"/>
      <c r="J223" s="40"/>
      <c r="K223" s="40"/>
      <c r="L223" s="44"/>
      <c r="M223" s="233"/>
      <c r="N223" s="234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129</v>
      </c>
      <c r="AU223" s="17" t="s">
        <v>88</v>
      </c>
    </row>
    <row r="224" s="2" customFormat="1">
      <c r="A224" s="38"/>
      <c r="B224" s="39"/>
      <c r="C224" s="40"/>
      <c r="D224" s="231" t="s">
        <v>131</v>
      </c>
      <c r="E224" s="40"/>
      <c r="F224" s="235" t="s">
        <v>332</v>
      </c>
      <c r="G224" s="40"/>
      <c r="H224" s="40"/>
      <c r="I224" s="136"/>
      <c r="J224" s="40"/>
      <c r="K224" s="40"/>
      <c r="L224" s="44"/>
      <c r="M224" s="233"/>
      <c r="N224" s="234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131</v>
      </c>
      <c r="AU224" s="17" t="s">
        <v>88</v>
      </c>
    </row>
    <row r="225" s="12" customFormat="1" ht="22.8" customHeight="1">
      <c r="A225" s="12"/>
      <c r="B225" s="202"/>
      <c r="C225" s="203"/>
      <c r="D225" s="204" t="s">
        <v>77</v>
      </c>
      <c r="E225" s="216" t="s">
        <v>187</v>
      </c>
      <c r="F225" s="216" t="s">
        <v>333</v>
      </c>
      <c r="G225" s="203"/>
      <c r="H225" s="203"/>
      <c r="I225" s="206"/>
      <c r="J225" s="217">
        <f>BK225</f>
        <v>0</v>
      </c>
      <c r="K225" s="203"/>
      <c r="L225" s="208"/>
      <c r="M225" s="209"/>
      <c r="N225" s="210"/>
      <c r="O225" s="210"/>
      <c r="P225" s="211">
        <f>P226</f>
        <v>0</v>
      </c>
      <c r="Q225" s="210"/>
      <c r="R225" s="211">
        <f>R226</f>
        <v>62.043796</v>
      </c>
      <c r="S225" s="210"/>
      <c r="T225" s="212">
        <f>T226</f>
        <v>0.44800000000000001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3" t="s">
        <v>86</v>
      </c>
      <c r="AT225" s="214" t="s">
        <v>77</v>
      </c>
      <c r="AU225" s="214" t="s">
        <v>86</v>
      </c>
      <c r="AY225" s="213" t="s">
        <v>120</v>
      </c>
      <c r="BK225" s="215">
        <f>BK226</f>
        <v>0</v>
      </c>
    </row>
    <row r="226" s="12" customFormat="1" ht="20.88" customHeight="1">
      <c r="A226" s="12"/>
      <c r="B226" s="202"/>
      <c r="C226" s="203"/>
      <c r="D226" s="204" t="s">
        <v>77</v>
      </c>
      <c r="E226" s="216" t="s">
        <v>334</v>
      </c>
      <c r="F226" s="216" t="s">
        <v>335</v>
      </c>
      <c r="G226" s="203"/>
      <c r="H226" s="203"/>
      <c r="I226" s="206"/>
      <c r="J226" s="217">
        <f>BK226</f>
        <v>0</v>
      </c>
      <c r="K226" s="203"/>
      <c r="L226" s="208"/>
      <c r="M226" s="209"/>
      <c r="N226" s="210"/>
      <c r="O226" s="210"/>
      <c r="P226" s="211">
        <f>SUM(P227:P322)</f>
        <v>0</v>
      </c>
      <c r="Q226" s="210"/>
      <c r="R226" s="211">
        <f>SUM(R227:R322)</f>
        <v>62.043796</v>
      </c>
      <c r="S226" s="210"/>
      <c r="T226" s="212">
        <f>SUM(T227:T322)</f>
        <v>0.44800000000000001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13" t="s">
        <v>86</v>
      </c>
      <c r="AT226" s="214" t="s">
        <v>77</v>
      </c>
      <c r="AU226" s="214" t="s">
        <v>88</v>
      </c>
      <c r="AY226" s="213" t="s">
        <v>120</v>
      </c>
      <c r="BK226" s="215">
        <f>SUM(BK227:BK322)</f>
        <v>0</v>
      </c>
    </row>
    <row r="227" s="2" customFormat="1" ht="16.5" customHeight="1">
      <c r="A227" s="38"/>
      <c r="B227" s="39"/>
      <c r="C227" s="218" t="s">
        <v>336</v>
      </c>
      <c r="D227" s="218" t="s">
        <v>122</v>
      </c>
      <c r="E227" s="219" t="s">
        <v>337</v>
      </c>
      <c r="F227" s="220" t="s">
        <v>338</v>
      </c>
      <c r="G227" s="221" t="s">
        <v>179</v>
      </c>
      <c r="H227" s="222">
        <v>560</v>
      </c>
      <c r="I227" s="223"/>
      <c r="J227" s="224">
        <f>ROUND(I227*H227,2)</f>
        <v>0</v>
      </c>
      <c r="K227" s="220" t="s">
        <v>126</v>
      </c>
      <c r="L227" s="44"/>
      <c r="M227" s="225" t="s">
        <v>40</v>
      </c>
      <c r="N227" s="226" t="s">
        <v>49</v>
      </c>
      <c r="O227" s="84"/>
      <c r="P227" s="227">
        <f>O227*H227</f>
        <v>0</v>
      </c>
      <c r="Q227" s="227">
        <v>0.00010000000000000001</v>
      </c>
      <c r="R227" s="227">
        <f>Q227*H227</f>
        <v>0.056000000000000001</v>
      </c>
      <c r="S227" s="227">
        <v>0</v>
      </c>
      <c r="T227" s="228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9" t="s">
        <v>127</v>
      </c>
      <c r="AT227" s="229" t="s">
        <v>122</v>
      </c>
      <c r="AU227" s="229" t="s">
        <v>144</v>
      </c>
      <c r="AY227" s="17" t="s">
        <v>120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17" t="s">
        <v>86</v>
      </c>
      <c r="BK227" s="230">
        <f>ROUND(I227*H227,2)</f>
        <v>0</v>
      </c>
      <c r="BL227" s="17" t="s">
        <v>127</v>
      </c>
      <c r="BM227" s="229" t="s">
        <v>339</v>
      </c>
    </row>
    <row r="228" s="2" customFormat="1">
      <c r="A228" s="38"/>
      <c r="B228" s="39"/>
      <c r="C228" s="40"/>
      <c r="D228" s="231" t="s">
        <v>129</v>
      </c>
      <c r="E228" s="40"/>
      <c r="F228" s="232" t="s">
        <v>340</v>
      </c>
      <c r="G228" s="40"/>
      <c r="H228" s="40"/>
      <c r="I228" s="136"/>
      <c r="J228" s="40"/>
      <c r="K228" s="40"/>
      <c r="L228" s="44"/>
      <c r="M228" s="233"/>
      <c r="N228" s="234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129</v>
      </c>
      <c r="AU228" s="17" t="s">
        <v>144</v>
      </c>
    </row>
    <row r="229" s="2" customFormat="1">
      <c r="A229" s="38"/>
      <c r="B229" s="39"/>
      <c r="C229" s="40"/>
      <c r="D229" s="231" t="s">
        <v>131</v>
      </c>
      <c r="E229" s="40"/>
      <c r="F229" s="235" t="s">
        <v>341</v>
      </c>
      <c r="G229" s="40"/>
      <c r="H229" s="40"/>
      <c r="I229" s="136"/>
      <c r="J229" s="40"/>
      <c r="K229" s="40"/>
      <c r="L229" s="44"/>
      <c r="M229" s="233"/>
      <c r="N229" s="234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131</v>
      </c>
      <c r="AU229" s="17" t="s">
        <v>144</v>
      </c>
    </row>
    <row r="230" s="2" customFormat="1">
      <c r="A230" s="38"/>
      <c r="B230" s="39"/>
      <c r="C230" s="40"/>
      <c r="D230" s="231" t="s">
        <v>133</v>
      </c>
      <c r="E230" s="40"/>
      <c r="F230" s="235" t="s">
        <v>342</v>
      </c>
      <c r="G230" s="40"/>
      <c r="H230" s="40"/>
      <c r="I230" s="136"/>
      <c r="J230" s="40"/>
      <c r="K230" s="40"/>
      <c r="L230" s="44"/>
      <c r="M230" s="233"/>
      <c r="N230" s="234"/>
      <c r="O230" s="84"/>
      <c r="P230" s="84"/>
      <c r="Q230" s="84"/>
      <c r="R230" s="84"/>
      <c r="S230" s="84"/>
      <c r="T230" s="85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133</v>
      </c>
      <c r="AU230" s="17" t="s">
        <v>144</v>
      </c>
    </row>
    <row r="231" s="13" customFormat="1">
      <c r="A231" s="13"/>
      <c r="B231" s="236"/>
      <c r="C231" s="237"/>
      <c r="D231" s="231" t="s">
        <v>135</v>
      </c>
      <c r="E231" s="238" t="s">
        <v>40</v>
      </c>
      <c r="F231" s="239" t="s">
        <v>343</v>
      </c>
      <c r="G231" s="237"/>
      <c r="H231" s="240">
        <v>560</v>
      </c>
      <c r="I231" s="241"/>
      <c r="J231" s="237"/>
      <c r="K231" s="237"/>
      <c r="L231" s="242"/>
      <c r="M231" s="243"/>
      <c r="N231" s="244"/>
      <c r="O231" s="244"/>
      <c r="P231" s="244"/>
      <c r="Q231" s="244"/>
      <c r="R231" s="244"/>
      <c r="S231" s="244"/>
      <c r="T231" s="24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6" t="s">
        <v>135</v>
      </c>
      <c r="AU231" s="246" t="s">
        <v>144</v>
      </c>
      <c r="AV231" s="13" t="s">
        <v>88</v>
      </c>
      <c r="AW231" s="13" t="s">
        <v>38</v>
      </c>
      <c r="AX231" s="13" t="s">
        <v>86</v>
      </c>
      <c r="AY231" s="246" t="s">
        <v>120</v>
      </c>
    </row>
    <row r="232" s="2" customFormat="1" ht="16.5" customHeight="1">
      <c r="A232" s="38"/>
      <c r="B232" s="39"/>
      <c r="C232" s="258" t="s">
        <v>344</v>
      </c>
      <c r="D232" s="258" t="s">
        <v>195</v>
      </c>
      <c r="E232" s="259" t="s">
        <v>345</v>
      </c>
      <c r="F232" s="260" t="s">
        <v>346</v>
      </c>
      <c r="G232" s="261" t="s">
        <v>179</v>
      </c>
      <c r="H232" s="262">
        <v>644</v>
      </c>
      <c r="I232" s="263"/>
      <c r="J232" s="264">
        <f>ROUND(I232*H232,2)</f>
        <v>0</v>
      </c>
      <c r="K232" s="260" t="s">
        <v>126</v>
      </c>
      <c r="L232" s="265"/>
      <c r="M232" s="266" t="s">
        <v>40</v>
      </c>
      <c r="N232" s="267" t="s">
        <v>49</v>
      </c>
      <c r="O232" s="84"/>
      <c r="P232" s="227">
        <f>O232*H232</f>
        <v>0</v>
      </c>
      <c r="Q232" s="227">
        <v>0.00029999999999999997</v>
      </c>
      <c r="R232" s="227">
        <f>Q232*H232</f>
        <v>0.19319999999999998</v>
      </c>
      <c r="S232" s="227">
        <v>0</v>
      </c>
      <c r="T232" s="228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9" t="s">
        <v>176</v>
      </c>
      <c r="AT232" s="229" t="s">
        <v>195</v>
      </c>
      <c r="AU232" s="229" t="s">
        <v>144</v>
      </c>
      <c r="AY232" s="17" t="s">
        <v>120</v>
      </c>
      <c r="BE232" s="230">
        <f>IF(N232="základní",J232,0)</f>
        <v>0</v>
      </c>
      <c r="BF232" s="230">
        <f>IF(N232="snížená",J232,0)</f>
        <v>0</v>
      </c>
      <c r="BG232" s="230">
        <f>IF(N232="zákl. přenesená",J232,0)</f>
        <v>0</v>
      </c>
      <c r="BH232" s="230">
        <f>IF(N232="sníž. přenesená",J232,0)</f>
        <v>0</v>
      </c>
      <c r="BI232" s="230">
        <f>IF(N232="nulová",J232,0)</f>
        <v>0</v>
      </c>
      <c r="BJ232" s="17" t="s">
        <v>86</v>
      </c>
      <c r="BK232" s="230">
        <f>ROUND(I232*H232,2)</f>
        <v>0</v>
      </c>
      <c r="BL232" s="17" t="s">
        <v>127</v>
      </c>
      <c r="BM232" s="229" t="s">
        <v>347</v>
      </c>
    </row>
    <row r="233" s="2" customFormat="1">
      <c r="A233" s="38"/>
      <c r="B233" s="39"/>
      <c r="C233" s="40"/>
      <c r="D233" s="231" t="s">
        <v>129</v>
      </c>
      <c r="E233" s="40"/>
      <c r="F233" s="232" t="s">
        <v>346</v>
      </c>
      <c r="G233" s="40"/>
      <c r="H233" s="40"/>
      <c r="I233" s="136"/>
      <c r="J233" s="40"/>
      <c r="K233" s="40"/>
      <c r="L233" s="44"/>
      <c r="M233" s="233"/>
      <c r="N233" s="234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129</v>
      </c>
      <c r="AU233" s="17" t="s">
        <v>144</v>
      </c>
    </row>
    <row r="234" s="2" customFormat="1">
      <c r="A234" s="38"/>
      <c r="B234" s="39"/>
      <c r="C234" s="40"/>
      <c r="D234" s="231" t="s">
        <v>133</v>
      </c>
      <c r="E234" s="40"/>
      <c r="F234" s="235" t="s">
        <v>348</v>
      </c>
      <c r="G234" s="40"/>
      <c r="H234" s="40"/>
      <c r="I234" s="136"/>
      <c r="J234" s="40"/>
      <c r="K234" s="40"/>
      <c r="L234" s="44"/>
      <c r="M234" s="233"/>
      <c r="N234" s="234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133</v>
      </c>
      <c r="AU234" s="17" t="s">
        <v>144</v>
      </c>
    </row>
    <row r="235" s="13" customFormat="1">
      <c r="A235" s="13"/>
      <c r="B235" s="236"/>
      <c r="C235" s="237"/>
      <c r="D235" s="231" t="s">
        <v>135</v>
      </c>
      <c r="E235" s="237"/>
      <c r="F235" s="239" t="s">
        <v>349</v>
      </c>
      <c r="G235" s="237"/>
      <c r="H235" s="240">
        <v>644</v>
      </c>
      <c r="I235" s="241"/>
      <c r="J235" s="237"/>
      <c r="K235" s="237"/>
      <c r="L235" s="242"/>
      <c r="M235" s="243"/>
      <c r="N235" s="244"/>
      <c r="O235" s="244"/>
      <c r="P235" s="244"/>
      <c r="Q235" s="244"/>
      <c r="R235" s="244"/>
      <c r="S235" s="244"/>
      <c r="T235" s="24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6" t="s">
        <v>135</v>
      </c>
      <c r="AU235" s="246" t="s">
        <v>144</v>
      </c>
      <c r="AV235" s="13" t="s">
        <v>88</v>
      </c>
      <c r="AW235" s="13" t="s">
        <v>4</v>
      </c>
      <c r="AX235" s="13" t="s">
        <v>86</v>
      </c>
      <c r="AY235" s="246" t="s">
        <v>120</v>
      </c>
    </row>
    <row r="236" s="2" customFormat="1" ht="16.5" customHeight="1">
      <c r="A236" s="38"/>
      <c r="B236" s="39"/>
      <c r="C236" s="218" t="s">
        <v>350</v>
      </c>
      <c r="D236" s="218" t="s">
        <v>122</v>
      </c>
      <c r="E236" s="219" t="s">
        <v>351</v>
      </c>
      <c r="F236" s="220" t="s">
        <v>352</v>
      </c>
      <c r="G236" s="221" t="s">
        <v>179</v>
      </c>
      <c r="H236" s="222">
        <v>560</v>
      </c>
      <c r="I236" s="223"/>
      <c r="J236" s="224">
        <f>ROUND(I236*H236,2)</f>
        <v>0</v>
      </c>
      <c r="K236" s="220" t="s">
        <v>126</v>
      </c>
      <c r="L236" s="44"/>
      <c r="M236" s="225" t="s">
        <v>40</v>
      </c>
      <c r="N236" s="226" t="s">
        <v>49</v>
      </c>
      <c r="O236" s="84"/>
      <c r="P236" s="227">
        <f>O236*H236</f>
        <v>0</v>
      </c>
      <c r="Q236" s="227">
        <v>0</v>
      </c>
      <c r="R236" s="227">
        <f>Q236*H236</f>
        <v>0</v>
      </c>
      <c r="S236" s="227">
        <v>0.00080000000000000004</v>
      </c>
      <c r="T236" s="228">
        <f>S236*H236</f>
        <v>0.44800000000000001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9" t="s">
        <v>127</v>
      </c>
      <c r="AT236" s="229" t="s">
        <v>122</v>
      </c>
      <c r="AU236" s="229" t="s">
        <v>144</v>
      </c>
      <c r="AY236" s="17" t="s">
        <v>120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17" t="s">
        <v>86</v>
      </c>
      <c r="BK236" s="230">
        <f>ROUND(I236*H236,2)</f>
        <v>0</v>
      </c>
      <c r="BL236" s="17" t="s">
        <v>127</v>
      </c>
      <c r="BM236" s="229" t="s">
        <v>353</v>
      </c>
    </row>
    <row r="237" s="2" customFormat="1">
      <c r="A237" s="38"/>
      <c r="B237" s="39"/>
      <c r="C237" s="40"/>
      <c r="D237" s="231" t="s">
        <v>129</v>
      </c>
      <c r="E237" s="40"/>
      <c r="F237" s="232" t="s">
        <v>354</v>
      </c>
      <c r="G237" s="40"/>
      <c r="H237" s="40"/>
      <c r="I237" s="136"/>
      <c r="J237" s="40"/>
      <c r="K237" s="40"/>
      <c r="L237" s="44"/>
      <c r="M237" s="233"/>
      <c r="N237" s="234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129</v>
      </c>
      <c r="AU237" s="17" t="s">
        <v>144</v>
      </c>
    </row>
    <row r="238" s="2" customFormat="1">
      <c r="A238" s="38"/>
      <c r="B238" s="39"/>
      <c r="C238" s="40"/>
      <c r="D238" s="231" t="s">
        <v>131</v>
      </c>
      <c r="E238" s="40"/>
      <c r="F238" s="235" t="s">
        <v>355</v>
      </c>
      <c r="G238" s="40"/>
      <c r="H238" s="40"/>
      <c r="I238" s="136"/>
      <c r="J238" s="40"/>
      <c r="K238" s="40"/>
      <c r="L238" s="44"/>
      <c r="M238" s="233"/>
      <c r="N238" s="234"/>
      <c r="O238" s="84"/>
      <c r="P238" s="84"/>
      <c r="Q238" s="84"/>
      <c r="R238" s="84"/>
      <c r="S238" s="84"/>
      <c r="T238" s="85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131</v>
      </c>
      <c r="AU238" s="17" t="s">
        <v>144</v>
      </c>
    </row>
    <row r="239" s="2" customFormat="1">
      <c r="A239" s="38"/>
      <c r="B239" s="39"/>
      <c r="C239" s="40"/>
      <c r="D239" s="231" t="s">
        <v>133</v>
      </c>
      <c r="E239" s="40"/>
      <c r="F239" s="235" t="s">
        <v>342</v>
      </c>
      <c r="G239" s="40"/>
      <c r="H239" s="40"/>
      <c r="I239" s="136"/>
      <c r="J239" s="40"/>
      <c r="K239" s="40"/>
      <c r="L239" s="44"/>
      <c r="M239" s="233"/>
      <c r="N239" s="234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133</v>
      </c>
      <c r="AU239" s="17" t="s">
        <v>144</v>
      </c>
    </row>
    <row r="240" s="2" customFormat="1" ht="16.5" customHeight="1">
      <c r="A240" s="38"/>
      <c r="B240" s="39"/>
      <c r="C240" s="218" t="s">
        <v>356</v>
      </c>
      <c r="D240" s="218" t="s">
        <v>122</v>
      </c>
      <c r="E240" s="219" t="s">
        <v>357</v>
      </c>
      <c r="F240" s="220" t="s">
        <v>358</v>
      </c>
      <c r="G240" s="221" t="s">
        <v>179</v>
      </c>
      <c r="H240" s="222">
        <v>702</v>
      </c>
      <c r="I240" s="223"/>
      <c r="J240" s="224">
        <f>ROUND(I240*H240,2)</f>
        <v>0</v>
      </c>
      <c r="K240" s="220" t="s">
        <v>126</v>
      </c>
      <c r="L240" s="44"/>
      <c r="M240" s="225" t="s">
        <v>40</v>
      </c>
      <c r="N240" s="226" t="s">
        <v>49</v>
      </c>
      <c r="O240" s="84"/>
      <c r="P240" s="227">
        <f>O240*H240</f>
        <v>0</v>
      </c>
      <c r="Q240" s="227">
        <v>0</v>
      </c>
      <c r="R240" s="227">
        <f>Q240*H240</f>
        <v>0</v>
      </c>
      <c r="S240" s="227">
        <v>0</v>
      </c>
      <c r="T240" s="228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9" t="s">
        <v>127</v>
      </c>
      <c r="AT240" s="229" t="s">
        <v>122</v>
      </c>
      <c r="AU240" s="229" t="s">
        <v>144</v>
      </c>
      <c r="AY240" s="17" t="s">
        <v>120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17" t="s">
        <v>86</v>
      </c>
      <c r="BK240" s="230">
        <f>ROUND(I240*H240,2)</f>
        <v>0</v>
      </c>
      <c r="BL240" s="17" t="s">
        <v>127</v>
      </c>
      <c r="BM240" s="229" t="s">
        <v>359</v>
      </c>
    </row>
    <row r="241" s="2" customFormat="1">
      <c r="A241" s="38"/>
      <c r="B241" s="39"/>
      <c r="C241" s="40"/>
      <c r="D241" s="231" t="s">
        <v>129</v>
      </c>
      <c r="E241" s="40"/>
      <c r="F241" s="232" t="s">
        <v>360</v>
      </c>
      <c r="G241" s="40"/>
      <c r="H241" s="40"/>
      <c r="I241" s="136"/>
      <c r="J241" s="40"/>
      <c r="K241" s="40"/>
      <c r="L241" s="44"/>
      <c r="M241" s="233"/>
      <c r="N241" s="234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129</v>
      </c>
      <c r="AU241" s="17" t="s">
        <v>144</v>
      </c>
    </row>
    <row r="242" s="2" customFormat="1">
      <c r="A242" s="38"/>
      <c r="B242" s="39"/>
      <c r="C242" s="40"/>
      <c r="D242" s="231" t="s">
        <v>131</v>
      </c>
      <c r="E242" s="40"/>
      <c r="F242" s="235" t="s">
        <v>361</v>
      </c>
      <c r="G242" s="40"/>
      <c r="H242" s="40"/>
      <c r="I242" s="136"/>
      <c r="J242" s="40"/>
      <c r="K242" s="40"/>
      <c r="L242" s="44"/>
      <c r="M242" s="233"/>
      <c r="N242" s="234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131</v>
      </c>
      <c r="AU242" s="17" t="s">
        <v>144</v>
      </c>
    </row>
    <row r="243" s="2" customFormat="1">
      <c r="A243" s="38"/>
      <c r="B243" s="39"/>
      <c r="C243" s="40"/>
      <c r="D243" s="231" t="s">
        <v>133</v>
      </c>
      <c r="E243" s="40"/>
      <c r="F243" s="235" t="s">
        <v>362</v>
      </c>
      <c r="G243" s="40"/>
      <c r="H243" s="40"/>
      <c r="I243" s="136"/>
      <c r="J243" s="40"/>
      <c r="K243" s="40"/>
      <c r="L243" s="44"/>
      <c r="M243" s="233"/>
      <c r="N243" s="234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133</v>
      </c>
      <c r="AU243" s="17" t="s">
        <v>144</v>
      </c>
    </row>
    <row r="244" s="13" customFormat="1">
      <c r="A244" s="13"/>
      <c r="B244" s="236"/>
      <c r="C244" s="237"/>
      <c r="D244" s="231" t="s">
        <v>135</v>
      </c>
      <c r="E244" s="238" t="s">
        <v>40</v>
      </c>
      <c r="F244" s="239" t="s">
        <v>363</v>
      </c>
      <c r="G244" s="237"/>
      <c r="H244" s="240">
        <v>1404</v>
      </c>
      <c r="I244" s="241"/>
      <c r="J244" s="237"/>
      <c r="K244" s="237"/>
      <c r="L244" s="242"/>
      <c r="M244" s="243"/>
      <c r="N244" s="244"/>
      <c r="O244" s="244"/>
      <c r="P244" s="244"/>
      <c r="Q244" s="244"/>
      <c r="R244" s="244"/>
      <c r="S244" s="244"/>
      <c r="T244" s="24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6" t="s">
        <v>135</v>
      </c>
      <c r="AU244" s="246" t="s">
        <v>144</v>
      </c>
      <c r="AV244" s="13" t="s">
        <v>88</v>
      </c>
      <c r="AW244" s="13" t="s">
        <v>38</v>
      </c>
      <c r="AX244" s="13" t="s">
        <v>86</v>
      </c>
      <c r="AY244" s="246" t="s">
        <v>120</v>
      </c>
    </row>
    <row r="245" s="13" customFormat="1">
      <c r="A245" s="13"/>
      <c r="B245" s="236"/>
      <c r="C245" s="237"/>
      <c r="D245" s="231" t="s">
        <v>135</v>
      </c>
      <c r="E245" s="237"/>
      <c r="F245" s="239" t="s">
        <v>364</v>
      </c>
      <c r="G245" s="237"/>
      <c r="H245" s="240">
        <v>702</v>
      </c>
      <c r="I245" s="241"/>
      <c r="J245" s="237"/>
      <c r="K245" s="237"/>
      <c r="L245" s="242"/>
      <c r="M245" s="243"/>
      <c r="N245" s="244"/>
      <c r="O245" s="244"/>
      <c r="P245" s="244"/>
      <c r="Q245" s="244"/>
      <c r="R245" s="244"/>
      <c r="S245" s="244"/>
      <c r="T245" s="24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6" t="s">
        <v>135</v>
      </c>
      <c r="AU245" s="246" t="s">
        <v>144</v>
      </c>
      <c r="AV245" s="13" t="s">
        <v>88</v>
      </c>
      <c r="AW245" s="13" t="s">
        <v>4</v>
      </c>
      <c r="AX245" s="13" t="s">
        <v>86</v>
      </c>
      <c r="AY245" s="246" t="s">
        <v>120</v>
      </c>
    </row>
    <row r="246" s="2" customFormat="1" ht="16.5" customHeight="1">
      <c r="A246" s="38"/>
      <c r="B246" s="39"/>
      <c r="C246" s="218" t="s">
        <v>365</v>
      </c>
      <c r="D246" s="218" t="s">
        <v>122</v>
      </c>
      <c r="E246" s="219" t="s">
        <v>366</v>
      </c>
      <c r="F246" s="220" t="s">
        <v>367</v>
      </c>
      <c r="G246" s="221" t="s">
        <v>125</v>
      </c>
      <c r="H246" s="222">
        <v>3.5099999999999998</v>
      </c>
      <c r="I246" s="223"/>
      <c r="J246" s="224">
        <f>ROUND(I246*H246,2)</f>
        <v>0</v>
      </c>
      <c r="K246" s="220" t="s">
        <v>126</v>
      </c>
      <c r="L246" s="44"/>
      <c r="M246" s="225" t="s">
        <v>40</v>
      </c>
      <c r="N246" s="226" t="s">
        <v>49</v>
      </c>
      <c r="O246" s="84"/>
      <c r="P246" s="227">
        <f>O246*H246</f>
        <v>0</v>
      </c>
      <c r="Q246" s="227">
        <v>0</v>
      </c>
      <c r="R246" s="227">
        <f>Q246*H246</f>
        <v>0</v>
      </c>
      <c r="S246" s="227">
        <v>0</v>
      </c>
      <c r="T246" s="228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9" t="s">
        <v>127</v>
      </c>
      <c r="AT246" s="229" t="s">
        <v>122</v>
      </c>
      <c r="AU246" s="229" t="s">
        <v>144</v>
      </c>
      <c r="AY246" s="17" t="s">
        <v>120</v>
      </c>
      <c r="BE246" s="230">
        <f>IF(N246="základní",J246,0)</f>
        <v>0</v>
      </c>
      <c r="BF246" s="230">
        <f>IF(N246="snížená",J246,0)</f>
        <v>0</v>
      </c>
      <c r="BG246" s="230">
        <f>IF(N246="zákl. přenesená",J246,0)</f>
        <v>0</v>
      </c>
      <c r="BH246" s="230">
        <f>IF(N246="sníž. přenesená",J246,0)</f>
        <v>0</v>
      </c>
      <c r="BI246" s="230">
        <f>IF(N246="nulová",J246,0)</f>
        <v>0</v>
      </c>
      <c r="BJ246" s="17" t="s">
        <v>86</v>
      </c>
      <c r="BK246" s="230">
        <f>ROUND(I246*H246,2)</f>
        <v>0</v>
      </c>
      <c r="BL246" s="17" t="s">
        <v>127</v>
      </c>
      <c r="BM246" s="229" t="s">
        <v>368</v>
      </c>
    </row>
    <row r="247" s="2" customFormat="1">
      <c r="A247" s="38"/>
      <c r="B247" s="39"/>
      <c r="C247" s="40"/>
      <c r="D247" s="231" t="s">
        <v>129</v>
      </c>
      <c r="E247" s="40"/>
      <c r="F247" s="232" t="s">
        <v>369</v>
      </c>
      <c r="G247" s="40"/>
      <c r="H247" s="40"/>
      <c r="I247" s="136"/>
      <c r="J247" s="40"/>
      <c r="K247" s="40"/>
      <c r="L247" s="44"/>
      <c r="M247" s="233"/>
      <c r="N247" s="234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129</v>
      </c>
      <c r="AU247" s="17" t="s">
        <v>144</v>
      </c>
    </row>
    <row r="248" s="2" customFormat="1">
      <c r="A248" s="38"/>
      <c r="B248" s="39"/>
      <c r="C248" s="40"/>
      <c r="D248" s="231" t="s">
        <v>131</v>
      </c>
      <c r="E248" s="40"/>
      <c r="F248" s="235" t="s">
        <v>370</v>
      </c>
      <c r="G248" s="40"/>
      <c r="H248" s="40"/>
      <c r="I248" s="136"/>
      <c r="J248" s="40"/>
      <c r="K248" s="40"/>
      <c r="L248" s="44"/>
      <c r="M248" s="233"/>
      <c r="N248" s="234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131</v>
      </c>
      <c r="AU248" s="17" t="s">
        <v>144</v>
      </c>
    </row>
    <row r="249" s="2" customFormat="1">
      <c r="A249" s="38"/>
      <c r="B249" s="39"/>
      <c r="C249" s="40"/>
      <c r="D249" s="231" t="s">
        <v>133</v>
      </c>
      <c r="E249" s="40"/>
      <c r="F249" s="235" t="s">
        <v>371</v>
      </c>
      <c r="G249" s="40"/>
      <c r="H249" s="40"/>
      <c r="I249" s="136"/>
      <c r="J249" s="40"/>
      <c r="K249" s="40"/>
      <c r="L249" s="44"/>
      <c r="M249" s="233"/>
      <c r="N249" s="234"/>
      <c r="O249" s="84"/>
      <c r="P249" s="84"/>
      <c r="Q249" s="84"/>
      <c r="R249" s="84"/>
      <c r="S249" s="84"/>
      <c r="T249" s="85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133</v>
      </c>
      <c r="AU249" s="17" t="s">
        <v>144</v>
      </c>
    </row>
    <row r="250" s="13" customFormat="1">
      <c r="A250" s="13"/>
      <c r="B250" s="236"/>
      <c r="C250" s="237"/>
      <c r="D250" s="231" t="s">
        <v>135</v>
      </c>
      <c r="E250" s="238" t="s">
        <v>40</v>
      </c>
      <c r="F250" s="239" t="s">
        <v>372</v>
      </c>
      <c r="G250" s="237"/>
      <c r="H250" s="240">
        <v>3.5099999999999998</v>
      </c>
      <c r="I250" s="241"/>
      <c r="J250" s="237"/>
      <c r="K250" s="237"/>
      <c r="L250" s="242"/>
      <c r="M250" s="243"/>
      <c r="N250" s="244"/>
      <c r="O250" s="244"/>
      <c r="P250" s="244"/>
      <c r="Q250" s="244"/>
      <c r="R250" s="244"/>
      <c r="S250" s="244"/>
      <c r="T250" s="24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6" t="s">
        <v>135</v>
      </c>
      <c r="AU250" s="246" t="s">
        <v>144</v>
      </c>
      <c r="AV250" s="13" t="s">
        <v>88</v>
      </c>
      <c r="AW250" s="13" t="s">
        <v>38</v>
      </c>
      <c r="AX250" s="13" t="s">
        <v>86</v>
      </c>
      <c r="AY250" s="246" t="s">
        <v>120</v>
      </c>
    </row>
    <row r="251" s="2" customFormat="1" ht="16.5" customHeight="1">
      <c r="A251" s="38"/>
      <c r="B251" s="39"/>
      <c r="C251" s="218" t="s">
        <v>373</v>
      </c>
      <c r="D251" s="218" t="s">
        <v>122</v>
      </c>
      <c r="E251" s="219" t="s">
        <v>374</v>
      </c>
      <c r="F251" s="220" t="s">
        <v>375</v>
      </c>
      <c r="G251" s="221" t="s">
        <v>179</v>
      </c>
      <c r="H251" s="222">
        <v>520</v>
      </c>
      <c r="I251" s="223"/>
      <c r="J251" s="224">
        <f>ROUND(I251*H251,2)</f>
        <v>0</v>
      </c>
      <c r="K251" s="220" t="s">
        <v>40</v>
      </c>
      <c r="L251" s="44"/>
      <c r="M251" s="225" t="s">
        <v>40</v>
      </c>
      <c r="N251" s="226" t="s">
        <v>49</v>
      </c>
      <c r="O251" s="84"/>
      <c r="P251" s="227">
        <f>O251*H251</f>
        <v>0</v>
      </c>
      <c r="Q251" s="227">
        <v>0.001</v>
      </c>
      <c r="R251" s="227">
        <f>Q251*H251</f>
        <v>0.52000000000000002</v>
      </c>
      <c r="S251" s="227">
        <v>0</v>
      </c>
      <c r="T251" s="228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9" t="s">
        <v>127</v>
      </c>
      <c r="AT251" s="229" t="s">
        <v>122</v>
      </c>
      <c r="AU251" s="229" t="s">
        <v>144</v>
      </c>
      <c r="AY251" s="17" t="s">
        <v>120</v>
      </c>
      <c r="BE251" s="230">
        <f>IF(N251="základní",J251,0)</f>
        <v>0</v>
      </c>
      <c r="BF251" s="230">
        <f>IF(N251="snížená",J251,0)</f>
        <v>0</v>
      </c>
      <c r="BG251" s="230">
        <f>IF(N251="zákl. přenesená",J251,0)</f>
        <v>0</v>
      </c>
      <c r="BH251" s="230">
        <f>IF(N251="sníž. přenesená",J251,0)</f>
        <v>0</v>
      </c>
      <c r="BI251" s="230">
        <f>IF(N251="nulová",J251,0)</f>
        <v>0</v>
      </c>
      <c r="BJ251" s="17" t="s">
        <v>86</v>
      </c>
      <c r="BK251" s="230">
        <f>ROUND(I251*H251,2)</f>
        <v>0</v>
      </c>
      <c r="BL251" s="17" t="s">
        <v>127</v>
      </c>
      <c r="BM251" s="229" t="s">
        <v>376</v>
      </c>
    </row>
    <row r="252" s="2" customFormat="1">
      <c r="A252" s="38"/>
      <c r="B252" s="39"/>
      <c r="C252" s="40"/>
      <c r="D252" s="231" t="s">
        <v>129</v>
      </c>
      <c r="E252" s="40"/>
      <c r="F252" s="232" t="s">
        <v>377</v>
      </c>
      <c r="G252" s="40"/>
      <c r="H252" s="40"/>
      <c r="I252" s="136"/>
      <c r="J252" s="40"/>
      <c r="K252" s="40"/>
      <c r="L252" s="44"/>
      <c r="M252" s="233"/>
      <c r="N252" s="234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129</v>
      </c>
      <c r="AU252" s="17" t="s">
        <v>144</v>
      </c>
    </row>
    <row r="253" s="2" customFormat="1">
      <c r="A253" s="38"/>
      <c r="B253" s="39"/>
      <c r="C253" s="40"/>
      <c r="D253" s="231" t="s">
        <v>133</v>
      </c>
      <c r="E253" s="40"/>
      <c r="F253" s="235" t="s">
        <v>378</v>
      </c>
      <c r="G253" s="40"/>
      <c r="H253" s="40"/>
      <c r="I253" s="136"/>
      <c r="J253" s="40"/>
      <c r="K253" s="40"/>
      <c r="L253" s="44"/>
      <c r="M253" s="233"/>
      <c r="N253" s="234"/>
      <c r="O253" s="84"/>
      <c r="P253" s="84"/>
      <c r="Q253" s="84"/>
      <c r="R253" s="84"/>
      <c r="S253" s="84"/>
      <c r="T253" s="85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133</v>
      </c>
      <c r="AU253" s="17" t="s">
        <v>144</v>
      </c>
    </row>
    <row r="254" s="13" customFormat="1">
      <c r="A254" s="13"/>
      <c r="B254" s="236"/>
      <c r="C254" s="237"/>
      <c r="D254" s="231" t="s">
        <v>135</v>
      </c>
      <c r="E254" s="238" t="s">
        <v>40</v>
      </c>
      <c r="F254" s="239" t="s">
        <v>379</v>
      </c>
      <c r="G254" s="237"/>
      <c r="H254" s="240">
        <v>520</v>
      </c>
      <c r="I254" s="241"/>
      <c r="J254" s="237"/>
      <c r="K254" s="237"/>
      <c r="L254" s="242"/>
      <c r="M254" s="243"/>
      <c r="N254" s="244"/>
      <c r="O254" s="244"/>
      <c r="P254" s="244"/>
      <c r="Q254" s="244"/>
      <c r="R254" s="244"/>
      <c r="S254" s="244"/>
      <c r="T254" s="245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6" t="s">
        <v>135</v>
      </c>
      <c r="AU254" s="246" t="s">
        <v>144</v>
      </c>
      <c r="AV254" s="13" t="s">
        <v>88</v>
      </c>
      <c r="AW254" s="13" t="s">
        <v>38</v>
      </c>
      <c r="AX254" s="13" t="s">
        <v>86</v>
      </c>
      <c r="AY254" s="246" t="s">
        <v>120</v>
      </c>
    </row>
    <row r="255" s="2" customFormat="1" ht="16.5" customHeight="1">
      <c r="A255" s="38"/>
      <c r="B255" s="39"/>
      <c r="C255" s="218" t="s">
        <v>380</v>
      </c>
      <c r="D255" s="218" t="s">
        <v>122</v>
      </c>
      <c r="E255" s="219" t="s">
        <v>381</v>
      </c>
      <c r="F255" s="220" t="s">
        <v>382</v>
      </c>
      <c r="G255" s="221" t="s">
        <v>179</v>
      </c>
      <c r="H255" s="222">
        <v>54600</v>
      </c>
      <c r="I255" s="223"/>
      <c r="J255" s="224">
        <f>ROUND(I255*H255,2)</f>
        <v>0</v>
      </c>
      <c r="K255" s="220" t="s">
        <v>40</v>
      </c>
      <c r="L255" s="44"/>
      <c r="M255" s="225" t="s">
        <v>40</v>
      </c>
      <c r="N255" s="226" t="s">
        <v>49</v>
      </c>
      <c r="O255" s="84"/>
      <c r="P255" s="227">
        <f>O255*H255</f>
        <v>0</v>
      </c>
      <c r="Q255" s="227">
        <v>0.001</v>
      </c>
      <c r="R255" s="227">
        <f>Q255*H255</f>
        <v>54.600000000000001</v>
      </c>
      <c r="S255" s="227">
        <v>0</v>
      </c>
      <c r="T255" s="228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9" t="s">
        <v>127</v>
      </c>
      <c r="AT255" s="229" t="s">
        <v>122</v>
      </c>
      <c r="AU255" s="229" t="s">
        <v>144</v>
      </c>
      <c r="AY255" s="17" t="s">
        <v>120</v>
      </c>
      <c r="BE255" s="230">
        <f>IF(N255="základní",J255,0)</f>
        <v>0</v>
      </c>
      <c r="BF255" s="230">
        <f>IF(N255="snížená",J255,0)</f>
        <v>0</v>
      </c>
      <c r="BG255" s="230">
        <f>IF(N255="zákl. přenesená",J255,0)</f>
        <v>0</v>
      </c>
      <c r="BH255" s="230">
        <f>IF(N255="sníž. přenesená",J255,0)</f>
        <v>0</v>
      </c>
      <c r="BI255" s="230">
        <f>IF(N255="nulová",J255,0)</f>
        <v>0</v>
      </c>
      <c r="BJ255" s="17" t="s">
        <v>86</v>
      </c>
      <c r="BK255" s="230">
        <f>ROUND(I255*H255,2)</f>
        <v>0</v>
      </c>
      <c r="BL255" s="17" t="s">
        <v>127</v>
      </c>
      <c r="BM255" s="229" t="s">
        <v>383</v>
      </c>
    </row>
    <row r="256" s="2" customFormat="1">
      <c r="A256" s="38"/>
      <c r="B256" s="39"/>
      <c r="C256" s="40"/>
      <c r="D256" s="231" t="s">
        <v>129</v>
      </c>
      <c r="E256" s="40"/>
      <c r="F256" s="232" t="s">
        <v>384</v>
      </c>
      <c r="G256" s="40"/>
      <c r="H256" s="40"/>
      <c r="I256" s="136"/>
      <c r="J256" s="40"/>
      <c r="K256" s="40"/>
      <c r="L256" s="44"/>
      <c r="M256" s="233"/>
      <c r="N256" s="234"/>
      <c r="O256" s="84"/>
      <c r="P256" s="84"/>
      <c r="Q256" s="84"/>
      <c r="R256" s="84"/>
      <c r="S256" s="84"/>
      <c r="T256" s="85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129</v>
      </c>
      <c r="AU256" s="17" t="s">
        <v>144</v>
      </c>
    </row>
    <row r="257" s="2" customFormat="1">
      <c r="A257" s="38"/>
      <c r="B257" s="39"/>
      <c r="C257" s="40"/>
      <c r="D257" s="231" t="s">
        <v>133</v>
      </c>
      <c r="E257" s="40"/>
      <c r="F257" s="235" t="s">
        <v>378</v>
      </c>
      <c r="G257" s="40"/>
      <c r="H257" s="40"/>
      <c r="I257" s="136"/>
      <c r="J257" s="40"/>
      <c r="K257" s="40"/>
      <c r="L257" s="44"/>
      <c r="M257" s="233"/>
      <c r="N257" s="234"/>
      <c r="O257" s="84"/>
      <c r="P257" s="84"/>
      <c r="Q257" s="84"/>
      <c r="R257" s="84"/>
      <c r="S257" s="84"/>
      <c r="T257" s="85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133</v>
      </c>
      <c r="AU257" s="17" t="s">
        <v>144</v>
      </c>
    </row>
    <row r="258" s="13" customFormat="1">
      <c r="A258" s="13"/>
      <c r="B258" s="236"/>
      <c r="C258" s="237"/>
      <c r="D258" s="231" t="s">
        <v>135</v>
      </c>
      <c r="E258" s="237"/>
      <c r="F258" s="239" t="s">
        <v>385</v>
      </c>
      <c r="G258" s="237"/>
      <c r="H258" s="240">
        <v>54600</v>
      </c>
      <c r="I258" s="241"/>
      <c r="J258" s="237"/>
      <c r="K258" s="237"/>
      <c r="L258" s="242"/>
      <c r="M258" s="243"/>
      <c r="N258" s="244"/>
      <c r="O258" s="244"/>
      <c r="P258" s="244"/>
      <c r="Q258" s="244"/>
      <c r="R258" s="244"/>
      <c r="S258" s="244"/>
      <c r="T258" s="24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6" t="s">
        <v>135</v>
      </c>
      <c r="AU258" s="246" t="s">
        <v>144</v>
      </c>
      <c r="AV258" s="13" t="s">
        <v>88</v>
      </c>
      <c r="AW258" s="13" t="s">
        <v>4</v>
      </c>
      <c r="AX258" s="13" t="s">
        <v>86</v>
      </c>
      <c r="AY258" s="246" t="s">
        <v>120</v>
      </c>
    </row>
    <row r="259" s="2" customFormat="1" ht="16.5" customHeight="1">
      <c r="A259" s="38"/>
      <c r="B259" s="39"/>
      <c r="C259" s="218" t="s">
        <v>386</v>
      </c>
      <c r="D259" s="218" t="s">
        <v>122</v>
      </c>
      <c r="E259" s="219" t="s">
        <v>387</v>
      </c>
      <c r="F259" s="220" t="s">
        <v>388</v>
      </c>
      <c r="G259" s="221" t="s">
        <v>179</v>
      </c>
      <c r="H259" s="222">
        <v>520</v>
      </c>
      <c r="I259" s="223"/>
      <c r="J259" s="224">
        <f>ROUND(I259*H259,2)</f>
        <v>0</v>
      </c>
      <c r="K259" s="220" t="s">
        <v>40</v>
      </c>
      <c r="L259" s="44"/>
      <c r="M259" s="225" t="s">
        <v>40</v>
      </c>
      <c r="N259" s="226" t="s">
        <v>49</v>
      </c>
      <c r="O259" s="84"/>
      <c r="P259" s="227">
        <f>O259*H259</f>
        <v>0</v>
      </c>
      <c r="Q259" s="227">
        <v>0</v>
      </c>
      <c r="R259" s="227">
        <f>Q259*H259</f>
        <v>0</v>
      </c>
      <c r="S259" s="227">
        <v>0</v>
      </c>
      <c r="T259" s="228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9" t="s">
        <v>127</v>
      </c>
      <c r="AT259" s="229" t="s">
        <v>122</v>
      </c>
      <c r="AU259" s="229" t="s">
        <v>144</v>
      </c>
      <c r="AY259" s="17" t="s">
        <v>120</v>
      </c>
      <c r="BE259" s="230">
        <f>IF(N259="základní",J259,0)</f>
        <v>0</v>
      </c>
      <c r="BF259" s="230">
        <f>IF(N259="snížená",J259,0)</f>
        <v>0</v>
      </c>
      <c r="BG259" s="230">
        <f>IF(N259="zákl. přenesená",J259,0)</f>
        <v>0</v>
      </c>
      <c r="BH259" s="230">
        <f>IF(N259="sníž. přenesená",J259,0)</f>
        <v>0</v>
      </c>
      <c r="BI259" s="230">
        <f>IF(N259="nulová",J259,0)</f>
        <v>0</v>
      </c>
      <c r="BJ259" s="17" t="s">
        <v>86</v>
      </c>
      <c r="BK259" s="230">
        <f>ROUND(I259*H259,2)</f>
        <v>0</v>
      </c>
      <c r="BL259" s="17" t="s">
        <v>127</v>
      </c>
      <c r="BM259" s="229" t="s">
        <v>389</v>
      </c>
    </row>
    <row r="260" s="2" customFormat="1">
      <c r="A260" s="38"/>
      <c r="B260" s="39"/>
      <c r="C260" s="40"/>
      <c r="D260" s="231" t="s">
        <v>129</v>
      </c>
      <c r="E260" s="40"/>
      <c r="F260" s="232" t="s">
        <v>390</v>
      </c>
      <c r="G260" s="40"/>
      <c r="H260" s="40"/>
      <c r="I260" s="136"/>
      <c r="J260" s="40"/>
      <c r="K260" s="40"/>
      <c r="L260" s="44"/>
      <c r="M260" s="233"/>
      <c r="N260" s="234"/>
      <c r="O260" s="84"/>
      <c r="P260" s="84"/>
      <c r="Q260" s="84"/>
      <c r="R260" s="84"/>
      <c r="S260" s="84"/>
      <c r="T260" s="85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129</v>
      </c>
      <c r="AU260" s="17" t="s">
        <v>144</v>
      </c>
    </row>
    <row r="261" s="2" customFormat="1">
      <c r="A261" s="38"/>
      <c r="B261" s="39"/>
      <c r="C261" s="40"/>
      <c r="D261" s="231" t="s">
        <v>133</v>
      </c>
      <c r="E261" s="40"/>
      <c r="F261" s="235" t="s">
        <v>378</v>
      </c>
      <c r="G261" s="40"/>
      <c r="H261" s="40"/>
      <c r="I261" s="136"/>
      <c r="J261" s="40"/>
      <c r="K261" s="40"/>
      <c r="L261" s="44"/>
      <c r="M261" s="233"/>
      <c r="N261" s="234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133</v>
      </c>
      <c r="AU261" s="17" t="s">
        <v>144</v>
      </c>
    </row>
    <row r="262" s="2" customFormat="1" ht="16.5" customHeight="1">
      <c r="A262" s="38"/>
      <c r="B262" s="39"/>
      <c r="C262" s="218" t="s">
        <v>391</v>
      </c>
      <c r="D262" s="218" t="s">
        <v>122</v>
      </c>
      <c r="E262" s="219" t="s">
        <v>392</v>
      </c>
      <c r="F262" s="220" t="s">
        <v>393</v>
      </c>
      <c r="G262" s="221" t="s">
        <v>394</v>
      </c>
      <c r="H262" s="222">
        <v>0.29499999999999998</v>
      </c>
      <c r="I262" s="223"/>
      <c r="J262" s="224">
        <f>ROUND(I262*H262,2)</f>
        <v>0</v>
      </c>
      <c r="K262" s="220" t="s">
        <v>126</v>
      </c>
      <c r="L262" s="44"/>
      <c r="M262" s="225" t="s">
        <v>40</v>
      </c>
      <c r="N262" s="226" t="s">
        <v>49</v>
      </c>
      <c r="O262" s="84"/>
      <c r="P262" s="227">
        <f>O262*H262</f>
        <v>0</v>
      </c>
      <c r="Q262" s="227">
        <v>0.0088000000000000005</v>
      </c>
      <c r="R262" s="227">
        <f>Q262*H262</f>
        <v>0.0025960000000000002</v>
      </c>
      <c r="S262" s="227">
        <v>0</v>
      </c>
      <c r="T262" s="228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9" t="s">
        <v>127</v>
      </c>
      <c r="AT262" s="229" t="s">
        <v>122</v>
      </c>
      <c r="AU262" s="229" t="s">
        <v>144</v>
      </c>
      <c r="AY262" s="17" t="s">
        <v>120</v>
      </c>
      <c r="BE262" s="230">
        <f>IF(N262="základní",J262,0)</f>
        <v>0</v>
      </c>
      <c r="BF262" s="230">
        <f>IF(N262="snížená",J262,0)</f>
        <v>0</v>
      </c>
      <c r="BG262" s="230">
        <f>IF(N262="zákl. přenesená",J262,0)</f>
        <v>0</v>
      </c>
      <c r="BH262" s="230">
        <f>IF(N262="sníž. přenesená",J262,0)</f>
        <v>0</v>
      </c>
      <c r="BI262" s="230">
        <f>IF(N262="nulová",J262,0)</f>
        <v>0</v>
      </c>
      <c r="BJ262" s="17" t="s">
        <v>86</v>
      </c>
      <c r="BK262" s="230">
        <f>ROUND(I262*H262,2)</f>
        <v>0</v>
      </c>
      <c r="BL262" s="17" t="s">
        <v>127</v>
      </c>
      <c r="BM262" s="229" t="s">
        <v>395</v>
      </c>
    </row>
    <row r="263" s="2" customFormat="1">
      <c r="A263" s="38"/>
      <c r="B263" s="39"/>
      <c r="C263" s="40"/>
      <c r="D263" s="231" t="s">
        <v>129</v>
      </c>
      <c r="E263" s="40"/>
      <c r="F263" s="232" t="s">
        <v>396</v>
      </c>
      <c r="G263" s="40"/>
      <c r="H263" s="40"/>
      <c r="I263" s="136"/>
      <c r="J263" s="40"/>
      <c r="K263" s="40"/>
      <c r="L263" s="44"/>
      <c r="M263" s="233"/>
      <c r="N263" s="234"/>
      <c r="O263" s="84"/>
      <c r="P263" s="84"/>
      <c r="Q263" s="84"/>
      <c r="R263" s="84"/>
      <c r="S263" s="84"/>
      <c r="T263" s="85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129</v>
      </c>
      <c r="AU263" s="17" t="s">
        <v>144</v>
      </c>
    </row>
    <row r="264" s="2" customFormat="1">
      <c r="A264" s="38"/>
      <c r="B264" s="39"/>
      <c r="C264" s="40"/>
      <c r="D264" s="231" t="s">
        <v>131</v>
      </c>
      <c r="E264" s="40"/>
      <c r="F264" s="235" t="s">
        <v>397</v>
      </c>
      <c r="G264" s="40"/>
      <c r="H264" s="40"/>
      <c r="I264" s="136"/>
      <c r="J264" s="40"/>
      <c r="K264" s="40"/>
      <c r="L264" s="44"/>
      <c r="M264" s="233"/>
      <c r="N264" s="234"/>
      <c r="O264" s="84"/>
      <c r="P264" s="84"/>
      <c r="Q264" s="84"/>
      <c r="R264" s="84"/>
      <c r="S264" s="84"/>
      <c r="T264" s="85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131</v>
      </c>
      <c r="AU264" s="17" t="s">
        <v>144</v>
      </c>
    </row>
    <row r="265" s="2" customFormat="1">
      <c r="A265" s="38"/>
      <c r="B265" s="39"/>
      <c r="C265" s="40"/>
      <c r="D265" s="231" t="s">
        <v>133</v>
      </c>
      <c r="E265" s="40"/>
      <c r="F265" s="235" t="s">
        <v>398</v>
      </c>
      <c r="G265" s="40"/>
      <c r="H265" s="40"/>
      <c r="I265" s="136"/>
      <c r="J265" s="40"/>
      <c r="K265" s="40"/>
      <c r="L265" s="44"/>
      <c r="M265" s="233"/>
      <c r="N265" s="234"/>
      <c r="O265" s="84"/>
      <c r="P265" s="84"/>
      <c r="Q265" s="84"/>
      <c r="R265" s="84"/>
      <c r="S265" s="84"/>
      <c r="T265" s="85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133</v>
      </c>
      <c r="AU265" s="17" t="s">
        <v>144</v>
      </c>
    </row>
    <row r="266" s="2" customFormat="1" ht="16.5" customHeight="1">
      <c r="A266" s="38"/>
      <c r="B266" s="39"/>
      <c r="C266" s="218" t="s">
        <v>399</v>
      </c>
      <c r="D266" s="218" t="s">
        <v>122</v>
      </c>
      <c r="E266" s="219" t="s">
        <v>400</v>
      </c>
      <c r="F266" s="220" t="s">
        <v>401</v>
      </c>
      <c r="G266" s="221" t="s">
        <v>257</v>
      </c>
      <c r="H266" s="222">
        <v>176</v>
      </c>
      <c r="I266" s="223"/>
      <c r="J266" s="224">
        <f>ROUND(I266*H266,2)</f>
        <v>0</v>
      </c>
      <c r="K266" s="220" t="s">
        <v>126</v>
      </c>
      <c r="L266" s="44"/>
      <c r="M266" s="225" t="s">
        <v>40</v>
      </c>
      <c r="N266" s="226" t="s">
        <v>49</v>
      </c>
      <c r="O266" s="84"/>
      <c r="P266" s="227">
        <f>O266*H266</f>
        <v>0</v>
      </c>
      <c r="Q266" s="227">
        <v>0</v>
      </c>
      <c r="R266" s="227">
        <f>Q266*H266</f>
        <v>0</v>
      </c>
      <c r="S266" s="227">
        <v>0</v>
      </c>
      <c r="T266" s="228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9" t="s">
        <v>127</v>
      </c>
      <c r="AT266" s="229" t="s">
        <v>122</v>
      </c>
      <c r="AU266" s="229" t="s">
        <v>144</v>
      </c>
      <c r="AY266" s="17" t="s">
        <v>120</v>
      </c>
      <c r="BE266" s="230">
        <f>IF(N266="základní",J266,0)</f>
        <v>0</v>
      </c>
      <c r="BF266" s="230">
        <f>IF(N266="snížená",J266,0)</f>
        <v>0</v>
      </c>
      <c r="BG266" s="230">
        <f>IF(N266="zákl. přenesená",J266,0)</f>
        <v>0</v>
      </c>
      <c r="BH266" s="230">
        <f>IF(N266="sníž. přenesená",J266,0)</f>
        <v>0</v>
      </c>
      <c r="BI266" s="230">
        <f>IF(N266="nulová",J266,0)</f>
        <v>0</v>
      </c>
      <c r="BJ266" s="17" t="s">
        <v>86</v>
      </c>
      <c r="BK266" s="230">
        <f>ROUND(I266*H266,2)</f>
        <v>0</v>
      </c>
      <c r="BL266" s="17" t="s">
        <v>127</v>
      </c>
      <c r="BM266" s="229" t="s">
        <v>402</v>
      </c>
    </row>
    <row r="267" s="2" customFormat="1">
      <c r="A267" s="38"/>
      <c r="B267" s="39"/>
      <c r="C267" s="40"/>
      <c r="D267" s="231" t="s">
        <v>129</v>
      </c>
      <c r="E267" s="40"/>
      <c r="F267" s="232" t="s">
        <v>403</v>
      </c>
      <c r="G267" s="40"/>
      <c r="H267" s="40"/>
      <c r="I267" s="136"/>
      <c r="J267" s="40"/>
      <c r="K267" s="40"/>
      <c r="L267" s="44"/>
      <c r="M267" s="233"/>
      <c r="N267" s="234"/>
      <c r="O267" s="84"/>
      <c r="P267" s="84"/>
      <c r="Q267" s="84"/>
      <c r="R267" s="84"/>
      <c r="S267" s="84"/>
      <c r="T267" s="85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129</v>
      </c>
      <c r="AU267" s="17" t="s">
        <v>144</v>
      </c>
    </row>
    <row r="268" s="2" customFormat="1">
      <c r="A268" s="38"/>
      <c r="B268" s="39"/>
      <c r="C268" s="40"/>
      <c r="D268" s="231" t="s">
        <v>131</v>
      </c>
      <c r="E268" s="40"/>
      <c r="F268" s="235" t="s">
        <v>404</v>
      </c>
      <c r="G268" s="40"/>
      <c r="H268" s="40"/>
      <c r="I268" s="136"/>
      <c r="J268" s="40"/>
      <c r="K268" s="40"/>
      <c r="L268" s="44"/>
      <c r="M268" s="233"/>
      <c r="N268" s="234"/>
      <c r="O268" s="84"/>
      <c r="P268" s="84"/>
      <c r="Q268" s="84"/>
      <c r="R268" s="84"/>
      <c r="S268" s="84"/>
      <c r="T268" s="85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131</v>
      </c>
      <c r="AU268" s="17" t="s">
        <v>144</v>
      </c>
    </row>
    <row r="269" s="2" customFormat="1">
      <c r="A269" s="38"/>
      <c r="B269" s="39"/>
      <c r="C269" s="40"/>
      <c r="D269" s="231" t="s">
        <v>133</v>
      </c>
      <c r="E269" s="40"/>
      <c r="F269" s="235" t="s">
        <v>405</v>
      </c>
      <c r="G269" s="40"/>
      <c r="H269" s="40"/>
      <c r="I269" s="136"/>
      <c r="J269" s="40"/>
      <c r="K269" s="40"/>
      <c r="L269" s="44"/>
      <c r="M269" s="233"/>
      <c r="N269" s="234"/>
      <c r="O269" s="84"/>
      <c r="P269" s="84"/>
      <c r="Q269" s="84"/>
      <c r="R269" s="84"/>
      <c r="S269" s="84"/>
      <c r="T269" s="85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133</v>
      </c>
      <c r="AU269" s="17" t="s">
        <v>144</v>
      </c>
    </row>
    <row r="270" s="13" customFormat="1">
      <c r="A270" s="13"/>
      <c r="B270" s="236"/>
      <c r="C270" s="237"/>
      <c r="D270" s="231" t="s">
        <v>135</v>
      </c>
      <c r="E270" s="238" t="s">
        <v>40</v>
      </c>
      <c r="F270" s="239" t="s">
        <v>406</v>
      </c>
      <c r="G270" s="237"/>
      <c r="H270" s="240">
        <v>156</v>
      </c>
      <c r="I270" s="241"/>
      <c r="J270" s="237"/>
      <c r="K270" s="237"/>
      <c r="L270" s="242"/>
      <c r="M270" s="243"/>
      <c r="N270" s="244"/>
      <c r="O270" s="244"/>
      <c r="P270" s="244"/>
      <c r="Q270" s="244"/>
      <c r="R270" s="244"/>
      <c r="S270" s="244"/>
      <c r="T270" s="245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6" t="s">
        <v>135</v>
      </c>
      <c r="AU270" s="246" t="s">
        <v>144</v>
      </c>
      <c r="AV270" s="13" t="s">
        <v>88</v>
      </c>
      <c r="AW270" s="13" t="s">
        <v>38</v>
      </c>
      <c r="AX270" s="13" t="s">
        <v>78</v>
      </c>
      <c r="AY270" s="246" t="s">
        <v>120</v>
      </c>
    </row>
    <row r="271" s="13" customFormat="1">
      <c r="A271" s="13"/>
      <c r="B271" s="236"/>
      <c r="C271" s="237"/>
      <c r="D271" s="231" t="s">
        <v>135</v>
      </c>
      <c r="E271" s="238" t="s">
        <v>40</v>
      </c>
      <c r="F271" s="239" t="s">
        <v>407</v>
      </c>
      <c r="G271" s="237"/>
      <c r="H271" s="240">
        <v>20</v>
      </c>
      <c r="I271" s="241"/>
      <c r="J271" s="237"/>
      <c r="K271" s="237"/>
      <c r="L271" s="242"/>
      <c r="M271" s="243"/>
      <c r="N271" s="244"/>
      <c r="O271" s="244"/>
      <c r="P271" s="244"/>
      <c r="Q271" s="244"/>
      <c r="R271" s="244"/>
      <c r="S271" s="244"/>
      <c r="T271" s="24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6" t="s">
        <v>135</v>
      </c>
      <c r="AU271" s="246" t="s">
        <v>144</v>
      </c>
      <c r="AV271" s="13" t="s">
        <v>88</v>
      </c>
      <c r="AW271" s="13" t="s">
        <v>38</v>
      </c>
      <c r="AX271" s="13" t="s">
        <v>78</v>
      </c>
      <c r="AY271" s="246" t="s">
        <v>120</v>
      </c>
    </row>
    <row r="272" s="14" customFormat="1">
      <c r="A272" s="14"/>
      <c r="B272" s="247"/>
      <c r="C272" s="248"/>
      <c r="D272" s="231" t="s">
        <v>135</v>
      </c>
      <c r="E272" s="249" t="s">
        <v>40</v>
      </c>
      <c r="F272" s="250" t="s">
        <v>138</v>
      </c>
      <c r="G272" s="248"/>
      <c r="H272" s="251">
        <v>176</v>
      </c>
      <c r="I272" s="252"/>
      <c r="J272" s="248"/>
      <c r="K272" s="248"/>
      <c r="L272" s="253"/>
      <c r="M272" s="254"/>
      <c r="N272" s="255"/>
      <c r="O272" s="255"/>
      <c r="P272" s="255"/>
      <c r="Q272" s="255"/>
      <c r="R272" s="255"/>
      <c r="S272" s="255"/>
      <c r="T272" s="256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7" t="s">
        <v>135</v>
      </c>
      <c r="AU272" s="257" t="s">
        <v>144</v>
      </c>
      <c r="AV272" s="14" t="s">
        <v>127</v>
      </c>
      <c r="AW272" s="14" t="s">
        <v>38</v>
      </c>
      <c r="AX272" s="14" t="s">
        <v>86</v>
      </c>
      <c r="AY272" s="257" t="s">
        <v>120</v>
      </c>
    </row>
    <row r="273" s="2" customFormat="1" ht="16.5" customHeight="1">
      <c r="A273" s="38"/>
      <c r="B273" s="39"/>
      <c r="C273" s="218" t="s">
        <v>408</v>
      </c>
      <c r="D273" s="218" t="s">
        <v>122</v>
      </c>
      <c r="E273" s="219" t="s">
        <v>409</v>
      </c>
      <c r="F273" s="220" t="s">
        <v>410</v>
      </c>
      <c r="G273" s="221" t="s">
        <v>257</v>
      </c>
      <c r="H273" s="222">
        <v>176</v>
      </c>
      <c r="I273" s="223"/>
      <c r="J273" s="224">
        <f>ROUND(I273*H273,2)</f>
        <v>0</v>
      </c>
      <c r="K273" s="220" t="s">
        <v>126</v>
      </c>
      <c r="L273" s="44"/>
      <c r="M273" s="225" t="s">
        <v>40</v>
      </c>
      <c r="N273" s="226" t="s">
        <v>49</v>
      </c>
      <c r="O273" s="84"/>
      <c r="P273" s="227">
        <f>O273*H273</f>
        <v>0</v>
      </c>
      <c r="Q273" s="227">
        <v>0</v>
      </c>
      <c r="R273" s="227">
        <f>Q273*H273</f>
        <v>0</v>
      </c>
      <c r="S273" s="227">
        <v>0</v>
      </c>
      <c r="T273" s="228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9" t="s">
        <v>127</v>
      </c>
      <c r="AT273" s="229" t="s">
        <v>122</v>
      </c>
      <c r="AU273" s="229" t="s">
        <v>144</v>
      </c>
      <c r="AY273" s="17" t="s">
        <v>120</v>
      </c>
      <c r="BE273" s="230">
        <f>IF(N273="základní",J273,0)</f>
        <v>0</v>
      </c>
      <c r="BF273" s="230">
        <f>IF(N273="snížená",J273,0)</f>
        <v>0</v>
      </c>
      <c r="BG273" s="230">
        <f>IF(N273="zákl. přenesená",J273,0)</f>
        <v>0</v>
      </c>
      <c r="BH273" s="230">
        <f>IF(N273="sníž. přenesená",J273,0)</f>
        <v>0</v>
      </c>
      <c r="BI273" s="230">
        <f>IF(N273="nulová",J273,0)</f>
        <v>0</v>
      </c>
      <c r="BJ273" s="17" t="s">
        <v>86</v>
      </c>
      <c r="BK273" s="230">
        <f>ROUND(I273*H273,2)</f>
        <v>0</v>
      </c>
      <c r="BL273" s="17" t="s">
        <v>127</v>
      </c>
      <c r="BM273" s="229" t="s">
        <v>411</v>
      </c>
    </row>
    <row r="274" s="2" customFormat="1">
      <c r="A274" s="38"/>
      <c r="B274" s="39"/>
      <c r="C274" s="40"/>
      <c r="D274" s="231" t="s">
        <v>129</v>
      </c>
      <c r="E274" s="40"/>
      <c r="F274" s="232" t="s">
        <v>412</v>
      </c>
      <c r="G274" s="40"/>
      <c r="H274" s="40"/>
      <c r="I274" s="136"/>
      <c r="J274" s="40"/>
      <c r="K274" s="40"/>
      <c r="L274" s="44"/>
      <c r="M274" s="233"/>
      <c r="N274" s="234"/>
      <c r="O274" s="84"/>
      <c r="P274" s="84"/>
      <c r="Q274" s="84"/>
      <c r="R274" s="84"/>
      <c r="S274" s="84"/>
      <c r="T274" s="85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129</v>
      </c>
      <c r="AU274" s="17" t="s">
        <v>144</v>
      </c>
    </row>
    <row r="275" s="2" customFormat="1">
      <c r="A275" s="38"/>
      <c r="B275" s="39"/>
      <c r="C275" s="40"/>
      <c r="D275" s="231" t="s">
        <v>133</v>
      </c>
      <c r="E275" s="40"/>
      <c r="F275" s="235" t="s">
        <v>413</v>
      </c>
      <c r="G275" s="40"/>
      <c r="H275" s="40"/>
      <c r="I275" s="136"/>
      <c r="J275" s="40"/>
      <c r="K275" s="40"/>
      <c r="L275" s="44"/>
      <c r="M275" s="233"/>
      <c r="N275" s="234"/>
      <c r="O275" s="84"/>
      <c r="P275" s="84"/>
      <c r="Q275" s="84"/>
      <c r="R275" s="84"/>
      <c r="S275" s="84"/>
      <c r="T275" s="85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133</v>
      </c>
      <c r="AU275" s="17" t="s">
        <v>144</v>
      </c>
    </row>
    <row r="276" s="2" customFormat="1" ht="16.5" customHeight="1">
      <c r="A276" s="38"/>
      <c r="B276" s="39"/>
      <c r="C276" s="218" t="s">
        <v>414</v>
      </c>
      <c r="D276" s="218" t="s">
        <v>122</v>
      </c>
      <c r="E276" s="219" t="s">
        <v>415</v>
      </c>
      <c r="F276" s="220" t="s">
        <v>416</v>
      </c>
      <c r="G276" s="221" t="s">
        <v>257</v>
      </c>
      <c r="H276" s="222">
        <v>156</v>
      </c>
      <c r="I276" s="223"/>
      <c r="J276" s="224">
        <f>ROUND(I276*H276,2)</f>
        <v>0</v>
      </c>
      <c r="K276" s="220" t="s">
        <v>126</v>
      </c>
      <c r="L276" s="44"/>
      <c r="M276" s="225" t="s">
        <v>40</v>
      </c>
      <c r="N276" s="226" t="s">
        <v>49</v>
      </c>
      <c r="O276" s="84"/>
      <c r="P276" s="227">
        <f>O276*H276</f>
        <v>0</v>
      </c>
      <c r="Q276" s="227">
        <v>0.036900000000000002</v>
      </c>
      <c r="R276" s="227">
        <f>Q276*H276</f>
        <v>5.7564000000000002</v>
      </c>
      <c r="S276" s="227">
        <v>0</v>
      </c>
      <c r="T276" s="228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9" t="s">
        <v>127</v>
      </c>
      <c r="AT276" s="229" t="s">
        <v>122</v>
      </c>
      <c r="AU276" s="229" t="s">
        <v>144</v>
      </c>
      <c r="AY276" s="17" t="s">
        <v>120</v>
      </c>
      <c r="BE276" s="230">
        <f>IF(N276="základní",J276,0)</f>
        <v>0</v>
      </c>
      <c r="BF276" s="230">
        <f>IF(N276="snížená",J276,0)</f>
        <v>0</v>
      </c>
      <c r="BG276" s="230">
        <f>IF(N276="zákl. přenesená",J276,0)</f>
        <v>0</v>
      </c>
      <c r="BH276" s="230">
        <f>IF(N276="sníž. přenesená",J276,0)</f>
        <v>0</v>
      </c>
      <c r="BI276" s="230">
        <f>IF(N276="nulová",J276,0)</f>
        <v>0</v>
      </c>
      <c r="BJ276" s="17" t="s">
        <v>86</v>
      </c>
      <c r="BK276" s="230">
        <f>ROUND(I276*H276,2)</f>
        <v>0</v>
      </c>
      <c r="BL276" s="17" t="s">
        <v>127</v>
      </c>
      <c r="BM276" s="229" t="s">
        <v>417</v>
      </c>
    </row>
    <row r="277" s="2" customFormat="1">
      <c r="A277" s="38"/>
      <c r="B277" s="39"/>
      <c r="C277" s="40"/>
      <c r="D277" s="231" t="s">
        <v>129</v>
      </c>
      <c r="E277" s="40"/>
      <c r="F277" s="232" t="s">
        <v>418</v>
      </c>
      <c r="G277" s="40"/>
      <c r="H277" s="40"/>
      <c r="I277" s="136"/>
      <c r="J277" s="40"/>
      <c r="K277" s="40"/>
      <c r="L277" s="44"/>
      <c r="M277" s="233"/>
      <c r="N277" s="234"/>
      <c r="O277" s="84"/>
      <c r="P277" s="84"/>
      <c r="Q277" s="84"/>
      <c r="R277" s="84"/>
      <c r="S277" s="84"/>
      <c r="T277" s="85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129</v>
      </c>
      <c r="AU277" s="17" t="s">
        <v>144</v>
      </c>
    </row>
    <row r="278" s="2" customFormat="1">
      <c r="A278" s="38"/>
      <c r="B278" s="39"/>
      <c r="C278" s="40"/>
      <c r="D278" s="231" t="s">
        <v>131</v>
      </c>
      <c r="E278" s="40"/>
      <c r="F278" s="235" t="s">
        <v>419</v>
      </c>
      <c r="G278" s="40"/>
      <c r="H278" s="40"/>
      <c r="I278" s="136"/>
      <c r="J278" s="40"/>
      <c r="K278" s="40"/>
      <c r="L278" s="44"/>
      <c r="M278" s="233"/>
      <c r="N278" s="234"/>
      <c r="O278" s="84"/>
      <c r="P278" s="84"/>
      <c r="Q278" s="84"/>
      <c r="R278" s="84"/>
      <c r="S278" s="84"/>
      <c r="T278" s="85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131</v>
      </c>
      <c r="AU278" s="17" t="s">
        <v>144</v>
      </c>
    </row>
    <row r="279" s="2" customFormat="1" ht="16.5" customHeight="1">
      <c r="A279" s="38"/>
      <c r="B279" s="39"/>
      <c r="C279" s="218" t="s">
        <v>420</v>
      </c>
      <c r="D279" s="218" t="s">
        <v>122</v>
      </c>
      <c r="E279" s="219" t="s">
        <v>421</v>
      </c>
      <c r="F279" s="220" t="s">
        <v>422</v>
      </c>
      <c r="G279" s="221" t="s">
        <v>257</v>
      </c>
      <c r="H279" s="222">
        <v>160</v>
      </c>
      <c r="I279" s="223"/>
      <c r="J279" s="224">
        <f>ROUND(I279*H279,2)</f>
        <v>0</v>
      </c>
      <c r="K279" s="220" t="s">
        <v>126</v>
      </c>
      <c r="L279" s="44"/>
      <c r="M279" s="225" t="s">
        <v>40</v>
      </c>
      <c r="N279" s="226" t="s">
        <v>49</v>
      </c>
      <c r="O279" s="84"/>
      <c r="P279" s="227">
        <f>O279*H279</f>
        <v>0</v>
      </c>
      <c r="Q279" s="227">
        <v>0</v>
      </c>
      <c r="R279" s="227">
        <f>Q279*H279</f>
        <v>0</v>
      </c>
      <c r="S279" s="227">
        <v>0</v>
      </c>
      <c r="T279" s="228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9" t="s">
        <v>127</v>
      </c>
      <c r="AT279" s="229" t="s">
        <v>122</v>
      </c>
      <c r="AU279" s="229" t="s">
        <v>144</v>
      </c>
      <c r="AY279" s="17" t="s">
        <v>120</v>
      </c>
      <c r="BE279" s="230">
        <f>IF(N279="základní",J279,0)</f>
        <v>0</v>
      </c>
      <c r="BF279" s="230">
        <f>IF(N279="snížená",J279,0)</f>
        <v>0</v>
      </c>
      <c r="BG279" s="230">
        <f>IF(N279="zákl. přenesená",J279,0)</f>
        <v>0</v>
      </c>
      <c r="BH279" s="230">
        <f>IF(N279="sníž. přenesená",J279,0)</f>
        <v>0</v>
      </c>
      <c r="BI279" s="230">
        <f>IF(N279="nulová",J279,0)</f>
        <v>0</v>
      </c>
      <c r="BJ279" s="17" t="s">
        <v>86</v>
      </c>
      <c r="BK279" s="230">
        <f>ROUND(I279*H279,2)</f>
        <v>0</v>
      </c>
      <c r="BL279" s="17" t="s">
        <v>127</v>
      </c>
      <c r="BM279" s="229" t="s">
        <v>423</v>
      </c>
    </row>
    <row r="280" s="2" customFormat="1">
      <c r="A280" s="38"/>
      <c r="B280" s="39"/>
      <c r="C280" s="40"/>
      <c r="D280" s="231" t="s">
        <v>129</v>
      </c>
      <c r="E280" s="40"/>
      <c r="F280" s="232" t="s">
        <v>424</v>
      </c>
      <c r="G280" s="40"/>
      <c r="H280" s="40"/>
      <c r="I280" s="136"/>
      <c r="J280" s="40"/>
      <c r="K280" s="40"/>
      <c r="L280" s="44"/>
      <c r="M280" s="233"/>
      <c r="N280" s="234"/>
      <c r="O280" s="84"/>
      <c r="P280" s="84"/>
      <c r="Q280" s="84"/>
      <c r="R280" s="84"/>
      <c r="S280" s="84"/>
      <c r="T280" s="85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129</v>
      </c>
      <c r="AU280" s="17" t="s">
        <v>144</v>
      </c>
    </row>
    <row r="281" s="2" customFormat="1">
      <c r="A281" s="38"/>
      <c r="B281" s="39"/>
      <c r="C281" s="40"/>
      <c r="D281" s="231" t="s">
        <v>131</v>
      </c>
      <c r="E281" s="40"/>
      <c r="F281" s="235" t="s">
        <v>425</v>
      </c>
      <c r="G281" s="40"/>
      <c r="H281" s="40"/>
      <c r="I281" s="136"/>
      <c r="J281" s="40"/>
      <c r="K281" s="40"/>
      <c r="L281" s="44"/>
      <c r="M281" s="233"/>
      <c r="N281" s="234"/>
      <c r="O281" s="84"/>
      <c r="P281" s="84"/>
      <c r="Q281" s="84"/>
      <c r="R281" s="84"/>
      <c r="S281" s="84"/>
      <c r="T281" s="85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131</v>
      </c>
      <c r="AU281" s="17" t="s">
        <v>144</v>
      </c>
    </row>
    <row r="282" s="2" customFormat="1">
      <c r="A282" s="38"/>
      <c r="B282" s="39"/>
      <c r="C282" s="40"/>
      <c r="D282" s="231" t="s">
        <v>133</v>
      </c>
      <c r="E282" s="40"/>
      <c r="F282" s="235" t="s">
        <v>426</v>
      </c>
      <c r="G282" s="40"/>
      <c r="H282" s="40"/>
      <c r="I282" s="136"/>
      <c r="J282" s="40"/>
      <c r="K282" s="40"/>
      <c r="L282" s="44"/>
      <c r="M282" s="233"/>
      <c r="N282" s="234"/>
      <c r="O282" s="84"/>
      <c r="P282" s="84"/>
      <c r="Q282" s="84"/>
      <c r="R282" s="84"/>
      <c r="S282" s="84"/>
      <c r="T282" s="85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133</v>
      </c>
      <c r="AU282" s="17" t="s">
        <v>144</v>
      </c>
    </row>
    <row r="283" s="13" customFormat="1">
      <c r="A283" s="13"/>
      <c r="B283" s="236"/>
      <c r="C283" s="237"/>
      <c r="D283" s="231" t="s">
        <v>135</v>
      </c>
      <c r="E283" s="238" t="s">
        <v>40</v>
      </c>
      <c r="F283" s="239" t="s">
        <v>427</v>
      </c>
      <c r="G283" s="237"/>
      <c r="H283" s="240">
        <v>160</v>
      </c>
      <c r="I283" s="241"/>
      <c r="J283" s="237"/>
      <c r="K283" s="237"/>
      <c r="L283" s="242"/>
      <c r="M283" s="243"/>
      <c r="N283" s="244"/>
      <c r="O283" s="244"/>
      <c r="P283" s="244"/>
      <c r="Q283" s="244"/>
      <c r="R283" s="244"/>
      <c r="S283" s="244"/>
      <c r="T283" s="245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6" t="s">
        <v>135</v>
      </c>
      <c r="AU283" s="246" t="s">
        <v>144</v>
      </c>
      <c r="AV283" s="13" t="s">
        <v>88</v>
      </c>
      <c r="AW283" s="13" t="s">
        <v>38</v>
      </c>
      <c r="AX283" s="13" t="s">
        <v>86</v>
      </c>
      <c r="AY283" s="246" t="s">
        <v>120</v>
      </c>
    </row>
    <row r="284" s="2" customFormat="1" ht="16.5" customHeight="1">
      <c r="A284" s="38"/>
      <c r="B284" s="39"/>
      <c r="C284" s="258" t="s">
        <v>428</v>
      </c>
      <c r="D284" s="258" t="s">
        <v>195</v>
      </c>
      <c r="E284" s="259" t="s">
        <v>429</v>
      </c>
      <c r="F284" s="260" t="s">
        <v>430</v>
      </c>
      <c r="G284" s="261" t="s">
        <v>257</v>
      </c>
      <c r="H284" s="262">
        <v>160</v>
      </c>
      <c r="I284" s="263"/>
      <c r="J284" s="264">
        <f>ROUND(I284*H284,2)</f>
        <v>0</v>
      </c>
      <c r="K284" s="260" t="s">
        <v>126</v>
      </c>
      <c r="L284" s="265"/>
      <c r="M284" s="266" t="s">
        <v>40</v>
      </c>
      <c r="N284" s="267" t="s">
        <v>49</v>
      </c>
      <c r="O284" s="84"/>
      <c r="P284" s="227">
        <f>O284*H284</f>
        <v>0</v>
      </c>
      <c r="Q284" s="227">
        <v>0.0054999999999999997</v>
      </c>
      <c r="R284" s="227">
        <f>Q284*H284</f>
        <v>0.87999999999999989</v>
      </c>
      <c r="S284" s="227">
        <v>0</v>
      </c>
      <c r="T284" s="228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9" t="s">
        <v>176</v>
      </c>
      <c r="AT284" s="229" t="s">
        <v>195</v>
      </c>
      <c r="AU284" s="229" t="s">
        <v>144</v>
      </c>
      <c r="AY284" s="17" t="s">
        <v>120</v>
      </c>
      <c r="BE284" s="230">
        <f>IF(N284="základní",J284,0)</f>
        <v>0</v>
      </c>
      <c r="BF284" s="230">
        <f>IF(N284="snížená",J284,0)</f>
        <v>0</v>
      </c>
      <c r="BG284" s="230">
        <f>IF(N284="zákl. přenesená",J284,0)</f>
        <v>0</v>
      </c>
      <c r="BH284" s="230">
        <f>IF(N284="sníž. přenesená",J284,0)</f>
        <v>0</v>
      </c>
      <c r="BI284" s="230">
        <f>IF(N284="nulová",J284,0)</f>
        <v>0</v>
      </c>
      <c r="BJ284" s="17" t="s">
        <v>86</v>
      </c>
      <c r="BK284" s="230">
        <f>ROUND(I284*H284,2)</f>
        <v>0</v>
      </c>
      <c r="BL284" s="17" t="s">
        <v>127</v>
      </c>
      <c r="BM284" s="229" t="s">
        <v>431</v>
      </c>
    </row>
    <row r="285" s="2" customFormat="1">
      <c r="A285" s="38"/>
      <c r="B285" s="39"/>
      <c r="C285" s="40"/>
      <c r="D285" s="231" t="s">
        <v>129</v>
      </c>
      <c r="E285" s="40"/>
      <c r="F285" s="232" t="s">
        <v>430</v>
      </c>
      <c r="G285" s="40"/>
      <c r="H285" s="40"/>
      <c r="I285" s="136"/>
      <c r="J285" s="40"/>
      <c r="K285" s="40"/>
      <c r="L285" s="44"/>
      <c r="M285" s="233"/>
      <c r="N285" s="234"/>
      <c r="O285" s="84"/>
      <c r="P285" s="84"/>
      <c r="Q285" s="84"/>
      <c r="R285" s="84"/>
      <c r="S285" s="84"/>
      <c r="T285" s="85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129</v>
      </c>
      <c r="AU285" s="17" t="s">
        <v>144</v>
      </c>
    </row>
    <row r="286" s="2" customFormat="1">
      <c r="A286" s="38"/>
      <c r="B286" s="39"/>
      <c r="C286" s="40"/>
      <c r="D286" s="231" t="s">
        <v>133</v>
      </c>
      <c r="E286" s="40"/>
      <c r="F286" s="235" t="s">
        <v>426</v>
      </c>
      <c r="G286" s="40"/>
      <c r="H286" s="40"/>
      <c r="I286" s="136"/>
      <c r="J286" s="40"/>
      <c r="K286" s="40"/>
      <c r="L286" s="44"/>
      <c r="M286" s="233"/>
      <c r="N286" s="234"/>
      <c r="O286" s="84"/>
      <c r="P286" s="84"/>
      <c r="Q286" s="84"/>
      <c r="R286" s="84"/>
      <c r="S286" s="84"/>
      <c r="T286" s="85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133</v>
      </c>
      <c r="AU286" s="17" t="s">
        <v>144</v>
      </c>
    </row>
    <row r="287" s="2" customFormat="1" ht="16.5" customHeight="1">
      <c r="A287" s="38"/>
      <c r="B287" s="39"/>
      <c r="C287" s="218" t="s">
        <v>432</v>
      </c>
      <c r="D287" s="218" t="s">
        <v>122</v>
      </c>
      <c r="E287" s="219" t="s">
        <v>433</v>
      </c>
      <c r="F287" s="220" t="s">
        <v>434</v>
      </c>
      <c r="G287" s="221" t="s">
        <v>257</v>
      </c>
      <c r="H287" s="222">
        <v>320</v>
      </c>
      <c r="I287" s="223"/>
      <c r="J287" s="224">
        <f>ROUND(I287*H287,2)</f>
        <v>0</v>
      </c>
      <c r="K287" s="220" t="s">
        <v>126</v>
      </c>
      <c r="L287" s="44"/>
      <c r="M287" s="225" t="s">
        <v>40</v>
      </c>
      <c r="N287" s="226" t="s">
        <v>49</v>
      </c>
      <c r="O287" s="84"/>
      <c r="P287" s="227">
        <f>O287*H287</f>
        <v>0</v>
      </c>
      <c r="Q287" s="227">
        <v>0</v>
      </c>
      <c r="R287" s="227">
        <f>Q287*H287</f>
        <v>0</v>
      </c>
      <c r="S287" s="227">
        <v>0</v>
      </c>
      <c r="T287" s="228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9" t="s">
        <v>127</v>
      </c>
      <c r="AT287" s="229" t="s">
        <v>122</v>
      </c>
      <c r="AU287" s="229" t="s">
        <v>144</v>
      </c>
      <c r="AY287" s="17" t="s">
        <v>120</v>
      </c>
      <c r="BE287" s="230">
        <f>IF(N287="základní",J287,0)</f>
        <v>0</v>
      </c>
      <c r="BF287" s="230">
        <f>IF(N287="snížená",J287,0)</f>
        <v>0</v>
      </c>
      <c r="BG287" s="230">
        <f>IF(N287="zákl. přenesená",J287,0)</f>
        <v>0</v>
      </c>
      <c r="BH287" s="230">
        <f>IF(N287="sníž. přenesená",J287,0)</f>
        <v>0</v>
      </c>
      <c r="BI287" s="230">
        <f>IF(N287="nulová",J287,0)</f>
        <v>0</v>
      </c>
      <c r="BJ287" s="17" t="s">
        <v>86</v>
      </c>
      <c r="BK287" s="230">
        <f>ROUND(I287*H287,2)</f>
        <v>0</v>
      </c>
      <c r="BL287" s="17" t="s">
        <v>127</v>
      </c>
      <c r="BM287" s="229" t="s">
        <v>435</v>
      </c>
    </row>
    <row r="288" s="2" customFormat="1">
      <c r="A288" s="38"/>
      <c r="B288" s="39"/>
      <c r="C288" s="40"/>
      <c r="D288" s="231" t="s">
        <v>129</v>
      </c>
      <c r="E288" s="40"/>
      <c r="F288" s="232" t="s">
        <v>436</v>
      </c>
      <c r="G288" s="40"/>
      <c r="H288" s="40"/>
      <c r="I288" s="136"/>
      <c r="J288" s="40"/>
      <c r="K288" s="40"/>
      <c r="L288" s="44"/>
      <c r="M288" s="233"/>
      <c r="N288" s="234"/>
      <c r="O288" s="84"/>
      <c r="P288" s="84"/>
      <c r="Q288" s="84"/>
      <c r="R288" s="84"/>
      <c r="S288" s="84"/>
      <c r="T288" s="85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129</v>
      </c>
      <c r="AU288" s="17" t="s">
        <v>144</v>
      </c>
    </row>
    <row r="289" s="2" customFormat="1">
      <c r="A289" s="38"/>
      <c r="B289" s="39"/>
      <c r="C289" s="40"/>
      <c r="D289" s="231" t="s">
        <v>133</v>
      </c>
      <c r="E289" s="40"/>
      <c r="F289" s="235" t="s">
        <v>426</v>
      </c>
      <c r="G289" s="40"/>
      <c r="H289" s="40"/>
      <c r="I289" s="136"/>
      <c r="J289" s="40"/>
      <c r="K289" s="40"/>
      <c r="L289" s="44"/>
      <c r="M289" s="233"/>
      <c r="N289" s="234"/>
      <c r="O289" s="84"/>
      <c r="P289" s="84"/>
      <c r="Q289" s="84"/>
      <c r="R289" s="84"/>
      <c r="S289" s="84"/>
      <c r="T289" s="85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133</v>
      </c>
      <c r="AU289" s="17" t="s">
        <v>144</v>
      </c>
    </row>
    <row r="290" s="13" customFormat="1">
      <c r="A290" s="13"/>
      <c r="B290" s="236"/>
      <c r="C290" s="237"/>
      <c r="D290" s="231" t="s">
        <v>135</v>
      </c>
      <c r="E290" s="238" t="s">
        <v>40</v>
      </c>
      <c r="F290" s="239" t="s">
        <v>437</v>
      </c>
      <c r="G290" s="237"/>
      <c r="H290" s="240">
        <v>312</v>
      </c>
      <c r="I290" s="241"/>
      <c r="J290" s="237"/>
      <c r="K290" s="237"/>
      <c r="L290" s="242"/>
      <c r="M290" s="243"/>
      <c r="N290" s="244"/>
      <c r="O290" s="244"/>
      <c r="P290" s="244"/>
      <c r="Q290" s="244"/>
      <c r="R290" s="244"/>
      <c r="S290" s="244"/>
      <c r="T290" s="245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6" t="s">
        <v>135</v>
      </c>
      <c r="AU290" s="246" t="s">
        <v>144</v>
      </c>
      <c r="AV290" s="13" t="s">
        <v>88</v>
      </c>
      <c r="AW290" s="13" t="s">
        <v>38</v>
      </c>
      <c r="AX290" s="13" t="s">
        <v>78</v>
      </c>
      <c r="AY290" s="246" t="s">
        <v>120</v>
      </c>
    </row>
    <row r="291" s="13" customFormat="1">
      <c r="A291" s="13"/>
      <c r="B291" s="236"/>
      <c r="C291" s="237"/>
      <c r="D291" s="231" t="s">
        <v>135</v>
      </c>
      <c r="E291" s="238" t="s">
        <v>40</v>
      </c>
      <c r="F291" s="239" t="s">
        <v>438</v>
      </c>
      <c r="G291" s="237"/>
      <c r="H291" s="240">
        <v>8</v>
      </c>
      <c r="I291" s="241"/>
      <c r="J291" s="237"/>
      <c r="K291" s="237"/>
      <c r="L291" s="242"/>
      <c r="M291" s="243"/>
      <c r="N291" s="244"/>
      <c r="O291" s="244"/>
      <c r="P291" s="244"/>
      <c r="Q291" s="244"/>
      <c r="R291" s="244"/>
      <c r="S291" s="244"/>
      <c r="T291" s="245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6" t="s">
        <v>135</v>
      </c>
      <c r="AU291" s="246" t="s">
        <v>144</v>
      </c>
      <c r="AV291" s="13" t="s">
        <v>88</v>
      </c>
      <c r="AW291" s="13" t="s">
        <v>38</v>
      </c>
      <c r="AX291" s="13" t="s">
        <v>78</v>
      </c>
      <c r="AY291" s="246" t="s">
        <v>120</v>
      </c>
    </row>
    <row r="292" s="14" customFormat="1">
      <c r="A292" s="14"/>
      <c r="B292" s="247"/>
      <c r="C292" s="248"/>
      <c r="D292" s="231" t="s">
        <v>135</v>
      </c>
      <c r="E292" s="249" t="s">
        <v>40</v>
      </c>
      <c r="F292" s="250" t="s">
        <v>138</v>
      </c>
      <c r="G292" s="248"/>
      <c r="H292" s="251">
        <v>320</v>
      </c>
      <c r="I292" s="252"/>
      <c r="J292" s="248"/>
      <c r="K292" s="248"/>
      <c r="L292" s="253"/>
      <c r="M292" s="254"/>
      <c r="N292" s="255"/>
      <c r="O292" s="255"/>
      <c r="P292" s="255"/>
      <c r="Q292" s="255"/>
      <c r="R292" s="255"/>
      <c r="S292" s="255"/>
      <c r="T292" s="256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7" t="s">
        <v>135</v>
      </c>
      <c r="AU292" s="257" t="s">
        <v>144</v>
      </c>
      <c r="AV292" s="14" t="s">
        <v>127</v>
      </c>
      <c r="AW292" s="14" t="s">
        <v>38</v>
      </c>
      <c r="AX292" s="14" t="s">
        <v>86</v>
      </c>
      <c r="AY292" s="257" t="s">
        <v>120</v>
      </c>
    </row>
    <row r="293" s="2" customFormat="1" ht="16.5" customHeight="1">
      <c r="A293" s="38"/>
      <c r="B293" s="39"/>
      <c r="C293" s="258" t="s">
        <v>439</v>
      </c>
      <c r="D293" s="258" t="s">
        <v>195</v>
      </c>
      <c r="E293" s="259" t="s">
        <v>440</v>
      </c>
      <c r="F293" s="260" t="s">
        <v>441</v>
      </c>
      <c r="G293" s="261" t="s">
        <v>257</v>
      </c>
      <c r="H293" s="262">
        <v>4</v>
      </c>
      <c r="I293" s="263"/>
      <c r="J293" s="264">
        <f>ROUND(I293*H293,2)</f>
        <v>0</v>
      </c>
      <c r="K293" s="260" t="s">
        <v>126</v>
      </c>
      <c r="L293" s="265"/>
      <c r="M293" s="266" t="s">
        <v>40</v>
      </c>
      <c r="N293" s="267" t="s">
        <v>49</v>
      </c>
      <c r="O293" s="84"/>
      <c r="P293" s="227">
        <f>O293*H293</f>
        <v>0</v>
      </c>
      <c r="Q293" s="227">
        <v>0.00027</v>
      </c>
      <c r="R293" s="227">
        <f>Q293*H293</f>
        <v>0.00108</v>
      </c>
      <c r="S293" s="227">
        <v>0</v>
      </c>
      <c r="T293" s="228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9" t="s">
        <v>176</v>
      </c>
      <c r="AT293" s="229" t="s">
        <v>195</v>
      </c>
      <c r="AU293" s="229" t="s">
        <v>144</v>
      </c>
      <c r="AY293" s="17" t="s">
        <v>120</v>
      </c>
      <c r="BE293" s="230">
        <f>IF(N293="základní",J293,0)</f>
        <v>0</v>
      </c>
      <c r="BF293" s="230">
        <f>IF(N293="snížená",J293,0)</f>
        <v>0</v>
      </c>
      <c r="BG293" s="230">
        <f>IF(N293="zákl. přenesená",J293,0)</f>
        <v>0</v>
      </c>
      <c r="BH293" s="230">
        <f>IF(N293="sníž. přenesená",J293,0)</f>
        <v>0</v>
      </c>
      <c r="BI293" s="230">
        <f>IF(N293="nulová",J293,0)</f>
        <v>0</v>
      </c>
      <c r="BJ293" s="17" t="s">
        <v>86</v>
      </c>
      <c r="BK293" s="230">
        <f>ROUND(I293*H293,2)</f>
        <v>0</v>
      </c>
      <c r="BL293" s="17" t="s">
        <v>127</v>
      </c>
      <c r="BM293" s="229" t="s">
        <v>442</v>
      </c>
    </row>
    <row r="294" s="2" customFormat="1">
      <c r="A294" s="38"/>
      <c r="B294" s="39"/>
      <c r="C294" s="40"/>
      <c r="D294" s="231" t="s">
        <v>129</v>
      </c>
      <c r="E294" s="40"/>
      <c r="F294" s="232" t="s">
        <v>441</v>
      </c>
      <c r="G294" s="40"/>
      <c r="H294" s="40"/>
      <c r="I294" s="136"/>
      <c r="J294" s="40"/>
      <c r="K294" s="40"/>
      <c r="L294" s="44"/>
      <c r="M294" s="233"/>
      <c r="N294" s="234"/>
      <c r="O294" s="84"/>
      <c r="P294" s="84"/>
      <c r="Q294" s="84"/>
      <c r="R294" s="84"/>
      <c r="S294" s="84"/>
      <c r="T294" s="85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129</v>
      </c>
      <c r="AU294" s="17" t="s">
        <v>144</v>
      </c>
    </row>
    <row r="295" s="2" customFormat="1">
      <c r="A295" s="38"/>
      <c r="B295" s="39"/>
      <c r="C295" s="40"/>
      <c r="D295" s="231" t="s">
        <v>133</v>
      </c>
      <c r="E295" s="40"/>
      <c r="F295" s="235" t="s">
        <v>443</v>
      </c>
      <c r="G295" s="40"/>
      <c r="H295" s="40"/>
      <c r="I295" s="136"/>
      <c r="J295" s="40"/>
      <c r="K295" s="40"/>
      <c r="L295" s="44"/>
      <c r="M295" s="233"/>
      <c r="N295" s="234"/>
      <c r="O295" s="84"/>
      <c r="P295" s="84"/>
      <c r="Q295" s="84"/>
      <c r="R295" s="84"/>
      <c r="S295" s="84"/>
      <c r="T295" s="85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133</v>
      </c>
      <c r="AU295" s="17" t="s">
        <v>144</v>
      </c>
    </row>
    <row r="296" s="2" customFormat="1" ht="16.5" customHeight="1">
      <c r="A296" s="38"/>
      <c r="B296" s="39"/>
      <c r="C296" s="258" t="s">
        <v>444</v>
      </c>
      <c r="D296" s="258" t="s">
        <v>195</v>
      </c>
      <c r="E296" s="259" t="s">
        <v>445</v>
      </c>
      <c r="F296" s="260" t="s">
        <v>446</v>
      </c>
      <c r="G296" s="261" t="s">
        <v>257</v>
      </c>
      <c r="H296" s="262">
        <v>4</v>
      </c>
      <c r="I296" s="263"/>
      <c r="J296" s="264">
        <f>ROUND(I296*H296,2)</f>
        <v>0</v>
      </c>
      <c r="K296" s="260" t="s">
        <v>126</v>
      </c>
      <c r="L296" s="265"/>
      <c r="M296" s="266" t="s">
        <v>40</v>
      </c>
      <c r="N296" s="267" t="s">
        <v>49</v>
      </c>
      <c r="O296" s="84"/>
      <c r="P296" s="227">
        <f>O296*H296</f>
        <v>0</v>
      </c>
      <c r="Q296" s="227">
        <v>0.00018000000000000001</v>
      </c>
      <c r="R296" s="227">
        <f>Q296*H296</f>
        <v>0.00072000000000000005</v>
      </c>
      <c r="S296" s="227">
        <v>0</v>
      </c>
      <c r="T296" s="228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9" t="s">
        <v>176</v>
      </c>
      <c r="AT296" s="229" t="s">
        <v>195</v>
      </c>
      <c r="AU296" s="229" t="s">
        <v>144</v>
      </c>
      <c r="AY296" s="17" t="s">
        <v>120</v>
      </c>
      <c r="BE296" s="230">
        <f>IF(N296="základní",J296,0)</f>
        <v>0</v>
      </c>
      <c r="BF296" s="230">
        <f>IF(N296="snížená",J296,0)</f>
        <v>0</v>
      </c>
      <c r="BG296" s="230">
        <f>IF(N296="zákl. přenesená",J296,0)</f>
        <v>0</v>
      </c>
      <c r="BH296" s="230">
        <f>IF(N296="sníž. přenesená",J296,0)</f>
        <v>0</v>
      </c>
      <c r="BI296" s="230">
        <f>IF(N296="nulová",J296,0)</f>
        <v>0</v>
      </c>
      <c r="BJ296" s="17" t="s">
        <v>86</v>
      </c>
      <c r="BK296" s="230">
        <f>ROUND(I296*H296,2)</f>
        <v>0</v>
      </c>
      <c r="BL296" s="17" t="s">
        <v>127</v>
      </c>
      <c r="BM296" s="229" t="s">
        <v>447</v>
      </c>
    </row>
    <row r="297" s="2" customFormat="1">
      <c r="A297" s="38"/>
      <c r="B297" s="39"/>
      <c r="C297" s="40"/>
      <c r="D297" s="231" t="s">
        <v>129</v>
      </c>
      <c r="E297" s="40"/>
      <c r="F297" s="232" t="s">
        <v>446</v>
      </c>
      <c r="G297" s="40"/>
      <c r="H297" s="40"/>
      <c r="I297" s="136"/>
      <c r="J297" s="40"/>
      <c r="K297" s="40"/>
      <c r="L297" s="44"/>
      <c r="M297" s="233"/>
      <c r="N297" s="234"/>
      <c r="O297" s="84"/>
      <c r="P297" s="84"/>
      <c r="Q297" s="84"/>
      <c r="R297" s="84"/>
      <c r="S297" s="84"/>
      <c r="T297" s="85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129</v>
      </c>
      <c r="AU297" s="17" t="s">
        <v>144</v>
      </c>
    </row>
    <row r="298" s="2" customFormat="1">
      <c r="A298" s="38"/>
      <c r="B298" s="39"/>
      <c r="C298" s="40"/>
      <c r="D298" s="231" t="s">
        <v>133</v>
      </c>
      <c r="E298" s="40"/>
      <c r="F298" s="235" t="s">
        <v>448</v>
      </c>
      <c r="G298" s="40"/>
      <c r="H298" s="40"/>
      <c r="I298" s="136"/>
      <c r="J298" s="40"/>
      <c r="K298" s="40"/>
      <c r="L298" s="44"/>
      <c r="M298" s="233"/>
      <c r="N298" s="234"/>
      <c r="O298" s="84"/>
      <c r="P298" s="84"/>
      <c r="Q298" s="84"/>
      <c r="R298" s="84"/>
      <c r="S298" s="84"/>
      <c r="T298" s="85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133</v>
      </c>
      <c r="AU298" s="17" t="s">
        <v>144</v>
      </c>
    </row>
    <row r="299" s="2" customFormat="1" ht="16.5" customHeight="1">
      <c r="A299" s="38"/>
      <c r="B299" s="39"/>
      <c r="C299" s="218" t="s">
        <v>449</v>
      </c>
      <c r="D299" s="218" t="s">
        <v>122</v>
      </c>
      <c r="E299" s="219" t="s">
        <v>450</v>
      </c>
      <c r="F299" s="220" t="s">
        <v>451</v>
      </c>
      <c r="G299" s="221" t="s">
        <v>257</v>
      </c>
      <c r="H299" s="222">
        <v>160</v>
      </c>
      <c r="I299" s="223"/>
      <c r="J299" s="224">
        <f>ROUND(I299*H299,2)</f>
        <v>0</v>
      </c>
      <c r="K299" s="220" t="s">
        <v>126</v>
      </c>
      <c r="L299" s="44"/>
      <c r="M299" s="225" t="s">
        <v>40</v>
      </c>
      <c r="N299" s="226" t="s">
        <v>49</v>
      </c>
      <c r="O299" s="84"/>
      <c r="P299" s="227">
        <f>O299*H299</f>
        <v>0</v>
      </c>
      <c r="Q299" s="227">
        <v>0</v>
      </c>
      <c r="R299" s="227">
        <f>Q299*H299</f>
        <v>0</v>
      </c>
      <c r="S299" s="227">
        <v>0</v>
      </c>
      <c r="T299" s="228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9" t="s">
        <v>127</v>
      </c>
      <c r="AT299" s="229" t="s">
        <v>122</v>
      </c>
      <c r="AU299" s="229" t="s">
        <v>144</v>
      </c>
      <c r="AY299" s="17" t="s">
        <v>120</v>
      </c>
      <c r="BE299" s="230">
        <f>IF(N299="základní",J299,0)</f>
        <v>0</v>
      </c>
      <c r="BF299" s="230">
        <f>IF(N299="snížená",J299,0)</f>
        <v>0</v>
      </c>
      <c r="BG299" s="230">
        <f>IF(N299="zákl. přenesená",J299,0)</f>
        <v>0</v>
      </c>
      <c r="BH299" s="230">
        <f>IF(N299="sníž. přenesená",J299,0)</f>
        <v>0</v>
      </c>
      <c r="BI299" s="230">
        <f>IF(N299="nulová",J299,0)</f>
        <v>0</v>
      </c>
      <c r="BJ299" s="17" t="s">
        <v>86</v>
      </c>
      <c r="BK299" s="230">
        <f>ROUND(I299*H299,2)</f>
        <v>0</v>
      </c>
      <c r="BL299" s="17" t="s">
        <v>127</v>
      </c>
      <c r="BM299" s="229" t="s">
        <v>452</v>
      </c>
    </row>
    <row r="300" s="2" customFormat="1">
      <c r="A300" s="38"/>
      <c r="B300" s="39"/>
      <c r="C300" s="40"/>
      <c r="D300" s="231" t="s">
        <v>129</v>
      </c>
      <c r="E300" s="40"/>
      <c r="F300" s="232" t="s">
        <v>453</v>
      </c>
      <c r="G300" s="40"/>
      <c r="H300" s="40"/>
      <c r="I300" s="136"/>
      <c r="J300" s="40"/>
      <c r="K300" s="40"/>
      <c r="L300" s="44"/>
      <c r="M300" s="233"/>
      <c r="N300" s="234"/>
      <c r="O300" s="84"/>
      <c r="P300" s="84"/>
      <c r="Q300" s="84"/>
      <c r="R300" s="84"/>
      <c r="S300" s="84"/>
      <c r="T300" s="85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129</v>
      </c>
      <c r="AU300" s="17" t="s">
        <v>144</v>
      </c>
    </row>
    <row r="301" s="2" customFormat="1">
      <c r="A301" s="38"/>
      <c r="B301" s="39"/>
      <c r="C301" s="40"/>
      <c r="D301" s="231" t="s">
        <v>133</v>
      </c>
      <c r="E301" s="40"/>
      <c r="F301" s="235" t="s">
        <v>426</v>
      </c>
      <c r="G301" s="40"/>
      <c r="H301" s="40"/>
      <c r="I301" s="136"/>
      <c r="J301" s="40"/>
      <c r="K301" s="40"/>
      <c r="L301" s="44"/>
      <c r="M301" s="233"/>
      <c r="N301" s="234"/>
      <c r="O301" s="84"/>
      <c r="P301" s="84"/>
      <c r="Q301" s="84"/>
      <c r="R301" s="84"/>
      <c r="S301" s="84"/>
      <c r="T301" s="85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133</v>
      </c>
      <c r="AU301" s="17" t="s">
        <v>144</v>
      </c>
    </row>
    <row r="302" s="13" customFormat="1">
      <c r="A302" s="13"/>
      <c r="B302" s="236"/>
      <c r="C302" s="237"/>
      <c r="D302" s="231" t="s">
        <v>135</v>
      </c>
      <c r="E302" s="238" t="s">
        <v>40</v>
      </c>
      <c r="F302" s="239" t="s">
        <v>454</v>
      </c>
      <c r="G302" s="237"/>
      <c r="H302" s="240">
        <v>156</v>
      </c>
      <c r="I302" s="241"/>
      <c r="J302" s="237"/>
      <c r="K302" s="237"/>
      <c r="L302" s="242"/>
      <c r="M302" s="243"/>
      <c r="N302" s="244"/>
      <c r="O302" s="244"/>
      <c r="P302" s="244"/>
      <c r="Q302" s="244"/>
      <c r="R302" s="244"/>
      <c r="S302" s="244"/>
      <c r="T302" s="245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6" t="s">
        <v>135</v>
      </c>
      <c r="AU302" s="246" t="s">
        <v>144</v>
      </c>
      <c r="AV302" s="13" t="s">
        <v>88</v>
      </c>
      <c r="AW302" s="13" t="s">
        <v>38</v>
      </c>
      <c r="AX302" s="13" t="s">
        <v>78</v>
      </c>
      <c r="AY302" s="246" t="s">
        <v>120</v>
      </c>
    </row>
    <row r="303" s="13" customFormat="1">
      <c r="A303" s="13"/>
      <c r="B303" s="236"/>
      <c r="C303" s="237"/>
      <c r="D303" s="231" t="s">
        <v>135</v>
      </c>
      <c r="E303" s="238" t="s">
        <v>40</v>
      </c>
      <c r="F303" s="239" t="s">
        <v>455</v>
      </c>
      <c r="G303" s="237"/>
      <c r="H303" s="240">
        <v>4</v>
      </c>
      <c r="I303" s="241"/>
      <c r="J303" s="237"/>
      <c r="K303" s="237"/>
      <c r="L303" s="242"/>
      <c r="M303" s="243"/>
      <c r="N303" s="244"/>
      <c r="O303" s="244"/>
      <c r="P303" s="244"/>
      <c r="Q303" s="244"/>
      <c r="R303" s="244"/>
      <c r="S303" s="244"/>
      <c r="T303" s="245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6" t="s">
        <v>135</v>
      </c>
      <c r="AU303" s="246" t="s">
        <v>144</v>
      </c>
      <c r="AV303" s="13" t="s">
        <v>88</v>
      </c>
      <c r="AW303" s="13" t="s">
        <v>38</v>
      </c>
      <c r="AX303" s="13" t="s">
        <v>78</v>
      </c>
      <c r="AY303" s="246" t="s">
        <v>120</v>
      </c>
    </row>
    <row r="304" s="14" customFormat="1">
      <c r="A304" s="14"/>
      <c r="B304" s="247"/>
      <c r="C304" s="248"/>
      <c r="D304" s="231" t="s">
        <v>135</v>
      </c>
      <c r="E304" s="249" t="s">
        <v>40</v>
      </c>
      <c r="F304" s="250" t="s">
        <v>138</v>
      </c>
      <c r="G304" s="248"/>
      <c r="H304" s="251">
        <v>160</v>
      </c>
      <c r="I304" s="252"/>
      <c r="J304" s="248"/>
      <c r="K304" s="248"/>
      <c r="L304" s="253"/>
      <c r="M304" s="254"/>
      <c r="N304" s="255"/>
      <c r="O304" s="255"/>
      <c r="P304" s="255"/>
      <c r="Q304" s="255"/>
      <c r="R304" s="255"/>
      <c r="S304" s="255"/>
      <c r="T304" s="256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7" t="s">
        <v>135</v>
      </c>
      <c r="AU304" s="257" t="s">
        <v>144</v>
      </c>
      <c r="AV304" s="14" t="s">
        <v>127</v>
      </c>
      <c r="AW304" s="14" t="s">
        <v>38</v>
      </c>
      <c r="AX304" s="14" t="s">
        <v>86</v>
      </c>
      <c r="AY304" s="257" t="s">
        <v>120</v>
      </c>
    </row>
    <row r="305" s="2" customFormat="1" ht="16.5" customHeight="1">
      <c r="A305" s="38"/>
      <c r="B305" s="39"/>
      <c r="C305" s="258" t="s">
        <v>456</v>
      </c>
      <c r="D305" s="258" t="s">
        <v>195</v>
      </c>
      <c r="E305" s="259" t="s">
        <v>457</v>
      </c>
      <c r="F305" s="260" t="s">
        <v>458</v>
      </c>
      <c r="G305" s="261" t="s">
        <v>257</v>
      </c>
      <c r="H305" s="262">
        <v>4</v>
      </c>
      <c r="I305" s="263"/>
      <c r="J305" s="264">
        <f>ROUND(I305*H305,2)</f>
        <v>0</v>
      </c>
      <c r="K305" s="260" t="s">
        <v>126</v>
      </c>
      <c r="L305" s="265"/>
      <c r="M305" s="266" t="s">
        <v>40</v>
      </c>
      <c r="N305" s="267" t="s">
        <v>49</v>
      </c>
      <c r="O305" s="84"/>
      <c r="P305" s="227">
        <f>O305*H305</f>
        <v>0</v>
      </c>
      <c r="Q305" s="227">
        <v>0.00034000000000000002</v>
      </c>
      <c r="R305" s="227">
        <f>Q305*H305</f>
        <v>0.0013600000000000001</v>
      </c>
      <c r="S305" s="227">
        <v>0</v>
      </c>
      <c r="T305" s="228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9" t="s">
        <v>176</v>
      </c>
      <c r="AT305" s="229" t="s">
        <v>195</v>
      </c>
      <c r="AU305" s="229" t="s">
        <v>144</v>
      </c>
      <c r="AY305" s="17" t="s">
        <v>120</v>
      </c>
      <c r="BE305" s="230">
        <f>IF(N305="základní",J305,0)</f>
        <v>0</v>
      </c>
      <c r="BF305" s="230">
        <f>IF(N305="snížená",J305,0)</f>
        <v>0</v>
      </c>
      <c r="BG305" s="230">
        <f>IF(N305="zákl. přenesená",J305,0)</f>
        <v>0</v>
      </c>
      <c r="BH305" s="230">
        <f>IF(N305="sníž. přenesená",J305,0)</f>
        <v>0</v>
      </c>
      <c r="BI305" s="230">
        <f>IF(N305="nulová",J305,0)</f>
        <v>0</v>
      </c>
      <c r="BJ305" s="17" t="s">
        <v>86</v>
      </c>
      <c r="BK305" s="230">
        <f>ROUND(I305*H305,2)</f>
        <v>0</v>
      </c>
      <c r="BL305" s="17" t="s">
        <v>127</v>
      </c>
      <c r="BM305" s="229" t="s">
        <v>459</v>
      </c>
    </row>
    <row r="306" s="2" customFormat="1">
      <c r="A306" s="38"/>
      <c r="B306" s="39"/>
      <c r="C306" s="40"/>
      <c r="D306" s="231" t="s">
        <v>129</v>
      </c>
      <c r="E306" s="40"/>
      <c r="F306" s="232" t="s">
        <v>458</v>
      </c>
      <c r="G306" s="40"/>
      <c r="H306" s="40"/>
      <c r="I306" s="136"/>
      <c r="J306" s="40"/>
      <c r="K306" s="40"/>
      <c r="L306" s="44"/>
      <c r="M306" s="233"/>
      <c r="N306" s="234"/>
      <c r="O306" s="84"/>
      <c r="P306" s="84"/>
      <c r="Q306" s="84"/>
      <c r="R306" s="84"/>
      <c r="S306" s="84"/>
      <c r="T306" s="85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129</v>
      </c>
      <c r="AU306" s="17" t="s">
        <v>144</v>
      </c>
    </row>
    <row r="307" s="2" customFormat="1">
      <c r="A307" s="38"/>
      <c r="B307" s="39"/>
      <c r="C307" s="40"/>
      <c r="D307" s="231" t="s">
        <v>133</v>
      </c>
      <c r="E307" s="40"/>
      <c r="F307" s="235" t="s">
        <v>426</v>
      </c>
      <c r="G307" s="40"/>
      <c r="H307" s="40"/>
      <c r="I307" s="136"/>
      <c r="J307" s="40"/>
      <c r="K307" s="40"/>
      <c r="L307" s="44"/>
      <c r="M307" s="233"/>
      <c r="N307" s="234"/>
      <c r="O307" s="84"/>
      <c r="P307" s="84"/>
      <c r="Q307" s="84"/>
      <c r="R307" s="84"/>
      <c r="S307" s="84"/>
      <c r="T307" s="85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133</v>
      </c>
      <c r="AU307" s="17" t="s">
        <v>144</v>
      </c>
    </row>
    <row r="308" s="2" customFormat="1" ht="16.5" customHeight="1">
      <c r="A308" s="38"/>
      <c r="B308" s="39"/>
      <c r="C308" s="218" t="s">
        <v>460</v>
      </c>
      <c r="D308" s="218" t="s">
        <v>122</v>
      </c>
      <c r="E308" s="219" t="s">
        <v>461</v>
      </c>
      <c r="F308" s="220" t="s">
        <v>462</v>
      </c>
      <c r="G308" s="221" t="s">
        <v>265</v>
      </c>
      <c r="H308" s="222">
        <v>6</v>
      </c>
      <c r="I308" s="223"/>
      <c r="J308" s="224">
        <f>ROUND(I308*H308,2)</f>
        <v>0</v>
      </c>
      <c r="K308" s="220" t="s">
        <v>126</v>
      </c>
      <c r="L308" s="44"/>
      <c r="M308" s="225" t="s">
        <v>40</v>
      </c>
      <c r="N308" s="226" t="s">
        <v>49</v>
      </c>
      <c r="O308" s="84"/>
      <c r="P308" s="227">
        <f>O308*H308</f>
        <v>0</v>
      </c>
      <c r="Q308" s="227">
        <v>0</v>
      </c>
      <c r="R308" s="227">
        <f>Q308*H308</f>
        <v>0</v>
      </c>
      <c r="S308" s="227">
        <v>0</v>
      </c>
      <c r="T308" s="228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9" t="s">
        <v>127</v>
      </c>
      <c r="AT308" s="229" t="s">
        <v>122</v>
      </c>
      <c r="AU308" s="229" t="s">
        <v>144</v>
      </c>
      <c r="AY308" s="17" t="s">
        <v>120</v>
      </c>
      <c r="BE308" s="230">
        <f>IF(N308="základní",J308,0)</f>
        <v>0</v>
      </c>
      <c r="BF308" s="230">
        <f>IF(N308="snížená",J308,0)</f>
        <v>0</v>
      </c>
      <c r="BG308" s="230">
        <f>IF(N308="zákl. přenesená",J308,0)</f>
        <v>0</v>
      </c>
      <c r="BH308" s="230">
        <f>IF(N308="sníž. přenesená",J308,0)</f>
        <v>0</v>
      </c>
      <c r="BI308" s="230">
        <f>IF(N308="nulová",J308,0)</f>
        <v>0</v>
      </c>
      <c r="BJ308" s="17" t="s">
        <v>86</v>
      </c>
      <c r="BK308" s="230">
        <f>ROUND(I308*H308,2)</f>
        <v>0</v>
      </c>
      <c r="BL308" s="17" t="s">
        <v>127</v>
      </c>
      <c r="BM308" s="229" t="s">
        <v>463</v>
      </c>
    </row>
    <row r="309" s="2" customFormat="1">
      <c r="A309" s="38"/>
      <c r="B309" s="39"/>
      <c r="C309" s="40"/>
      <c r="D309" s="231" t="s">
        <v>129</v>
      </c>
      <c r="E309" s="40"/>
      <c r="F309" s="232" t="s">
        <v>464</v>
      </c>
      <c r="G309" s="40"/>
      <c r="H309" s="40"/>
      <c r="I309" s="136"/>
      <c r="J309" s="40"/>
      <c r="K309" s="40"/>
      <c r="L309" s="44"/>
      <c r="M309" s="233"/>
      <c r="N309" s="234"/>
      <c r="O309" s="84"/>
      <c r="P309" s="84"/>
      <c r="Q309" s="84"/>
      <c r="R309" s="84"/>
      <c r="S309" s="84"/>
      <c r="T309" s="85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129</v>
      </c>
      <c r="AU309" s="17" t="s">
        <v>144</v>
      </c>
    </row>
    <row r="310" s="2" customFormat="1">
      <c r="A310" s="38"/>
      <c r="B310" s="39"/>
      <c r="C310" s="40"/>
      <c r="D310" s="231" t="s">
        <v>133</v>
      </c>
      <c r="E310" s="40"/>
      <c r="F310" s="235" t="s">
        <v>465</v>
      </c>
      <c r="G310" s="40"/>
      <c r="H310" s="40"/>
      <c r="I310" s="136"/>
      <c r="J310" s="40"/>
      <c r="K310" s="40"/>
      <c r="L310" s="44"/>
      <c r="M310" s="233"/>
      <c r="N310" s="234"/>
      <c r="O310" s="84"/>
      <c r="P310" s="84"/>
      <c r="Q310" s="84"/>
      <c r="R310" s="84"/>
      <c r="S310" s="84"/>
      <c r="T310" s="85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133</v>
      </c>
      <c r="AU310" s="17" t="s">
        <v>144</v>
      </c>
    </row>
    <row r="311" s="13" customFormat="1">
      <c r="A311" s="13"/>
      <c r="B311" s="236"/>
      <c r="C311" s="237"/>
      <c r="D311" s="231" t="s">
        <v>135</v>
      </c>
      <c r="E311" s="238" t="s">
        <v>40</v>
      </c>
      <c r="F311" s="239" t="s">
        <v>466</v>
      </c>
      <c r="G311" s="237"/>
      <c r="H311" s="240">
        <v>4</v>
      </c>
      <c r="I311" s="241"/>
      <c r="J311" s="237"/>
      <c r="K311" s="237"/>
      <c r="L311" s="242"/>
      <c r="M311" s="243"/>
      <c r="N311" s="244"/>
      <c r="O311" s="244"/>
      <c r="P311" s="244"/>
      <c r="Q311" s="244"/>
      <c r="R311" s="244"/>
      <c r="S311" s="244"/>
      <c r="T311" s="245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6" t="s">
        <v>135</v>
      </c>
      <c r="AU311" s="246" t="s">
        <v>144</v>
      </c>
      <c r="AV311" s="13" t="s">
        <v>88</v>
      </c>
      <c r="AW311" s="13" t="s">
        <v>38</v>
      </c>
      <c r="AX311" s="13" t="s">
        <v>78</v>
      </c>
      <c r="AY311" s="246" t="s">
        <v>120</v>
      </c>
    </row>
    <row r="312" s="13" customFormat="1">
      <c r="A312" s="13"/>
      <c r="B312" s="236"/>
      <c r="C312" s="237"/>
      <c r="D312" s="231" t="s">
        <v>135</v>
      </c>
      <c r="E312" s="238" t="s">
        <v>40</v>
      </c>
      <c r="F312" s="239" t="s">
        <v>467</v>
      </c>
      <c r="G312" s="237"/>
      <c r="H312" s="240">
        <v>2</v>
      </c>
      <c r="I312" s="241"/>
      <c r="J312" s="237"/>
      <c r="K312" s="237"/>
      <c r="L312" s="242"/>
      <c r="M312" s="243"/>
      <c r="N312" s="244"/>
      <c r="O312" s="244"/>
      <c r="P312" s="244"/>
      <c r="Q312" s="244"/>
      <c r="R312" s="244"/>
      <c r="S312" s="244"/>
      <c r="T312" s="245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6" t="s">
        <v>135</v>
      </c>
      <c r="AU312" s="246" t="s">
        <v>144</v>
      </c>
      <c r="AV312" s="13" t="s">
        <v>88</v>
      </c>
      <c r="AW312" s="13" t="s">
        <v>38</v>
      </c>
      <c r="AX312" s="13" t="s">
        <v>78</v>
      </c>
      <c r="AY312" s="246" t="s">
        <v>120</v>
      </c>
    </row>
    <row r="313" s="14" customFormat="1">
      <c r="A313" s="14"/>
      <c r="B313" s="247"/>
      <c r="C313" s="248"/>
      <c r="D313" s="231" t="s">
        <v>135</v>
      </c>
      <c r="E313" s="249" t="s">
        <v>40</v>
      </c>
      <c r="F313" s="250" t="s">
        <v>138</v>
      </c>
      <c r="G313" s="248"/>
      <c r="H313" s="251">
        <v>6</v>
      </c>
      <c r="I313" s="252"/>
      <c r="J313" s="248"/>
      <c r="K313" s="248"/>
      <c r="L313" s="253"/>
      <c r="M313" s="254"/>
      <c r="N313" s="255"/>
      <c r="O313" s="255"/>
      <c r="P313" s="255"/>
      <c r="Q313" s="255"/>
      <c r="R313" s="255"/>
      <c r="S313" s="255"/>
      <c r="T313" s="256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7" t="s">
        <v>135</v>
      </c>
      <c r="AU313" s="257" t="s">
        <v>144</v>
      </c>
      <c r="AV313" s="14" t="s">
        <v>127</v>
      </c>
      <c r="AW313" s="14" t="s">
        <v>38</v>
      </c>
      <c r="AX313" s="14" t="s">
        <v>86</v>
      </c>
      <c r="AY313" s="257" t="s">
        <v>120</v>
      </c>
    </row>
    <row r="314" s="2" customFormat="1" ht="16.5" customHeight="1">
      <c r="A314" s="38"/>
      <c r="B314" s="39"/>
      <c r="C314" s="258" t="s">
        <v>468</v>
      </c>
      <c r="D314" s="258" t="s">
        <v>195</v>
      </c>
      <c r="E314" s="259" t="s">
        <v>469</v>
      </c>
      <c r="F314" s="260" t="s">
        <v>470</v>
      </c>
      <c r="G314" s="261" t="s">
        <v>265</v>
      </c>
      <c r="H314" s="262">
        <v>4</v>
      </c>
      <c r="I314" s="263"/>
      <c r="J314" s="264">
        <f>ROUND(I314*H314,2)</f>
        <v>0</v>
      </c>
      <c r="K314" s="260" t="s">
        <v>126</v>
      </c>
      <c r="L314" s="265"/>
      <c r="M314" s="266" t="s">
        <v>40</v>
      </c>
      <c r="N314" s="267" t="s">
        <v>49</v>
      </c>
      <c r="O314" s="84"/>
      <c r="P314" s="227">
        <f>O314*H314</f>
        <v>0</v>
      </c>
      <c r="Q314" s="227">
        <v>0.0080999999999999996</v>
      </c>
      <c r="R314" s="227">
        <f>Q314*H314</f>
        <v>0.032399999999999998</v>
      </c>
      <c r="S314" s="227">
        <v>0</v>
      </c>
      <c r="T314" s="228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29" t="s">
        <v>176</v>
      </c>
      <c r="AT314" s="229" t="s">
        <v>195</v>
      </c>
      <c r="AU314" s="229" t="s">
        <v>144</v>
      </c>
      <c r="AY314" s="17" t="s">
        <v>120</v>
      </c>
      <c r="BE314" s="230">
        <f>IF(N314="základní",J314,0)</f>
        <v>0</v>
      </c>
      <c r="BF314" s="230">
        <f>IF(N314="snížená",J314,0)</f>
        <v>0</v>
      </c>
      <c r="BG314" s="230">
        <f>IF(N314="zákl. přenesená",J314,0)</f>
        <v>0</v>
      </c>
      <c r="BH314" s="230">
        <f>IF(N314="sníž. přenesená",J314,0)</f>
        <v>0</v>
      </c>
      <c r="BI314" s="230">
        <f>IF(N314="nulová",J314,0)</f>
        <v>0</v>
      </c>
      <c r="BJ314" s="17" t="s">
        <v>86</v>
      </c>
      <c r="BK314" s="230">
        <f>ROUND(I314*H314,2)</f>
        <v>0</v>
      </c>
      <c r="BL314" s="17" t="s">
        <v>127</v>
      </c>
      <c r="BM314" s="229" t="s">
        <v>471</v>
      </c>
    </row>
    <row r="315" s="2" customFormat="1">
      <c r="A315" s="38"/>
      <c r="B315" s="39"/>
      <c r="C315" s="40"/>
      <c r="D315" s="231" t="s">
        <v>129</v>
      </c>
      <c r="E315" s="40"/>
      <c r="F315" s="232" t="s">
        <v>470</v>
      </c>
      <c r="G315" s="40"/>
      <c r="H315" s="40"/>
      <c r="I315" s="136"/>
      <c r="J315" s="40"/>
      <c r="K315" s="40"/>
      <c r="L315" s="44"/>
      <c r="M315" s="233"/>
      <c r="N315" s="234"/>
      <c r="O315" s="84"/>
      <c r="P315" s="84"/>
      <c r="Q315" s="84"/>
      <c r="R315" s="84"/>
      <c r="S315" s="84"/>
      <c r="T315" s="85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129</v>
      </c>
      <c r="AU315" s="17" t="s">
        <v>144</v>
      </c>
    </row>
    <row r="316" s="2" customFormat="1">
      <c r="A316" s="38"/>
      <c r="B316" s="39"/>
      <c r="C316" s="40"/>
      <c r="D316" s="231" t="s">
        <v>133</v>
      </c>
      <c r="E316" s="40"/>
      <c r="F316" s="235" t="s">
        <v>426</v>
      </c>
      <c r="G316" s="40"/>
      <c r="H316" s="40"/>
      <c r="I316" s="136"/>
      <c r="J316" s="40"/>
      <c r="K316" s="40"/>
      <c r="L316" s="44"/>
      <c r="M316" s="233"/>
      <c r="N316" s="234"/>
      <c r="O316" s="84"/>
      <c r="P316" s="84"/>
      <c r="Q316" s="84"/>
      <c r="R316" s="84"/>
      <c r="S316" s="84"/>
      <c r="T316" s="85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133</v>
      </c>
      <c r="AU316" s="17" t="s">
        <v>144</v>
      </c>
    </row>
    <row r="317" s="2" customFormat="1" ht="16.5" customHeight="1">
      <c r="A317" s="38"/>
      <c r="B317" s="39"/>
      <c r="C317" s="258" t="s">
        <v>472</v>
      </c>
      <c r="D317" s="258" t="s">
        <v>195</v>
      </c>
      <c r="E317" s="259" t="s">
        <v>473</v>
      </c>
      <c r="F317" s="260" t="s">
        <v>474</v>
      </c>
      <c r="G317" s="261" t="s">
        <v>265</v>
      </c>
      <c r="H317" s="262">
        <v>2</v>
      </c>
      <c r="I317" s="263"/>
      <c r="J317" s="264">
        <f>ROUND(I317*H317,2)</f>
        <v>0</v>
      </c>
      <c r="K317" s="260" t="s">
        <v>40</v>
      </c>
      <c r="L317" s="265"/>
      <c r="M317" s="266" t="s">
        <v>40</v>
      </c>
      <c r="N317" s="267" t="s">
        <v>49</v>
      </c>
      <c r="O317" s="84"/>
      <c r="P317" s="227">
        <f>O317*H317</f>
        <v>0</v>
      </c>
      <c r="Q317" s="227">
        <v>2.0000000000000002E-05</v>
      </c>
      <c r="R317" s="227">
        <f>Q317*H317</f>
        <v>4.0000000000000003E-05</v>
      </c>
      <c r="S317" s="227">
        <v>0</v>
      </c>
      <c r="T317" s="228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9" t="s">
        <v>176</v>
      </c>
      <c r="AT317" s="229" t="s">
        <v>195</v>
      </c>
      <c r="AU317" s="229" t="s">
        <v>144</v>
      </c>
      <c r="AY317" s="17" t="s">
        <v>120</v>
      </c>
      <c r="BE317" s="230">
        <f>IF(N317="základní",J317,0)</f>
        <v>0</v>
      </c>
      <c r="BF317" s="230">
        <f>IF(N317="snížená",J317,0)</f>
        <v>0</v>
      </c>
      <c r="BG317" s="230">
        <f>IF(N317="zákl. přenesená",J317,0)</f>
        <v>0</v>
      </c>
      <c r="BH317" s="230">
        <f>IF(N317="sníž. přenesená",J317,0)</f>
        <v>0</v>
      </c>
      <c r="BI317" s="230">
        <f>IF(N317="nulová",J317,0)</f>
        <v>0</v>
      </c>
      <c r="BJ317" s="17" t="s">
        <v>86</v>
      </c>
      <c r="BK317" s="230">
        <f>ROUND(I317*H317,2)</f>
        <v>0</v>
      </c>
      <c r="BL317" s="17" t="s">
        <v>127</v>
      </c>
      <c r="BM317" s="229" t="s">
        <v>475</v>
      </c>
    </row>
    <row r="318" s="2" customFormat="1">
      <c r="A318" s="38"/>
      <c r="B318" s="39"/>
      <c r="C318" s="40"/>
      <c r="D318" s="231" t="s">
        <v>129</v>
      </c>
      <c r="E318" s="40"/>
      <c r="F318" s="232" t="s">
        <v>476</v>
      </c>
      <c r="G318" s="40"/>
      <c r="H318" s="40"/>
      <c r="I318" s="136"/>
      <c r="J318" s="40"/>
      <c r="K318" s="40"/>
      <c r="L318" s="44"/>
      <c r="M318" s="233"/>
      <c r="N318" s="234"/>
      <c r="O318" s="84"/>
      <c r="P318" s="84"/>
      <c r="Q318" s="84"/>
      <c r="R318" s="84"/>
      <c r="S318" s="84"/>
      <c r="T318" s="85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129</v>
      </c>
      <c r="AU318" s="17" t="s">
        <v>144</v>
      </c>
    </row>
    <row r="319" s="2" customFormat="1">
      <c r="A319" s="38"/>
      <c r="B319" s="39"/>
      <c r="C319" s="40"/>
      <c r="D319" s="231" t="s">
        <v>133</v>
      </c>
      <c r="E319" s="40"/>
      <c r="F319" s="235" t="s">
        <v>426</v>
      </c>
      <c r="G319" s="40"/>
      <c r="H319" s="40"/>
      <c r="I319" s="136"/>
      <c r="J319" s="40"/>
      <c r="K319" s="40"/>
      <c r="L319" s="44"/>
      <c r="M319" s="233"/>
      <c r="N319" s="234"/>
      <c r="O319" s="84"/>
      <c r="P319" s="84"/>
      <c r="Q319" s="84"/>
      <c r="R319" s="84"/>
      <c r="S319" s="84"/>
      <c r="T319" s="85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133</v>
      </c>
      <c r="AU319" s="17" t="s">
        <v>144</v>
      </c>
    </row>
    <row r="320" s="2" customFormat="1" ht="16.5" customHeight="1">
      <c r="A320" s="38"/>
      <c r="B320" s="39"/>
      <c r="C320" s="218" t="s">
        <v>477</v>
      </c>
      <c r="D320" s="218" t="s">
        <v>122</v>
      </c>
      <c r="E320" s="219" t="s">
        <v>478</v>
      </c>
      <c r="F320" s="220" t="s">
        <v>479</v>
      </c>
      <c r="G320" s="221" t="s">
        <v>179</v>
      </c>
      <c r="H320" s="222">
        <v>1000</v>
      </c>
      <c r="I320" s="223"/>
      <c r="J320" s="224">
        <f>ROUND(I320*H320,2)</f>
        <v>0</v>
      </c>
      <c r="K320" s="220" t="s">
        <v>126</v>
      </c>
      <c r="L320" s="44"/>
      <c r="M320" s="225" t="s">
        <v>40</v>
      </c>
      <c r="N320" s="226" t="s">
        <v>49</v>
      </c>
      <c r="O320" s="84"/>
      <c r="P320" s="227">
        <f>O320*H320</f>
        <v>0</v>
      </c>
      <c r="Q320" s="227">
        <v>0</v>
      </c>
      <c r="R320" s="227">
        <f>Q320*H320</f>
        <v>0</v>
      </c>
      <c r="S320" s="227">
        <v>0</v>
      </c>
      <c r="T320" s="228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9" t="s">
        <v>127</v>
      </c>
      <c r="AT320" s="229" t="s">
        <v>122</v>
      </c>
      <c r="AU320" s="229" t="s">
        <v>144</v>
      </c>
      <c r="AY320" s="17" t="s">
        <v>120</v>
      </c>
      <c r="BE320" s="230">
        <f>IF(N320="základní",J320,0)</f>
        <v>0</v>
      </c>
      <c r="BF320" s="230">
        <f>IF(N320="snížená",J320,0)</f>
        <v>0</v>
      </c>
      <c r="BG320" s="230">
        <f>IF(N320="zákl. přenesená",J320,0)</f>
        <v>0</v>
      </c>
      <c r="BH320" s="230">
        <f>IF(N320="sníž. přenesená",J320,0)</f>
        <v>0</v>
      </c>
      <c r="BI320" s="230">
        <f>IF(N320="nulová",J320,0)</f>
        <v>0</v>
      </c>
      <c r="BJ320" s="17" t="s">
        <v>86</v>
      </c>
      <c r="BK320" s="230">
        <f>ROUND(I320*H320,2)</f>
        <v>0</v>
      </c>
      <c r="BL320" s="17" t="s">
        <v>127</v>
      </c>
      <c r="BM320" s="229" t="s">
        <v>480</v>
      </c>
    </row>
    <row r="321" s="2" customFormat="1">
      <c r="A321" s="38"/>
      <c r="B321" s="39"/>
      <c r="C321" s="40"/>
      <c r="D321" s="231" t="s">
        <v>129</v>
      </c>
      <c r="E321" s="40"/>
      <c r="F321" s="232" t="s">
        <v>481</v>
      </c>
      <c r="G321" s="40"/>
      <c r="H321" s="40"/>
      <c r="I321" s="136"/>
      <c r="J321" s="40"/>
      <c r="K321" s="40"/>
      <c r="L321" s="44"/>
      <c r="M321" s="233"/>
      <c r="N321" s="234"/>
      <c r="O321" s="84"/>
      <c r="P321" s="84"/>
      <c r="Q321" s="84"/>
      <c r="R321" s="84"/>
      <c r="S321" s="84"/>
      <c r="T321" s="85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129</v>
      </c>
      <c r="AU321" s="17" t="s">
        <v>144</v>
      </c>
    </row>
    <row r="322" s="2" customFormat="1">
      <c r="A322" s="38"/>
      <c r="B322" s="39"/>
      <c r="C322" s="40"/>
      <c r="D322" s="231" t="s">
        <v>133</v>
      </c>
      <c r="E322" s="40"/>
      <c r="F322" s="235" t="s">
        <v>482</v>
      </c>
      <c r="G322" s="40"/>
      <c r="H322" s="40"/>
      <c r="I322" s="136"/>
      <c r="J322" s="40"/>
      <c r="K322" s="40"/>
      <c r="L322" s="44"/>
      <c r="M322" s="268"/>
      <c r="N322" s="269"/>
      <c r="O322" s="270"/>
      <c r="P322" s="270"/>
      <c r="Q322" s="270"/>
      <c r="R322" s="270"/>
      <c r="S322" s="270"/>
      <c r="T322" s="271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133</v>
      </c>
      <c r="AU322" s="17" t="s">
        <v>144</v>
      </c>
    </row>
    <row r="323" s="2" customFormat="1" ht="6.96" customHeight="1">
      <c r="A323" s="38"/>
      <c r="B323" s="59"/>
      <c r="C323" s="60"/>
      <c r="D323" s="60"/>
      <c r="E323" s="60"/>
      <c r="F323" s="60"/>
      <c r="G323" s="60"/>
      <c r="H323" s="60"/>
      <c r="I323" s="166"/>
      <c r="J323" s="60"/>
      <c r="K323" s="60"/>
      <c r="L323" s="44"/>
      <c r="M323" s="38"/>
      <c r="O323" s="38"/>
      <c r="P323" s="38"/>
      <c r="Q323" s="38"/>
      <c r="R323" s="38"/>
      <c r="S323" s="38"/>
      <c r="T323" s="38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</row>
  </sheetData>
  <sheetProtection sheet="1" autoFilter="0" formatColumns="0" formatRows="0" objects="1" scenarios="1" spinCount="100000" saltValue="qr1ArJaiEJEJMh6M6jrF6pzLfLVvjAGePH0eNp6u17+0WDlyhZ+O3EVdqSV8QDU+tG/+y3VnueMmtw0Lqi4gcQ==" hashValue="FBP0nG5RvgAxJ/JCpKZUItZhrVlwd0A1bU2oC99SF/Cp1NVXcQhJMZ5NjIXdGUTtR27CvqjdLRDYvKhmssy0nA==" algorithmName="SHA-512" password="CC35"/>
  <autoFilter ref="C84:K322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20"/>
      <c r="AT3" s="17" t="s">
        <v>88</v>
      </c>
    </row>
    <row r="4" s="1" customFormat="1" ht="24.96" customHeight="1">
      <c r="B4" s="20"/>
      <c r="D4" s="132" t="s">
        <v>92</v>
      </c>
      <c r="I4" s="128"/>
      <c r="L4" s="20"/>
      <c r="M4" s="133" t="s">
        <v>10</v>
      </c>
      <c r="AT4" s="17" t="s">
        <v>4</v>
      </c>
    </row>
    <row r="5" s="1" customFormat="1" ht="6.96" customHeight="1">
      <c r="B5" s="20"/>
      <c r="I5" s="128"/>
      <c r="L5" s="20"/>
    </row>
    <row r="6" s="1" customFormat="1" ht="12" customHeight="1">
      <c r="B6" s="20"/>
      <c r="D6" s="134" t="s">
        <v>16</v>
      </c>
      <c r="I6" s="128"/>
      <c r="L6" s="20"/>
    </row>
    <row r="7" s="1" customFormat="1" ht="16.5" customHeight="1">
      <c r="B7" s="20"/>
      <c r="E7" s="135" t="str">
        <f>'Rekapitulace stavby'!K6</f>
        <v>Oprava zárubní zdi v úseku H. Týn – Poběžovice</v>
      </c>
      <c r="F7" s="134"/>
      <c r="G7" s="134"/>
      <c r="H7" s="134"/>
      <c r="I7" s="128"/>
      <c r="L7" s="20"/>
    </row>
    <row r="8" s="2" customFormat="1" ht="12" customHeight="1">
      <c r="A8" s="38"/>
      <c r="B8" s="44"/>
      <c r="C8" s="38"/>
      <c r="D8" s="134" t="s">
        <v>93</v>
      </c>
      <c r="E8" s="38"/>
      <c r="F8" s="38"/>
      <c r="G8" s="38"/>
      <c r="H8" s="38"/>
      <c r="I8" s="136"/>
      <c r="J8" s="38"/>
      <c r="K8" s="38"/>
      <c r="L8" s="137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483</v>
      </c>
      <c r="F9" s="38"/>
      <c r="G9" s="38"/>
      <c r="H9" s="38"/>
      <c r="I9" s="136"/>
      <c r="J9" s="38"/>
      <c r="K9" s="38"/>
      <c r="L9" s="13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36"/>
      <c r="J10" s="38"/>
      <c r="K10" s="38"/>
      <c r="L10" s="13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4" t="s">
        <v>18</v>
      </c>
      <c r="E11" s="38"/>
      <c r="F11" s="139" t="s">
        <v>19</v>
      </c>
      <c r="G11" s="38"/>
      <c r="H11" s="38"/>
      <c r="I11" s="140" t="s">
        <v>20</v>
      </c>
      <c r="J11" s="139" t="s">
        <v>21</v>
      </c>
      <c r="K11" s="38"/>
      <c r="L11" s="13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4" t="s">
        <v>22</v>
      </c>
      <c r="E12" s="38"/>
      <c r="F12" s="139" t="s">
        <v>23</v>
      </c>
      <c r="G12" s="38"/>
      <c r="H12" s="38"/>
      <c r="I12" s="140" t="s">
        <v>24</v>
      </c>
      <c r="J12" s="141" t="str">
        <f>'Rekapitulace stavby'!AN8</f>
        <v>22. 11. 2019</v>
      </c>
      <c r="K12" s="38"/>
      <c r="L12" s="13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36"/>
      <c r="J13" s="38"/>
      <c r="K13" s="38"/>
      <c r="L13" s="13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4" t="s">
        <v>26</v>
      </c>
      <c r="E14" s="38"/>
      <c r="F14" s="38"/>
      <c r="G14" s="38"/>
      <c r="H14" s="38"/>
      <c r="I14" s="140" t="s">
        <v>27</v>
      </c>
      <c r="J14" s="139" t="s">
        <v>28</v>
      </c>
      <c r="K14" s="38"/>
      <c r="L14" s="13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">
        <v>29</v>
      </c>
      <c r="F15" s="38"/>
      <c r="G15" s="38"/>
      <c r="H15" s="38"/>
      <c r="I15" s="140" t="s">
        <v>30</v>
      </c>
      <c r="J15" s="139" t="s">
        <v>31</v>
      </c>
      <c r="K15" s="38"/>
      <c r="L15" s="13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36"/>
      <c r="J16" s="38"/>
      <c r="K16" s="38"/>
      <c r="L16" s="13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4" t="s">
        <v>32</v>
      </c>
      <c r="E17" s="38"/>
      <c r="F17" s="38"/>
      <c r="G17" s="38"/>
      <c r="H17" s="38"/>
      <c r="I17" s="140" t="s">
        <v>27</v>
      </c>
      <c r="J17" s="33" t="str">
        <f>'Rekapitulace stavby'!AN13</f>
        <v>Vyplň údaj</v>
      </c>
      <c r="K17" s="38"/>
      <c r="L17" s="13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40" t="s">
        <v>30</v>
      </c>
      <c r="J18" s="33" t="str">
        <f>'Rekapitulace stavby'!AN14</f>
        <v>Vyplň údaj</v>
      </c>
      <c r="K18" s="38"/>
      <c r="L18" s="13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36"/>
      <c r="J19" s="38"/>
      <c r="K19" s="38"/>
      <c r="L19" s="13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4" t="s">
        <v>34</v>
      </c>
      <c r="E20" s="38"/>
      <c r="F20" s="38"/>
      <c r="G20" s="38"/>
      <c r="H20" s="38"/>
      <c r="I20" s="140" t="s">
        <v>27</v>
      </c>
      <c r="J20" s="139" t="s">
        <v>35</v>
      </c>
      <c r="K20" s="38"/>
      <c r="L20" s="13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">
        <v>36</v>
      </c>
      <c r="F21" s="38"/>
      <c r="G21" s="38"/>
      <c r="H21" s="38"/>
      <c r="I21" s="140" t="s">
        <v>30</v>
      </c>
      <c r="J21" s="139" t="s">
        <v>37</v>
      </c>
      <c r="K21" s="38"/>
      <c r="L21" s="13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36"/>
      <c r="J22" s="38"/>
      <c r="K22" s="38"/>
      <c r="L22" s="13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4" t="s">
        <v>39</v>
      </c>
      <c r="E23" s="38"/>
      <c r="F23" s="38"/>
      <c r="G23" s="38"/>
      <c r="H23" s="38"/>
      <c r="I23" s="140" t="s">
        <v>27</v>
      </c>
      <c r="J23" s="139" t="s">
        <v>40</v>
      </c>
      <c r="K23" s="38"/>
      <c r="L23" s="13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">
        <v>41</v>
      </c>
      <c r="F24" s="38"/>
      <c r="G24" s="38"/>
      <c r="H24" s="38"/>
      <c r="I24" s="140" t="s">
        <v>30</v>
      </c>
      <c r="J24" s="139" t="s">
        <v>40</v>
      </c>
      <c r="K24" s="38"/>
      <c r="L24" s="13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36"/>
      <c r="J25" s="38"/>
      <c r="K25" s="38"/>
      <c r="L25" s="13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4" t="s">
        <v>42</v>
      </c>
      <c r="E26" s="38"/>
      <c r="F26" s="38"/>
      <c r="G26" s="38"/>
      <c r="H26" s="38"/>
      <c r="I26" s="136"/>
      <c r="J26" s="38"/>
      <c r="K26" s="38"/>
      <c r="L26" s="13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2"/>
      <c r="B27" s="143"/>
      <c r="C27" s="142"/>
      <c r="D27" s="142"/>
      <c r="E27" s="144" t="s">
        <v>40</v>
      </c>
      <c r="F27" s="144"/>
      <c r="G27" s="144"/>
      <c r="H27" s="144"/>
      <c r="I27" s="145"/>
      <c r="J27" s="142"/>
      <c r="K27" s="142"/>
      <c r="L27" s="146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36"/>
      <c r="J28" s="38"/>
      <c r="K28" s="38"/>
      <c r="L28" s="13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7"/>
      <c r="E29" s="147"/>
      <c r="F29" s="147"/>
      <c r="G29" s="147"/>
      <c r="H29" s="147"/>
      <c r="I29" s="148"/>
      <c r="J29" s="147"/>
      <c r="K29" s="147"/>
      <c r="L29" s="137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9" t="s">
        <v>44</v>
      </c>
      <c r="E30" s="38"/>
      <c r="F30" s="38"/>
      <c r="G30" s="38"/>
      <c r="H30" s="38"/>
      <c r="I30" s="136"/>
      <c r="J30" s="150">
        <f>ROUND(J81, 2)</f>
        <v>0</v>
      </c>
      <c r="K30" s="38"/>
      <c r="L30" s="13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7"/>
      <c r="E31" s="147"/>
      <c r="F31" s="147"/>
      <c r="G31" s="147"/>
      <c r="H31" s="147"/>
      <c r="I31" s="148"/>
      <c r="J31" s="147"/>
      <c r="K31" s="147"/>
      <c r="L31" s="13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1" t="s">
        <v>46</v>
      </c>
      <c r="G32" s="38"/>
      <c r="H32" s="38"/>
      <c r="I32" s="152" t="s">
        <v>45</v>
      </c>
      <c r="J32" s="151" t="s">
        <v>47</v>
      </c>
      <c r="K32" s="38"/>
      <c r="L32" s="13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48</v>
      </c>
      <c r="E33" s="134" t="s">
        <v>49</v>
      </c>
      <c r="F33" s="154">
        <f>ROUND((SUM(BE81:BE115)),  2)</f>
        <v>0</v>
      </c>
      <c r="G33" s="38"/>
      <c r="H33" s="38"/>
      <c r="I33" s="155">
        <v>0.20999999999999999</v>
      </c>
      <c r="J33" s="154">
        <f>ROUND(((SUM(BE81:BE115))*I33),  2)</f>
        <v>0</v>
      </c>
      <c r="K33" s="38"/>
      <c r="L33" s="13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4" t="s">
        <v>50</v>
      </c>
      <c r="F34" s="154">
        <f>ROUND((SUM(BF81:BF115)),  2)</f>
        <v>0</v>
      </c>
      <c r="G34" s="38"/>
      <c r="H34" s="38"/>
      <c r="I34" s="155">
        <v>0.14999999999999999</v>
      </c>
      <c r="J34" s="154">
        <f>ROUND(((SUM(BF81:BF115))*I34),  2)</f>
        <v>0</v>
      </c>
      <c r="K34" s="38"/>
      <c r="L34" s="13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4" t="s">
        <v>51</v>
      </c>
      <c r="F35" s="154">
        <f>ROUND((SUM(BG81:BG115)),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13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4" t="s">
        <v>52</v>
      </c>
      <c r="F36" s="154">
        <f>ROUND((SUM(BH81:BH115)),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13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4" t="s">
        <v>53</v>
      </c>
      <c r="F37" s="154">
        <f>ROUND((SUM(BI81:BI115)),  2)</f>
        <v>0</v>
      </c>
      <c r="G37" s="38"/>
      <c r="H37" s="38"/>
      <c r="I37" s="155">
        <v>0</v>
      </c>
      <c r="J37" s="154">
        <f>0</f>
        <v>0</v>
      </c>
      <c r="K37" s="38"/>
      <c r="L37" s="13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36"/>
      <c r="J38" s="38"/>
      <c r="K38" s="38"/>
      <c r="L38" s="13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54</v>
      </c>
      <c r="E39" s="158"/>
      <c r="F39" s="158"/>
      <c r="G39" s="159" t="s">
        <v>55</v>
      </c>
      <c r="H39" s="160" t="s">
        <v>56</v>
      </c>
      <c r="I39" s="161"/>
      <c r="J39" s="162">
        <f>SUM(J30:J37)</f>
        <v>0</v>
      </c>
      <c r="K39" s="163"/>
      <c r="L39" s="13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4"/>
      <c r="C40" s="165"/>
      <c r="D40" s="165"/>
      <c r="E40" s="165"/>
      <c r="F40" s="165"/>
      <c r="G40" s="165"/>
      <c r="H40" s="165"/>
      <c r="I40" s="166"/>
      <c r="J40" s="165"/>
      <c r="K40" s="165"/>
      <c r="L40" s="13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9"/>
      <c r="J44" s="168"/>
      <c r="K44" s="168"/>
      <c r="L44" s="137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95</v>
      </c>
      <c r="D45" s="40"/>
      <c r="E45" s="40"/>
      <c r="F45" s="40"/>
      <c r="G45" s="40"/>
      <c r="H45" s="40"/>
      <c r="I45" s="136"/>
      <c r="J45" s="40"/>
      <c r="K45" s="40"/>
      <c r="L45" s="137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136"/>
      <c r="J46" s="40"/>
      <c r="K46" s="40"/>
      <c r="L46" s="13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136"/>
      <c r="J47" s="40"/>
      <c r="K47" s="40"/>
      <c r="L47" s="13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70" t="str">
        <f>E7</f>
        <v>Oprava zárubní zdi v úseku H. Týn – Poběžovice</v>
      </c>
      <c r="F48" s="32"/>
      <c r="G48" s="32"/>
      <c r="H48" s="32"/>
      <c r="I48" s="136"/>
      <c r="J48" s="40"/>
      <c r="K48" s="40"/>
      <c r="L48" s="13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93</v>
      </c>
      <c r="D49" s="40"/>
      <c r="E49" s="40"/>
      <c r="F49" s="40"/>
      <c r="G49" s="40"/>
      <c r="H49" s="40"/>
      <c r="I49" s="136"/>
      <c r="J49" s="40"/>
      <c r="K49" s="40"/>
      <c r="L49" s="13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VRN - Vedlejší rozpočtové náklady</v>
      </c>
      <c r="F50" s="40"/>
      <c r="G50" s="40"/>
      <c r="H50" s="40"/>
      <c r="I50" s="136"/>
      <c r="J50" s="40"/>
      <c r="K50" s="40"/>
      <c r="L50" s="13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136"/>
      <c r="J51" s="40"/>
      <c r="K51" s="40"/>
      <c r="L51" s="137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22</v>
      </c>
      <c r="D52" s="40"/>
      <c r="E52" s="40"/>
      <c r="F52" s="27" t="str">
        <f>F12</f>
        <v>Horšovský Týn</v>
      </c>
      <c r="G52" s="40"/>
      <c r="H52" s="40"/>
      <c r="I52" s="140" t="s">
        <v>24</v>
      </c>
      <c r="J52" s="72" t="str">
        <f>IF(J12="","",J12)</f>
        <v>22. 11. 2019</v>
      </c>
      <c r="K52" s="40"/>
      <c r="L52" s="13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136"/>
      <c r="J53" s="40"/>
      <c r="K53" s="40"/>
      <c r="L53" s="13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26</v>
      </c>
      <c r="D54" s="40"/>
      <c r="E54" s="40"/>
      <c r="F54" s="27" t="str">
        <f>E15</f>
        <v>Správa železniční dopravní cesty, s.o.</v>
      </c>
      <c r="G54" s="40"/>
      <c r="H54" s="40"/>
      <c r="I54" s="140" t="s">
        <v>34</v>
      </c>
      <c r="J54" s="36" t="str">
        <f>E21</f>
        <v>SG Geotechnika a.s.</v>
      </c>
      <c r="K54" s="40"/>
      <c r="L54" s="13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32</v>
      </c>
      <c r="D55" s="40"/>
      <c r="E55" s="40"/>
      <c r="F55" s="27" t="str">
        <f>IF(E18="","",E18)</f>
        <v>Vyplň údaj</v>
      </c>
      <c r="G55" s="40"/>
      <c r="H55" s="40"/>
      <c r="I55" s="140" t="s">
        <v>39</v>
      </c>
      <c r="J55" s="36" t="str">
        <f>E24</f>
        <v>Mgr. Petr Olišar</v>
      </c>
      <c r="K55" s="40"/>
      <c r="L55" s="13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136"/>
      <c r="J56" s="40"/>
      <c r="K56" s="40"/>
      <c r="L56" s="13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1" t="s">
        <v>96</v>
      </c>
      <c r="D57" s="172"/>
      <c r="E57" s="172"/>
      <c r="F57" s="172"/>
      <c r="G57" s="172"/>
      <c r="H57" s="172"/>
      <c r="I57" s="173"/>
      <c r="J57" s="174" t="s">
        <v>97</v>
      </c>
      <c r="K57" s="172"/>
      <c r="L57" s="13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136"/>
      <c r="J58" s="40"/>
      <c r="K58" s="40"/>
      <c r="L58" s="13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5" t="s">
        <v>76</v>
      </c>
      <c r="D59" s="40"/>
      <c r="E59" s="40"/>
      <c r="F59" s="40"/>
      <c r="G59" s="40"/>
      <c r="H59" s="40"/>
      <c r="I59" s="136"/>
      <c r="J59" s="102">
        <f>J81</f>
        <v>0</v>
      </c>
      <c r="K59" s="40"/>
      <c r="L59" s="13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98</v>
      </c>
    </row>
    <row r="60" s="9" customFormat="1" ht="24.96" customHeight="1">
      <c r="A60" s="9"/>
      <c r="B60" s="176"/>
      <c r="C60" s="177"/>
      <c r="D60" s="178" t="s">
        <v>483</v>
      </c>
      <c r="E60" s="179"/>
      <c r="F60" s="179"/>
      <c r="G60" s="179"/>
      <c r="H60" s="179"/>
      <c r="I60" s="180"/>
      <c r="J60" s="181">
        <f>J82</f>
        <v>0</v>
      </c>
      <c r="K60" s="177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84"/>
      <c r="D61" s="185" t="s">
        <v>484</v>
      </c>
      <c r="E61" s="186"/>
      <c r="F61" s="186"/>
      <c r="G61" s="186"/>
      <c r="H61" s="186"/>
      <c r="I61" s="187"/>
      <c r="J61" s="188">
        <f>J83</f>
        <v>0</v>
      </c>
      <c r="K61" s="184"/>
      <c r="L61" s="18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136"/>
      <c r="J62" s="40"/>
      <c r="K62" s="40"/>
      <c r="L62" s="13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166"/>
      <c r="J63" s="60"/>
      <c r="K63" s="60"/>
      <c r="L63" s="13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169"/>
      <c r="J67" s="62"/>
      <c r="K67" s="62"/>
      <c r="L67" s="137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105</v>
      </c>
      <c r="D68" s="40"/>
      <c r="E68" s="40"/>
      <c r="F68" s="40"/>
      <c r="G68" s="40"/>
      <c r="H68" s="40"/>
      <c r="I68" s="136"/>
      <c r="J68" s="40"/>
      <c r="K68" s="40"/>
      <c r="L68" s="137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136"/>
      <c r="J69" s="40"/>
      <c r="K69" s="40"/>
      <c r="L69" s="137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136"/>
      <c r="J70" s="40"/>
      <c r="K70" s="40"/>
      <c r="L70" s="13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170" t="str">
        <f>E7</f>
        <v>Oprava zárubní zdi v úseku H. Týn – Poběžovice</v>
      </c>
      <c r="F71" s="32"/>
      <c r="G71" s="32"/>
      <c r="H71" s="32"/>
      <c r="I71" s="136"/>
      <c r="J71" s="40"/>
      <c r="K71" s="40"/>
      <c r="L71" s="13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93</v>
      </c>
      <c r="D72" s="40"/>
      <c r="E72" s="40"/>
      <c r="F72" s="40"/>
      <c r="G72" s="40"/>
      <c r="H72" s="40"/>
      <c r="I72" s="136"/>
      <c r="J72" s="40"/>
      <c r="K72" s="40"/>
      <c r="L72" s="13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E9</f>
        <v>VRN - Vedlejší rozpočtové náklady</v>
      </c>
      <c r="F73" s="40"/>
      <c r="G73" s="40"/>
      <c r="H73" s="40"/>
      <c r="I73" s="136"/>
      <c r="J73" s="40"/>
      <c r="K73" s="40"/>
      <c r="L73" s="13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136"/>
      <c r="J74" s="40"/>
      <c r="K74" s="40"/>
      <c r="L74" s="13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22</v>
      </c>
      <c r="D75" s="40"/>
      <c r="E75" s="40"/>
      <c r="F75" s="27" t="str">
        <f>F12</f>
        <v>Horšovský Týn</v>
      </c>
      <c r="G75" s="40"/>
      <c r="H75" s="40"/>
      <c r="I75" s="140" t="s">
        <v>24</v>
      </c>
      <c r="J75" s="72" t="str">
        <f>IF(J12="","",J12)</f>
        <v>22. 11. 2019</v>
      </c>
      <c r="K75" s="40"/>
      <c r="L75" s="13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136"/>
      <c r="J76" s="40"/>
      <c r="K76" s="40"/>
      <c r="L76" s="13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5.65" customHeight="1">
      <c r="A77" s="38"/>
      <c r="B77" s="39"/>
      <c r="C77" s="32" t="s">
        <v>26</v>
      </c>
      <c r="D77" s="40"/>
      <c r="E77" s="40"/>
      <c r="F77" s="27" t="str">
        <f>E15</f>
        <v>Správa železniční dopravní cesty, s.o.</v>
      </c>
      <c r="G77" s="40"/>
      <c r="H77" s="40"/>
      <c r="I77" s="140" t="s">
        <v>34</v>
      </c>
      <c r="J77" s="36" t="str">
        <f>E21</f>
        <v>SG Geotechnika a.s.</v>
      </c>
      <c r="K77" s="40"/>
      <c r="L77" s="13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32</v>
      </c>
      <c r="D78" s="40"/>
      <c r="E78" s="40"/>
      <c r="F78" s="27" t="str">
        <f>IF(E18="","",E18)</f>
        <v>Vyplň údaj</v>
      </c>
      <c r="G78" s="40"/>
      <c r="H78" s="40"/>
      <c r="I78" s="140" t="s">
        <v>39</v>
      </c>
      <c r="J78" s="36" t="str">
        <f>E24</f>
        <v>Mgr. Petr Olišar</v>
      </c>
      <c r="K78" s="40"/>
      <c r="L78" s="13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136"/>
      <c r="J79" s="40"/>
      <c r="K79" s="40"/>
      <c r="L79" s="13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1" customFormat="1" ht="29.28" customHeight="1">
      <c r="A80" s="190"/>
      <c r="B80" s="191"/>
      <c r="C80" s="192" t="s">
        <v>106</v>
      </c>
      <c r="D80" s="193" t="s">
        <v>63</v>
      </c>
      <c r="E80" s="193" t="s">
        <v>59</v>
      </c>
      <c r="F80" s="193" t="s">
        <v>60</v>
      </c>
      <c r="G80" s="193" t="s">
        <v>107</v>
      </c>
      <c r="H80" s="193" t="s">
        <v>108</v>
      </c>
      <c r="I80" s="194" t="s">
        <v>109</v>
      </c>
      <c r="J80" s="193" t="s">
        <v>97</v>
      </c>
      <c r="K80" s="195" t="s">
        <v>110</v>
      </c>
      <c r="L80" s="196"/>
      <c r="M80" s="92" t="s">
        <v>40</v>
      </c>
      <c r="N80" s="93" t="s">
        <v>48</v>
      </c>
      <c r="O80" s="93" t="s">
        <v>111</v>
      </c>
      <c r="P80" s="93" t="s">
        <v>112</v>
      </c>
      <c r="Q80" s="93" t="s">
        <v>113</v>
      </c>
      <c r="R80" s="93" t="s">
        <v>114</v>
      </c>
      <c r="S80" s="93" t="s">
        <v>115</v>
      </c>
      <c r="T80" s="94" t="s">
        <v>116</v>
      </c>
      <c r="U80" s="190"/>
      <c r="V80" s="190"/>
      <c r="W80" s="190"/>
      <c r="X80" s="190"/>
      <c r="Y80" s="190"/>
      <c r="Z80" s="190"/>
      <c r="AA80" s="190"/>
      <c r="AB80" s="190"/>
      <c r="AC80" s="190"/>
      <c r="AD80" s="190"/>
      <c r="AE80" s="190"/>
    </row>
    <row r="81" s="2" customFormat="1" ht="22.8" customHeight="1">
      <c r="A81" s="38"/>
      <c r="B81" s="39"/>
      <c r="C81" s="99" t="s">
        <v>117</v>
      </c>
      <c r="D81" s="40"/>
      <c r="E81" s="40"/>
      <c r="F81" s="40"/>
      <c r="G81" s="40"/>
      <c r="H81" s="40"/>
      <c r="I81" s="136"/>
      <c r="J81" s="197">
        <f>BK81</f>
        <v>0</v>
      </c>
      <c r="K81" s="40"/>
      <c r="L81" s="44"/>
      <c r="M81" s="95"/>
      <c r="N81" s="198"/>
      <c r="O81" s="96"/>
      <c r="P81" s="199">
        <f>P82</f>
        <v>0</v>
      </c>
      <c r="Q81" s="96"/>
      <c r="R81" s="199">
        <f>R82</f>
        <v>0</v>
      </c>
      <c r="S81" s="96"/>
      <c r="T81" s="200">
        <f>T82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77</v>
      </c>
      <c r="AU81" s="17" t="s">
        <v>98</v>
      </c>
      <c r="BK81" s="201">
        <f>BK82</f>
        <v>0</v>
      </c>
    </row>
    <row r="82" s="12" customFormat="1" ht="25.92" customHeight="1">
      <c r="A82" s="12"/>
      <c r="B82" s="202"/>
      <c r="C82" s="203"/>
      <c r="D82" s="204" t="s">
        <v>77</v>
      </c>
      <c r="E82" s="205" t="s">
        <v>89</v>
      </c>
      <c r="F82" s="205" t="s">
        <v>90</v>
      </c>
      <c r="G82" s="203"/>
      <c r="H82" s="203"/>
      <c r="I82" s="206"/>
      <c r="J82" s="207">
        <f>BK82</f>
        <v>0</v>
      </c>
      <c r="K82" s="203"/>
      <c r="L82" s="208"/>
      <c r="M82" s="209"/>
      <c r="N82" s="210"/>
      <c r="O82" s="210"/>
      <c r="P82" s="211">
        <f>P83</f>
        <v>0</v>
      </c>
      <c r="Q82" s="210"/>
      <c r="R82" s="211">
        <f>R83</f>
        <v>0</v>
      </c>
      <c r="S82" s="210"/>
      <c r="T82" s="212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13" t="s">
        <v>153</v>
      </c>
      <c r="AT82" s="214" t="s">
        <v>77</v>
      </c>
      <c r="AU82" s="214" t="s">
        <v>78</v>
      </c>
      <c r="AY82" s="213" t="s">
        <v>120</v>
      </c>
      <c r="BK82" s="215">
        <f>BK83</f>
        <v>0</v>
      </c>
    </row>
    <row r="83" s="12" customFormat="1" ht="22.8" customHeight="1">
      <c r="A83" s="12"/>
      <c r="B83" s="202"/>
      <c r="C83" s="203"/>
      <c r="D83" s="204" t="s">
        <v>77</v>
      </c>
      <c r="E83" s="216" t="s">
        <v>485</v>
      </c>
      <c r="F83" s="216" t="s">
        <v>486</v>
      </c>
      <c r="G83" s="203"/>
      <c r="H83" s="203"/>
      <c r="I83" s="206"/>
      <c r="J83" s="217">
        <f>BK83</f>
        <v>0</v>
      </c>
      <c r="K83" s="203"/>
      <c r="L83" s="208"/>
      <c r="M83" s="209"/>
      <c r="N83" s="210"/>
      <c r="O83" s="210"/>
      <c r="P83" s="211">
        <f>SUM(P84:P115)</f>
        <v>0</v>
      </c>
      <c r="Q83" s="210"/>
      <c r="R83" s="211">
        <f>SUM(R84:R115)</f>
        <v>0</v>
      </c>
      <c r="S83" s="210"/>
      <c r="T83" s="212">
        <f>SUM(T84:T115)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13" t="s">
        <v>153</v>
      </c>
      <c r="AT83" s="214" t="s">
        <v>77</v>
      </c>
      <c r="AU83" s="214" t="s">
        <v>86</v>
      </c>
      <c r="AY83" s="213" t="s">
        <v>120</v>
      </c>
      <c r="BK83" s="215">
        <f>SUM(BK84:BK115)</f>
        <v>0</v>
      </c>
    </row>
    <row r="84" s="2" customFormat="1" ht="16.5" customHeight="1">
      <c r="A84" s="38"/>
      <c r="B84" s="39"/>
      <c r="C84" s="218" t="s">
        <v>86</v>
      </c>
      <c r="D84" s="218" t="s">
        <v>122</v>
      </c>
      <c r="E84" s="219" t="s">
        <v>487</v>
      </c>
      <c r="F84" s="220" t="s">
        <v>488</v>
      </c>
      <c r="G84" s="221" t="s">
        <v>489</v>
      </c>
      <c r="H84" s="222">
        <v>120</v>
      </c>
      <c r="I84" s="223"/>
      <c r="J84" s="224">
        <f>ROUND(I84*H84,2)</f>
        <v>0</v>
      </c>
      <c r="K84" s="220" t="s">
        <v>126</v>
      </c>
      <c r="L84" s="44"/>
      <c r="M84" s="225" t="s">
        <v>40</v>
      </c>
      <c r="N84" s="226" t="s">
        <v>49</v>
      </c>
      <c r="O84" s="84"/>
      <c r="P84" s="227">
        <f>O84*H84</f>
        <v>0</v>
      </c>
      <c r="Q84" s="227">
        <v>0</v>
      </c>
      <c r="R84" s="227">
        <f>Q84*H84</f>
        <v>0</v>
      </c>
      <c r="S84" s="227">
        <v>0</v>
      </c>
      <c r="T84" s="228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29" t="s">
        <v>490</v>
      </c>
      <c r="AT84" s="229" t="s">
        <v>122</v>
      </c>
      <c r="AU84" s="229" t="s">
        <v>88</v>
      </c>
      <c r="AY84" s="17" t="s">
        <v>120</v>
      </c>
      <c r="BE84" s="230">
        <f>IF(N84="základní",J84,0)</f>
        <v>0</v>
      </c>
      <c r="BF84" s="230">
        <f>IF(N84="snížená",J84,0)</f>
        <v>0</v>
      </c>
      <c r="BG84" s="230">
        <f>IF(N84="zákl. přenesená",J84,0)</f>
        <v>0</v>
      </c>
      <c r="BH84" s="230">
        <f>IF(N84="sníž. přenesená",J84,0)</f>
        <v>0</v>
      </c>
      <c r="BI84" s="230">
        <f>IF(N84="nulová",J84,0)</f>
        <v>0</v>
      </c>
      <c r="BJ84" s="17" t="s">
        <v>86</v>
      </c>
      <c r="BK84" s="230">
        <f>ROUND(I84*H84,2)</f>
        <v>0</v>
      </c>
      <c r="BL84" s="17" t="s">
        <v>490</v>
      </c>
      <c r="BM84" s="229" t="s">
        <v>491</v>
      </c>
    </row>
    <row r="85" s="2" customFormat="1">
      <c r="A85" s="38"/>
      <c r="B85" s="39"/>
      <c r="C85" s="40"/>
      <c r="D85" s="231" t="s">
        <v>129</v>
      </c>
      <c r="E85" s="40"/>
      <c r="F85" s="232" t="s">
        <v>488</v>
      </c>
      <c r="G85" s="40"/>
      <c r="H85" s="40"/>
      <c r="I85" s="136"/>
      <c r="J85" s="40"/>
      <c r="K85" s="40"/>
      <c r="L85" s="44"/>
      <c r="M85" s="233"/>
      <c r="N85" s="234"/>
      <c r="O85" s="84"/>
      <c r="P85" s="84"/>
      <c r="Q85" s="84"/>
      <c r="R85" s="84"/>
      <c r="S85" s="84"/>
      <c r="T85" s="85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129</v>
      </c>
      <c r="AU85" s="17" t="s">
        <v>88</v>
      </c>
    </row>
    <row r="86" s="13" customFormat="1">
      <c r="A86" s="13"/>
      <c r="B86" s="236"/>
      <c r="C86" s="237"/>
      <c r="D86" s="231" t="s">
        <v>135</v>
      </c>
      <c r="E86" s="238" t="s">
        <v>40</v>
      </c>
      <c r="F86" s="239" t="s">
        <v>492</v>
      </c>
      <c r="G86" s="237"/>
      <c r="H86" s="240">
        <v>16</v>
      </c>
      <c r="I86" s="241"/>
      <c r="J86" s="237"/>
      <c r="K86" s="237"/>
      <c r="L86" s="242"/>
      <c r="M86" s="243"/>
      <c r="N86" s="244"/>
      <c r="O86" s="244"/>
      <c r="P86" s="244"/>
      <c r="Q86" s="244"/>
      <c r="R86" s="244"/>
      <c r="S86" s="244"/>
      <c r="T86" s="245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46" t="s">
        <v>135</v>
      </c>
      <c r="AU86" s="246" t="s">
        <v>88</v>
      </c>
      <c r="AV86" s="13" t="s">
        <v>88</v>
      </c>
      <c r="AW86" s="13" t="s">
        <v>38</v>
      </c>
      <c r="AX86" s="13" t="s">
        <v>78</v>
      </c>
      <c r="AY86" s="246" t="s">
        <v>120</v>
      </c>
    </row>
    <row r="87" s="13" customFormat="1">
      <c r="A87" s="13"/>
      <c r="B87" s="236"/>
      <c r="C87" s="237"/>
      <c r="D87" s="231" t="s">
        <v>135</v>
      </c>
      <c r="E87" s="238" t="s">
        <v>40</v>
      </c>
      <c r="F87" s="239" t="s">
        <v>493</v>
      </c>
      <c r="G87" s="237"/>
      <c r="H87" s="240">
        <v>40</v>
      </c>
      <c r="I87" s="241"/>
      <c r="J87" s="237"/>
      <c r="K87" s="237"/>
      <c r="L87" s="242"/>
      <c r="M87" s="243"/>
      <c r="N87" s="244"/>
      <c r="O87" s="244"/>
      <c r="P87" s="244"/>
      <c r="Q87" s="244"/>
      <c r="R87" s="244"/>
      <c r="S87" s="244"/>
      <c r="T87" s="245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46" t="s">
        <v>135</v>
      </c>
      <c r="AU87" s="246" t="s">
        <v>88</v>
      </c>
      <c r="AV87" s="13" t="s">
        <v>88</v>
      </c>
      <c r="AW87" s="13" t="s">
        <v>38</v>
      </c>
      <c r="AX87" s="13" t="s">
        <v>78</v>
      </c>
      <c r="AY87" s="246" t="s">
        <v>120</v>
      </c>
    </row>
    <row r="88" s="13" customFormat="1">
      <c r="A88" s="13"/>
      <c r="B88" s="236"/>
      <c r="C88" s="237"/>
      <c r="D88" s="231" t="s">
        <v>135</v>
      </c>
      <c r="E88" s="238" t="s">
        <v>40</v>
      </c>
      <c r="F88" s="239" t="s">
        <v>494</v>
      </c>
      <c r="G88" s="237"/>
      <c r="H88" s="240">
        <v>24</v>
      </c>
      <c r="I88" s="241"/>
      <c r="J88" s="237"/>
      <c r="K88" s="237"/>
      <c r="L88" s="242"/>
      <c r="M88" s="243"/>
      <c r="N88" s="244"/>
      <c r="O88" s="244"/>
      <c r="P88" s="244"/>
      <c r="Q88" s="244"/>
      <c r="R88" s="244"/>
      <c r="S88" s="244"/>
      <c r="T88" s="245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46" t="s">
        <v>135</v>
      </c>
      <c r="AU88" s="246" t="s">
        <v>88</v>
      </c>
      <c r="AV88" s="13" t="s">
        <v>88</v>
      </c>
      <c r="AW88" s="13" t="s">
        <v>38</v>
      </c>
      <c r="AX88" s="13" t="s">
        <v>78</v>
      </c>
      <c r="AY88" s="246" t="s">
        <v>120</v>
      </c>
    </row>
    <row r="89" s="13" customFormat="1">
      <c r="A89" s="13"/>
      <c r="B89" s="236"/>
      <c r="C89" s="237"/>
      <c r="D89" s="231" t="s">
        <v>135</v>
      </c>
      <c r="E89" s="238" t="s">
        <v>40</v>
      </c>
      <c r="F89" s="239" t="s">
        <v>495</v>
      </c>
      <c r="G89" s="237"/>
      <c r="H89" s="240">
        <v>40</v>
      </c>
      <c r="I89" s="241"/>
      <c r="J89" s="237"/>
      <c r="K89" s="237"/>
      <c r="L89" s="242"/>
      <c r="M89" s="243"/>
      <c r="N89" s="244"/>
      <c r="O89" s="244"/>
      <c r="P89" s="244"/>
      <c r="Q89" s="244"/>
      <c r="R89" s="244"/>
      <c r="S89" s="244"/>
      <c r="T89" s="245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46" t="s">
        <v>135</v>
      </c>
      <c r="AU89" s="246" t="s">
        <v>88</v>
      </c>
      <c r="AV89" s="13" t="s">
        <v>88</v>
      </c>
      <c r="AW89" s="13" t="s">
        <v>38</v>
      </c>
      <c r="AX89" s="13" t="s">
        <v>78</v>
      </c>
      <c r="AY89" s="246" t="s">
        <v>120</v>
      </c>
    </row>
    <row r="90" s="14" customFormat="1">
      <c r="A90" s="14"/>
      <c r="B90" s="247"/>
      <c r="C90" s="248"/>
      <c r="D90" s="231" t="s">
        <v>135</v>
      </c>
      <c r="E90" s="249" t="s">
        <v>40</v>
      </c>
      <c r="F90" s="250" t="s">
        <v>138</v>
      </c>
      <c r="G90" s="248"/>
      <c r="H90" s="251">
        <v>120</v>
      </c>
      <c r="I90" s="252"/>
      <c r="J90" s="248"/>
      <c r="K90" s="248"/>
      <c r="L90" s="253"/>
      <c r="M90" s="254"/>
      <c r="N90" s="255"/>
      <c r="O90" s="255"/>
      <c r="P90" s="255"/>
      <c r="Q90" s="255"/>
      <c r="R90" s="255"/>
      <c r="S90" s="255"/>
      <c r="T90" s="256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57" t="s">
        <v>135</v>
      </c>
      <c r="AU90" s="257" t="s">
        <v>88</v>
      </c>
      <c r="AV90" s="14" t="s">
        <v>127</v>
      </c>
      <c r="AW90" s="14" t="s">
        <v>38</v>
      </c>
      <c r="AX90" s="14" t="s">
        <v>86</v>
      </c>
      <c r="AY90" s="257" t="s">
        <v>120</v>
      </c>
    </row>
    <row r="91" s="2" customFormat="1" ht="16.5" customHeight="1">
      <c r="A91" s="38"/>
      <c r="B91" s="39"/>
      <c r="C91" s="218" t="s">
        <v>88</v>
      </c>
      <c r="D91" s="218" t="s">
        <v>122</v>
      </c>
      <c r="E91" s="219" t="s">
        <v>496</v>
      </c>
      <c r="F91" s="220" t="s">
        <v>497</v>
      </c>
      <c r="G91" s="221" t="s">
        <v>489</v>
      </c>
      <c r="H91" s="222">
        <v>40</v>
      </c>
      <c r="I91" s="223"/>
      <c r="J91" s="224">
        <f>ROUND(I91*H91,2)</f>
        <v>0</v>
      </c>
      <c r="K91" s="220" t="s">
        <v>126</v>
      </c>
      <c r="L91" s="44"/>
      <c r="M91" s="225" t="s">
        <v>40</v>
      </c>
      <c r="N91" s="226" t="s">
        <v>49</v>
      </c>
      <c r="O91" s="84"/>
      <c r="P91" s="227">
        <f>O91*H91</f>
        <v>0</v>
      </c>
      <c r="Q91" s="227">
        <v>0</v>
      </c>
      <c r="R91" s="227">
        <f>Q91*H91</f>
        <v>0</v>
      </c>
      <c r="S91" s="227">
        <v>0</v>
      </c>
      <c r="T91" s="228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29" t="s">
        <v>490</v>
      </c>
      <c r="AT91" s="229" t="s">
        <v>122</v>
      </c>
      <c r="AU91" s="229" t="s">
        <v>88</v>
      </c>
      <c r="AY91" s="17" t="s">
        <v>120</v>
      </c>
      <c r="BE91" s="230">
        <f>IF(N91="základní",J91,0)</f>
        <v>0</v>
      </c>
      <c r="BF91" s="230">
        <f>IF(N91="snížená",J91,0)</f>
        <v>0</v>
      </c>
      <c r="BG91" s="230">
        <f>IF(N91="zákl. přenesená",J91,0)</f>
        <v>0</v>
      </c>
      <c r="BH91" s="230">
        <f>IF(N91="sníž. přenesená",J91,0)</f>
        <v>0</v>
      </c>
      <c r="BI91" s="230">
        <f>IF(N91="nulová",J91,0)</f>
        <v>0</v>
      </c>
      <c r="BJ91" s="17" t="s">
        <v>86</v>
      </c>
      <c r="BK91" s="230">
        <f>ROUND(I91*H91,2)</f>
        <v>0</v>
      </c>
      <c r="BL91" s="17" t="s">
        <v>490</v>
      </c>
      <c r="BM91" s="229" t="s">
        <v>498</v>
      </c>
    </row>
    <row r="92" s="2" customFormat="1">
      <c r="A92" s="38"/>
      <c r="B92" s="39"/>
      <c r="C92" s="40"/>
      <c r="D92" s="231" t="s">
        <v>129</v>
      </c>
      <c r="E92" s="40"/>
      <c r="F92" s="232" t="s">
        <v>497</v>
      </c>
      <c r="G92" s="40"/>
      <c r="H92" s="40"/>
      <c r="I92" s="136"/>
      <c r="J92" s="40"/>
      <c r="K92" s="40"/>
      <c r="L92" s="44"/>
      <c r="M92" s="233"/>
      <c r="N92" s="234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129</v>
      </c>
      <c r="AU92" s="17" t="s">
        <v>88</v>
      </c>
    </row>
    <row r="93" s="2" customFormat="1" ht="16.5" customHeight="1">
      <c r="A93" s="38"/>
      <c r="B93" s="39"/>
      <c r="C93" s="218" t="s">
        <v>144</v>
      </c>
      <c r="D93" s="218" t="s">
        <v>122</v>
      </c>
      <c r="E93" s="219" t="s">
        <v>499</v>
      </c>
      <c r="F93" s="220" t="s">
        <v>500</v>
      </c>
      <c r="G93" s="221" t="s">
        <v>501</v>
      </c>
      <c r="H93" s="272"/>
      <c r="I93" s="223"/>
      <c r="J93" s="224">
        <f>ROUND(I93*H93,2)</f>
        <v>0</v>
      </c>
      <c r="K93" s="220" t="s">
        <v>126</v>
      </c>
      <c r="L93" s="44"/>
      <c r="M93" s="225" t="s">
        <v>40</v>
      </c>
      <c r="N93" s="226" t="s">
        <v>49</v>
      </c>
      <c r="O93" s="84"/>
      <c r="P93" s="227">
        <f>O93*H93</f>
        <v>0</v>
      </c>
      <c r="Q93" s="227">
        <v>0</v>
      </c>
      <c r="R93" s="227">
        <f>Q93*H93</f>
        <v>0</v>
      </c>
      <c r="S93" s="227">
        <v>0</v>
      </c>
      <c r="T93" s="228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29" t="s">
        <v>490</v>
      </c>
      <c r="AT93" s="229" t="s">
        <v>122</v>
      </c>
      <c r="AU93" s="229" t="s">
        <v>88</v>
      </c>
      <c r="AY93" s="17" t="s">
        <v>120</v>
      </c>
      <c r="BE93" s="230">
        <f>IF(N93="základní",J93,0)</f>
        <v>0</v>
      </c>
      <c r="BF93" s="230">
        <f>IF(N93="snížená",J93,0)</f>
        <v>0</v>
      </c>
      <c r="BG93" s="230">
        <f>IF(N93="zákl. přenesená",J93,0)</f>
        <v>0</v>
      </c>
      <c r="BH93" s="230">
        <f>IF(N93="sníž. přenesená",J93,0)</f>
        <v>0</v>
      </c>
      <c r="BI93" s="230">
        <f>IF(N93="nulová",J93,0)</f>
        <v>0</v>
      </c>
      <c r="BJ93" s="17" t="s">
        <v>86</v>
      </c>
      <c r="BK93" s="230">
        <f>ROUND(I93*H93,2)</f>
        <v>0</v>
      </c>
      <c r="BL93" s="17" t="s">
        <v>490</v>
      </c>
      <c r="BM93" s="229" t="s">
        <v>502</v>
      </c>
    </row>
    <row r="94" s="2" customFormat="1">
      <c r="A94" s="38"/>
      <c r="B94" s="39"/>
      <c r="C94" s="40"/>
      <c r="D94" s="231" t="s">
        <v>129</v>
      </c>
      <c r="E94" s="40"/>
      <c r="F94" s="232" t="s">
        <v>500</v>
      </c>
      <c r="G94" s="40"/>
      <c r="H94" s="40"/>
      <c r="I94" s="136"/>
      <c r="J94" s="40"/>
      <c r="K94" s="40"/>
      <c r="L94" s="44"/>
      <c r="M94" s="233"/>
      <c r="N94" s="234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129</v>
      </c>
      <c r="AU94" s="17" t="s">
        <v>88</v>
      </c>
    </row>
    <row r="95" s="2" customFormat="1">
      <c r="A95" s="38"/>
      <c r="B95" s="39"/>
      <c r="C95" s="40"/>
      <c r="D95" s="231" t="s">
        <v>133</v>
      </c>
      <c r="E95" s="40"/>
      <c r="F95" s="235" t="s">
        <v>503</v>
      </c>
      <c r="G95" s="40"/>
      <c r="H95" s="40"/>
      <c r="I95" s="136"/>
      <c r="J95" s="40"/>
      <c r="K95" s="40"/>
      <c r="L95" s="44"/>
      <c r="M95" s="233"/>
      <c r="N95" s="234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133</v>
      </c>
      <c r="AU95" s="17" t="s">
        <v>88</v>
      </c>
    </row>
    <row r="96" s="13" customFormat="1">
      <c r="A96" s="13"/>
      <c r="B96" s="236"/>
      <c r="C96" s="237"/>
      <c r="D96" s="231" t="s">
        <v>135</v>
      </c>
      <c r="E96" s="237"/>
      <c r="F96" s="239" t="s">
        <v>504</v>
      </c>
      <c r="G96" s="237"/>
      <c r="H96" s="240">
        <v>0.014999999999999999</v>
      </c>
      <c r="I96" s="241"/>
      <c r="J96" s="237"/>
      <c r="K96" s="237"/>
      <c r="L96" s="242"/>
      <c r="M96" s="243"/>
      <c r="N96" s="244"/>
      <c r="O96" s="244"/>
      <c r="P96" s="244"/>
      <c r="Q96" s="244"/>
      <c r="R96" s="244"/>
      <c r="S96" s="244"/>
      <c r="T96" s="24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6" t="s">
        <v>135</v>
      </c>
      <c r="AU96" s="246" t="s">
        <v>88</v>
      </c>
      <c r="AV96" s="13" t="s">
        <v>88</v>
      </c>
      <c r="AW96" s="13" t="s">
        <v>4</v>
      </c>
      <c r="AX96" s="13" t="s">
        <v>86</v>
      </c>
      <c r="AY96" s="246" t="s">
        <v>120</v>
      </c>
    </row>
    <row r="97" s="2" customFormat="1" ht="16.5" customHeight="1">
      <c r="A97" s="38"/>
      <c r="B97" s="39"/>
      <c r="C97" s="218" t="s">
        <v>127</v>
      </c>
      <c r="D97" s="218" t="s">
        <v>122</v>
      </c>
      <c r="E97" s="219" t="s">
        <v>505</v>
      </c>
      <c r="F97" s="220" t="s">
        <v>506</v>
      </c>
      <c r="G97" s="221" t="s">
        <v>257</v>
      </c>
      <c r="H97" s="222">
        <v>180</v>
      </c>
      <c r="I97" s="223"/>
      <c r="J97" s="224">
        <f>ROUND(I97*H97,2)</f>
        <v>0</v>
      </c>
      <c r="K97" s="220" t="s">
        <v>126</v>
      </c>
      <c r="L97" s="44"/>
      <c r="M97" s="225" t="s">
        <v>40</v>
      </c>
      <c r="N97" s="226" t="s">
        <v>49</v>
      </c>
      <c r="O97" s="84"/>
      <c r="P97" s="227">
        <f>O97*H97</f>
        <v>0</v>
      </c>
      <c r="Q97" s="227">
        <v>0</v>
      </c>
      <c r="R97" s="227">
        <f>Q97*H97</f>
        <v>0</v>
      </c>
      <c r="S97" s="227">
        <v>0</v>
      </c>
      <c r="T97" s="228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29" t="s">
        <v>490</v>
      </c>
      <c r="AT97" s="229" t="s">
        <v>122</v>
      </c>
      <c r="AU97" s="229" t="s">
        <v>88</v>
      </c>
      <c r="AY97" s="17" t="s">
        <v>120</v>
      </c>
      <c r="BE97" s="230">
        <f>IF(N97="základní",J97,0)</f>
        <v>0</v>
      </c>
      <c r="BF97" s="230">
        <f>IF(N97="snížená",J97,0)</f>
        <v>0</v>
      </c>
      <c r="BG97" s="230">
        <f>IF(N97="zákl. přenesená",J97,0)</f>
        <v>0</v>
      </c>
      <c r="BH97" s="230">
        <f>IF(N97="sníž. přenesená",J97,0)</f>
        <v>0</v>
      </c>
      <c r="BI97" s="230">
        <f>IF(N97="nulová",J97,0)</f>
        <v>0</v>
      </c>
      <c r="BJ97" s="17" t="s">
        <v>86</v>
      </c>
      <c r="BK97" s="230">
        <f>ROUND(I97*H97,2)</f>
        <v>0</v>
      </c>
      <c r="BL97" s="17" t="s">
        <v>490</v>
      </c>
      <c r="BM97" s="229" t="s">
        <v>507</v>
      </c>
    </row>
    <row r="98" s="2" customFormat="1">
      <c r="A98" s="38"/>
      <c r="B98" s="39"/>
      <c r="C98" s="40"/>
      <c r="D98" s="231" t="s">
        <v>129</v>
      </c>
      <c r="E98" s="40"/>
      <c r="F98" s="232" t="s">
        <v>508</v>
      </c>
      <c r="G98" s="40"/>
      <c r="H98" s="40"/>
      <c r="I98" s="136"/>
      <c r="J98" s="40"/>
      <c r="K98" s="40"/>
      <c r="L98" s="44"/>
      <c r="M98" s="233"/>
      <c r="N98" s="234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129</v>
      </c>
      <c r="AU98" s="17" t="s">
        <v>88</v>
      </c>
    </row>
    <row r="99" s="2" customFormat="1" ht="16.5" customHeight="1">
      <c r="A99" s="38"/>
      <c r="B99" s="39"/>
      <c r="C99" s="218" t="s">
        <v>153</v>
      </c>
      <c r="D99" s="218" t="s">
        <v>122</v>
      </c>
      <c r="E99" s="219" t="s">
        <v>509</v>
      </c>
      <c r="F99" s="220" t="s">
        <v>510</v>
      </c>
      <c r="G99" s="221" t="s">
        <v>511</v>
      </c>
      <c r="H99" s="222">
        <v>1</v>
      </c>
      <c r="I99" s="223"/>
      <c r="J99" s="224">
        <f>ROUND(I99*H99,2)</f>
        <v>0</v>
      </c>
      <c r="K99" s="220" t="s">
        <v>126</v>
      </c>
      <c r="L99" s="44"/>
      <c r="M99" s="225" t="s">
        <v>40</v>
      </c>
      <c r="N99" s="226" t="s">
        <v>49</v>
      </c>
      <c r="O99" s="84"/>
      <c r="P99" s="227">
        <f>O99*H99</f>
        <v>0</v>
      </c>
      <c r="Q99" s="227">
        <v>0</v>
      </c>
      <c r="R99" s="227">
        <f>Q99*H99</f>
        <v>0</v>
      </c>
      <c r="S99" s="227">
        <v>0</v>
      </c>
      <c r="T99" s="228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9" t="s">
        <v>490</v>
      </c>
      <c r="AT99" s="229" t="s">
        <v>122</v>
      </c>
      <c r="AU99" s="229" t="s">
        <v>88</v>
      </c>
      <c r="AY99" s="17" t="s">
        <v>120</v>
      </c>
      <c r="BE99" s="230">
        <f>IF(N99="základní",J99,0)</f>
        <v>0</v>
      </c>
      <c r="BF99" s="230">
        <f>IF(N99="snížená",J99,0)</f>
        <v>0</v>
      </c>
      <c r="BG99" s="230">
        <f>IF(N99="zákl. přenesená",J99,0)</f>
        <v>0</v>
      </c>
      <c r="BH99" s="230">
        <f>IF(N99="sníž. přenesená",J99,0)</f>
        <v>0</v>
      </c>
      <c r="BI99" s="230">
        <f>IF(N99="nulová",J99,0)</f>
        <v>0</v>
      </c>
      <c r="BJ99" s="17" t="s">
        <v>86</v>
      </c>
      <c r="BK99" s="230">
        <f>ROUND(I99*H99,2)</f>
        <v>0</v>
      </c>
      <c r="BL99" s="17" t="s">
        <v>490</v>
      </c>
      <c r="BM99" s="229" t="s">
        <v>512</v>
      </c>
    </row>
    <row r="100" s="2" customFormat="1">
      <c r="A100" s="38"/>
      <c r="B100" s="39"/>
      <c r="C100" s="40"/>
      <c r="D100" s="231" t="s">
        <v>129</v>
      </c>
      <c r="E100" s="40"/>
      <c r="F100" s="232" t="s">
        <v>510</v>
      </c>
      <c r="G100" s="40"/>
      <c r="H100" s="40"/>
      <c r="I100" s="136"/>
      <c r="J100" s="40"/>
      <c r="K100" s="40"/>
      <c r="L100" s="44"/>
      <c r="M100" s="233"/>
      <c r="N100" s="234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129</v>
      </c>
      <c r="AU100" s="17" t="s">
        <v>88</v>
      </c>
    </row>
    <row r="101" s="2" customFormat="1" ht="16.5" customHeight="1">
      <c r="A101" s="38"/>
      <c r="B101" s="39"/>
      <c r="C101" s="218" t="s">
        <v>158</v>
      </c>
      <c r="D101" s="218" t="s">
        <v>122</v>
      </c>
      <c r="E101" s="219" t="s">
        <v>513</v>
      </c>
      <c r="F101" s="220" t="s">
        <v>514</v>
      </c>
      <c r="G101" s="221" t="s">
        <v>489</v>
      </c>
      <c r="H101" s="222">
        <v>128</v>
      </c>
      <c r="I101" s="223"/>
      <c r="J101" s="224">
        <f>ROUND(I101*H101,2)</f>
        <v>0</v>
      </c>
      <c r="K101" s="220" t="s">
        <v>126</v>
      </c>
      <c r="L101" s="44"/>
      <c r="M101" s="225" t="s">
        <v>40</v>
      </c>
      <c r="N101" s="226" t="s">
        <v>49</v>
      </c>
      <c r="O101" s="84"/>
      <c r="P101" s="227">
        <f>O101*H101</f>
        <v>0</v>
      </c>
      <c r="Q101" s="227">
        <v>0</v>
      </c>
      <c r="R101" s="227">
        <f>Q101*H101</f>
        <v>0</v>
      </c>
      <c r="S101" s="227">
        <v>0</v>
      </c>
      <c r="T101" s="228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9" t="s">
        <v>490</v>
      </c>
      <c r="AT101" s="229" t="s">
        <v>122</v>
      </c>
      <c r="AU101" s="229" t="s">
        <v>88</v>
      </c>
      <c r="AY101" s="17" t="s">
        <v>120</v>
      </c>
      <c r="BE101" s="230">
        <f>IF(N101="základní",J101,0)</f>
        <v>0</v>
      </c>
      <c r="BF101" s="230">
        <f>IF(N101="snížená",J101,0)</f>
        <v>0</v>
      </c>
      <c r="BG101" s="230">
        <f>IF(N101="zákl. přenesená",J101,0)</f>
        <v>0</v>
      </c>
      <c r="BH101" s="230">
        <f>IF(N101="sníž. přenesená",J101,0)</f>
        <v>0</v>
      </c>
      <c r="BI101" s="230">
        <f>IF(N101="nulová",J101,0)</f>
        <v>0</v>
      </c>
      <c r="BJ101" s="17" t="s">
        <v>86</v>
      </c>
      <c r="BK101" s="230">
        <f>ROUND(I101*H101,2)</f>
        <v>0</v>
      </c>
      <c r="BL101" s="17" t="s">
        <v>490</v>
      </c>
      <c r="BM101" s="229" t="s">
        <v>515</v>
      </c>
    </row>
    <row r="102" s="2" customFormat="1">
      <c r="A102" s="38"/>
      <c r="B102" s="39"/>
      <c r="C102" s="40"/>
      <c r="D102" s="231" t="s">
        <v>129</v>
      </c>
      <c r="E102" s="40"/>
      <c r="F102" s="232" t="s">
        <v>514</v>
      </c>
      <c r="G102" s="40"/>
      <c r="H102" s="40"/>
      <c r="I102" s="136"/>
      <c r="J102" s="40"/>
      <c r="K102" s="40"/>
      <c r="L102" s="44"/>
      <c r="M102" s="233"/>
      <c r="N102" s="234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129</v>
      </c>
      <c r="AU102" s="17" t="s">
        <v>88</v>
      </c>
    </row>
    <row r="103" s="2" customFormat="1">
      <c r="A103" s="38"/>
      <c r="B103" s="39"/>
      <c r="C103" s="40"/>
      <c r="D103" s="231" t="s">
        <v>133</v>
      </c>
      <c r="E103" s="40"/>
      <c r="F103" s="235" t="s">
        <v>516</v>
      </c>
      <c r="G103" s="40"/>
      <c r="H103" s="40"/>
      <c r="I103" s="136"/>
      <c r="J103" s="40"/>
      <c r="K103" s="40"/>
      <c r="L103" s="44"/>
      <c r="M103" s="233"/>
      <c r="N103" s="234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133</v>
      </c>
      <c r="AU103" s="17" t="s">
        <v>88</v>
      </c>
    </row>
    <row r="104" s="2" customFormat="1" ht="16.5" customHeight="1">
      <c r="A104" s="38"/>
      <c r="B104" s="39"/>
      <c r="C104" s="218" t="s">
        <v>168</v>
      </c>
      <c r="D104" s="218" t="s">
        <v>122</v>
      </c>
      <c r="E104" s="219" t="s">
        <v>517</v>
      </c>
      <c r="F104" s="220" t="s">
        <v>518</v>
      </c>
      <c r="G104" s="221" t="s">
        <v>501</v>
      </c>
      <c r="H104" s="272"/>
      <c r="I104" s="223"/>
      <c r="J104" s="224">
        <f>ROUND(I104*H104,2)</f>
        <v>0</v>
      </c>
      <c r="K104" s="220" t="s">
        <v>126</v>
      </c>
      <c r="L104" s="44"/>
      <c r="M104" s="225" t="s">
        <v>40</v>
      </c>
      <c r="N104" s="226" t="s">
        <v>49</v>
      </c>
      <c r="O104" s="84"/>
      <c r="P104" s="227">
        <f>O104*H104</f>
        <v>0</v>
      </c>
      <c r="Q104" s="227">
        <v>0</v>
      </c>
      <c r="R104" s="227">
        <f>Q104*H104</f>
        <v>0</v>
      </c>
      <c r="S104" s="227">
        <v>0</v>
      </c>
      <c r="T104" s="228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9" t="s">
        <v>490</v>
      </c>
      <c r="AT104" s="229" t="s">
        <v>122</v>
      </c>
      <c r="AU104" s="229" t="s">
        <v>88</v>
      </c>
      <c r="AY104" s="17" t="s">
        <v>120</v>
      </c>
      <c r="BE104" s="230">
        <f>IF(N104="základní",J104,0)</f>
        <v>0</v>
      </c>
      <c r="BF104" s="230">
        <f>IF(N104="snížená",J104,0)</f>
        <v>0</v>
      </c>
      <c r="BG104" s="230">
        <f>IF(N104="zákl. přenesená",J104,0)</f>
        <v>0</v>
      </c>
      <c r="BH104" s="230">
        <f>IF(N104="sníž. přenesená",J104,0)</f>
        <v>0</v>
      </c>
      <c r="BI104" s="230">
        <f>IF(N104="nulová",J104,0)</f>
        <v>0</v>
      </c>
      <c r="BJ104" s="17" t="s">
        <v>86</v>
      </c>
      <c r="BK104" s="230">
        <f>ROUND(I104*H104,2)</f>
        <v>0</v>
      </c>
      <c r="BL104" s="17" t="s">
        <v>490</v>
      </c>
      <c r="BM104" s="229" t="s">
        <v>519</v>
      </c>
    </row>
    <row r="105" s="2" customFormat="1">
      <c r="A105" s="38"/>
      <c r="B105" s="39"/>
      <c r="C105" s="40"/>
      <c r="D105" s="231" t="s">
        <v>129</v>
      </c>
      <c r="E105" s="40"/>
      <c r="F105" s="232" t="s">
        <v>518</v>
      </c>
      <c r="G105" s="40"/>
      <c r="H105" s="40"/>
      <c r="I105" s="136"/>
      <c r="J105" s="40"/>
      <c r="K105" s="40"/>
      <c r="L105" s="44"/>
      <c r="M105" s="233"/>
      <c r="N105" s="234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129</v>
      </c>
      <c r="AU105" s="17" t="s">
        <v>88</v>
      </c>
    </row>
    <row r="106" s="2" customFormat="1">
      <c r="A106" s="38"/>
      <c r="B106" s="39"/>
      <c r="C106" s="40"/>
      <c r="D106" s="231" t="s">
        <v>133</v>
      </c>
      <c r="E106" s="40"/>
      <c r="F106" s="235" t="s">
        <v>520</v>
      </c>
      <c r="G106" s="40"/>
      <c r="H106" s="40"/>
      <c r="I106" s="136"/>
      <c r="J106" s="40"/>
      <c r="K106" s="40"/>
      <c r="L106" s="44"/>
      <c r="M106" s="233"/>
      <c r="N106" s="234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133</v>
      </c>
      <c r="AU106" s="17" t="s">
        <v>88</v>
      </c>
    </row>
    <row r="107" s="13" customFormat="1">
      <c r="A107" s="13"/>
      <c r="B107" s="236"/>
      <c r="C107" s="237"/>
      <c r="D107" s="231" t="s">
        <v>135</v>
      </c>
      <c r="E107" s="237"/>
      <c r="F107" s="239" t="s">
        <v>521</v>
      </c>
      <c r="G107" s="237"/>
      <c r="H107" s="240">
        <v>0.0040000000000000001</v>
      </c>
      <c r="I107" s="241"/>
      <c r="J107" s="237"/>
      <c r="K107" s="237"/>
      <c r="L107" s="242"/>
      <c r="M107" s="243"/>
      <c r="N107" s="244"/>
      <c r="O107" s="244"/>
      <c r="P107" s="244"/>
      <c r="Q107" s="244"/>
      <c r="R107" s="244"/>
      <c r="S107" s="244"/>
      <c r="T107" s="24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6" t="s">
        <v>135</v>
      </c>
      <c r="AU107" s="246" t="s">
        <v>88</v>
      </c>
      <c r="AV107" s="13" t="s">
        <v>88</v>
      </c>
      <c r="AW107" s="13" t="s">
        <v>4</v>
      </c>
      <c r="AX107" s="13" t="s">
        <v>86</v>
      </c>
      <c r="AY107" s="246" t="s">
        <v>120</v>
      </c>
    </row>
    <row r="108" s="2" customFormat="1" ht="16.5" customHeight="1">
      <c r="A108" s="38"/>
      <c r="B108" s="39"/>
      <c r="C108" s="218" t="s">
        <v>176</v>
      </c>
      <c r="D108" s="218" t="s">
        <v>122</v>
      </c>
      <c r="E108" s="219" t="s">
        <v>522</v>
      </c>
      <c r="F108" s="220" t="s">
        <v>523</v>
      </c>
      <c r="G108" s="221" t="s">
        <v>501</v>
      </c>
      <c r="H108" s="272"/>
      <c r="I108" s="223"/>
      <c r="J108" s="224">
        <f>ROUND(I108*H108,2)</f>
        <v>0</v>
      </c>
      <c r="K108" s="220" t="s">
        <v>126</v>
      </c>
      <c r="L108" s="44"/>
      <c r="M108" s="225" t="s">
        <v>40</v>
      </c>
      <c r="N108" s="226" t="s">
        <v>49</v>
      </c>
      <c r="O108" s="84"/>
      <c r="P108" s="227">
        <f>O108*H108</f>
        <v>0</v>
      </c>
      <c r="Q108" s="227">
        <v>0</v>
      </c>
      <c r="R108" s="227">
        <f>Q108*H108</f>
        <v>0</v>
      </c>
      <c r="S108" s="227">
        <v>0</v>
      </c>
      <c r="T108" s="228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29" t="s">
        <v>490</v>
      </c>
      <c r="AT108" s="229" t="s">
        <v>122</v>
      </c>
      <c r="AU108" s="229" t="s">
        <v>88</v>
      </c>
      <c r="AY108" s="17" t="s">
        <v>120</v>
      </c>
      <c r="BE108" s="230">
        <f>IF(N108="základní",J108,0)</f>
        <v>0</v>
      </c>
      <c r="BF108" s="230">
        <f>IF(N108="snížená",J108,0)</f>
        <v>0</v>
      </c>
      <c r="BG108" s="230">
        <f>IF(N108="zákl. přenesená",J108,0)</f>
        <v>0</v>
      </c>
      <c r="BH108" s="230">
        <f>IF(N108="sníž. přenesená",J108,0)</f>
        <v>0</v>
      </c>
      <c r="BI108" s="230">
        <f>IF(N108="nulová",J108,0)</f>
        <v>0</v>
      </c>
      <c r="BJ108" s="17" t="s">
        <v>86</v>
      </c>
      <c r="BK108" s="230">
        <f>ROUND(I108*H108,2)</f>
        <v>0</v>
      </c>
      <c r="BL108" s="17" t="s">
        <v>490</v>
      </c>
      <c r="BM108" s="229" t="s">
        <v>524</v>
      </c>
    </row>
    <row r="109" s="2" customFormat="1">
      <c r="A109" s="38"/>
      <c r="B109" s="39"/>
      <c r="C109" s="40"/>
      <c r="D109" s="231" t="s">
        <v>129</v>
      </c>
      <c r="E109" s="40"/>
      <c r="F109" s="232" t="s">
        <v>523</v>
      </c>
      <c r="G109" s="40"/>
      <c r="H109" s="40"/>
      <c r="I109" s="136"/>
      <c r="J109" s="40"/>
      <c r="K109" s="40"/>
      <c r="L109" s="44"/>
      <c r="M109" s="233"/>
      <c r="N109" s="234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129</v>
      </c>
      <c r="AU109" s="17" t="s">
        <v>88</v>
      </c>
    </row>
    <row r="110" s="2" customFormat="1">
      <c r="A110" s="38"/>
      <c r="B110" s="39"/>
      <c r="C110" s="40"/>
      <c r="D110" s="231" t="s">
        <v>133</v>
      </c>
      <c r="E110" s="40"/>
      <c r="F110" s="235" t="s">
        <v>503</v>
      </c>
      <c r="G110" s="40"/>
      <c r="H110" s="40"/>
      <c r="I110" s="136"/>
      <c r="J110" s="40"/>
      <c r="K110" s="40"/>
      <c r="L110" s="44"/>
      <c r="M110" s="233"/>
      <c r="N110" s="234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133</v>
      </c>
      <c r="AU110" s="17" t="s">
        <v>88</v>
      </c>
    </row>
    <row r="111" s="13" customFormat="1">
      <c r="A111" s="13"/>
      <c r="B111" s="236"/>
      <c r="C111" s="237"/>
      <c r="D111" s="231" t="s">
        <v>135</v>
      </c>
      <c r="E111" s="237"/>
      <c r="F111" s="239" t="s">
        <v>504</v>
      </c>
      <c r="G111" s="237"/>
      <c r="H111" s="240">
        <v>0.014999999999999999</v>
      </c>
      <c r="I111" s="241"/>
      <c r="J111" s="237"/>
      <c r="K111" s="237"/>
      <c r="L111" s="242"/>
      <c r="M111" s="243"/>
      <c r="N111" s="244"/>
      <c r="O111" s="244"/>
      <c r="P111" s="244"/>
      <c r="Q111" s="244"/>
      <c r="R111" s="244"/>
      <c r="S111" s="244"/>
      <c r="T111" s="24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6" t="s">
        <v>135</v>
      </c>
      <c r="AU111" s="246" t="s">
        <v>88</v>
      </c>
      <c r="AV111" s="13" t="s">
        <v>88</v>
      </c>
      <c r="AW111" s="13" t="s">
        <v>4</v>
      </c>
      <c r="AX111" s="13" t="s">
        <v>86</v>
      </c>
      <c r="AY111" s="246" t="s">
        <v>120</v>
      </c>
    </row>
    <row r="112" s="2" customFormat="1" ht="16.5" customHeight="1">
      <c r="A112" s="38"/>
      <c r="B112" s="39"/>
      <c r="C112" s="218" t="s">
        <v>187</v>
      </c>
      <c r="D112" s="218" t="s">
        <v>122</v>
      </c>
      <c r="E112" s="219" t="s">
        <v>525</v>
      </c>
      <c r="F112" s="220" t="s">
        <v>526</v>
      </c>
      <c r="G112" s="221" t="s">
        <v>501</v>
      </c>
      <c r="H112" s="272"/>
      <c r="I112" s="223"/>
      <c r="J112" s="224">
        <f>ROUND(I112*H112,2)</f>
        <v>0</v>
      </c>
      <c r="K112" s="220" t="s">
        <v>126</v>
      </c>
      <c r="L112" s="44"/>
      <c r="M112" s="225" t="s">
        <v>40</v>
      </c>
      <c r="N112" s="226" t="s">
        <v>49</v>
      </c>
      <c r="O112" s="84"/>
      <c r="P112" s="227">
        <f>O112*H112</f>
        <v>0</v>
      </c>
      <c r="Q112" s="227">
        <v>0</v>
      </c>
      <c r="R112" s="227">
        <f>Q112*H112</f>
        <v>0</v>
      </c>
      <c r="S112" s="227">
        <v>0</v>
      </c>
      <c r="T112" s="228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29" t="s">
        <v>490</v>
      </c>
      <c r="AT112" s="229" t="s">
        <v>122</v>
      </c>
      <c r="AU112" s="229" t="s">
        <v>88</v>
      </c>
      <c r="AY112" s="17" t="s">
        <v>120</v>
      </c>
      <c r="BE112" s="230">
        <f>IF(N112="základní",J112,0)</f>
        <v>0</v>
      </c>
      <c r="BF112" s="230">
        <f>IF(N112="snížená",J112,0)</f>
        <v>0</v>
      </c>
      <c r="BG112" s="230">
        <f>IF(N112="zákl. přenesená",J112,0)</f>
        <v>0</v>
      </c>
      <c r="BH112" s="230">
        <f>IF(N112="sníž. přenesená",J112,0)</f>
        <v>0</v>
      </c>
      <c r="BI112" s="230">
        <f>IF(N112="nulová",J112,0)</f>
        <v>0</v>
      </c>
      <c r="BJ112" s="17" t="s">
        <v>86</v>
      </c>
      <c r="BK112" s="230">
        <f>ROUND(I112*H112,2)</f>
        <v>0</v>
      </c>
      <c r="BL112" s="17" t="s">
        <v>490</v>
      </c>
      <c r="BM112" s="229" t="s">
        <v>527</v>
      </c>
    </row>
    <row r="113" s="2" customFormat="1">
      <c r="A113" s="38"/>
      <c r="B113" s="39"/>
      <c r="C113" s="40"/>
      <c r="D113" s="231" t="s">
        <v>129</v>
      </c>
      <c r="E113" s="40"/>
      <c r="F113" s="232" t="s">
        <v>526</v>
      </c>
      <c r="G113" s="40"/>
      <c r="H113" s="40"/>
      <c r="I113" s="136"/>
      <c r="J113" s="40"/>
      <c r="K113" s="40"/>
      <c r="L113" s="44"/>
      <c r="M113" s="233"/>
      <c r="N113" s="234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129</v>
      </c>
      <c r="AU113" s="17" t="s">
        <v>88</v>
      </c>
    </row>
    <row r="114" s="2" customFormat="1">
      <c r="A114" s="38"/>
      <c r="B114" s="39"/>
      <c r="C114" s="40"/>
      <c r="D114" s="231" t="s">
        <v>133</v>
      </c>
      <c r="E114" s="40"/>
      <c r="F114" s="235" t="s">
        <v>528</v>
      </c>
      <c r="G114" s="40"/>
      <c r="H114" s="40"/>
      <c r="I114" s="136"/>
      <c r="J114" s="40"/>
      <c r="K114" s="40"/>
      <c r="L114" s="44"/>
      <c r="M114" s="233"/>
      <c r="N114" s="234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133</v>
      </c>
      <c r="AU114" s="17" t="s">
        <v>88</v>
      </c>
    </row>
    <row r="115" s="13" customFormat="1">
      <c r="A115" s="13"/>
      <c r="B115" s="236"/>
      <c r="C115" s="237"/>
      <c r="D115" s="231" t="s">
        <v>135</v>
      </c>
      <c r="E115" s="237"/>
      <c r="F115" s="239" t="s">
        <v>529</v>
      </c>
      <c r="G115" s="237"/>
      <c r="H115" s="240">
        <v>0.029999999999999999</v>
      </c>
      <c r="I115" s="241"/>
      <c r="J115" s="237"/>
      <c r="K115" s="237"/>
      <c r="L115" s="242"/>
      <c r="M115" s="273"/>
      <c r="N115" s="274"/>
      <c r="O115" s="274"/>
      <c r="P115" s="274"/>
      <c r="Q115" s="274"/>
      <c r="R115" s="274"/>
      <c r="S115" s="274"/>
      <c r="T115" s="27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6" t="s">
        <v>135</v>
      </c>
      <c r="AU115" s="246" t="s">
        <v>88</v>
      </c>
      <c r="AV115" s="13" t="s">
        <v>88</v>
      </c>
      <c r="AW115" s="13" t="s">
        <v>4</v>
      </c>
      <c r="AX115" s="13" t="s">
        <v>86</v>
      </c>
      <c r="AY115" s="246" t="s">
        <v>120</v>
      </c>
    </row>
    <row r="116" s="2" customFormat="1" ht="6.96" customHeight="1">
      <c r="A116" s="38"/>
      <c r="B116" s="59"/>
      <c r="C116" s="60"/>
      <c r="D116" s="60"/>
      <c r="E116" s="60"/>
      <c r="F116" s="60"/>
      <c r="G116" s="60"/>
      <c r="H116" s="60"/>
      <c r="I116" s="166"/>
      <c r="J116" s="60"/>
      <c r="K116" s="60"/>
      <c r="L116" s="44"/>
      <c r="M116" s="38"/>
      <c r="O116" s="38"/>
      <c r="P116" s="38"/>
      <c r="Q116" s="38"/>
      <c r="R116" s="38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</sheetData>
  <sheetProtection sheet="1" autoFilter="0" formatColumns="0" formatRows="0" objects="1" scenarios="1" spinCount="100000" saltValue="gIcoCxVqwOHIOXV0KG6WGHSp2tO7FPAWzT4zT+H3KdsbRERNJHGjqT3HSyG0IkoGaGB5vvcTJndm93Rse7WZ8g==" hashValue="n+Pv9YzntBJvcdioVpDDrSixPQCUvyokuJ+DW4d0nFMG1vS0YZMGbQRqmRpK4R93STaUiF4o1mVAO6YlMN9VzQ==" algorithmName="SHA-512" password="CC35"/>
  <autoFilter ref="C80:K11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6" customWidth="1"/>
    <col min="2" max="2" width="1.667969" style="276" customWidth="1"/>
    <col min="3" max="4" width="5" style="276" customWidth="1"/>
    <col min="5" max="5" width="11.66016" style="276" customWidth="1"/>
    <col min="6" max="6" width="9.160156" style="276" customWidth="1"/>
    <col min="7" max="7" width="5" style="276" customWidth="1"/>
    <col min="8" max="8" width="77.83203" style="276" customWidth="1"/>
    <col min="9" max="10" width="20" style="276" customWidth="1"/>
    <col min="11" max="11" width="1.667969" style="276" customWidth="1"/>
  </cols>
  <sheetData>
    <row r="1" s="1" customFormat="1" ht="37.5" customHeight="1"/>
    <row r="2" s="1" customFormat="1" ht="7.5" customHeight="1">
      <c r="B2" s="277"/>
      <c r="C2" s="278"/>
      <c r="D2" s="278"/>
      <c r="E2" s="278"/>
      <c r="F2" s="278"/>
      <c r="G2" s="278"/>
      <c r="H2" s="278"/>
      <c r="I2" s="278"/>
      <c r="J2" s="278"/>
      <c r="K2" s="279"/>
    </row>
    <row r="3" s="15" customFormat="1" ht="45" customHeight="1">
      <c r="B3" s="280"/>
      <c r="C3" s="281" t="s">
        <v>530</v>
      </c>
      <c r="D3" s="281"/>
      <c r="E3" s="281"/>
      <c r="F3" s="281"/>
      <c r="G3" s="281"/>
      <c r="H3" s="281"/>
      <c r="I3" s="281"/>
      <c r="J3" s="281"/>
      <c r="K3" s="282"/>
    </row>
    <row r="4" s="1" customFormat="1" ht="25.5" customHeight="1">
      <c r="B4" s="283"/>
      <c r="C4" s="284" t="s">
        <v>531</v>
      </c>
      <c r="D4" s="284"/>
      <c r="E4" s="284"/>
      <c r="F4" s="284"/>
      <c r="G4" s="284"/>
      <c r="H4" s="284"/>
      <c r="I4" s="284"/>
      <c r="J4" s="284"/>
      <c r="K4" s="285"/>
    </row>
    <row r="5" s="1" customFormat="1" ht="5.25" customHeight="1">
      <c r="B5" s="283"/>
      <c r="C5" s="286"/>
      <c r="D5" s="286"/>
      <c r="E5" s="286"/>
      <c r="F5" s="286"/>
      <c r="G5" s="286"/>
      <c r="H5" s="286"/>
      <c r="I5" s="286"/>
      <c r="J5" s="286"/>
      <c r="K5" s="285"/>
    </row>
    <row r="6" s="1" customFormat="1" ht="15" customHeight="1">
      <c r="B6" s="283"/>
      <c r="C6" s="287" t="s">
        <v>532</v>
      </c>
      <c r="D6" s="287"/>
      <c r="E6" s="287"/>
      <c r="F6" s="287"/>
      <c r="G6" s="287"/>
      <c r="H6" s="287"/>
      <c r="I6" s="287"/>
      <c r="J6" s="287"/>
      <c r="K6" s="285"/>
    </row>
    <row r="7" s="1" customFormat="1" ht="15" customHeight="1">
      <c r="B7" s="288"/>
      <c r="C7" s="287" t="s">
        <v>533</v>
      </c>
      <c r="D7" s="287"/>
      <c r="E7" s="287"/>
      <c r="F7" s="287"/>
      <c r="G7" s="287"/>
      <c r="H7" s="287"/>
      <c r="I7" s="287"/>
      <c r="J7" s="287"/>
      <c r="K7" s="285"/>
    </row>
    <row r="8" s="1" customFormat="1" ht="12.75" customHeight="1">
      <c r="B8" s="288"/>
      <c r="C8" s="287"/>
      <c r="D8" s="287"/>
      <c r="E8" s="287"/>
      <c r="F8" s="287"/>
      <c r="G8" s="287"/>
      <c r="H8" s="287"/>
      <c r="I8" s="287"/>
      <c r="J8" s="287"/>
      <c r="K8" s="285"/>
    </row>
    <row r="9" s="1" customFormat="1" ht="15" customHeight="1">
      <c r="B9" s="288"/>
      <c r="C9" s="287" t="s">
        <v>534</v>
      </c>
      <c r="D9" s="287"/>
      <c r="E9" s="287"/>
      <c r="F9" s="287"/>
      <c r="G9" s="287"/>
      <c r="H9" s="287"/>
      <c r="I9" s="287"/>
      <c r="J9" s="287"/>
      <c r="K9" s="285"/>
    </row>
    <row r="10" s="1" customFormat="1" ht="15" customHeight="1">
      <c r="B10" s="288"/>
      <c r="C10" s="287"/>
      <c r="D10" s="287" t="s">
        <v>535</v>
      </c>
      <c r="E10" s="287"/>
      <c r="F10" s="287"/>
      <c r="G10" s="287"/>
      <c r="H10" s="287"/>
      <c r="I10" s="287"/>
      <c r="J10" s="287"/>
      <c r="K10" s="285"/>
    </row>
    <row r="11" s="1" customFormat="1" ht="15" customHeight="1">
      <c r="B11" s="288"/>
      <c r="C11" s="289"/>
      <c r="D11" s="287" t="s">
        <v>536</v>
      </c>
      <c r="E11" s="287"/>
      <c r="F11" s="287"/>
      <c r="G11" s="287"/>
      <c r="H11" s="287"/>
      <c r="I11" s="287"/>
      <c r="J11" s="287"/>
      <c r="K11" s="285"/>
    </row>
    <row r="12" s="1" customFormat="1" ht="15" customHeight="1">
      <c r="B12" s="288"/>
      <c r="C12" s="289"/>
      <c r="D12" s="287"/>
      <c r="E12" s="287"/>
      <c r="F12" s="287"/>
      <c r="G12" s="287"/>
      <c r="H12" s="287"/>
      <c r="I12" s="287"/>
      <c r="J12" s="287"/>
      <c r="K12" s="285"/>
    </row>
    <row r="13" s="1" customFormat="1" ht="15" customHeight="1">
      <c r="B13" s="288"/>
      <c r="C13" s="289"/>
      <c r="D13" s="290" t="s">
        <v>537</v>
      </c>
      <c r="E13" s="287"/>
      <c r="F13" s="287"/>
      <c r="G13" s="287"/>
      <c r="H13" s="287"/>
      <c r="I13" s="287"/>
      <c r="J13" s="287"/>
      <c r="K13" s="285"/>
    </row>
    <row r="14" s="1" customFormat="1" ht="12.75" customHeight="1">
      <c r="B14" s="288"/>
      <c r="C14" s="289"/>
      <c r="D14" s="289"/>
      <c r="E14" s="289"/>
      <c r="F14" s="289"/>
      <c r="G14" s="289"/>
      <c r="H14" s="289"/>
      <c r="I14" s="289"/>
      <c r="J14" s="289"/>
      <c r="K14" s="285"/>
    </row>
    <row r="15" s="1" customFormat="1" ht="15" customHeight="1">
      <c r="B15" s="288"/>
      <c r="C15" s="289"/>
      <c r="D15" s="287" t="s">
        <v>538</v>
      </c>
      <c r="E15" s="287"/>
      <c r="F15" s="287"/>
      <c r="G15" s="287"/>
      <c r="H15" s="287"/>
      <c r="I15" s="287"/>
      <c r="J15" s="287"/>
      <c r="K15" s="285"/>
    </row>
    <row r="16" s="1" customFormat="1" ht="15" customHeight="1">
      <c r="B16" s="288"/>
      <c r="C16" s="289"/>
      <c r="D16" s="287" t="s">
        <v>539</v>
      </c>
      <c r="E16" s="287"/>
      <c r="F16" s="287"/>
      <c r="G16" s="287"/>
      <c r="H16" s="287"/>
      <c r="I16" s="287"/>
      <c r="J16" s="287"/>
      <c r="K16" s="285"/>
    </row>
    <row r="17" s="1" customFormat="1" ht="15" customHeight="1">
      <c r="B17" s="288"/>
      <c r="C17" s="289"/>
      <c r="D17" s="287" t="s">
        <v>540</v>
      </c>
      <c r="E17" s="287"/>
      <c r="F17" s="287"/>
      <c r="G17" s="287"/>
      <c r="H17" s="287"/>
      <c r="I17" s="287"/>
      <c r="J17" s="287"/>
      <c r="K17" s="285"/>
    </row>
    <row r="18" s="1" customFormat="1" ht="15" customHeight="1">
      <c r="B18" s="288"/>
      <c r="C18" s="289"/>
      <c r="D18" s="289"/>
      <c r="E18" s="291" t="s">
        <v>85</v>
      </c>
      <c r="F18" s="287" t="s">
        <v>541</v>
      </c>
      <c r="G18" s="287"/>
      <c r="H18" s="287"/>
      <c r="I18" s="287"/>
      <c r="J18" s="287"/>
      <c r="K18" s="285"/>
    </row>
    <row r="19" s="1" customFormat="1" ht="15" customHeight="1">
      <c r="B19" s="288"/>
      <c r="C19" s="289"/>
      <c r="D19" s="289"/>
      <c r="E19" s="291" t="s">
        <v>542</v>
      </c>
      <c r="F19" s="287" t="s">
        <v>543</v>
      </c>
      <c r="G19" s="287"/>
      <c r="H19" s="287"/>
      <c r="I19" s="287"/>
      <c r="J19" s="287"/>
      <c r="K19" s="285"/>
    </row>
    <row r="20" s="1" customFormat="1" ht="15" customHeight="1">
      <c r="B20" s="288"/>
      <c r="C20" s="289"/>
      <c r="D20" s="289"/>
      <c r="E20" s="291" t="s">
        <v>544</v>
      </c>
      <c r="F20" s="287" t="s">
        <v>545</v>
      </c>
      <c r="G20" s="287"/>
      <c r="H20" s="287"/>
      <c r="I20" s="287"/>
      <c r="J20" s="287"/>
      <c r="K20" s="285"/>
    </row>
    <row r="21" s="1" customFormat="1" ht="15" customHeight="1">
      <c r="B21" s="288"/>
      <c r="C21" s="289"/>
      <c r="D21" s="289"/>
      <c r="E21" s="291" t="s">
        <v>546</v>
      </c>
      <c r="F21" s="287" t="s">
        <v>547</v>
      </c>
      <c r="G21" s="287"/>
      <c r="H21" s="287"/>
      <c r="I21" s="287"/>
      <c r="J21" s="287"/>
      <c r="K21" s="285"/>
    </row>
    <row r="22" s="1" customFormat="1" ht="15" customHeight="1">
      <c r="B22" s="288"/>
      <c r="C22" s="289"/>
      <c r="D22" s="289"/>
      <c r="E22" s="291" t="s">
        <v>548</v>
      </c>
      <c r="F22" s="287" t="s">
        <v>549</v>
      </c>
      <c r="G22" s="287"/>
      <c r="H22" s="287"/>
      <c r="I22" s="287"/>
      <c r="J22" s="287"/>
      <c r="K22" s="285"/>
    </row>
    <row r="23" s="1" customFormat="1" ht="15" customHeight="1">
      <c r="B23" s="288"/>
      <c r="C23" s="289"/>
      <c r="D23" s="289"/>
      <c r="E23" s="291" t="s">
        <v>550</v>
      </c>
      <c r="F23" s="287" t="s">
        <v>551</v>
      </c>
      <c r="G23" s="287"/>
      <c r="H23" s="287"/>
      <c r="I23" s="287"/>
      <c r="J23" s="287"/>
      <c r="K23" s="285"/>
    </row>
    <row r="24" s="1" customFormat="1" ht="12.75" customHeight="1">
      <c r="B24" s="288"/>
      <c r="C24" s="289"/>
      <c r="D24" s="289"/>
      <c r="E24" s="289"/>
      <c r="F24" s="289"/>
      <c r="G24" s="289"/>
      <c r="H24" s="289"/>
      <c r="I24" s="289"/>
      <c r="J24" s="289"/>
      <c r="K24" s="285"/>
    </row>
    <row r="25" s="1" customFormat="1" ht="15" customHeight="1">
      <c r="B25" s="288"/>
      <c r="C25" s="287" t="s">
        <v>552</v>
      </c>
      <c r="D25" s="287"/>
      <c r="E25" s="287"/>
      <c r="F25" s="287"/>
      <c r="G25" s="287"/>
      <c r="H25" s="287"/>
      <c r="I25" s="287"/>
      <c r="J25" s="287"/>
      <c r="K25" s="285"/>
    </row>
    <row r="26" s="1" customFormat="1" ht="15" customHeight="1">
      <c r="B26" s="288"/>
      <c r="C26" s="287" t="s">
        <v>553</v>
      </c>
      <c r="D26" s="287"/>
      <c r="E26" s="287"/>
      <c r="F26" s="287"/>
      <c r="G26" s="287"/>
      <c r="H26" s="287"/>
      <c r="I26" s="287"/>
      <c r="J26" s="287"/>
      <c r="K26" s="285"/>
    </row>
    <row r="27" s="1" customFormat="1" ht="15" customHeight="1">
      <c r="B27" s="288"/>
      <c r="C27" s="287"/>
      <c r="D27" s="287" t="s">
        <v>554</v>
      </c>
      <c r="E27" s="287"/>
      <c r="F27" s="287"/>
      <c r="G27" s="287"/>
      <c r="H27" s="287"/>
      <c r="I27" s="287"/>
      <c r="J27" s="287"/>
      <c r="K27" s="285"/>
    </row>
    <row r="28" s="1" customFormat="1" ht="15" customHeight="1">
      <c r="B28" s="288"/>
      <c r="C28" s="289"/>
      <c r="D28" s="287" t="s">
        <v>555</v>
      </c>
      <c r="E28" s="287"/>
      <c r="F28" s="287"/>
      <c r="G28" s="287"/>
      <c r="H28" s="287"/>
      <c r="I28" s="287"/>
      <c r="J28" s="287"/>
      <c r="K28" s="285"/>
    </row>
    <row r="29" s="1" customFormat="1" ht="12.75" customHeight="1">
      <c r="B29" s="288"/>
      <c r="C29" s="289"/>
      <c r="D29" s="289"/>
      <c r="E29" s="289"/>
      <c r="F29" s="289"/>
      <c r="G29" s="289"/>
      <c r="H29" s="289"/>
      <c r="I29" s="289"/>
      <c r="J29" s="289"/>
      <c r="K29" s="285"/>
    </row>
    <row r="30" s="1" customFormat="1" ht="15" customHeight="1">
      <c r="B30" s="288"/>
      <c r="C30" s="289"/>
      <c r="D30" s="287" t="s">
        <v>556</v>
      </c>
      <c r="E30" s="287"/>
      <c r="F30" s="287"/>
      <c r="G30" s="287"/>
      <c r="H30" s="287"/>
      <c r="I30" s="287"/>
      <c r="J30" s="287"/>
      <c r="K30" s="285"/>
    </row>
    <row r="31" s="1" customFormat="1" ht="15" customHeight="1">
      <c r="B31" s="288"/>
      <c r="C31" s="289"/>
      <c r="D31" s="287" t="s">
        <v>557</v>
      </c>
      <c r="E31" s="287"/>
      <c r="F31" s="287"/>
      <c r="G31" s="287"/>
      <c r="H31" s="287"/>
      <c r="I31" s="287"/>
      <c r="J31" s="287"/>
      <c r="K31" s="285"/>
    </row>
    <row r="32" s="1" customFormat="1" ht="12.75" customHeight="1">
      <c r="B32" s="288"/>
      <c r="C32" s="289"/>
      <c r="D32" s="289"/>
      <c r="E32" s="289"/>
      <c r="F32" s="289"/>
      <c r="G32" s="289"/>
      <c r="H32" s="289"/>
      <c r="I32" s="289"/>
      <c r="J32" s="289"/>
      <c r="K32" s="285"/>
    </row>
    <row r="33" s="1" customFormat="1" ht="15" customHeight="1">
      <c r="B33" s="288"/>
      <c r="C33" s="289"/>
      <c r="D33" s="287" t="s">
        <v>558</v>
      </c>
      <c r="E33" s="287"/>
      <c r="F33" s="287"/>
      <c r="G33" s="287"/>
      <c r="H33" s="287"/>
      <c r="I33" s="287"/>
      <c r="J33" s="287"/>
      <c r="K33" s="285"/>
    </row>
    <row r="34" s="1" customFormat="1" ht="15" customHeight="1">
      <c r="B34" s="288"/>
      <c r="C34" s="289"/>
      <c r="D34" s="287" t="s">
        <v>559</v>
      </c>
      <c r="E34" s="287"/>
      <c r="F34" s="287"/>
      <c r="G34" s="287"/>
      <c r="H34" s="287"/>
      <c r="I34" s="287"/>
      <c r="J34" s="287"/>
      <c r="K34" s="285"/>
    </row>
    <row r="35" s="1" customFormat="1" ht="15" customHeight="1">
      <c r="B35" s="288"/>
      <c r="C35" s="289"/>
      <c r="D35" s="287" t="s">
        <v>560</v>
      </c>
      <c r="E35" s="287"/>
      <c r="F35" s="287"/>
      <c r="G35" s="287"/>
      <c r="H35" s="287"/>
      <c r="I35" s="287"/>
      <c r="J35" s="287"/>
      <c r="K35" s="285"/>
    </row>
    <row r="36" s="1" customFormat="1" ht="15" customHeight="1">
      <c r="B36" s="288"/>
      <c r="C36" s="289"/>
      <c r="D36" s="287"/>
      <c r="E36" s="290" t="s">
        <v>106</v>
      </c>
      <c r="F36" s="287"/>
      <c r="G36" s="287" t="s">
        <v>561</v>
      </c>
      <c r="H36" s="287"/>
      <c r="I36" s="287"/>
      <c r="J36" s="287"/>
      <c r="K36" s="285"/>
    </row>
    <row r="37" s="1" customFormat="1" ht="30.75" customHeight="1">
      <c r="B37" s="288"/>
      <c r="C37" s="289"/>
      <c r="D37" s="287"/>
      <c r="E37" s="290" t="s">
        <v>562</v>
      </c>
      <c r="F37" s="287"/>
      <c r="G37" s="287" t="s">
        <v>563</v>
      </c>
      <c r="H37" s="287"/>
      <c r="I37" s="287"/>
      <c r="J37" s="287"/>
      <c r="K37" s="285"/>
    </row>
    <row r="38" s="1" customFormat="1" ht="15" customHeight="1">
      <c r="B38" s="288"/>
      <c r="C38" s="289"/>
      <c r="D38" s="287"/>
      <c r="E38" s="290" t="s">
        <v>59</v>
      </c>
      <c r="F38" s="287"/>
      <c r="G38" s="287" t="s">
        <v>564</v>
      </c>
      <c r="H38" s="287"/>
      <c r="I38" s="287"/>
      <c r="J38" s="287"/>
      <c r="K38" s="285"/>
    </row>
    <row r="39" s="1" customFormat="1" ht="15" customHeight="1">
      <c r="B39" s="288"/>
      <c r="C39" s="289"/>
      <c r="D39" s="287"/>
      <c r="E39" s="290" t="s">
        <v>60</v>
      </c>
      <c r="F39" s="287"/>
      <c r="G39" s="287" t="s">
        <v>565</v>
      </c>
      <c r="H39" s="287"/>
      <c r="I39" s="287"/>
      <c r="J39" s="287"/>
      <c r="K39" s="285"/>
    </row>
    <row r="40" s="1" customFormat="1" ht="15" customHeight="1">
      <c r="B40" s="288"/>
      <c r="C40" s="289"/>
      <c r="D40" s="287"/>
      <c r="E40" s="290" t="s">
        <v>107</v>
      </c>
      <c r="F40" s="287"/>
      <c r="G40" s="287" t="s">
        <v>566</v>
      </c>
      <c r="H40" s="287"/>
      <c r="I40" s="287"/>
      <c r="J40" s="287"/>
      <c r="K40" s="285"/>
    </row>
    <row r="41" s="1" customFormat="1" ht="15" customHeight="1">
      <c r="B41" s="288"/>
      <c r="C41" s="289"/>
      <c r="D41" s="287"/>
      <c r="E41" s="290" t="s">
        <v>108</v>
      </c>
      <c r="F41" s="287"/>
      <c r="G41" s="287" t="s">
        <v>567</v>
      </c>
      <c r="H41" s="287"/>
      <c r="I41" s="287"/>
      <c r="J41" s="287"/>
      <c r="K41" s="285"/>
    </row>
    <row r="42" s="1" customFormat="1" ht="15" customHeight="1">
      <c r="B42" s="288"/>
      <c r="C42" s="289"/>
      <c r="D42" s="287"/>
      <c r="E42" s="290" t="s">
        <v>568</v>
      </c>
      <c r="F42" s="287"/>
      <c r="G42" s="287" t="s">
        <v>569</v>
      </c>
      <c r="H42" s="287"/>
      <c r="I42" s="287"/>
      <c r="J42" s="287"/>
      <c r="K42" s="285"/>
    </row>
    <row r="43" s="1" customFormat="1" ht="15" customHeight="1">
      <c r="B43" s="288"/>
      <c r="C43" s="289"/>
      <c r="D43" s="287"/>
      <c r="E43" s="290"/>
      <c r="F43" s="287"/>
      <c r="G43" s="287" t="s">
        <v>570</v>
      </c>
      <c r="H43" s="287"/>
      <c r="I43" s="287"/>
      <c r="J43" s="287"/>
      <c r="K43" s="285"/>
    </row>
    <row r="44" s="1" customFormat="1" ht="15" customHeight="1">
      <c r="B44" s="288"/>
      <c r="C44" s="289"/>
      <c r="D44" s="287"/>
      <c r="E44" s="290" t="s">
        <v>571</v>
      </c>
      <c r="F44" s="287"/>
      <c r="G44" s="287" t="s">
        <v>572</v>
      </c>
      <c r="H44" s="287"/>
      <c r="I44" s="287"/>
      <c r="J44" s="287"/>
      <c r="K44" s="285"/>
    </row>
    <row r="45" s="1" customFormat="1" ht="15" customHeight="1">
      <c r="B45" s="288"/>
      <c r="C45" s="289"/>
      <c r="D45" s="287"/>
      <c r="E45" s="290" t="s">
        <v>110</v>
      </c>
      <c r="F45" s="287"/>
      <c r="G45" s="287" t="s">
        <v>573</v>
      </c>
      <c r="H45" s="287"/>
      <c r="I45" s="287"/>
      <c r="J45" s="287"/>
      <c r="K45" s="285"/>
    </row>
    <row r="46" s="1" customFormat="1" ht="12.75" customHeight="1">
      <c r="B46" s="288"/>
      <c r="C46" s="289"/>
      <c r="D46" s="287"/>
      <c r="E46" s="287"/>
      <c r="F46" s="287"/>
      <c r="G46" s="287"/>
      <c r="H46" s="287"/>
      <c r="I46" s="287"/>
      <c r="J46" s="287"/>
      <c r="K46" s="285"/>
    </row>
    <row r="47" s="1" customFormat="1" ht="15" customHeight="1">
      <c r="B47" s="288"/>
      <c r="C47" s="289"/>
      <c r="D47" s="287" t="s">
        <v>574</v>
      </c>
      <c r="E47" s="287"/>
      <c r="F47" s="287"/>
      <c r="G47" s="287"/>
      <c r="H47" s="287"/>
      <c r="I47" s="287"/>
      <c r="J47" s="287"/>
      <c r="K47" s="285"/>
    </row>
    <row r="48" s="1" customFormat="1" ht="15" customHeight="1">
      <c r="B48" s="288"/>
      <c r="C48" s="289"/>
      <c r="D48" s="289"/>
      <c r="E48" s="287" t="s">
        <v>575</v>
      </c>
      <c r="F48" s="287"/>
      <c r="G48" s="287"/>
      <c r="H48" s="287"/>
      <c r="I48" s="287"/>
      <c r="J48" s="287"/>
      <c r="K48" s="285"/>
    </row>
    <row r="49" s="1" customFormat="1" ht="15" customHeight="1">
      <c r="B49" s="288"/>
      <c r="C49" s="289"/>
      <c r="D49" s="289"/>
      <c r="E49" s="287" t="s">
        <v>576</v>
      </c>
      <c r="F49" s="287"/>
      <c r="G49" s="287"/>
      <c r="H49" s="287"/>
      <c r="I49" s="287"/>
      <c r="J49" s="287"/>
      <c r="K49" s="285"/>
    </row>
    <row r="50" s="1" customFormat="1" ht="15" customHeight="1">
      <c r="B50" s="288"/>
      <c r="C50" s="289"/>
      <c r="D50" s="289"/>
      <c r="E50" s="287" t="s">
        <v>577</v>
      </c>
      <c r="F50" s="287"/>
      <c r="G50" s="287"/>
      <c r="H50" s="287"/>
      <c r="I50" s="287"/>
      <c r="J50" s="287"/>
      <c r="K50" s="285"/>
    </row>
    <row r="51" s="1" customFormat="1" ht="15" customHeight="1">
      <c r="B51" s="288"/>
      <c r="C51" s="289"/>
      <c r="D51" s="287" t="s">
        <v>578</v>
      </c>
      <c r="E51" s="287"/>
      <c r="F51" s="287"/>
      <c r="G51" s="287"/>
      <c r="H51" s="287"/>
      <c r="I51" s="287"/>
      <c r="J51" s="287"/>
      <c r="K51" s="285"/>
    </row>
    <row r="52" s="1" customFormat="1" ht="25.5" customHeight="1">
      <c r="B52" s="283"/>
      <c r="C52" s="284" t="s">
        <v>579</v>
      </c>
      <c r="D52" s="284"/>
      <c r="E52" s="284"/>
      <c r="F52" s="284"/>
      <c r="G52" s="284"/>
      <c r="H52" s="284"/>
      <c r="I52" s="284"/>
      <c r="J52" s="284"/>
      <c r="K52" s="285"/>
    </row>
    <row r="53" s="1" customFormat="1" ht="5.25" customHeight="1">
      <c r="B53" s="283"/>
      <c r="C53" s="286"/>
      <c r="D53" s="286"/>
      <c r="E53" s="286"/>
      <c r="F53" s="286"/>
      <c r="G53" s="286"/>
      <c r="H53" s="286"/>
      <c r="I53" s="286"/>
      <c r="J53" s="286"/>
      <c r="K53" s="285"/>
    </row>
    <row r="54" s="1" customFormat="1" ht="15" customHeight="1">
      <c r="B54" s="283"/>
      <c r="C54" s="287" t="s">
        <v>580</v>
      </c>
      <c r="D54" s="287"/>
      <c r="E54" s="287"/>
      <c r="F54" s="287"/>
      <c r="G54" s="287"/>
      <c r="H54" s="287"/>
      <c r="I54" s="287"/>
      <c r="J54" s="287"/>
      <c r="K54" s="285"/>
    </row>
    <row r="55" s="1" customFormat="1" ht="15" customHeight="1">
      <c r="B55" s="283"/>
      <c r="C55" s="287" t="s">
        <v>581</v>
      </c>
      <c r="D55" s="287"/>
      <c r="E55" s="287"/>
      <c r="F55" s="287"/>
      <c r="G55" s="287"/>
      <c r="H55" s="287"/>
      <c r="I55" s="287"/>
      <c r="J55" s="287"/>
      <c r="K55" s="285"/>
    </row>
    <row r="56" s="1" customFormat="1" ht="12.75" customHeight="1">
      <c r="B56" s="283"/>
      <c r="C56" s="287"/>
      <c r="D56" s="287"/>
      <c r="E56" s="287"/>
      <c r="F56" s="287"/>
      <c r="G56" s="287"/>
      <c r="H56" s="287"/>
      <c r="I56" s="287"/>
      <c r="J56" s="287"/>
      <c r="K56" s="285"/>
    </row>
    <row r="57" s="1" customFormat="1" ht="15" customHeight="1">
      <c r="B57" s="283"/>
      <c r="C57" s="287" t="s">
        <v>582</v>
      </c>
      <c r="D57" s="287"/>
      <c r="E57" s="287"/>
      <c r="F57" s="287"/>
      <c r="G57" s="287"/>
      <c r="H57" s="287"/>
      <c r="I57" s="287"/>
      <c r="J57" s="287"/>
      <c r="K57" s="285"/>
    </row>
    <row r="58" s="1" customFormat="1" ht="15" customHeight="1">
      <c r="B58" s="283"/>
      <c r="C58" s="289"/>
      <c r="D58" s="287" t="s">
        <v>583</v>
      </c>
      <c r="E58" s="287"/>
      <c r="F58" s="287"/>
      <c r="G58" s="287"/>
      <c r="H58" s="287"/>
      <c r="I58" s="287"/>
      <c r="J58" s="287"/>
      <c r="K58" s="285"/>
    </row>
    <row r="59" s="1" customFormat="1" ht="15" customHeight="1">
      <c r="B59" s="283"/>
      <c r="C59" s="289"/>
      <c r="D59" s="287" t="s">
        <v>584</v>
      </c>
      <c r="E59" s="287"/>
      <c r="F59" s="287"/>
      <c r="G59" s="287"/>
      <c r="H59" s="287"/>
      <c r="I59" s="287"/>
      <c r="J59" s="287"/>
      <c r="K59" s="285"/>
    </row>
    <row r="60" s="1" customFormat="1" ht="15" customHeight="1">
      <c r="B60" s="283"/>
      <c r="C60" s="289"/>
      <c r="D60" s="287" t="s">
        <v>585</v>
      </c>
      <c r="E60" s="287"/>
      <c r="F60" s="287"/>
      <c r="G60" s="287"/>
      <c r="H60" s="287"/>
      <c r="I60" s="287"/>
      <c r="J60" s="287"/>
      <c r="K60" s="285"/>
    </row>
    <row r="61" s="1" customFormat="1" ht="15" customHeight="1">
      <c r="B61" s="283"/>
      <c r="C61" s="289"/>
      <c r="D61" s="287" t="s">
        <v>586</v>
      </c>
      <c r="E61" s="287"/>
      <c r="F61" s="287"/>
      <c r="G61" s="287"/>
      <c r="H61" s="287"/>
      <c r="I61" s="287"/>
      <c r="J61" s="287"/>
      <c r="K61" s="285"/>
    </row>
    <row r="62" s="1" customFormat="1" ht="15" customHeight="1">
      <c r="B62" s="283"/>
      <c r="C62" s="289"/>
      <c r="D62" s="292" t="s">
        <v>587</v>
      </c>
      <c r="E62" s="292"/>
      <c r="F62" s="292"/>
      <c r="G62" s="292"/>
      <c r="H62" s="292"/>
      <c r="I62" s="292"/>
      <c r="J62" s="292"/>
      <c r="K62" s="285"/>
    </row>
    <row r="63" s="1" customFormat="1" ht="15" customHeight="1">
      <c r="B63" s="283"/>
      <c r="C63" s="289"/>
      <c r="D63" s="287" t="s">
        <v>588</v>
      </c>
      <c r="E63" s="287"/>
      <c r="F63" s="287"/>
      <c r="G63" s="287"/>
      <c r="H63" s="287"/>
      <c r="I63" s="287"/>
      <c r="J63" s="287"/>
      <c r="K63" s="285"/>
    </row>
    <row r="64" s="1" customFormat="1" ht="12.75" customHeight="1">
      <c r="B64" s="283"/>
      <c r="C64" s="289"/>
      <c r="D64" s="289"/>
      <c r="E64" s="293"/>
      <c r="F64" s="289"/>
      <c r="G64" s="289"/>
      <c r="H64" s="289"/>
      <c r="I64" s="289"/>
      <c r="J64" s="289"/>
      <c r="K64" s="285"/>
    </row>
    <row r="65" s="1" customFormat="1" ht="15" customHeight="1">
      <c r="B65" s="283"/>
      <c r="C65" s="289"/>
      <c r="D65" s="287" t="s">
        <v>589</v>
      </c>
      <c r="E65" s="287"/>
      <c r="F65" s="287"/>
      <c r="G65" s="287"/>
      <c r="H65" s="287"/>
      <c r="I65" s="287"/>
      <c r="J65" s="287"/>
      <c r="K65" s="285"/>
    </row>
    <row r="66" s="1" customFormat="1" ht="15" customHeight="1">
      <c r="B66" s="283"/>
      <c r="C66" s="289"/>
      <c r="D66" s="292" t="s">
        <v>590</v>
      </c>
      <c r="E66" s="292"/>
      <c r="F66" s="292"/>
      <c r="G66" s="292"/>
      <c r="H66" s="292"/>
      <c r="I66" s="292"/>
      <c r="J66" s="292"/>
      <c r="K66" s="285"/>
    </row>
    <row r="67" s="1" customFormat="1" ht="15" customHeight="1">
      <c r="B67" s="283"/>
      <c r="C67" s="289"/>
      <c r="D67" s="287" t="s">
        <v>591</v>
      </c>
      <c r="E67" s="287"/>
      <c r="F67" s="287"/>
      <c r="G67" s="287"/>
      <c r="H67" s="287"/>
      <c r="I67" s="287"/>
      <c r="J67" s="287"/>
      <c r="K67" s="285"/>
    </row>
    <row r="68" s="1" customFormat="1" ht="15" customHeight="1">
      <c r="B68" s="283"/>
      <c r="C68" s="289"/>
      <c r="D68" s="287" t="s">
        <v>592</v>
      </c>
      <c r="E68" s="287"/>
      <c r="F68" s="287"/>
      <c r="G68" s="287"/>
      <c r="H68" s="287"/>
      <c r="I68" s="287"/>
      <c r="J68" s="287"/>
      <c r="K68" s="285"/>
    </row>
    <row r="69" s="1" customFormat="1" ht="15" customHeight="1">
      <c r="B69" s="283"/>
      <c r="C69" s="289"/>
      <c r="D69" s="287" t="s">
        <v>593</v>
      </c>
      <c r="E69" s="287"/>
      <c r="F69" s="287"/>
      <c r="G69" s="287"/>
      <c r="H69" s="287"/>
      <c r="I69" s="287"/>
      <c r="J69" s="287"/>
      <c r="K69" s="285"/>
    </row>
    <row r="70" s="1" customFormat="1" ht="15" customHeight="1">
      <c r="B70" s="283"/>
      <c r="C70" s="289"/>
      <c r="D70" s="287" t="s">
        <v>594</v>
      </c>
      <c r="E70" s="287"/>
      <c r="F70" s="287"/>
      <c r="G70" s="287"/>
      <c r="H70" s="287"/>
      <c r="I70" s="287"/>
      <c r="J70" s="287"/>
      <c r="K70" s="285"/>
    </row>
    <row r="71" s="1" customFormat="1" ht="12.75" customHeight="1">
      <c r="B71" s="294"/>
      <c r="C71" s="295"/>
      <c r="D71" s="295"/>
      <c r="E71" s="295"/>
      <c r="F71" s="295"/>
      <c r="G71" s="295"/>
      <c r="H71" s="295"/>
      <c r="I71" s="295"/>
      <c r="J71" s="295"/>
      <c r="K71" s="296"/>
    </row>
    <row r="72" s="1" customFormat="1" ht="18.75" customHeight="1">
      <c r="B72" s="297"/>
      <c r="C72" s="297"/>
      <c r="D72" s="297"/>
      <c r="E72" s="297"/>
      <c r="F72" s="297"/>
      <c r="G72" s="297"/>
      <c r="H72" s="297"/>
      <c r="I72" s="297"/>
      <c r="J72" s="297"/>
      <c r="K72" s="298"/>
    </row>
    <row r="73" s="1" customFormat="1" ht="18.75" customHeight="1">
      <c r="B73" s="298"/>
      <c r="C73" s="298"/>
      <c r="D73" s="298"/>
      <c r="E73" s="298"/>
      <c r="F73" s="298"/>
      <c r="G73" s="298"/>
      <c r="H73" s="298"/>
      <c r="I73" s="298"/>
      <c r="J73" s="298"/>
      <c r="K73" s="298"/>
    </row>
    <row r="74" s="1" customFormat="1" ht="7.5" customHeight="1">
      <c r="B74" s="299"/>
      <c r="C74" s="300"/>
      <c r="D74" s="300"/>
      <c r="E74" s="300"/>
      <c r="F74" s="300"/>
      <c r="G74" s="300"/>
      <c r="H74" s="300"/>
      <c r="I74" s="300"/>
      <c r="J74" s="300"/>
      <c r="K74" s="301"/>
    </row>
    <row r="75" s="1" customFormat="1" ht="45" customHeight="1">
      <c r="B75" s="302"/>
      <c r="C75" s="303" t="s">
        <v>595</v>
      </c>
      <c r="D75" s="303"/>
      <c r="E75" s="303"/>
      <c r="F75" s="303"/>
      <c r="G75" s="303"/>
      <c r="H75" s="303"/>
      <c r="I75" s="303"/>
      <c r="J75" s="303"/>
      <c r="K75" s="304"/>
    </row>
    <row r="76" s="1" customFormat="1" ht="17.25" customHeight="1">
      <c r="B76" s="302"/>
      <c r="C76" s="305" t="s">
        <v>596</v>
      </c>
      <c r="D76" s="305"/>
      <c r="E76" s="305"/>
      <c r="F76" s="305" t="s">
        <v>597</v>
      </c>
      <c r="G76" s="306"/>
      <c r="H76" s="305" t="s">
        <v>60</v>
      </c>
      <c r="I76" s="305" t="s">
        <v>63</v>
      </c>
      <c r="J76" s="305" t="s">
        <v>598</v>
      </c>
      <c r="K76" s="304"/>
    </row>
    <row r="77" s="1" customFormat="1" ht="17.25" customHeight="1">
      <c r="B77" s="302"/>
      <c r="C77" s="307" t="s">
        <v>599</v>
      </c>
      <c r="D77" s="307"/>
      <c r="E77" s="307"/>
      <c r="F77" s="308" t="s">
        <v>600</v>
      </c>
      <c r="G77" s="309"/>
      <c r="H77" s="307"/>
      <c r="I77" s="307"/>
      <c r="J77" s="307" t="s">
        <v>601</v>
      </c>
      <c r="K77" s="304"/>
    </row>
    <row r="78" s="1" customFormat="1" ht="5.25" customHeight="1">
      <c r="B78" s="302"/>
      <c r="C78" s="310"/>
      <c r="D78" s="310"/>
      <c r="E78" s="310"/>
      <c r="F78" s="310"/>
      <c r="G78" s="311"/>
      <c r="H78" s="310"/>
      <c r="I78" s="310"/>
      <c r="J78" s="310"/>
      <c r="K78" s="304"/>
    </row>
    <row r="79" s="1" customFormat="1" ht="15" customHeight="1">
      <c r="B79" s="302"/>
      <c r="C79" s="290" t="s">
        <v>59</v>
      </c>
      <c r="D79" s="310"/>
      <c r="E79" s="310"/>
      <c r="F79" s="312" t="s">
        <v>602</v>
      </c>
      <c r="G79" s="311"/>
      <c r="H79" s="290" t="s">
        <v>603</v>
      </c>
      <c r="I79" s="290" t="s">
        <v>604</v>
      </c>
      <c r="J79" s="290">
        <v>20</v>
      </c>
      <c r="K79" s="304"/>
    </row>
    <row r="80" s="1" customFormat="1" ht="15" customHeight="1">
      <c r="B80" s="302"/>
      <c r="C80" s="290" t="s">
        <v>605</v>
      </c>
      <c r="D80" s="290"/>
      <c r="E80" s="290"/>
      <c r="F80" s="312" t="s">
        <v>602</v>
      </c>
      <c r="G80" s="311"/>
      <c r="H80" s="290" t="s">
        <v>606</v>
      </c>
      <c r="I80" s="290" t="s">
        <v>604</v>
      </c>
      <c r="J80" s="290">
        <v>120</v>
      </c>
      <c r="K80" s="304"/>
    </row>
    <row r="81" s="1" customFormat="1" ht="15" customHeight="1">
      <c r="B81" s="313"/>
      <c r="C81" s="290" t="s">
        <v>607</v>
      </c>
      <c r="D81" s="290"/>
      <c r="E81" s="290"/>
      <c r="F81" s="312" t="s">
        <v>608</v>
      </c>
      <c r="G81" s="311"/>
      <c r="H81" s="290" t="s">
        <v>609</v>
      </c>
      <c r="I81" s="290" t="s">
        <v>604</v>
      </c>
      <c r="J81" s="290">
        <v>50</v>
      </c>
      <c r="K81" s="304"/>
    </row>
    <row r="82" s="1" customFormat="1" ht="15" customHeight="1">
      <c r="B82" s="313"/>
      <c r="C82" s="290" t="s">
        <v>610</v>
      </c>
      <c r="D82" s="290"/>
      <c r="E82" s="290"/>
      <c r="F82" s="312" t="s">
        <v>602</v>
      </c>
      <c r="G82" s="311"/>
      <c r="H82" s="290" t="s">
        <v>611</v>
      </c>
      <c r="I82" s="290" t="s">
        <v>612</v>
      </c>
      <c r="J82" s="290"/>
      <c r="K82" s="304"/>
    </row>
    <row r="83" s="1" customFormat="1" ht="15" customHeight="1">
      <c r="B83" s="313"/>
      <c r="C83" s="314" t="s">
        <v>613</v>
      </c>
      <c r="D83" s="314"/>
      <c r="E83" s="314"/>
      <c r="F83" s="315" t="s">
        <v>608</v>
      </c>
      <c r="G83" s="314"/>
      <c r="H83" s="314" t="s">
        <v>614</v>
      </c>
      <c r="I83" s="314" t="s">
        <v>604</v>
      </c>
      <c r="J83" s="314">
        <v>15</v>
      </c>
      <c r="K83" s="304"/>
    </row>
    <row r="84" s="1" customFormat="1" ht="15" customHeight="1">
      <c r="B84" s="313"/>
      <c r="C84" s="314" t="s">
        <v>615</v>
      </c>
      <c r="D84" s="314"/>
      <c r="E84" s="314"/>
      <c r="F84" s="315" t="s">
        <v>608</v>
      </c>
      <c r="G84" s="314"/>
      <c r="H84" s="314" t="s">
        <v>616</v>
      </c>
      <c r="I84" s="314" t="s">
        <v>604</v>
      </c>
      <c r="J84" s="314">
        <v>15</v>
      </c>
      <c r="K84" s="304"/>
    </row>
    <row r="85" s="1" customFormat="1" ht="15" customHeight="1">
      <c r="B85" s="313"/>
      <c r="C85" s="314" t="s">
        <v>617</v>
      </c>
      <c r="D85" s="314"/>
      <c r="E85" s="314"/>
      <c r="F85" s="315" t="s">
        <v>608</v>
      </c>
      <c r="G85" s="314"/>
      <c r="H85" s="314" t="s">
        <v>618</v>
      </c>
      <c r="I85" s="314" t="s">
        <v>604</v>
      </c>
      <c r="J85" s="314">
        <v>20</v>
      </c>
      <c r="K85" s="304"/>
    </row>
    <row r="86" s="1" customFormat="1" ht="15" customHeight="1">
      <c r="B86" s="313"/>
      <c r="C86" s="314" t="s">
        <v>619</v>
      </c>
      <c r="D86" s="314"/>
      <c r="E86" s="314"/>
      <c r="F86" s="315" t="s">
        <v>608</v>
      </c>
      <c r="G86" s="314"/>
      <c r="H86" s="314" t="s">
        <v>620</v>
      </c>
      <c r="I86" s="314" t="s">
        <v>604</v>
      </c>
      <c r="J86" s="314">
        <v>20</v>
      </c>
      <c r="K86" s="304"/>
    </row>
    <row r="87" s="1" customFormat="1" ht="15" customHeight="1">
      <c r="B87" s="313"/>
      <c r="C87" s="290" t="s">
        <v>621</v>
      </c>
      <c r="D87" s="290"/>
      <c r="E87" s="290"/>
      <c r="F87" s="312" t="s">
        <v>608</v>
      </c>
      <c r="G87" s="311"/>
      <c r="H87" s="290" t="s">
        <v>622</v>
      </c>
      <c r="I87" s="290" t="s">
        <v>604</v>
      </c>
      <c r="J87" s="290">
        <v>50</v>
      </c>
      <c r="K87" s="304"/>
    </row>
    <row r="88" s="1" customFormat="1" ht="15" customHeight="1">
      <c r="B88" s="313"/>
      <c r="C88" s="290" t="s">
        <v>623</v>
      </c>
      <c r="D88" s="290"/>
      <c r="E88" s="290"/>
      <c r="F88" s="312" t="s">
        <v>608</v>
      </c>
      <c r="G88" s="311"/>
      <c r="H88" s="290" t="s">
        <v>624</v>
      </c>
      <c r="I88" s="290" t="s">
        <v>604</v>
      </c>
      <c r="J88" s="290">
        <v>20</v>
      </c>
      <c r="K88" s="304"/>
    </row>
    <row r="89" s="1" customFormat="1" ht="15" customHeight="1">
      <c r="B89" s="313"/>
      <c r="C89" s="290" t="s">
        <v>625</v>
      </c>
      <c r="D89" s="290"/>
      <c r="E89" s="290"/>
      <c r="F89" s="312" t="s">
        <v>608</v>
      </c>
      <c r="G89" s="311"/>
      <c r="H89" s="290" t="s">
        <v>626</v>
      </c>
      <c r="I89" s="290" t="s">
        <v>604</v>
      </c>
      <c r="J89" s="290">
        <v>20</v>
      </c>
      <c r="K89" s="304"/>
    </row>
    <row r="90" s="1" customFormat="1" ht="15" customHeight="1">
      <c r="B90" s="313"/>
      <c r="C90" s="290" t="s">
        <v>627</v>
      </c>
      <c r="D90" s="290"/>
      <c r="E90" s="290"/>
      <c r="F90" s="312" t="s">
        <v>608</v>
      </c>
      <c r="G90" s="311"/>
      <c r="H90" s="290" t="s">
        <v>628</v>
      </c>
      <c r="I90" s="290" t="s">
        <v>604</v>
      </c>
      <c r="J90" s="290">
        <v>50</v>
      </c>
      <c r="K90" s="304"/>
    </row>
    <row r="91" s="1" customFormat="1" ht="15" customHeight="1">
      <c r="B91" s="313"/>
      <c r="C91" s="290" t="s">
        <v>629</v>
      </c>
      <c r="D91" s="290"/>
      <c r="E91" s="290"/>
      <c r="F91" s="312" t="s">
        <v>608</v>
      </c>
      <c r="G91" s="311"/>
      <c r="H91" s="290" t="s">
        <v>629</v>
      </c>
      <c r="I91" s="290" t="s">
        <v>604</v>
      </c>
      <c r="J91" s="290">
        <v>50</v>
      </c>
      <c r="K91" s="304"/>
    </row>
    <row r="92" s="1" customFormat="1" ht="15" customHeight="1">
      <c r="B92" s="313"/>
      <c r="C92" s="290" t="s">
        <v>630</v>
      </c>
      <c r="D92" s="290"/>
      <c r="E92" s="290"/>
      <c r="F92" s="312" t="s">
        <v>608</v>
      </c>
      <c r="G92" s="311"/>
      <c r="H92" s="290" t="s">
        <v>631</v>
      </c>
      <c r="I92" s="290" t="s">
        <v>604</v>
      </c>
      <c r="J92" s="290">
        <v>255</v>
      </c>
      <c r="K92" s="304"/>
    </row>
    <row r="93" s="1" customFormat="1" ht="15" customHeight="1">
      <c r="B93" s="313"/>
      <c r="C93" s="290" t="s">
        <v>632</v>
      </c>
      <c r="D93" s="290"/>
      <c r="E93" s="290"/>
      <c r="F93" s="312" t="s">
        <v>602</v>
      </c>
      <c r="G93" s="311"/>
      <c r="H93" s="290" t="s">
        <v>633</v>
      </c>
      <c r="I93" s="290" t="s">
        <v>634</v>
      </c>
      <c r="J93" s="290"/>
      <c r="K93" s="304"/>
    </row>
    <row r="94" s="1" customFormat="1" ht="15" customHeight="1">
      <c r="B94" s="313"/>
      <c r="C94" s="290" t="s">
        <v>635</v>
      </c>
      <c r="D94" s="290"/>
      <c r="E94" s="290"/>
      <c r="F94" s="312" t="s">
        <v>602</v>
      </c>
      <c r="G94" s="311"/>
      <c r="H94" s="290" t="s">
        <v>636</v>
      </c>
      <c r="I94" s="290" t="s">
        <v>637</v>
      </c>
      <c r="J94" s="290"/>
      <c r="K94" s="304"/>
    </row>
    <row r="95" s="1" customFormat="1" ht="15" customHeight="1">
      <c r="B95" s="313"/>
      <c r="C95" s="290" t="s">
        <v>638</v>
      </c>
      <c r="D95" s="290"/>
      <c r="E95" s="290"/>
      <c r="F95" s="312" t="s">
        <v>602</v>
      </c>
      <c r="G95" s="311"/>
      <c r="H95" s="290" t="s">
        <v>638</v>
      </c>
      <c r="I95" s="290" t="s">
        <v>637</v>
      </c>
      <c r="J95" s="290"/>
      <c r="K95" s="304"/>
    </row>
    <row r="96" s="1" customFormat="1" ht="15" customHeight="1">
      <c r="B96" s="313"/>
      <c r="C96" s="290" t="s">
        <v>44</v>
      </c>
      <c r="D96" s="290"/>
      <c r="E96" s="290"/>
      <c r="F96" s="312" t="s">
        <v>602</v>
      </c>
      <c r="G96" s="311"/>
      <c r="H96" s="290" t="s">
        <v>639</v>
      </c>
      <c r="I96" s="290" t="s">
        <v>637</v>
      </c>
      <c r="J96" s="290"/>
      <c r="K96" s="304"/>
    </row>
    <row r="97" s="1" customFormat="1" ht="15" customHeight="1">
      <c r="B97" s="313"/>
      <c r="C97" s="290" t="s">
        <v>54</v>
      </c>
      <c r="D97" s="290"/>
      <c r="E97" s="290"/>
      <c r="F97" s="312" t="s">
        <v>602</v>
      </c>
      <c r="G97" s="311"/>
      <c r="H97" s="290" t="s">
        <v>640</v>
      </c>
      <c r="I97" s="290" t="s">
        <v>637</v>
      </c>
      <c r="J97" s="290"/>
      <c r="K97" s="304"/>
    </row>
    <row r="98" s="1" customFormat="1" ht="15" customHeight="1">
      <c r="B98" s="316"/>
      <c r="C98" s="317"/>
      <c r="D98" s="317"/>
      <c r="E98" s="317"/>
      <c r="F98" s="317"/>
      <c r="G98" s="317"/>
      <c r="H98" s="317"/>
      <c r="I98" s="317"/>
      <c r="J98" s="317"/>
      <c r="K98" s="318"/>
    </row>
    <row r="99" s="1" customFormat="1" ht="18.75" customHeight="1">
      <c r="B99" s="319"/>
      <c r="C99" s="320"/>
      <c r="D99" s="320"/>
      <c r="E99" s="320"/>
      <c r="F99" s="320"/>
      <c r="G99" s="320"/>
      <c r="H99" s="320"/>
      <c r="I99" s="320"/>
      <c r="J99" s="320"/>
      <c r="K99" s="319"/>
    </row>
    <row r="100" s="1" customFormat="1" ht="18.75" customHeight="1">
      <c r="B100" s="298"/>
      <c r="C100" s="298"/>
      <c r="D100" s="298"/>
      <c r="E100" s="298"/>
      <c r="F100" s="298"/>
      <c r="G100" s="298"/>
      <c r="H100" s="298"/>
      <c r="I100" s="298"/>
      <c r="J100" s="298"/>
      <c r="K100" s="298"/>
    </row>
    <row r="101" s="1" customFormat="1" ht="7.5" customHeight="1">
      <c r="B101" s="299"/>
      <c r="C101" s="300"/>
      <c r="D101" s="300"/>
      <c r="E101" s="300"/>
      <c r="F101" s="300"/>
      <c r="G101" s="300"/>
      <c r="H101" s="300"/>
      <c r="I101" s="300"/>
      <c r="J101" s="300"/>
      <c r="K101" s="301"/>
    </row>
    <row r="102" s="1" customFormat="1" ht="45" customHeight="1">
      <c r="B102" s="302"/>
      <c r="C102" s="303" t="s">
        <v>641</v>
      </c>
      <c r="D102" s="303"/>
      <c r="E102" s="303"/>
      <c r="F102" s="303"/>
      <c r="G102" s="303"/>
      <c r="H102" s="303"/>
      <c r="I102" s="303"/>
      <c r="J102" s="303"/>
      <c r="K102" s="304"/>
    </row>
    <row r="103" s="1" customFormat="1" ht="17.25" customHeight="1">
      <c r="B103" s="302"/>
      <c r="C103" s="305" t="s">
        <v>596</v>
      </c>
      <c r="D103" s="305"/>
      <c r="E103" s="305"/>
      <c r="F103" s="305" t="s">
        <v>597</v>
      </c>
      <c r="G103" s="306"/>
      <c r="H103" s="305" t="s">
        <v>60</v>
      </c>
      <c r="I103" s="305" t="s">
        <v>63</v>
      </c>
      <c r="J103" s="305" t="s">
        <v>598</v>
      </c>
      <c r="K103" s="304"/>
    </row>
    <row r="104" s="1" customFormat="1" ht="17.25" customHeight="1">
      <c r="B104" s="302"/>
      <c r="C104" s="307" t="s">
        <v>599</v>
      </c>
      <c r="D104" s="307"/>
      <c r="E104" s="307"/>
      <c r="F104" s="308" t="s">
        <v>600</v>
      </c>
      <c r="G104" s="309"/>
      <c r="H104" s="307"/>
      <c r="I104" s="307"/>
      <c r="J104" s="307" t="s">
        <v>601</v>
      </c>
      <c r="K104" s="304"/>
    </row>
    <row r="105" s="1" customFormat="1" ht="5.25" customHeight="1">
      <c r="B105" s="302"/>
      <c r="C105" s="305"/>
      <c r="D105" s="305"/>
      <c r="E105" s="305"/>
      <c r="F105" s="305"/>
      <c r="G105" s="321"/>
      <c r="H105" s="305"/>
      <c r="I105" s="305"/>
      <c r="J105" s="305"/>
      <c r="K105" s="304"/>
    </row>
    <row r="106" s="1" customFormat="1" ht="15" customHeight="1">
      <c r="B106" s="302"/>
      <c r="C106" s="290" t="s">
        <v>59</v>
      </c>
      <c r="D106" s="310"/>
      <c r="E106" s="310"/>
      <c r="F106" s="312" t="s">
        <v>602</v>
      </c>
      <c r="G106" s="321"/>
      <c r="H106" s="290" t="s">
        <v>642</v>
      </c>
      <c r="I106" s="290" t="s">
        <v>604</v>
      </c>
      <c r="J106" s="290">
        <v>20</v>
      </c>
      <c r="K106" s="304"/>
    </row>
    <row r="107" s="1" customFormat="1" ht="15" customHeight="1">
      <c r="B107" s="302"/>
      <c r="C107" s="290" t="s">
        <v>605</v>
      </c>
      <c r="D107" s="290"/>
      <c r="E107" s="290"/>
      <c r="F107" s="312" t="s">
        <v>602</v>
      </c>
      <c r="G107" s="290"/>
      <c r="H107" s="290" t="s">
        <v>642</v>
      </c>
      <c r="I107" s="290" t="s">
        <v>604</v>
      </c>
      <c r="J107" s="290">
        <v>120</v>
      </c>
      <c r="K107" s="304"/>
    </row>
    <row r="108" s="1" customFormat="1" ht="15" customHeight="1">
      <c r="B108" s="313"/>
      <c r="C108" s="290" t="s">
        <v>607</v>
      </c>
      <c r="D108" s="290"/>
      <c r="E108" s="290"/>
      <c r="F108" s="312" t="s">
        <v>608</v>
      </c>
      <c r="G108" s="290"/>
      <c r="H108" s="290" t="s">
        <v>642</v>
      </c>
      <c r="I108" s="290" t="s">
        <v>604</v>
      </c>
      <c r="J108" s="290">
        <v>50</v>
      </c>
      <c r="K108" s="304"/>
    </row>
    <row r="109" s="1" customFormat="1" ht="15" customHeight="1">
      <c r="B109" s="313"/>
      <c r="C109" s="290" t="s">
        <v>610</v>
      </c>
      <c r="D109" s="290"/>
      <c r="E109" s="290"/>
      <c r="F109" s="312" t="s">
        <v>602</v>
      </c>
      <c r="G109" s="290"/>
      <c r="H109" s="290" t="s">
        <v>642</v>
      </c>
      <c r="I109" s="290" t="s">
        <v>612</v>
      </c>
      <c r="J109" s="290"/>
      <c r="K109" s="304"/>
    </row>
    <row r="110" s="1" customFormat="1" ht="15" customHeight="1">
      <c r="B110" s="313"/>
      <c r="C110" s="290" t="s">
        <v>621</v>
      </c>
      <c r="D110" s="290"/>
      <c r="E110" s="290"/>
      <c r="F110" s="312" t="s">
        <v>608</v>
      </c>
      <c r="G110" s="290"/>
      <c r="H110" s="290" t="s">
        <v>642</v>
      </c>
      <c r="I110" s="290" t="s">
        <v>604</v>
      </c>
      <c r="J110" s="290">
        <v>50</v>
      </c>
      <c r="K110" s="304"/>
    </row>
    <row r="111" s="1" customFormat="1" ht="15" customHeight="1">
      <c r="B111" s="313"/>
      <c r="C111" s="290" t="s">
        <v>629</v>
      </c>
      <c r="D111" s="290"/>
      <c r="E111" s="290"/>
      <c r="F111" s="312" t="s">
        <v>608</v>
      </c>
      <c r="G111" s="290"/>
      <c r="H111" s="290" t="s">
        <v>642</v>
      </c>
      <c r="I111" s="290" t="s">
        <v>604</v>
      </c>
      <c r="J111" s="290">
        <v>50</v>
      </c>
      <c r="K111" s="304"/>
    </row>
    <row r="112" s="1" customFormat="1" ht="15" customHeight="1">
      <c r="B112" s="313"/>
      <c r="C112" s="290" t="s">
        <v>627</v>
      </c>
      <c r="D112" s="290"/>
      <c r="E112" s="290"/>
      <c r="F112" s="312" t="s">
        <v>608</v>
      </c>
      <c r="G112" s="290"/>
      <c r="H112" s="290" t="s">
        <v>642</v>
      </c>
      <c r="I112" s="290" t="s">
        <v>604</v>
      </c>
      <c r="J112" s="290">
        <v>50</v>
      </c>
      <c r="K112" s="304"/>
    </row>
    <row r="113" s="1" customFormat="1" ht="15" customHeight="1">
      <c r="B113" s="313"/>
      <c r="C113" s="290" t="s">
        <v>59</v>
      </c>
      <c r="D113" s="290"/>
      <c r="E113" s="290"/>
      <c r="F113" s="312" t="s">
        <v>602</v>
      </c>
      <c r="G113" s="290"/>
      <c r="H113" s="290" t="s">
        <v>643</v>
      </c>
      <c r="I113" s="290" t="s">
        <v>604</v>
      </c>
      <c r="J113" s="290">
        <v>20</v>
      </c>
      <c r="K113" s="304"/>
    </row>
    <row r="114" s="1" customFormat="1" ht="15" customHeight="1">
      <c r="B114" s="313"/>
      <c r="C114" s="290" t="s">
        <v>644</v>
      </c>
      <c r="D114" s="290"/>
      <c r="E114" s="290"/>
      <c r="F114" s="312" t="s">
        <v>602</v>
      </c>
      <c r="G114" s="290"/>
      <c r="H114" s="290" t="s">
        <v>645</v>
      </c>
      <c r="I114" s="290" t="s">
        <v>604</v>
      </c>
      <c r="J114" s="290">
        <v>120</v>
      </c>
      <c r="K114" s="304"/>
    </row>
    <row r="115" s="1" customFormat="1" ht="15" customHeight="1">
      <c r="B115" s="313"/>
      <c r="C115" s="290" t="s">
        <v>44</v>
      </c>
      <c r="D115" s="290"/>
      <c r="E115" s="290"/>
      <c r="F115" s="312" t="s">
        <v>602</v>
      </c>
      <c r="G115" s="290"/>
      <c r="H115" s="290" t="s">
        <v>646</v>
      </c>
      <c r="I115" s="290" t="s">
        <v>637</v>
      </c>
      <c r="J115" s="290"/>
      <c r="K115" s="304"/>
    </row>
    <row r="116" s="1" customFormat="1" ht="15" customHeight="1">
      <c r="B116" s="313"/>
      <c r="C116" s="290" t="s">
        <v>54</v>
      </c>
      <c r="D116" s="290"/>
      <c r="E116" s="290"/>
      <c r="F116" s="312" t="s">
        <v>602</v>
      </c>
      <c r="G116" s="290"/>
      <c r="H116" s="290" t="s">
        <v>647</v>
      </c>
      <c r="I116" s="290" t="s">
        <v>637</v>
      </c>
      <c r="J116" s="290"/>
      <c r="K116" s="304"/>
    </row>
    <row r="117" s="1" customFormat="1" ht="15" customHeight="1">
      <c r="B117" s="313"/>
      <c r="C117" s="290" t="s">
        <v>63</v>
      </c>
      <c r="D117" s="290"/>
      <c r="E117" s="290"/>
      <c r="F117" s="312" t="s">
        <v>602</v>
      </c>
      <c r="G117" s="290"/>
      <c r="H117" s="290" t="s">
        <v>648</v>
      </c>
      <c r="I117" s="290" t="s">
        <v>649</v>
      </c>
      <c r="J117" s="290"/>
      <c r="K117" s="304"/>
    </row>
    <row r="118" s="1" customFormat="1" ht="15" customHeight="1">
      <c r="B118" s="316"/>
      <c r="C118" s="322"/>
      <c r="D118" s="322"/>
      <c r="E118" s="322"/>
      <c r="F118" s="322"/>
      <c r="G118" s="322"/>
      <c r="H118" s="322"/>
      <c r="I118" s="322"/>
      <c r="J118" s="322"/>
      <c r="K118" s="318"/>
    </row>
    <row r="119" s="1" customFormat="1" ht="18.75" customHeight="1">
      <c r="B119" s="323"/>
      <c r="C119" s="287"/>
      <c r="D119" s="287"/>
      <c r="E119" s="287"/>
      <c r="F119" s="324"/>
      <c r="G119" s="287"/>
      <c r="H119" s="287"/>
      <c r="I119" s="287"/>
      <c r="J119" s="287"/>
      <c r="K119" s="323"/>
    </row>
    <row r="120" s="1" customFormat="1" ht="18.75" customHeight="1">
      <c r="B120" s="298"/>
      <c r="C120" s="298"/>
      <c r="D120" s="298"/>
      <c r="E120" s="298"/>
      <c r="F120" s="298"/>
      <c r="G120" s="298"/>
      <c r="H120" s="298"/>
      <c r="I120" s="298"/>
      <c r="J120" s="298"/>
      <c r="K120" s="298"/>
    </row>
    <row r="121" s="1" customFormat="1" ht="7.5" customHeight="1">
      <c r="B121" s="325"/>
      <c r="C121" s="326"/>
      <c r="D121" s="326"/>
      <c r="E121" s="326"/>
      <c r="F121" s="326"/>
      <c r="G121" s="326"/>
      <c r="H121" s="326"/>
      <c r="I121" s="326"/>
      <c r="J121" s="326"/>
      <c r="K121" s="327"/>
    </row>
    <row r="122" s="1" customFormat="1" ht="45" customHeight="1">
      <c r="B122" s="328"/>
      <c r="C122" s="281" t="s">
        <v>650</v>
      </c>
      <c r="D122" s="281"/>
      <c r="E122" s="281"/>
      <c r="F122" s="281"/>
      <c r="G122" s="281"/>
      <c r="H122" s="281"/>
      <c r="I122" s="281"/>
      <c r="J122" s="281"/>
      <c r="K122" s="329"/>
    </row>
    <row r="123" s="1" customFormat="1" ht="17.25" customHeight="1">
      <c r="B123" s="330"/>
      <c r="C123" s="305" t="s">
        <v>596</v>
      </c>
      <c r="D123" s="305"/>
      <c r="E123" s="305"/>
      <c r="F123" s="305" t="s">
        <v>597</v>
      </c>
      <c r="G123" s="306"/>
      <c r="H123" s="305" t="s">
        <v>60</v>
      </c>
      <c r="I123" s="305" t="s">
        <v>63</v>
      </c>
      <c r="J123" s="305" t="s">
        <v>598</v>
      </c>
      <c r="K123" s="331"/>
    </row>
    <row r="124" s="1" customFormat="1" ht="17.25" customHeight="1">
      <c r="B124" s="330"/>
      <c r="C124" s="307" t="s">
        <v>599</v>
      </c>
      <c r="D124" s="307"/>
      <c r="E124" s="307"/>
      <c r="F124" s="308" t="s">
        <v>600</v>
      </c>
      <c r="G124" s="309"/>
      <c r="H124" s="307"/>
      <c r="I124" s="307"/>
      <c r="J124" s="307" t="s">
        <v>601</v>
      </c>
      <c r="K124" s="331"/>
    </row>
    <row r="125" s="1" customFormat="1" ht="5.25" customHeight="1">
      <c r="B125" s="332"/>
      <c r="C125" s="310"/>
      <c r="D125" s="310"/>
      <c r="E125" s="310"/>
      <c r="F125" s="310"/>
      <c r="G125" s="290"/>
      <c r="H125" s="310"/>
      <c r="I125" s="310"/>
      <c r="J125" s="310"/>
      <c r="K125" s="333"/>
    </row>
    <row r="126" s="1" customFormat="1" ht="15" customHeight="1">
      <c r="B126" s="332"/>
      <c r="C126" s="290" t="s">
        <v>605</v>
      </c>
      <c r="D126" s="310"/>
      <c r="E126" s="310"/>
      <c r="F126" s="312" t="s">
        <v>602</v>
      </c>
      <c r="G126" s="290"/>
      <c r="H126" s="290" t="s">
        <v>642</v>
      </c>
      <c r="I126" s="290" t="s">
        <v>604</v>
      </c>
      <c r="J126" s="290">
        <v>120</v>
      </c>
      <c r="K126" s="334"/>
    </row>
    <row r="127" s="1" customFormat="1" ht="15" customHeight="1">
      <c r="B127" s="332"/>
      <c r="C127" s="290" t="s">
        <v>651</v>
      </c>
      <c r="D127" s="290"/>
      <c r="E127" s="290"/>
      <c r="F127" s="312" t="s">
        <v>602</v>
      </c>
      <c r="G127" s="290"/>
      <c r="H127" s="290" t="s">
        <v>652</v>
      </c>
      <c r="I127" s="290" t="s">
        <v>604</v>
      </c>
      <c r="J127" s="290" t="s">
        <v>653</v>
      </c>
      <c r="K127" s="334"/>
    </row>
    <row r="128" s="1" customFormat="1" ht="15" customHeight="1">
      <c r="B128" s="332"/>
      <c r="C128" s="290" t="s">
        <v>550</v>
      </c>
      <c r="D128" s="290"/>
      <c r="E128" s="290"/>
      <c r="F128" s="312" t="s">
        <v>602</v>
      </c>
      <c r="G128" s="290"/>
      <c r="H128" s="290" t="s">
        <v>654</v>
      </c>
      <c r="I128" s="290" t="s">
        <v>604</v>
      </c>
      <c r="J128" s="290" t="s">
        <v>653</v>
      </c>
      <c r="K128" s="334"/>
    </row>
    <row r="129" s="1" customFormat="1" ht="15" customHeight="1">
      <c r="B129" s="332"/>
      <c r="C129" s="290" t="s">
        <v>613</v>
      </c>
      <c r="D129" s="290"/>
      <c r="E129" s="290"/>
      <c r="F129" s="312" t="s">
        <v>608</v>
      </c>
      <c r="G129" s="290"/>
      <c r="H129" s="290" t="s">
        <v>614</v>
      </c>
      <c r="I129" s="290" t="s">
        <v>604</v>
      </c>
      <c r="J129" s="290">
        <v>15</v>
      </c>
      <c r="K129" s="334"/>
    </row>
    <row r="130" s="1" customFormat="1" ht="15" customHeight="1">
      <c r="B130" s="332"/>
      <c r="C130" s="314" t="s">
        <v>615</v>
      </c>
      <c r="D130" s="314"/>
      <c r="E130" s="314"/>
      <c r="F130" s="315" t="s">
        <v>608</v>
      </c>
      <c r="G130" s="314"/>
      <c r="H130" s="314" t="s">
        <v>616</v>
      </c>
      <c r="I130" s="314" t="s">
        <v>604</v>
      </c>
      <c r="J130" s="314">
        <v>15</v>
      </c>
      <c r="K130" s="334"/>
    </row>
    <row r="131" s="1" customFormat="1" ht="15" customHeight="1">
      <c r="B131" s="332"/>
      <c r="C131" s="314" t="s">
        <v>617</v>
      </c>
      <c r="D131" s="314"/>
      <c r="E131" s="314"/>
      <c r="F131" s="315" t="s">
        <v>608</v>
      </c>
      <c r="G131" s="314"/>
      <c r="H131" s="314" t="s">
        <v>618</v>
      </c>
      <c r="I131" s="314" t="s">
        <v>604</v>
      </c>
      <c r="J131" s="314">
        <v>20</v>
      </c>
      <c r="K131" s="334"/>
    </row>
    <row r="132" s="1" customFormat="1" ht="15" customHeight="1">
      <c r="B132" s="332"/>
      <c r="C132" s="314" t="s">
        <v>619</v>
      </c>
      <c r="D132" s="314"/>
      <c r="E132" s="314"/>
      <c r="F132" s="315" t="s">
        <v>608</v>
      </c>
      <c r="G132" s="314"/>
      <c r="H132" s="314" t="s">
        <v>620</v>
      </c>
      <c r="I132" s="314" t="s">
        <v>604</v>
      </c>
      <c r="J132" s="314">
        <v>20</v>
      </c>
      <c r="K132" s="334"/>
    </row>
    <row r="133" s="1" customFormat="1" ht="15" customHeight="1">
      <c r="B133" s="332"/>
      <c r="C133" s="290" t="s">
        <v>607</v>
      </c>
      <c r="D133" s="290"/>
      <c r="E133" s="290"/>
      <c r="F133" s="312" t="s">
        <v>608</v>
      </c>
      <c r="G133" s="290"/>
      <c r="H133" s="290" t="s">
        <v>642</v>
      </c>
      <c r="I133" s="290" t="s">
        <v>604</v>
      </c>
      <c r="J133" s="290">
        <v>50</v>
      </c>
      <c r="K133" s="334"/>
    </row>
    <row r="134" s="1" customFormat="1" ht="15" customHeight="1">
      <c r="B134" s="332"/>
      <c r="C134" s="290" t="s">
        <v>621</v>
      </c>
      <c r="D134" s="290"/>
      <c r="E134" s="290"/>
      <c r="F134" s="312" t="s">
        <v>608</v>
      </c>
      <c r="G134" s="290"/>
      <c r="H134" s="290" t="s">
        <v>642</v>
      </c>
      <c r="I134" s="290" t="s">
        <v>604</v>
      </c>
      <c r="J134" s="290">
        <v>50</v>
      </c>
      <c r="K134" s="334"/>
    </row>
    <row r="135" s="1" customFormat="1" ht="15" customHeight="1">
      <c r="B135" s="332"/>
      <c r="C135" s="290" t="s">
        <v>627</v>
      </c>
      <c r="D135" s="290"/>
      <c r="E135" s="290"/>
      <c r="F135" s="312" t="s">
        <v>608</v>
      </c>
      <c r="G135" s="290"/>
      <c r="H135" s="290" t="s">
        <v>642</v>
      </c>
      <c r="I135" s="290" t="s">
        <v>604</v>
      </c>
      <c r="J135" s="290">
        <v>50</v>
      </c>
      <c r="K135" s="334"/>
    </row>
    <row r="136" s="1" customFormat="1" ht="15" customHeight="1">
      <c r="B136" s="332"/>
      <c r="C136" s="290" t="s">
        <v>629</v>
      </c>
      <c r="D136" s="290"/>
      <c r="E136" s="290"/>
      <c r="F136" s="312" t="s">
        <v>608</v>
      </c>
      <c r="G136" s="290"/>
      <c r="H136" s="290" t="s">
        <v>642</v>
      </c>
      <c r="I136" s="290" t="s">
        <v>604</v>
      </c>
      <c r="J136" s="290">
        <v>50</v>
      </c>
      <c r="K136" s="334"/>
    </row>
    <row r="137" s="1" customFormat="1" ht="15" customHeight="1">
      <c r="B137" s="332"/>
      <c r="C137" s="290" t="s">
        <v>630</v>
      </c>
      <c r="D137" s="290"/>
      <c r="E137" s="290"/>
      <c r="F137" s="312" t="s">
        <v>608</v>
      </c>
      <c r="G137" s="290"/>
      <c r="H137" s="290" t="s">
        <v>655</v>
      </c>
      <c r="I137" s="290" t="s">
        <v>604</v>
      </c>
      <c r="J137" s="290">
        <v>255</v>
      </c>
      <c r="K137" s="334"/>
    </row>
    <row r="138" s="1" customFormat="1" ht="15" customHeight="1">
      <c r="B138" s="332"/>
      <c r="C138" s="290" t="s">
        <v>632</v>
      </c>
      <c r="D138" s="290"/>
      <c r="E138" s="290"/>
      <c r="F138" s="312" t="s">
        <v>602</v>
      </c>
      <c r="G138" s="290"/>
      <c r="H138" s="290" t="s">
        <v>656</v>
      </c>
      <c r="I138" s="290" t="s">
        <v>634</v>
      </c>
      <c r="J138" s="290"/>
      <c r="K138" s="334"/>
    </row>
    <row r="139" s="1" customFormat="1" ht="15" customHeight="1">
      <c r="B139" s="332"/>
      <c r="C139" s="290" t="s">
        <v>635</v>
      </c>
      <c r="D139" s="290"/>
      <c r="E139" s="290"/>
      <c r="F139" s="312" t="s">
        <v>602</v>
      </c>
      <c r="G139" s="290"/>
      <c r="H139" s="290" t="s">
        <v>657</v>
      </c>
      <c r="I139" s="290" t="s">
        <v>637</v>
      </c>
      <c r="J139" s="290"/>
      <c r="K139" s="334"/>
    </row>
    <row r="140" s="1" customFormat="1" ht="15" customHeight="1">
      <c r="B140" s="332"/>
      <c r="C140" s="290" t="s">
        <v>638</v>
      </c>
      <c r="D140" s="290"/>
      <c r="E140" s="290"/>
      <c r="F140" s="312" t="s">
        <v>602</v>
      </c>
      <c r="G140" s="290"/>
      <c r="H140" s="290" t="s">
        <v>638</v>
      </c>
      <c r="I140" s="290" t="s">
        <v>637</v>
      </c>
      <c r="J140" s="290"/>
      <c r="K140" s="334"/>
    </row>
    <row r="141" s="1" customFormat="1" ht="15" customHeight="1">
      <c r="B141" s="332"/>
      <c r="C141" s="290" t="s">
        <v>44</v>
      </c>
      <c r="D141" s="290"/>
      <c r="E141" s="290"/>
      <c r="F141" s="312" t="s">
        <v>602</v>
      </c>
      <c r="G141" s="290"/>
      <c r="H141" s="290" t="s">
        <v>658</v>
      </c>
      <c r="I141" s="290" t="s">
        <v>637</v>
      </c>
      <c r="J141" s="290"/>
      <c r="K141" s="334"/>
    </row>
    <row r="142" s="1" customFormat="1" ht="15" customHeight="1">
      <c r="B142" s="332"/>
      <c r="C142" s="290" t="s">
        <v>659</v>
      </c>
      <c r="D142" s="290"/>
      <c r="E142" s="290"/>
      <c r="F142" s="312" t="s">
        <v>602</v>
      </c>
      <c r="G142" s="290"/>
      <c r="H142" s="290" t="s">
        <v>660</v>
      </c>
      <c r="I142" s="290" t="s">
        <v>637</v>
      </c>
      <c r="J142" s="290"/>
      <c r="K142" s="334"/>
    </row>
    <row r="143" s="1" customFormat="1" ht="15" customHeight="1">
      <c r="B143" s="335"/>
      <c r="C143" s="336"/>
      <c r="D143" s="336"/>
      <c r="E143" s="336"/>
      <c r="F143" s="336"/>
      <c r="G143" s="336"/>
      <c r="H143" s="336"/>
      <c r="I143" s="336"/>
      <c r="J143" s="336"/>
      <c r="K143" s="337"/>
    </row>
    <row r="144" s="1" customFormat="1" ht="18.75" customHeight="1">
      <c r="B144" s="287"/>
      <c r="C144" s="287"/>
      <c r="D144" s="287"/>
      <c r="E144" s="287"/>
      <c r="F144" s="324"/>
      <c r="G144" s="287"/>
      <c r="H144" s="287"/>
      <c r="I144" s="287"/>
      <c r="J144" s="287"/>
      <c r="K144" s="287"/>
    </row>
    <row r="145" s="1" customFormat="1" ht="18.75" customHeight="1">
      <c r="B145" s="298"/>
      <c r="C145" s="298"/>
      <c r="D145" s="298"/>
      <c r="E145" s="298"/>
      <c r="F145" s="298"/>
      <c r="G145" s="298"/>
      <c r="H145" s="298"/>
      <c r="I145" s="298"/>
      <c r="J145" s="298"/>
      <c r="K145" s="298"/>
    </row>
    <row r="146" s="1" customFormat="1" ht="7.5" customHeight="1">
      <c r="B146" s="299"/>
      <c r="C146" s="300"/>
      <c r="D146" s="300"/>
      <c r="E146" s="300"/>
      <c r="F146" s="300"/>
      <c r="G146" s="300"/>
      <c r="H146" s="300"/>
      <c r="I146" s="300"/>
      <c r="J146" s="300"/>
      <c r="K146" s="301"/>
    </row>
    <row r="147" s="1" customFormat="1" ht="45" customHeight="1">
      <c r="B147" s="302"/>
      <c r="C147" s="303" t="s">
        <v>661</v>
      </c>
      <c r="D147" s="303"/>
      <c r="E147" s="303"/>
      <c r="F147" s="303"/>
      <c r="G147" s="303"/>
      <c r="H147" s="303"/>
      <c r="I147" s="303"/>
      <c r="J147" s="303"/>
      <c r="K147" s="304"/>
    </row>
    <row r="148" s="1" customFormat="1" ht="17.25" customHeight="1">
      <c r="B148" s="302"/>
      <c r="C148" s="305" t="s">
        <v>596</v>
      </c>
      <c r="D148" s="305"/>
      <c r="E148" s="305"/>
      <c r="F148" s="305" t="s">
        <v>597</v>
      </c>
      <c r="G148" s="306"/>
      <c r="H148" s="305" t="s">
        <v>60</v>
      </c>
      <c r="I148" s="305" t="s">
        <v>63</v>
      </c>
      <c r="J148" s="305" t="s">
        <v>598</v>
      </c>
      <c r="K148" s="304"/>
    </row>
    <row r="149" s="1" customFormat="1" ht="17.25" customHeight="1">
      <c r="B149" s="302"/>
      <c r="C149" s="307" t="s">
        <v>599</v>
      </c>
      <c r="D149" s="307"/>
      <c r="E149" s="307"/>
      <c r="F149" s="308" t="s">
        <v>600</v>
      </c>
      <c r="G149" s="309"/>
      <c r="H149" s="307"/>
      <c r="I149" s="307"/>
      <c r="J149" s="307" t="s">
        <v>601</v>
      </c>
      <c r="K149" s="304"/>
    </row>
    <row r="150" s="1" customFormat="1" ht="5.25" customHeight="1">
      <c r="B150" s="313"/>
      <c r="C150" s="310"/>
      <c r="D150" s="310"/>
      <c r="E150" s="310"/>
      <c r="F150" s="310"/>
      <c r="G150" s="311"/>
      <c r="H150" s="310"/>
      <c r="I150" s="310"/>
      <c r="J150" s="310"/>
      <c r="K150" s="334"/>
    </row>
    <row r="151" s="1" customFormat="1" ht="15" customHeight="1">
      <c r="B151" s="313"/>
      <c r="C151" s="338" t="s">
        <v>605</v>
      </c>
      <c r="D151" s="290"/>
      <c r="E151" s="290"/>
      <c r="F151" s="339" t="s">
        <v>602</v>
      </c>
      <c r="G151" s="290"/>
      <c r="H151" s="338" t="s">
        <v>642</v>
      </c>
      <c r="I151" s="338" t="s">
        <v>604</v>
      </c>
      <c r="J151" s="338">
        <v>120</v>
      </c>
      <c r="K151" s="334"/>
    </row>
    <row r="152" s="1" customFormat="1" ht="15" customHeight="1">
      <c r="B152" s="313"/>
      <c r="C152" s="338" t="s">
        <v>651</v>
      </c>
      <c r="D152" s="290"/>
      <c r="E152" s="290"/>
      <c r="F152" s="339" t="s">
        <v>602</v>
      </c>
      <c r="G152" s="290"/>
      <c r="H152" s="338" t="s">
        <v>662</v>
      </c>
      <c r="I152" s="338" t="s">
        <v>604</v>
      </c>
      <c r="J152" s="338" t="s">
        <v>653</v>
      </c>
      <c r="K152" s="334"/>
    </row>
    <row r="153" s="1" customFormat="1" ht="15" customHeight="1">
      <c r="B153" s="313"/>
      <c r="C153" s="338" t="s">
        <v>550</v>
      </c>
      <c r="D153" s="290"/>
      <c r="E153" s="290"/>
      <c r="F153" s="339" t="s">
        <v>602</v>
      </c>
      <c r="G153" s="290"/>
      <c r="H153" s="338" t="s">
        <v>663</v>
      </c>
      <c r="I153" s="338" t="s">
        <v>604</v>
      </c>
      <c r="J153" s="338" t="s">
        <v>653</v>
      </c>
      <c r="K153" s="334"/>
    </row>
    <row r="154" s="1" customFormat="1" ht="15" customHeight="1">
      <c r="B154" s="313"/>
      <c r="C154" s="338" t="s">
        <v>607</v>
      </c>
      <c r="D154" s="290"/>
      <c r="E154" s="290"/>
      <c r="F154" s="339" t="s">
        <v>608</v>
      </c>
      <c r="G154" s="290"/>
      <c r="H154" s="338" t="s">
        <v>642</v>
      </c>
      <c r="I154" s="338" t="s">
        <v>604</v>
      </c>
      <c r="J154" s="338">
        <v>50</v>
      </c>
      <c r="K154" s="334"/>
    </row>
    <row r="155" s="1" customFormat="1" ht="15" customHeight="1">
      <c r="B155" s="313"/>
      <c r="C155" s="338" t="s">
        <v>610</v>
      </c>
      <c r="D155" s="290"/>
      <c r="E155" s="290"/>
      <c r="F155" s="339" t="s">
        <v>602</v>
      </c>
      <c r="G155" s="290"/>
      <c r="H155" s="338" t="s">
        <v>642</v>
      </c>
      <c r="I155" s="338" t="s">
        <v>612</v>
      </c>
      <c r="J155" s="338"/>
      <c r="K155" s="334"/>
    </row>
    <row r="156" s="1" customFormat="1" ht="15" customHeight="1">
      <c r="B156" s="313"/>
      <c r="C156" s="338" t="s">
        <v>621</v>
      </c>
      <c r="D156" s="290"/>
      <c r="E156" s="290"/>
      <c r="F156" s="339" t="s">
        <v>608</v>
      </c>
      <c r="G156" s="290"/>
      <c r="H156" s="338" t="s">
        <v>642</v>
      </c>
      <c r="I156" s="338" t="s">
        <v>604</v>
      </c>
      <c r="J156" s="338">
        <v>50</v>
      </c>
      <c r="K156" s="334"/>
    </row>
    <row r="157" s="1" customFormat="1" ht="15" customHeight="1">
      <c r="B157" s="313"/>
      <c r="C157" s="338" t="s">
        <v>629</v>
      </c>
      <c r="D157" s="290"/>
      <c r="E157" s="290"/>
      <c r="F157" s="339" t="s">
        <v>608</v>
      </c>
      <c r="G157" s="290"/>
      <c r="H157" s="338" t="s">
        <v>642</v>
      </c>
      <c r="I157" s="338" t="s">
        <v>604</v>
      </c>
      <c r="J157" s="338">
        <v>50</v>
      </c>
      <c r="K157" s="334"/>
    </row>
    <row r="158" s="1" customFormat="1" ht="15" customHeight="1">
      <c r="B158" s="313"/>
      <c r="C158" s="338" t="s">
        <v>627</v>
      </c>
      <c r="D158" s="290"/>
      <c r="E158" s="290"/>
      <c r="F158" s="339" t="s">
        <v>608</v>
      </c>
      <c r="G158" s="290"/>
      <c r="H158" s="338" t="s">
        <v>642</v>
      </c>
      <c r="I158" s="338" t="s">
        <v>604</v>
      </c>
      <c r="J158" s="338">
        <v>50</v>
      </c>
      <c r="K158" s="334"/>
    </row>
    <row r="159" s="1" customFormat="1" ht="15" customHeight="1">
      <c r="B159" s="313"/>
      <c r="C159" s="338" t="s">
        <v>96</v>
      </c>
      <c r="D159" s="290"/>
      <c r="E159" s="290"/>
      <c r="F159" s="339" t="s">
        <v>602</v>
      </c>
      <c r="G159" s="290"/>
      <c r="H159" s="338" t="s">
        <v>664</v>
      </c>
      <c r="I159" s="338" t="s">
        <v>604</v>
      </c>
      <c r="J159" s="338" t="s">
        <v>665</v>
      </c>
      <c r="K159" s="334"/>
    </row>
    <row r="160" s="1" customFormat="1" ht="15" customHeight="1">
      <c r="B160" s="313"/>
      <c r="C160" s="338" t="s">
        <v>666</v>
      </c>
      <c r="D160" s="290"/>
      <c r="E160" s="290"/>
      <c r="F160" s="339" t="s">
        <v>602</v>
      </c>
      <c r="G160" s="290"/>
      <c r="H160" s="338" t="s">
        <v>667</v>
      </c>
      <c r="I160" s="338" t="s">
        <v>637</v>
      </c>
      <c r="J160" s="338"/>
      <c r="K160" s="334"/>
    </row>
    <row r="161" s="1" customFormat="1" ht="15" customHeight="1">
      <c r="B161" s="340"/>
      <c r="C161" s="322"/>
      <c r="D161" s="322"/>
      <c r="E161" s="322"/>
      <c r="F161" s="322"/>
      <c r="G161" s="322"/>
      <c r="H161" s="322"/>
      <c r="I161" s="322"/>
      <c r="J161" s="322"/>
      <c r="K161" s="341"/>
    </row>
    <row r="162" s="1" customFormat="1" ht="18.75" customHeight="1">
      <c r="B162" s="287"/>
      <c r="C162" s="290"/>
      <c r="D162" s="290"/>
      <c r="E162" s="290"/>
      <c r="F162" s="312"/>
      <c r="G162" s="290"/>
      <c r="H162" s="290"/>
      <c r="I162" s="290"/>
      <c r="J162" s="290"/>
      <c r="K162" s="287"/>
    </row>
    <row r="163" s="1" customFormat="1" ht="18.75" customHeight="1">
      <c r="B163" s="298"/>
      <c r="C163" s="298"/>
      <c r="D163" s="298"/>
      <c r="E163" s="298"/>
      <c r="F163" s="298"/>
      <c r="G163" s="298"/>
      <c r="H163" s="298"/>
      <c r="I163" s="298"/>
      <c r="J163" s="298"/>
      <c r="K163" s="298"/>
    </row>
    <row r="164" s="1" customFormat="1" ht="7.5" customHeight="1">
      <c r="B164" s="277"/>
      <c r="C164" s="278"/>
      <c r="D164" s="278"/>
      <c r="E164" s="278"/>
      <c r="F164" s="278"/>
      <c r="G164" s="278"/>
      <c r="H164" s="278"/>
      <c r="I164" s="278"/>
      <c r="J164" s="278"/>
      <c r="K164" s="279"/>
    </row>
    <row r="165" s="1" customFormat="1" ht="45" customHeight="1">
      <c r="B165" s="280"/>
      <c r="C165" s="281" t="s">
        <v>668</v>
      </c>
      <c r="D165" s="281"/>
      <c r="E165" s="281"/>
      <c r="F165" s="281"/>
      <c r="G165" s="281"/>
      <c r="H165" s="281"/>
      <c r="I165" s="281"/>
      <c r="J165" s="281"/>
      <c r="K165" s="282"/>
    </row>
    <row r="166" s="1" customFormat="1" ht="17.25" customHeight="1">
      <c r="B166" s="280"/>
      <c r="C166" s="305" t="s">
        <v>596</v>
      </c>
      <c r="D166" s="305"/>
      <c r="E166" s="305"/>
      <c r="F166" s="305" t="s">
        <v>597</v>
      </c>
      <c r="G166" s="342"/>
      <c r="H166" s="343" t="s">
        <v>60</v>
      </c>
      <c r="I166" s="343" t="s">
        <v>63</v>
      </c>
      <c r="J166" s="305" t="s">
        <v>598</v>
      </c>
      <c r="K166" s="282"/>
    </row>
    <row r="167" s="1" customFormat="1" ht="17.25" customHeight="1">
      <c r="B167" s="283"/>
      <c r="C167" s="307" t="s">
        <v>599</v>
      </c>
      <c r="D167" s="307"/>
      <c r="E167" s="307"/>
      <c r="F167" s="308" t="s">
        <v>600</v>
      </c>
      <c r="G167" s="344"/>
      <c r="H167" s="345"/>
      <c r="I167" s="345"/>
      <c r="J167" s="307" t="s">
        <v>601</v>
      </c>
      <c r="K167" s="285"/>
    </row>
    <row r="168" s="1" customFormat="1" ht="5.25" customHeight="1">
      <c r="B168" s="313"/>
      <c r="C168" s="310"/>
      <c r="D168" s="310"/>
      <c r="E168" s="310"/>
      <c r="F168" s="310"/>
      <c r="G168" s="311"/>
      <c r="H168" s="310"/>
      <c r="I168" s="310"/>
      <c r="J168" s="310"/>
      <c r="K168" s="334"/>
    </row>
    <row r="169" s="1" customFormat="1" ht="15" customHeight="1">
      <c r="B169" s="313"/>
      <c r="C169" s="290" t="s">
        <v>605</v>
      </c>
      <c r="D169" s="290"/>
      <c r="E169" s="290"/>
      <c r="F169" s="312" t="s">
        <v>602</v>
      </c>
      <c r="G169" s="290"/>
      <c r="H169" s="290" t="s">
        <v>642</v>
      </c>
      <c r="I169" s="290" t="s">
        <v>604</v>
      </c>
      <c r="J169" s="290">
        <v>120</v>
      </c>
      <c r="K169" s="334"/>
    </row>
    <row r="170" s="1" customFormat="1" ht="15" customHeight="1">
      <c r="B170" s="313"/>
      <c r="C170" s="290" t="s">
        <v>651</v>
      </c>
      <c r="D170" s="290"/>
      <c r="E170" s="290"/>
      <c r="F170" s="312" t="s">
        <v>602</v>
      </c>
      <c r="G170" s="290"/>
      <c r="H170" s="290" t="s">
        <v>652</v>
      </c>
      <c r="I170" s="290" t="s">
        <v>604</v>
      </c>
      <c r="J170" s="290" t="s">
        <v>653</v>
      </c>
      <c r="K170" s="334"/>
    </row>
    <row r="171" s="1" customFormat="1" ht="15" customHeight="1">
      <c r="B171" s="313"/>
      <c r="C171" s="290" t="s">
        <v>550</v>
      </c>
      <c r="D171" s="290"/>
      <c r="E171" s="290"/>
      <c r="F171" s="312" t="s">
        <v>602</v>
      </c>
      <c r="G171" s="290"/>
      <c r="H171" s="290" t="s">
        <v>669</v>
      </c>
      <c r="I171" s="290" t="s">
        <v>604</v>
      </c>
      <c r="J171" s="290" t="s">
        <v>653</v>
      </c>
      <c r="K171" s="334"/>
    </row>
    <row r="172" s="1" customFormat="1" ht="15" customHeight="1">
      <c r="B172" s="313"/>
      <c r="C172" s="290" t="s">
        <v>607</v>
      </c>
      <c r="D172" s="290"/>
      <c r="E172" s="290"/>
      <c r="F172" s="312" t="s">
        <v>608</v>
      </c>
      <c r="G172" s="290"/>
      <c r="H172" s="290" t="s">
        <v>669</v>
      </c>
      <c r="I172" s="290" t="s">
        <v>604</v>
      </c>
      <c r="J172" s="290">
        <v>50</v>
      </c>
      <c r="K172" s="334"/>
    </row>
    <row r="173" s="1" customFormat="1" ht="15" customHeight="1">
      <c r="B173" s="313"/>
      <c r="C173" s="290" t="s">
        <v>610</v>
      </c>
      <c r="D173" s="290"/>
      <c r="E173" s="290"/>
      <c r="F173" s="312" t="s">
        <v>602</v>
      </c>
      <c r="G173" s="290"/>
      <c r="H173" s="290" t="s">
        <v>669</v>
      </c>
      <c r="I173" s="290" t="s">
        <v>612</v>
      </c>
      <c r="J173" s="290"/>
      <c r="K173" s="334"/>
    </row>
    <row r="174" s="1" customFormat="1" ht="15" customHeight="1">
      <c r="B174" s="313"/>
      <c r="C174" s="290" t="s">
        <v>621</v>
      </c>
      <c r="D174" s="290"/>
      <c r="E174" s="290"/>
      <c r="F174" s="312" t="s">
        <v>608</v>
      </c>
      <c r="G174" s="290"/>
      <c r="H174" s="290" t="s">
        <v>669</v>
      </c>
      <c r="I174" s="290" t="s">
        <v>604</v>
      </c>
      <c r="J174" s="290">
        <v>50</v>
      </c>
      <c r="K174" s="334"/>
    </row>
    <row r="175" s="1" customFormat="1" ht="15" customHeight="1">
      <c r="B175" s="313"/>
      <c r="C175" s="290" t="s">
        <v>629</v>
      </c>
      <c r="D175" s="290"/>
      <c r="E175" s="290"/>
      <c r="F175" s="312" t="s">
        <v>608</v>
      </c>
      <c r="G175" s="290"/>
      <c r="H175" s="290" t="s">
        <v>669</v>
      </c>
      <c r="I175" s="290" t="s">
        <v>604</v>
      </c>
      <c r="J175" s="290">
        <v>50</v>
      </c>
      <c r="K175" s="334"/>
    </row>
    <row r="176" s="1" customFormat="1" ht="15" customHeight="1">
      <c r="B176" s="313"/>
      <c r="C176" s="290" t="s">
        <v>627</v>
      </c>
      <c r="D176" s="290"/>
      <c r="E176" s="290"/>
      <c r="F176" s="312" t="s">
        <v>608</v>
      </c>
      <c r="G176" s="290"/>
      <c r="H176" s="290" t="s">
        <v>669</v>
      </c>
      <c r="I176" s="290" t="s">
        <v>604</v>
      </c>
      <c r="J176" s="290">
        <v>50</v>
      </c>
      <c r="K176" s="334"/>
    </row>
    <row r="177" s="1" customFormat="1" ht="15" customHeight="1">
      <c r="B177" s="313"/>
      <c r="C177" s="290" t="s">
        <v>106</v>
      </c>
      <c r="D177" s="290"/>
      <c r="E177" s="290"/>
      <c r="F177" s="312" t="s">
        <v>602</v>
      </c>
      <c r="G177" s="290"/>
      <c r="H177" s="290" t="s">
        <v>670</v>
      </c>
      <c r="I177" s="290" t="s">
        <v>671</v>
      </c>
      <c r="J177" s="290"/>
      <c r="K177" s="334"/>
    </row>
    <row r="178" s="1" customFormat="1" ht="15" customHeight="1">
      <c r="B178" s="313"/>
      <c r="C178" s="290" t="s">
        <v>63</v>
      </c>
      <c r="D178" s="290"/>
      <c r="E178" s="290"/>
      <c r="F178" s="312" t="s">
        <v>602</v>
      </c>
      <c r="G178" s="290"/>
      <c r="H178" s="290" t="s">
        <v>672</v>
      </c>
      <c r="I178" s="290" t="s">
        <v>673</v>
      </c>
      <c r="J178" s="290">
        <v>1</v>
      </c>
      <c r="K178" s="334"/>
    </row>
    <row r="179" s="1" customFormat="1" ht="15" customHeight="1">
      <c r="B179" s="313"/>
      <c r="C179" s="290" t="s">
        <v>59</v>
      </c>
      <c r="D179" s="290"/>
      <c r="E179" s="290"/>
      <c r="F179" s="312" t="s">
        <v>602</v>
      </c>
      <c r="G179" s="290"/>
      <c r="H179" s="290" t="s">
        <v>674</v>
      </c>
      <c r="I179" s="290" t="s">
        <v>604</v>
      </c>
      <c r="J179" s="290">
        <v>20</v>
      </c>
      <c r="K179" s="334"/>
    </row>
    <row r="180" s="1" customFormat="1" ht="15" customHeight="1">
      <c r="B180" s="313"/>
      <c r="C180" s="290" t="s">
        <v>60</v>
      </c>
      <c r="D180" s="290"/>
      <c r="E180" s="290"/>
      <c r="F180" s="312" t="s">
        <v>602</v>
      </c>
      <c r="G180" s="290"/>
      <c r="H180" s="290" t="s">
        <v>675</v>
      </c>
      <c r="I180" s="290" t="s">
        <v>604</v>
      </c>
      <c r="J180" s="290">
        <v>255</v>
      </c>
      <c r="K180" s="334"/>
    </row>
    <row r="181" s="1" customFormat="1" ht="15" customHeight="1">
      <c r="B181" s="313"/>
      <c r="C181" s="290" t="s">
        <v>107</v>
      </c>
      <c r="D181" s="290"/>
      <c r="E181" s="290"/>
      <c r="F181" s="312" t="s">
        <v>602</v>
      </c>
      <c r="G181" s="290"/>
      <c r="H181" s="290" t="s">
        <v>566</v>
      </c>
      <c r="I181" s="290" t="s">
        <v>604</v>
      </c>
      <c r="J181" s="290">
        <v>10</v>
      </c>
      <c r="K181" s="334"/>
    </row>
    <row r="182" s="1" customFormat="1" ht="15" customHeight="1">
      <c r="B182" s="313"/>
      <c r="C182" s="290" t="s">
        <v>108</v>
      </c>
      <c r="D182" s="290"/>
      <c r="E182" s="290"/>
      <c r="F182" s="312" t="s">
        <v>602</v>
      </c>
      <c r="G182" s="290"/>
      <c r="H182" s="290" t="s">
        <v>676</v>
      </c>
      <c r="I182" s="290" t="s">
        <v>637</v>
      </c>
      <c r="J182" s="290"/>
      <c r="K182" s="334"/>
    </row>
    <row r="183" s="1" customFormat="1" ht="15" customHeight="1">
      <c r="B183" s="313"/>
      <c r="C183" s="290" t="s">
        <v>677</v>
      </c>
      <c r="D183" s="290"/>
      <c r="E183" s="290"/>
      <c r="F183" s="312" t="s">
        <v>602</v>
      </c>
      <c r="G183" s="290"/>
      <c r="H183" s="290" t="s">
        <v>678</v>
      </c>
      <c r="I183" s="290" t="s">
        <v>637</v>
      </c>
      <c r="J183" s="290"/>
      <c r="K183" s="334"/>
    </row>
    <row r="184" s="1" customFormat="1" ht="15" customHeight="1">
      <c r="B184" s="313"/>
      <c r="C184" s="290" t="s">
        <v>666</v>
      </c>
      <c r="D184" s="290"/>
      <c r="E184" s="290"/>
      <c r="F184" s="312" t="s">
        <v>602</v>
      </c>
      <c r="G184" s="290"/>
      <c r="H184" s="290" t="s">
        <v>679</v>
      </c>
      <c r="I184" s="290" t="s">
        <v>637</v>
      </c>
      <c r="J184" s="290"/>
      <c r="K184" s="334"/>
    </row>
    <row r="185" s="1" customFormat="1" ht="15" customHeight="1">
      <c r="B185" s="313"/>
      <c r="C185" s="290" t="s">
        <v>110</v>
      </c>
      <c r="D185" s="290"/>
      <c r="E185" s="290"/>
      <c r="F185" s="312" t="s">
        <v>608</v>
      </c>
      <c r="G185" s="290"/>
      <c r="H185" s="290" t="s">
        <v>680</v>
      </c>
      <c r="I185" s="290" t="s">
        <v>604</v>
      </c>
      <c r="J185" s="290">
        <v>50</v>
      </c>
      <c r="K185" s="334"/>
    </row>
    <row r="186" s="1" customFormat="1" ht="15" customHeight="1">
      <c r="B186" s="313"/>
      <c r="C186" s="290" t="s">
        <v>681</v>
      </c>
      <c r="D186" s="290"/>
      <c r="E186" s="290"/>
      <c r="F186" s="312" t="s">
        <v>608</v>
      </c>
      <c r="G186" s="290"/>
      <c r="H186" s="290" t="s">
        <v>682</v>
      </c>
      <c r="I186" s="290" t="s">
        <v>683</v>
      </c>
      <c r="J186" s="290"/>
      <c r="K186" s="334"/>
    </row>
    <row r="187" s="1" customFormat="1" ht="15" customHeight="1">
      <c r="B187" s="313"/>
      <c r="C187" s="290" t="s">
        <v>684</v>
      </c>
      <c r="D187" s="290"/>
      <c r="E187" s="290"/>
      <c r="F187" s="312" t="s">
        <v>608</v>
      </c>
      <c r="G187" s="290"/>
      <c r="H187" s="290" t="s">
        <v>685</v>
      </c>
      <c r="I187" s="290" t="s">
        <v>683</v>
      </c>
      <c r="J187" s="290"/>
      <c r="K187" s="334"/>
    </row>
    <row r="188" s="1" customFormat="1" ht="15" customHeight="1">
      <c r="B188" s="313"/>
      <c r="C188" s="290" t="s">
        <v>686</v>
      </c>
      <c r="D188" s="290"/>
      <c r="E188" s="290"/>
      <c r="F188" s="312" t="s">
        <v>608</v>
      </c>
      <c r="G188" s="290"/>
      <c r="H188" s="290" t="s">
        <v>687</v>
      </c>
      <c r="I188" s="290" t="s">
        <v>683</v>
      </c>
      <c r="J188" s="290"/>
      <c r="K188" s="334"/>
    </row>
    <row r="189" s="1" customFormat="1" ht="15" customHeight="1">
      <c r="B189" s="313"/>
      <c r="C189" s="346" t="s">
        <v>688</v>
      </c>
      <c r="D189" s="290"/>
      <c r="E189" s="290"/>
      <c r="F189" s="312" t="s">
        <v>608</v>
      </c>
      <c r="G189" s="290"/>
      <c r="H189" s="290" t="s">
        <v>689</v>
      </c>
      <c r="I189" s="290" t="s">
        <v>690</v>
      </c>
      <c r="J189" s="347" t="s">
        <v>691</v>
      </c>
      <c r="K189" s="334"/>
    </row>
    <row r="190" s="1" customFormat="1" ht="15" customHeight="1">
      <c r="B190" s="313"/>
      <c r="C190" s="297" t="s">
        <v>48</v>
      </c>
      <c r="D190" s="290"/>
      <c r="E190" s="290"/>
      <c r="F190" s="312" t="s">
        <v>602</v>
      </c>
      <c r="G190" s="290"/>
      <c r="H190" s="287" t="s">
        <v>692</v>
      </c>
      <c r="I190" s="290" t="s">
        <v>693</v>
      </c>
      <c r="J190" s="290"/>
      <c r="K190" s="334"/>
    </row>
    <row r="191" s="1" customFormat="1" ht="15" customHeight="1">
      <c r="B191" s="313"/>
      <c r="C191" s="297" t="s">
        <v>694</v>
      </c>
      <c r="D191" s="290"/>
      <c r="E191" s="290"/>
      <c r="F191" s="312" t="s">
        <v>602</v>
      </c>
      <c r="G191" s="290"/>
      <c r="H191" s="290" t="s">
        <v>695</v>
      </c>
      <c r="I191" s="290" t="s">
        <v>637</v>
      </c>
      <c r="J191" s="290"/>
      <c r="K191" s="334"/>
    </row>
    <row r="192" s="1" customFormat="1" ht="15" customHeight="1">
      <c r="B192" s="313"/>
      <c r="C192" s="297" t="s">
        <v>696</v>
      </c>
      <c r="D192" s="290"/>
      <c r="E192" s="290"/>
      <c r="F192" s="312" t="s">
        <v>602</v>
      </c>
      <c r="G192" s="290"/>
      <c r="H192" s="290" t="s">
        <v>697</v>
      </c>
      <c r="I192" s="290" t="s">
        <v>637</v>
      </c>
      <c r="J192" s="290"/>
      <c r="K192" s="334"/>
    </row>
    <row r="193" s="1" customFormat="1" ht="15" customHeight="1">
      <c r="B193" s="313"/>
      <c r="C193" s="297" t="s">
        <v>698</v>
      </c>
      <c r="D193" s="290"/>
      <c r="E193" s="290"/>
      <c r="F193" s="312" t="s">
        <v>608</v>
      </c>
      <c r="G193" s="290"/>
      <c r="H193" s="290" t="s">
        <v>699</v>
      </c>
      <c r="I193" s="290" t="s">
        <v>637</v>
      </c>
      <c r="J193" s="290"/>
      <c r="K193" s="334"/>
    </row>
    <row r="194" s="1" customFormat="1" ht="15" customHeight="1">
      <c r="B194" s="340"/>
      <c r="C194" s="348"/>
      <c r="D194" s="322"/>
      <c r="E194" s="322"/>
      <c r="F194" s="322"/>
      <c r="G194" s="322"/>
      <c r="H194" s="322"/>
      <c r="I194" s="322"/>
      <c r="J194" s="322"/>
      <c r="K194" s="341"/>
    </row>
    <row r="195" s="1" customFormat="1" ht="18.75" customHeight="1">
      <c r="B195" s="287"/>
      <c r="C195" s="290"/>
      <c r="D195" s="290"/>
      <c r="E195" s="290"/>
      <c r="F195" s="312"/>
      <c r="G195" s="290"/>
      <c r="H195" s="290"/>
      <c r="I195" s="290"/>
      <c r="J195" s="290"/>
      <c r="K195" s="287"/>
    </row>
    <row r="196" s="1" customFormat="1" ht="18.75" customHeight="1">
      <c r="B196" s="287"/>
      <c r="C196" s="290"/>
      <c r="D196" s="290"/>
      <c r="E196" s="290"/>
      <c r="F196" s="312"/>
      <c r="G196" s="290"/>
      <c r="H196" s="290"/>
      <c r="I196" s="290"/>
      <c r="J196" s="290"/>
      <c r="K196" s="287"/>
    </row>
    <row r="197" s="1" customFormat="1" ht="18.75" customHeight="1">
      <c r="B197" s="298"/>
      <c r="C197" s="298"/>
      <c r="D197" s="298"/>
      <c r="E197" s="298"/>
      <c r="F197" s="298"/>
      <c r="G197" s="298"/>
      <c r="H197" s="298"/>
      <c r="I197" s="298"/>
      <c r="J197" s="298"/>
      <c r="K197" s="298"/>
    </row>
    <row r="198" s="1" customFormat="1" ht="13.5">
      <c r="B198" s="277"/>
      <c r="C198" s="278"/>
      <c r="D198" s="278"/>
      <c r="E198" s="278"/>
      <c r="F198" s="278"/>
      <c r="G198" s="278"/>
      <c r="H198" s="278"/>
      <c r="I198" s="278"/>
      <c r="J198" s="278"/>
      <c r="K198" s="279"/>
    </row>
    <row r="199" s="1" customFormat="1" ht="21">
      <c r="B199" s="280"/>
      <c r="C199" s="281" t="s">
        <v>700</v>
      </c>
      <c r="D199" s="281"/>
      <c r="E199" s="281"/>
      <c r="F199" s="281"/>
      <c r="G199" s="281"/>
      <c r="H199" s="281"/>
      <c r="I199" s="281"/>
      <c r="J199" s="281"/>
      <c r="K199" s="282"/>
    </row>
    <row r="200" s="1" customFormat="1" ht="25.5" customHeight="1">
      <c r="B200" s="280"/>
      <c r="C200" s="349" t="s">
        <v>701</v>
      </c>
      <c r="D200" s="349"/>
      <c r="E200" s="349"/>
      <c r="F200" s="349" t="s">
        <v>702</v>
      </c>
      <c r="G200" s="350"/>
      <c r="H200" s="349" t="s">
        <v>703</v>
      </c>
      <c r="I200" s="349"/>
      <c r="J200" s="349"/>
      <c r="K200" s="282"/>
    </row>
    <row r="201" s="1" customFormat="1" ht="5.25" customHeight="1">
      <c r="B201" s="313"/>
      <c r="C201" s="310"/>
      <c r="D201" s="310"/>
      <c r="E201" s="310"/>
      <c r="F201" s="310"/>
      <c r="G201" s="290"/>
      <c r="H201" s="310"/>
      <c r="I201" s="310"/>
      <c r="J201" s="310"/>
      <c r="K201" s="334"/>
    </row>
    <row r="202" s="1" customFormat="1" ht="15" customHeight="1">
      <c r="B202" s="313"/>
      <c r="C202" s="290" t="s">
        <v>693</v>
      </c>
      <c r="D202" s="290"/>
      <c r="E202" s="290"/>
      <c r="F202" s="312" t="s">
        <v>49</v>
      </c>
      <c r="G202" s="290"/>
      <c r="H202" s="290" t="s">
        <v>704</v>
      </c>
      <c r="I202" s="290"/>
      <c r="J202" s="290"/>
      <c r="K202" s="334"/>
    </row>
    <row r="203" s="1" customFormat="1" ht="15" customHeight="1">
      <c r="B203" s="313"/>
      <c r="C203" s="319"/>
      <c r="D203" s="290"/>
      <c r="E203" s="290"/>
      <c r="F203" s="312" t="s">
        <v>50</v>
      </c>
      <c r="G203" s="290"/>
      <c r="H203" s="290" t="s">
        <v>705</v>
      </c>
      <c r="I203" s="290"/>
      <c r="J203" s="290"/>
      <c r="K203" s="334"/>
    </row>
    <row r="204" s="1" customFormat="1" ht="15" customHeight="1">
      <c r="B204" s="313"/>
      <c r="C204" s="319"/>
      <c r="D204" s="290"/>
      <c r="E204" s="290"/>
      <c r="F204" s="312" t="s">
        <v>53</v>
      </c>
      <c r="G204" s="290"/>
      <c r="H204" s="290" t="s">
        <v>706</v>
      </c>
      <c r="I204" s="290"/>
      <c r="J204" s="290"/>
      <c r="K204" s="334"/>
    </row>
    <row r="205" s="1" customFormat="1" ht="15" customHeight="1">
      <c r="B205" s="313"/>
      <c r="C205" s="290"/>
      <c r="D205" s="290"/>
      <c r="E205" s="290"/>
      <c r="F205" s="312" t="s">
        <v>51</v>
      </c>
      <c r="G205" s="290"/>
      <c r="H205" s="290" t="s">
        <v>707</v>
      </c>
      <c r="I205" s="290"/>
      <c r="J205" s="290"/>
      <c r="K205" s="334"/>
    </row>
    <row r="206" s="1" customFormat="1" ht="15" customHeight="1">
      <c r="B206" s="313"/>
      <c r="C206" s="290"/>
      <c r="D206" s="290"/>
      <c r="E206" s="290"/>
      <c r="F206" s="312" t="s">
        <v>52</v>
      </c>
      <c r="G206" s="290"/>
      <c r="H206" s="290" t="s">
        <v>708</v>
      </c>
      <c r="I206" s="290"/>
      <c r="J206" s="290"/>
      <c r="K206" s="334"/>
    </row>
    <row r="207" s="1" customFormat="1" ht="15" customHeight="1">
      <c r="B207" s="313"/>
      <c r="C207" s="290"/>
      <c r="D207" s="290"/>
      <c r="E207" s="290"/>
      <c r="F207" s="312"/>
      <c r="G207" s="290"/>
      <c r="H207" s="290"/>
      <c r="I207" s="290"/>
      <c r="J207" s="290"/>
      <c r="K207" s="334"/>
    </row>
    <row r="208" s="1" customFormat="1" ht="15" customHeight="1">
      <c r="B208" s="313"/>
      <c r="C208" s="290" t="s">
        <v>649</v>
      </c>
      <c r="D208" s="290"/>
      <c r="E208" s="290"/>
      <c r="F208" s="312" t="s">
        <v>85</v>
      </c>
      <c r="G208" s="290"/>
      <c r="H208" s="290" t="s">
        <v>709</v>
      </c>
      <c r="I208" s="290"/>
      <c r="J208" s="290"/>
      <c r="K208" s="334"/>
    </row>
    <row r="209" s="1" customFormat="1" ht="15" customHeight="1">
      <c r="B209" s="313"/>
      <c r="C209" s="319"/>
      <c r="D209" s="290"/>
      <c r="E209" s="290"/>
      <c r="F209" s="312" t="s">
        <v>544</v>
      </c>
      <c r="G209" s="290"/>
      <c r="H209" s="290" t="s">
        <v>545</v>
      </c>
      <c r="I209" s="290"/>
      <c r="J209" s="290"/>
      <c r="K209" s="334"/>
    </row>
    <row r="210" s="1" customFormat="1" ht="15" customHeight="1">
      <c r="B210" s="313"/>
      <c r="C210" s="290"/>
      <c r="D210" s="290"/>
      <c r="E210" s="290"/>
      <c r="F210" s="312" t="s">
        <v>542</v>
      </c>
      <c r="G210" s="290"/>
      <c r="H210" s="290" t="s">
        <v>710</v>
      </c>
      <c r="I210" s="290"/>
      <c r="J210" s="290"/>
      <c r="K210" s="334"/>
    </row>
    <row r="211" s="1" customFormat="1" ht="15" customHeight="1">
      <c r="B211" s="351"/>
      <c r="C211" s="319"/>
      <c r="D211" s="319"/>
      <c r="E211" s="319"/>
      <c r="F211" s="312" t="s">
        <v>546</v>
      </c>
      <c r="G211" s="297"/>
      <c r="H211" s="338" t="s">
        <v>547</v>
      </c>
      <c r="I211" s="338"/>
      <c r="J211" s="338"/>
      <c r="K211" s="352"/>
    </row>
    <row r="212" s="1" customFormat="1" ht="15" customHeight="1">
      <c r="B212" s="351"/>
      <c r="C212" s="319"/>
      <c r="D212" s="319"/>
      <c r="E212" s="319"/>
      <c r="F212" s="312" t="s">
        <v>548</v>
      </c>
      <c r="G212" s="297"/>
      <c r="H212" s="338" t="s">
        <v>711</v>
      </c>
      <c r="I212" s="338"/>
      <c r="J212" s="338"/>
      <c r="K212" s="352"/>
    </row>
    <row r="213" s="1" customFormat="1" ht="15" customHeight="1">
      <c r="B213" s="351"/>
      <c r="C213" s="319"/>
      <c r="D213" s="319"/>
      <c r="E213" s="319"/>
      <c r="F213" s="353"/>
      <c r="G213" s="297"/>
      <c r="H213" s="354"/>
      <c r="I213" s="354"/>
      <c r="J213" s="354"/>
      <c r="K213" s="352"/>
    </row>
    <row r="214" s="1" customFormat="1" ht="15" customHeight="1">
      <c r="B214" s="351"/>
      <c r="C214" s="290" t="s">
        <v>673</v>
      </c>
      <c r="D214" s="319"/>
      <c r="E214" s="319"/>
      <c r="F214" s="312">
        <v>1</v>
      </c>
      <c r="G214" s="297"/>
      <c r="H214" s="338" t="s">
        <v>712</v>
      </c>
      <c r="I214" s="338"/>
      <c r="J214" s="338"/>
      <c r="K214" s="352"/>
    </row>
    <row r="215" s="1" customFormat="1" ht="15" customHeight="1">
      <c r="B215" s="351"/>
      <c r="C215" s="319"/>
      <c r="D215" s="319"/>
      <c r="E215" s="319"/>
      <c r="F215" s="312">
        <v>2</v>
      </c>
      <c r="G215" s="297"/>
      <c r="H215" s="338" t="s">
        <v>713</v>
      </c>
      <c r="I215" s="338"/>
      <c r="J215" s="338"/>
      <c r="K215" s="352"/>
    </row>
    <row r="216" s="1" customFormat="1" ht="15" customHeight="1">
      <c r="B216" s="351"/>
      <c r="C216" s="319"/>
      <c r="D216" s="319"/>
      <c r="E216" s="319"/>
      <c r="F216" s="312">
        <v>3</v>
      </c>
      <c r="G216" s="297"/>
      <c r="H216" s="338" t="s">
        <v>714</v>
      </c>
      <c r="I216" s="338"/>
      <c r="J216" s="338"/>
      <c r="K216" s="352"/>
    </row>
    <row r="217" s="1" customFormat="1" ht="15" customHeight="1">
      <c r="B217" s="351"/>
      <c r="C217" s="319"/>
      <c r="D217" s="319"/>
      <c r="E217" s="319"/>
      <c r="F217" s="312">
        <v>4</v>
      </c>
      <c r="G217" s="297"/>
      <c r="H217" s="338" t="s">
        <v>715</v>
      </c>
      <c r="I217" s="338"/>
      <c r="J217" s="338"/>
      <c r="K217" s="352"/>
    </row>
    <row r="218" s="1" customFormat="1" ht="12.75" customHeight="1">
      <c r="B218" s="355"/>
      <c r="C218" s="356"/>
      <c r="D218" s="356"/>
      <c r="E218" s="356"/>
      <c r="F218" s="356"/>
      <c r="G218" s="356"/>
      <c r="H218" s="356"/>
      <c r="I218" s="356"/>
      <c r="J218" s="356"/>
      <c r="K218" s="35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Jung Milan</dc:creator>
  <cp:lastModifiedBy>Jung Milan</cp:lastModifiedBy>
  <dcterms:created xsi:type="dcterms:W3CDTF">2020-01-28T10:07:22Z</dcterms:created>
  <dcterms:modified xsi:type="dcterms:W3CDTF">2020-01-28T10:07:29Z</dcterms:modified>
</cp:coreProperties>
</file>