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Č11 - 1.TK Ohníč-Světec" sheetId="2" r:id="rId2"/>
    <sheet name="Č21 - Oprava zab.zař. Svě..." sheetId="3" r:id="rId3"/>
    <sheet name="Č31 - VRN" sheetId="4" r:id="rId4"/>
    <sheet name="Seznam figur" sheetId="5" r:id="rId5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'Č11 - 1.TK Ohníč-Světec'!$C$121:$K$420</definedName>
    <definedName name="_xlnm.Print_Area" localSheetId="1">'Č11 - 1.TK Ohníč-Světec'!$C$4:$J$76,'Č11 - 1.TK Ohníč-Světec'!$C$107:$K$420</definedName>
    <definedName name="_xlnm.Print_Titles" localSheetId="1">'Č11 - 1.TK Ohníč-Světec'!$121:$121</definedName>
    <definedName name="_xlnm._FilterDatabase" localSheetId="2" hidden="1">'Č21 - Oprava zab.zař. Svě...'!$C$120:$K$155</definedName>
    <definedName name="_xlnm.Print_Area" localSheetId="2">'Č21 - Oprava zab.zař. Svě...'!$C$4:$J$76,'Č21 - Oprava zab.zař. Svě...'!$C$106:$K$155</definedName>
    <definedName name="_xlnm.Print_Titles" localSheetId="2">'Č21 - Oprava zab.zař. Svě...'!$120:$120</definedName>
    <definedName name="_xlnm._FilterDatabase" localSheetId="3" hidden="1">'Č31 - VRN'!$C$120:$K$153</definedName>
    <definedName name="_xlnm.Print_Area" localSheetId="3">'Č31 - VRN'!$C$4:$J$76,'Č31 - VRN'!$C$106:$K$153</definedName>
    <definedName name="_xlnm.Print_Titles" localSheetId="3">'Č31 - VRN'!$120:$120</definedName>
    <definedName name="_xlnm.Print_Area" localSheetId="4">'Seznam figur'!$C$4:$G$149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9"/>
  <c r="J38"/>
  <c i="1" r="AY100"/>
  <c i="4" r="J37"/>
  <c i="1" r="AX100"/>
  <c i="4"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4"/>
  <c r="BH134"/>
  <c r="BF134"/>
  <c r="BE134"/>
  <c r="T134"/>
  <c r="R134"/>
  <c r="P134"/>
  <c r="BI132"/>
  <c r="BH132"/>
  <c r="BF132"/>
  <c r="BE132"/>
  <c r="T132"/>
  <c r="R132"/>
  <c r="P132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J118"/>
  <c r="F117"/>
  <c r="F115"/>
  <c r="E113"/>
  <c r="J94"/>
  <c r="F93"/>
  <c r="F91"/>
  <c r="E89"/>
  <c r="J23"/>
  <c r="E23"/>
  <c r="J117"/>
  <c r="J22"/>
  <c r="J20"/>
  <c r="E20"/>
  <c r="F118"/>
  <c r="J19"/>
  <c r="J14"/>
  <c r="J115"/>
  <c r="E7"/>
  <c r="E109"/>
  <c i="3" r="J39"/>
  <c r="J38"/>
  <c i="1" r="AY98"/>
  <c i="3" r="J37"/>
  <c i="1" r="AX98"/>
  <c i="3"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9"/>
  <c r="BH129"/>
  <c r="BF129"/>
  <c r="BE129"/>
  <c r="T129"/>
  <c r="R129"/>
  <c r="P129"/>
  <c r="BI127"/>
  <c r="BH127"/>
  <c r="BF127"/>
  <c r="BE127"/>
  <c r="T127"/>
  <c r="R127"/>
  <c r="P127"/>
  <c r="BI125"/>
  <c r="BH125"/>
  <c r="BF125"/>
  <c r="BE125"/>
  <c r="T125"/>
  <c r="R125"/>
  <c r="P125"/>
  <c r="BI123"/>
  <c r="BH123"/>
  <c r="BF123"/>
  <c r="BE123"/>
  <c r="T123"/>
  <c r="R123"/>
  <c r="P123"/>
  <c r="J118"/>
  <c r="F117"/>
  <c r="F115"/>
  <c r="E113"/>
  <c r="J94"/>
  <c r="F93"/>
  <c r="F91"/>
  <c r="E89"/>
  <c r="J23"/>
  <c r="E23"/>
  <c r="J117"/>
  <c r="J22"/>
  <c r="J20"/>
  <c r="E20"/>
  <c r="F118"/>
  <c r="J19"/>
  <c r="J14"/>
  <c r="J115"/>
  <c r="E7"/>
  <c r="E109"/>
  <c i="2" r="J39"/>
  <c r="J38"/>
  <c i="1" r="AY96"/>
  <c i="2" r="J37"/>
  <c i="1" r="AX96"/>
  <c i="2" r="BI415"/>
  <c r="BH415"/>
  <c r="BF415"/>
  <c r="BE415"/>
  <c r="T415"/>
  <c r="R415"/>
  <c r="P415"/>
  <c r="BI408"/>
  <c r="BH408"/>
  <c r="BF408"/>
  <c r="BE408"/>
  <c r="T408"/>
  <c r="R408"/>
  <c r="P408"/>
  <c r="BI404"/>
  <c r="BH404"/>
  <c r="BF404"/>
  <c r="BE404"/>
  <c r="T404"/>
  <c r="R404"/>
  <c r="P404"/>
  <c r="BI397"/>
  <c r="BH397"/>
  <c r="BF397"/>
  <c r="BE397"/>
  <c r="T397"/>
  <c r="R397"/>
  <c r="P397"/>
  <c r="BI392"/>
  <c r="BH392"/>
  <c r="BF392"/>
  <c r="BE392"/>
  <c r="T392"/>
  <c r="R392"/>
  <c r="P392"/>
  <c r="BI387"/>
  <c r="BH387"/>
  <c r="BF387"/>
  <c r="BE387"/>
  <c r="T387"/>
  <c r="R387"/>
  <c r="P387"/>
  <c r="BI379"/>
  <c r="BH379"/>
  <c r="BF379"/>
  <c r="BE379"/>
  <c r="T379"/>
  <c r="R379"/>
  <c r="P379"/>
  <c r="BI374"/>
  <c r="BH374"/>
  <c r="BF374"/>
  <c r="BE374"/>
  <c r="T374"/>
  <c r="R374"/>
  <c r="P374"/>
  <c r="BI371"/>
  <c r="BH371"/>
  <c r="BF371"/>
  <c r="BE371"/>
  <c r="T371"/>
  <c r="R371"/>
  <c r="P371"/>
  <c r="BI368"/>
  <c r="BH368"/>
  <c r="BF368"/>
  <c r="BE368"/>
  <c r="T368"/>
  <c r="R368"/>
  <c r="P368"/>
  <c r="BI364"/>
  <c r="BH364"/>
  <c r="BF364"/>
  <c r="BE364"/>
  <c r="T364"/>
  <c r="R364"/>
  <c r="P364"/>
  <c r="BI359"/>
  <c r="BH359"/>
  <c r="BF359"/>
  <c r="BE359"/>
  <c r="T359"/>
  <c r="R359"/>
  <c r="P359"/>
  <c r="BI354"/>
  <c r="BH354"/>
  <c r="BF354"/>
  <c r="BE354"/>
  <c r="T354"/>
  <c r="R354"/>
  <c r="P354"/>
  <c r="BI351"/>
  <c r="BH351"/>
  <c r="BF351"/>
  <c r="BE351"/>
  <c r="T351"/>
  <c r="R351"/>
  <c r="P351"/>
  <c r="BI348"/>
  <c r="BH348"/>
  <c r="BF348"/>
  <c r="BE348"/>
  <c r="T348"/>
  <c r="R348"/>
  <c r="P348"/>
  <c r="BI345"/>
  <c r="BH345"/>
  <c r="BF345"/>
  <c r="BE345"/>
  <c r="T345"/>
  <c r="R345"/>
  <c r="P345"/>
  <c r="BI343"/>
  <c r="BH343"/>
  <c r="BF343"/>
  <c r="BE343"/>
  <c r="T343"/>
  <c r="R343"/>
  <c r="P343"/>
  <c r="BI341"/>
  <c r="BH341"/>
  <c r="BF341"/>
  <c r="BE341"/>
  <c r="T341"/>
  <c r="R341"/>
  <c r="P341"/>
  <c r="BI339"/>
  <c r="BH339"/>
  <c r="BF339"/>
  <c r="BE339"/>
  <c r="T339"/>
  <c r="R339"/>
  <c r="P339"/>
  <c r="BI337"/>
  <c r="BH337"/>
  <c r="BF337"/>
  <c r="BE337"/>
  <c r="T337"/>
  <c r="R337"/>
  <c r="P337"/>
  <c r="BI334"/>
  <c r="BH334"/>
  <c r="BF334"/>
  <c r="BE334"/>
  <c r="T334"/>
  <c r="R334"/>
  <c r="P334"/>
  <c r="BI331"/>
  <c r="BH331"/>
  <c r="BF331"/>
  <c r="BE331"/>
  <c r="T331"/>
  <c r="R331"/>
  <c r="P331"/>
  <c r="BI328"/>
  <c r="BH328"/>
  <c r="BF328"/>
  <c r="BE328"/>
  <c r="T328"/>
  <c r="R328"/>
  <c r="P328"/>
  <c r="BI325"/>
  <c r="BH325"/>
  <c r="BF325"/>
  <c r="BE325"/>
  <c r="T325"/>
  <c r="R325"/>
  <c r="P325"/>
  <c r="BI322"/>
  <c r="BH322"/>
  <c r="BF322"/>
  <c r="BE322"/>
  <c r="T322"/>
  <c r="R322"/>
  <c r="P322"/>
  <c r="BI319"/>
  <c r="BH319"/>
  <c r="BF319"/>
  <c r="BE319"/>
  <c r="T319"/>
  <c r="R319"/>
  <c r="P319"/>
  <c r="BI316"/>
  <c r="BH316"/>
  <c r="BF316"/>
  <c r="BE316"/>
  <c r="T316"/>
  <c r="R316"/>
  <c r="P316"/>
  <c r="BI313"/>
  <c r="BH313"/>
  <c r="BF313"/>
  <c r="BE313"/>
  <c r="T313"/>
  <c r="R313"/>
  <c r="P313"/>
  <c r="BI310"/>
  <c r="BH310"/>
  <c r="BF310"/>
  <c r="BE310"/>
  <c r="T310"/>
  <c r="R310"/>
  <c r="P310"/>
  <c r="BI307"/>
  <c r="BH307"/>
  <c r="BF307"/>
  <c r="BE307"/>
  <c r="T307"/>
  <c r="R307"/>
  <c r="P307"/>
  <c r="BI304"/>
  <c r="BH304"/>
  <c r="BF304"/>
  <c r="BE304"/>
  <c r="T304"/>
  <c r="R304"/>
  <c r="P304"/>
  <c r="BI301"/>
  <c r="BH301"/>
  <c r="BF301"/>
  <c r="BE301"/>
  <c r="T301"/>
  <c r="R301"/>
  <c r="P301"/>
  <c r="BI296"/>
  <c r="BH296"/>
  <c r="BF296"/>
  <c r="BE296"/>
  <c r="T296"/>
  <c r="R296"/>
  <c r="P296"/>
  <c r="BI291"/>
  <c r="BH291"/>
  <c r="BF291"/>
  <c r="BE291"/>
  <c r="T291"/>
  <c r="R291"/>
  <c r="P291"/>
  <c r="BI286"/>
  <c r="BH286"/>
  <c r="BF286"/>
  <c r="BE286"/>
  <c r="T286"/>
  <c r="R286"/>
  <c r="P286"/>
  <c r="BI281"/>
  <c r="BH281"/>
  <c r="BF281"/>
  <c r="BE281"/>
  <c r="T281"/>
  <c r="R281"/>
  <c r="P281"/>
  <c r="BI274"/>
  <c r="BH274"/>
  <c r="BF274"/>
  <c r="BE274"/>
  <c r="T274"/>
  <c r="R274"/>
  <c r="P274"/>
  <c r="BI272"/>
  <c r="BH272"/>
  <c r="BF272"/>
  <c r="BE272"/>
  <c r="T272"/>
  <c r="R272"/>
  <c r="P272"/>
  <c r="BI268"/>
  <c r="BH268"/>
  <c r="BF268"/>
  <c r="BE268"/>
  <c r="T268"/>
  <c r="R268"/>
  <c r="P268"/>
  <c r="BI262"/>
  <c r="BH262"/>
  <c r="BF262"/>
  <c r="BE262"/>
  <c r="T262"/>
  <c r="R262"/>
  <c r="P262"/>
  <c r="BI258"/>
  <c r="BH258"/>
  <c r="BF258"/>
  <c r="BE258"/>
  <c r="T258"/>
  <c r="R258"/>
  <c r="P258"/>
  <c r="BI253"/>
  <c r="BH253"/>
  <c r="BF253"/>
  <c r="BE253"/>
  <c r="T253"/>
  <c r="R253"/>
  <c r="P253"/>
  <c r="BI248"/>
  <c r="BH248"/>
  <c r="BF248"/>
  <c r="BE248"/>
  <c r="T248"/>
  <c r="R248"/>
  <c r="P248"/>
  <c r="BI242"/>
  <c r="BH242"/>
  <c r="BF242"/>
  <c r="BE242"/>
  <c r="T242"/>
  <c r="R242"/>
  <c r="P242"/>
  <c r="BI237"/>
  <c r="BH237"/>
  <c r="BF237"/>
  <c r="BE237"/>
  <c r="T237"/>
  <c r="R237"/>
  <c r="P237"/>
  <c r="BI230"/>
  <c r="BH230"/>
  <c r="BF230"/>
  <c r="BE230"/>
  <c r="T230"/>
  <c r="R230"/>
  <c r="P230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5"/>
  <c r="BH215"/>
  <c r="BF215"/>
  <c r="BE215"/>
  <c r="T215"/>
  <c r="R215"/>
  <c r="P215"/>
  <c r="BI211"/>
  <c r="BH211"/>
  <c r="BF211"/>
  <c r="BE211"/>
  <c r="T211"/>
  <c r="R211"/>
  <c r="P211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3"/>
  <c r="BH193"/>
  <c r="BF193"/>
  <c r="BE193"/>
  <c r="T193"/>
  <c r="R193"/>
  <c r="P193"/>
  <c r="BI189"/>
  <c r="BH189"/>
  <c r="BF189"/>
  <c r="BE189"/>
  <c r="T189"/>
  <c r="R189"/>
  <c r="P189"/>
  <c r="BI183"/>
  <c r="BH183"/>
  <c r="BF183"/>
  <c r="BE183"/>
  <c r="T183"/>
  <c r="R183"/>
  <c r="P183"/>
  <c r="BI179"/>
  <c r="BH179"/>
  <c r="BF179"/>
  <c r="BE179"/>
  <c r="T179"/>
  <c r="R179"/>
  <c r="P179"/>
  <c r="BI175"/>
  <c r="BH175"/>
  <c r="BF175"/>
  <c r="BE175"/>
  <c r="T175"/>
  <c r="R175"/>
  <c r="P175"/>
  <c r="BI171"/>
  <c r="BH171"/>
  <c r="BF171"/>
  <c r="BE171"/>
  <c r="T171"/>
  <c r="R171"/>
  <c r="P171"/>
  <c r="BI166"/>
  <c r="BH166"/>
  <c r="BF166"/>
  <c r="BE166"/>
  <c r="T166"/>
  <c r="R166"/>
  <c r="P166"/>
  <c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3"/>
  <c r="BH153"/>
  <c r="BF153"/>
  <c r="BE153"/>
  <c r="T153"/>
  <c r="R153"/>
  <c r="P153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5"/>
  <c r="BH135"/>
  <c r="BF135"/>
  <c r="BE135"/>
  <c r="T135"/>
  <c r="R135"/>
  <c r="P135"/>
  <c r="BI131"/>
  <c r="BH131"/>
  <c r="BF131"/>
  <c r="BE131"/>
  <c r="T131"/>
  <c r="R131"/>
  <c r="P131"/>
  <c r="BI126"/>
  <c r="BH126"/>
  <c r="BF126"/>
  <c r="BE126"/>
  <c r="T126"/>
  <c r="R126"/>
  <c r="P126"/>
  <c r="BI123"/>
  <c r="BH123"/>
  <c r="BF123"/>
  <c r="BE123"/>
  <c r="T123"/>
  <c r="R123"/>
  <c r="P123"/>
  <c r="J119"/>
  <c r="F118"/>
  <c r="F116"/>
  <c r="E114"/>
  <c r="J94"/>
  <c r="F93"/>
  <c r="F91"/>
  <c r="E89"/>
  <c r="J23"/>
  <c r="E23"/>
  <c r="J118"/>
  <c r="J22"/>
  <c r="J20"/>
  <c r="E20"/>
  <c r="F119"/>
  <c r="J19"/>
  <c r="J14"/>
  <c r="J116"/>
  <c r="E7"/>
  <c r="E110"/>
  <c i="1" r="L90"/>
  <c r="AM90"/>
  <c r="AM89"/>
  <c r="L89"/>
  <c r="AM87"/>
  <c r="L87"/>
  <c r="L85"/>
  <c r="L84"/>
  <c i="4" r="J152"/>
  <c r="J146"/>
  <c r="BK141"/>
  <c r="BK137"/>
  <c r="J137"/>
  <c r="BK134"/>
  <c r="J134"/>
  <c r="BK132"/>
  <c r="J132"/>
  <c r="BK128"/>
  <c r="J128"/>
  <c r="BK126"/>
  <c r="J126"/>
  <c r="BK124"/>
  <c r="J124"/>
  <c r="BK122"/>
  <c r="J122"/>
  <c i="3" r="J154"/>
  <c r="BK152"/>
  <c r="J150"/>
  <c r="BK148"/>
  <c r="BK146"/>
  <c r="BK144"/>
  <c r="BK141"/>
  <c r="J139"/>
  <c r="BK137"/>
  <c r="BK135"/>
  <c r="J133"/>
  <c r="J131"/>
  <c r="BK129"/>
  <c r="J127"/>
  <c r="BK125"/>
  <c r="BK123"/>
  <c r="J123"/>
  <c i="2" r="J415"/>
  <c r="J408"/>
  <c r="J404"/>
  <c r="J397"/>
  <c r="BK392"/>
  <c r="J371"/>
  <c r="J364"/>
  <c r="J351"/>
  <c r="BK339"/>
  <c r="BK337"/>
  <c r="BK334"/>
  <c r="J331"/>
  <c r="BK328"/>
  <c r="BK325"/>
  <c r="BK322"/>
  <c r="BK313"/>
  <c r="J310"/>
  <c r="J307"/>
  <c r="BK304"/>
  <c r="BK301"/>
  <c r="J296"/>
  <c r="BK291"/>
  <c r="J274"/>
  <c r="J272"/>
  <c r="BK268"/>
  <c r="J258"/>
  <c r="BK253"/>
  <c r="J248"/>
  <c r="BK237"/>
  <c r="J222"/>
  <c r="BK211"/>
  <c r="J204"/>
  <c r="J198"/>
  <c r="J193"/>
  <c r="BK189"/>
  <c r="BK179"/>
  <c r="J171"/>
  <c r="BK162"/>
  <c r="J159"/>
  <c r="BK147"/>
  <c r="BK144"/>
  <c r="BK141"/>
  <c r="J131"/>
  <c r="BK126"/>
  <c r="BK123"/>
  <c i="1" r="AS97"/>
  <c i="4" r="BK152"/>
  <c r="BK150"/>
  <c r="J150"/>
  <c r="BK148"/>
  <c r="J148"/>
  <c r="BK146"/>
  <c r="J141"/>
  <c r="BK139"/>
  <c r="J139"/>
  <c i="3" r="J125"/>
  <c i="2" r="J387"/>
  <c r="BK379"/>
  <c r="J374"/>
  <c r="BK368"/>
  <c r="BK359"/>
  <c r="BK354"/>
  <c r="BK351"/>
  <c r="BK348"/>
  <c r="J345"/>
  <c r="BK343"/>
  <c r="J341"/>
  <c r="J339"/>
  <c r="J337"/>
  <c r="J334"/>
  <c r="BK331"/>
  <c r="J328"/>
  <c r="BK319"/>
  <c r="BK316"/>
  <c r="J313"/>
  <c r="J304"/>
  <c r="J301"/>
  <c r="J291"/>
  <c r="BK286"/>
  <c r="BK281"/>
  <c r="BK272"/>
  <c r="BK258"/>
  <c r="BK248"/>
  <c r="J242"/>
  <c r="J237"/>
  <c r="BK230"/>
  <c r="BK225"/>
  <c r="BK222"/>
  <c r="J219"/>
  <c r="J215"/>
  <c r="J211"/>
  <c r="J201"/>
  <c r="BK198"/>
  <c r="BK193"/>
  <c r="BK183"/>
  <c r="J175"/>
  <c r="J166"/>
  <c r="BK159"/>
  <c r="J156"/>
  <c r="J153"/>
  <c r="J144"/>
  <c r="J141"/>
  <c r="BK135"/>
  <c r="BK131"/>
  <c r="J123"/>
  <c i="3" r="BK154"/>
  <c r="J152"/>
  <c r="BK150"/>
  <c r="J148"/>
  <c r="J146"/>
  <c r="J144"/>
  <c r="J141"/>
  <c r="BK139"/>
  <c r="J137"/>
  <c r="J135"/>
  <c r="BK133"/>
  <c r="BK131"/>
  <c r="J129"/>
  <c r="BK127"/>
  <c i="2" r="BK415"/>
  <c r="BK408"/>
  <c r="BK404"/>
  <c r="BK397"/>
  <c r="J392"/>
  <c r="BK387"/>
  <c r="J379"/>
  <c r="BK374"/>
  <c r="BK371"/>
  <c r="J368"/>
  <c r="BK364"/>
  <c r="J359"/>
  <c r="J354"/>
  <c r="J348"/>
  <c r="BK345"/>
  <c r="J343"/>
  <c r="BK341"/>
  <c r="J325"/>
  <c r="J322"/>
  <c r="J319"/>
  <c r="J316"/>
  <c r="BK310"/>
  <c r="BK307"/>
  <c r="BK296"/>
  <c r="J286"/>
  <c r="J281"/>
  <c r="BK274"/>
  <c r="J268"/>
  <c r="BK262"/>
  <c r="J262"/>
  <c r="J253"/>
  <c r="BK242"/>
  <c r="J230"/>
  <c r="J225"/>
  <c r="BK219"/>
  <c r="BK215"/>
  <c r="BK204"/>
  <c r="BK201"/>
  <c r="J189"/>
  <c r="J183"/>
  <c r="J179"/>
  <c r="BK175"/>
  <c r="BK171"/>
  <c r="BK166"/>
  <c r="J162"/>
  <c r="BK156"/>
  <c r="BK153"/>
  <c r="J147"/>
  <c r="J135"/>
  <c r="J126"/>
  <c i="1" r="AS99"/>
  <c r="AS95"/>
  <c i="2" l="1" r="P358"/>
  <c r="P357"/>
  <c r="P122"/>
  <c i="1" r="AU96"/>
  <c i="3" r="P122"/>
  <c r="P121"/>
  <c i="1" r="AU98"/>
  <c i="3" r="T122"/>
  <c r="T121"/>
  <c i="4" r="T145"/>
  <c r="T121"/>
  <c r="P145"/>
  <c r="P121"/>
  <c i="1" r="AU100"/>
  <c i="4" r="R145"/>
  <c r="R121"/>
  <c i="2" r="BK358"/>
  <c r="J358"/>
  <c r="J100"/>
  <c r="R358"/>
  <c r="R357"/>
  <c r="R122"/>
  <c r="T358"/>
  <c r="T357"/>
  <c r="T122"/>
  <c i="3" r="BK122"/>
  <c r="J122"/>
  <c r="J99"/>
  <c r="R122"/>
  <c r="R121"/>
  <c i="4" r="BK145"/>
  <c r="J145"/>
  <c r="J99"/>
  <c i="2" r="J93"/>
  <c r="BG131"/>
  <c r="BG147"/>
  <c r="BG159"/>
  <c r="BG162"/>
  <c r="BG179"/>
  <c r="BG189"/>
  <c r="BG193"/>
  <c r="BG204"/>
  <c r="BG222"/>
  <c r="BG225"/>
  <c r="BG237"/>
  <c r="BG242"/>
  <c r="BG253"/>
  <c r="BG281"/>
  <c r="BG296"/>
  <c r="BG310"/>
  <c r="BG313"/>
  <c r="BG337"/>
  <c r="BG341"/>
  <c r="BG348"/>
  <c r="BG351"/>
  <c r="BG354"/>
  <c r="BG364"/>
  <c r="BG374"/>
  <c i="3" r="BG129"/>
  <c r="BG131"/>
  <c r="BG137"/>
  <c r="BG148"/>
  <c r="BG154"/>
  <c i="4" r="BG137"/>
  <c i="2" r="F94"/>
  <c r="BG123"/>
  <c r="BG141"/>
  <c r="BG153"/>
  <c r="BG171"/>
  <c r="BG175"/>
  <c r="BG198"/>
  <c r="BG201"/>
  <c r="BG211"/>
  <c r="BG215"/>
  <c r="BG230"/>
  <c r="BG248"/>
  <c r="BG258"/>
  <c r="BG262"/>
  <c r="BG316"/>
  <c r="BG319"/>
  <c r="BG322"/>
  <c r="BG339"/>
  <c r="BG343"/>
  <c r="BG345"/>
  <c r="BG359"/>
  <c r="BG368"/>
  <c r="BG371"/>
  <c r="BG387"/>
  <c r="BG397"/>
  <c i="4" r="BG139"/>
  <c r="BG146"/>
  <c r="BG148"/>
  <c r="BG150"/>
  <c r="BG152"/>
  <c i="2" r="E85"/>
  <c r="J91"/>
  <c r="BG126"/>
  <c r="BG135"/>
  <c r="BG144"/>
  <c r="BG156"/>
  <c r="BG166"/>
  <c r="BG183"/>
  <c r="BG219"/>
  <c r="BG268"/>
  <c r="BG272"/>
  <c r="BG274"/>
  <c r="BG286"/>
  <c r="BG291"/>
  <c r="BG301"/>
  <c r="BG304"/>
  <c r="BG307"/>
  <c r="BG325"/>
  <c r="BG328"/>
  <c r="BG331"/>
  <c r="BG334"/>
  <c r="BG379"/>
  <c r="BG392"/>
  <c r="BG404"/>
  <c r="BG408"/>
  <c r="BG415"/>
  <c i="3" r="E85"/>
  <c r="J91"/>
  <c r="J93"/>
  <c r="F94"/>
  <c r="BG123"/>
  <c r="BG125"/>
  <c r="BG127"/>
  <c r="BG133"/>
  <c r="BG135"/>
  <c r="BG139"/>
  <c r="BG141"/>
  <c r="BG144"/>
  <c r="BG146"/>
  <c r="BG150"/>
  <c r="BG152"/>
  <c i="4" r="E85"/>
  <c r="J91"/>
  <c r="J93"/>
  <c r="F94"/>
  <c r="BG122"/>
  <c r="BG124"/>
  <c r="BG126"/>
  <c r="BG128"/>
  <c r="BG132"/>
  <c r="BG134"/>
  <c r="BG141"/>
  <c r="BK121"/>
  <c r="J121"/>
  <c r="J98"/>
  <c i="2" r="F36"/>
  <c i="1" r="BA96"/>
  <c r="BA95"/>
  <c r="AW95"/>
  <c i="4" r="F39"/>
  <c i="1" r="BD100"/>
  <c r="BD99"/>
  <c i="2" r="F39"/>
  <c i="1" r="BD96"/>
  <c r="BD95"/>
  <c i="2" r="F38"/>
  <c i="1" r="BC96"/>
  <c r="BC95"/>
  <c r="AY95"/>
  <c i="4" r="F38"/>
  <c i="1" r="BC100"/>
  <c r="BC99"/>
  <c r="AY99"/>
  <c i="2" r="J36"/>
  <c i="1" r="AW96"/>
  <c i="2" r="J35"/>
  <c i="1" r="AV96"/>
  <c i="3" r="F35"/>
  <c i="1" r="AZ98"/>
  <c r="AZ97"/>
  <c r="AV97"/>
  <c i="3" r="J36"/>
  <c i="1" r="AW98"/>
  <c i="4" r="F35"/>
  <c i="1" r="AZ100"/>
  <c r="AZ99"/>
  <c r="AV99"/>
  <c i="4" r="F36"/>
  <c i="1" r="BA100"/>
  <c r="BA99"/>
  <c r="AW99"/>
  <c i="3" r="F36"/>
  <c i="1" r="BA98"/>
  <c r="BA97"/>
  <c r="AW97"/>
  <c i="3" r="F38"/>
  <c i="1" r="BC98"/>
  <c r="BC97"/>
  <c r="AY97"/>
  <c r="AU97"/>
  <c i="4" r="J36"/>
  <c i="1" r="AW100"/>
  <c i="2" r="F35"/>
  <c i="1" r="AZ96"/>
  <c r="AZ95"/>
  <c r="AV95"/>
  <c i="3" r="J35"/>
  <c i="1" r="AV98"/>
  <c i="3" r="F39"/>
  <c i="1" r="BD98"/>
  <c r="BD97"/>
  <c i="4" r="J35"/>
  <c i="1" r="AV100"/>
  <c r="AS94"/>
  <c r="AU95"/>
  <c r="AU99"/>
  <c i="2" l="1" r="BK357"/>
  <c r="J357"/>
  <c r="J99"/>
  <c i="3" r="BK121"/>
  <c r="J121"/>
  <c r="J98"/>
  <c i="1" r="BD94"/>
  <c r="W33"/>
  <c r="AU94"/>
  <c r="AZ94"/>
  <c r="W29"/>
  <c r="BA94"/>
  <c r="W30"/>
  <c i="4" r="J32"/>
  <c i="1" r="AG100"/>
  <c r="AG99"/>
  <c i="3" r="F37"/>
  <c i="1" r="BB98"/>
  <c r="BB97"/>
  <c r="AX97"/>
  <c r="AT95"/>
  <c r="BC94"/>
  <c r="AY94"/>
  <c r="AT97"/>
  <c i="4" r="F37"/>
  <c i="1" r="BB100"/>
  <c r="BB99"/>
  <c r="AX99"/>
  <c r="AT96"/>
  <c r="AT100"/>
  <c i="2" r="F37"/>
  <c i="1" r="BB96"/>
  <c r="BB95"/>
  <c r="AX95"/>
  <c r="AT99"/>
  <c r="AT98"/>
  <c l="1" r="AN100"/>
  <c i="2" r="BK122"/>
  <c r="J122"/>
  <c r="J98"/>
  <c i="4" r="J41"/>
  <c i="1" r="AN99"/>
  <c r="BB94"/>
  <c r="W31"/>
  <c r="AW94"/>
  <c r="AK30"/>
  <c r="AV94"/>
  <c r="AK29"/>
  <c r="W32"/>
  <c i="3" r="J32"/>
  <c i="1" r="AG98"/>
  <c r="AG97"/>
  <c r="AN97"/>
  <c l="1" r="AN98"/>
  <c i="3" r="J41"/>
  <c i="1" r="AX94"/>
  <c i="2" r="J32"/>
  <c i="1" r="AG96"/>
  <c r="AG95"/>
  <c r="AN95"/>
  <c r="AT94"/>
  <c l="1" r="AN96"/>
  <c i="2" r="J41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<sst xmlns="http://schemas.openxmlformats.org/spreadsheetml/2006/main">
  <si>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</si>
  <si>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</si>
  <si>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</si>
  <si>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</si>
  <si>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</si>
  <si>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{9a597c8e-df93-4afb-a489-cb17becdf5a2}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</si>
  <si>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</si>
  <si>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</si>
  <si>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</si>
  <si>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</si>
  <si>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</si>
  <si>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</si>
  <si>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</si>
  <si>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</si>
  <si>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</si>
  <si>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</si>
  <si>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</si>
  <si>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Světec - Ohníč</t>
  </si>
  <si>
    <t>KSO:</t>
  </si>
  <si>
    <t>824 26</t>
  </si>
  <si>
    <t>CC-CZ:</t>
  </si>
  <si>
    <t>21212</t>
  </si>
  <si>
    <t>Místo:</t>
  </si>
  <si>
    <t>Světec - Ohníč</t>
  </si>
  <si>
    <t>Datum:</t>
  </si>
  <si>
    <t>28. 1. 2020</t>
  </si>
  <si>
    <t>CZ-CPV:</t>
  </si>
  <si>
    <t>44212000-9</t>
  </si>
  <si>
    <t>CZ-CPA:</t>
  </si>
  <si>
    <t>42.12.10</t>
  </si>
  <si>
    <t>Zadavatel:</t>
  </si>
  <si>
    <t>IČ:</t>
  </si>
  <si>
    <t>70994234</t>
  </si>
  <si>
    <t>Správa železnic, OŘ UNL, ST Most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</si>
  <si>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</si>
  <si>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</si>
  <si>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</si>
  <si>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</si>
  <si>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</si>
  <si>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</si>
  <si>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</si>
  <si>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</si>
  <si>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Horák Jiří, horak@szdc.cz, +420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</si>
  <si>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</si>
  <si>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</si>
  <si>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</si>
  <si>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</si>
  <si>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</si>
  <si>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</si>
  <si>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</si>
  <si>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</si>
  <si>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</si>
  <si>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</si>
  <si>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</si>
  <si>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</si>
  <si>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</si>
  <si>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</si>
  <si>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</si>
  <si>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</si>
  <si>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</si>
  <si>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</si>
  <si>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</si>
  <si>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</si>
  <si>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</si>
  <si>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</si>
  <si>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</si>
  <si>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</si>
  <si>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</si>
  <si>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</si>
  <si>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</si>
  <si>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</si>
  <si>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</si>
  <si>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</si>
  <si>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</si>
  <si>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</si>
  <si>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</si>
  <si>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</si>
  <si>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</si>
  <si>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</si>
  <si>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</si>
  <si>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</si>
  <si>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</si>
  <si>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</si>
  <si>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</si>
  <si>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</si>
  <si>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</si>
  <si>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</si>
  <si>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</si>
  <si>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</si>
  <si>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O1</t>
  </si>
  <si>
    <t>Železniční svršek a spodek</t>
  </si>
  <si>
    <t>STA</t>
  </si>
  <si>
    <t>1</t>
  </si>
  <si>
    <t>{812c2bc5-5fe7-4885-b43b-be0bc80c14b0}</t>
  </si>
  <si>
    <t>2</t>
  </si>
  <si>
    <t>/</t>
  </si>
  <si>
    <t>Č11</t>
  </si>
  <si>
    <t>1.TK Ohníč-Světec</t>
  </si>
  <si>
    <t>Soupis</t>
  </si>
  <si>
    <t>{138c14be-dbdb-4f61-8428-7db5ec227843}</t>
  </si>
  <si>
    <t>O2</t>
  </si>
  <si>
    <t>Zabezpečovací začízení</t>
  </si>
  <si>
    <t>{a180f9df-d768-4900-9518-2f6a884f0b1f}</t>
  </si>
  <si>
    <t>Č21</t>
  </si>
  <si>
    <t>Oprava zab.zař. Světec - Ohníč</t>
  </si>
  <si>
    <t>{c4d22a17-69f0-4eed-ba20-204825f1405e}</t>
  </si>
  <si>
    <t>O3</t>
  </si>
  <si>
    <t>VRN</t>
  </si>
  <si>
    <t>{c90f617d-2259-4a08-bc5f-7ae882ebdc88}</t>
  </si>
  <si>
    <t>Č31</t>
  </si>
  <si>
    <t>{7ed56a4f-dd42-4678-ad1f-09204f0f563a}</t>
  </si>
  <si>
    <t>Zemina_skládka_11</t>
  </si>
  <si>
    <t>Odvoz odpadu z KL a zeminy na skládku</t>
  </si>
  <si>
    <t>t</t>
  </si>
  <si>
    <t>3432,6</t>
  </si>
  <si>
    <t>SČ_u_11</t>
  </si>
  <si>
    <t>Strojní čištění "u"</t>
  </si>
  <si>
    <t>km</t>
  </si>
  <si>
    <t>0,727</t>
  </si>
  <si>
    <t>KRYCÍ LIST SOUPISU PRACÍ</t>
  </si>
  <si>
    <t>SČ_e_11</t>
  </si>
  <si>
    <t>Strojní čištění "e"</t>
  </si>
  <si>
    <t>1,34</t>
  </si>
  <si>
    <t>Štěrk_11</t>
  </si>
  <si>
    <t>Kamenivo B1 32/63</t>
  </si>
  <si>
    <t>m3</t>
  </si>
  <si>
    <t>1397</t>
  </si>
  <si>
    <t>LIS_R65_44_11</t>
  </si>
  <si>
    <t xml:space="preserve">LIS  R65 4,4 m</t>
  </si>
  <si>
    <t>kus</t>
  </si>
  <si>
    <t>LIS_S49_38_11</t>
  </si>
  <si>
    <t>LIS S49 3,8 m</t>
  </si>
  <si>
    <t>Objekt:</t>
  </si>
  <si>
    <t>LIS_S49_48_11</t>
  </si>
  <si>
    <t>LIS S49 4,8 m</t>
  </si>
  <si>
    <t>O1 - Železniční svršek a spodek</t>
  </si>
  <si>
    <t>GPK_11</t>
  </si>
  <si>
    <t>Geometrická poloha koleje</t>
  </si>
  <si>
    <t>2,067</t>
  </si>
  <si>
    <t>Soupis:</t>
  </si>
  <si>
    <t>Dilatace_u_11</t>
  </si>
  <si>
    <t>Umožnění volné dilatace kolejnice "u"</t>
  </si>
  <si>
    <t>m</t>
  </si>
  <si>
    <t>1454</t>
  </si>
  <si>
    <t>Č11 - 1.TK Ohníč-Světec</t>
  </si>
  <si>
    <t>Dilatace_e_11</t>
  </si>
  <si>
    <t>Umožnění volné dilatace kolejnice "e"</t>
  </si>
  <si>
    <t>2680</t>
  </si>
  <si>
    <t>Pryžovky_183_11</t>
  </si>
  <si>
    <t>Pryžovky S49</t>
  </si>
  <si>
    <t>4932</t>
  </si>
  <si>
    <t>Pryžovky_S4M_11</t>
  </si>
  <si>
    <t>Pryžovky S49 do mostní podkladnice S4M šířka 200 mm</t>
  </si>
  <si>
    <t>100</t>
  </si>
  <si>
    <t>Podkložka_WS7_11</t>
  </si>
  <si>
    <t>Podložky WS7_11</t>
  </si>
  <si>
    <t>2230</t>
  </si>
  <si>
    <t>Pryžovky_skládka_11</t>
  </si>
  <si>
    <t>Podložky na skládku</t>
  </si>
  <si>
    <t>1,272</t>
  </si>
  <si>
    <t>Beton_skládka_11</t>
  </si>
  <si>
    <t>Betonové prefabrikáty na skládku</t>
  </si>
  <si>
    <t>3,28</t>
  </si>
  <si>
    <t>Doprava_na_TO_11</t>
  </si>
  <si>
    <t>Doprava výzisku na TO</t>
  </si>
  <si>
    <t>6,31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</si>
  <si>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</si>
  <si>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</si>
  <si>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</si>
  <si>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</si>
  <si>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</si>
  <si>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</si>
  <si>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</si>
  <si>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</si>
  <si>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</si>
  <si>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</si>
  <si>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</si>
  <si>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</si>
  <si>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</si>
  <si>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</si>
  <si>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</si>
  <si>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</si>
  <si>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</si>
  <si>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</si>
  <si>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</si>
  <si>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</si>
  <si>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</si>
  <si>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5905020020</t>
  </si>
  <si>
    <t>Oprava stezky strojně s odstraněním drnu a nánosu přes 10 cm do 20 cm</t>
  </si>
  <si>
    <t>m2</t>
  </si>
  <si>
    <t>Sborník UOŽI 01 2019</t>
  </si>
  <si>
    <t>4</t>
  </si>
  <si>
    <t>ROZPOCET</t>
  </si>
  <si>
    <t>PP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</si>
  <si>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</si>
  <si>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</t>
  </si>
  <si>
    <t>Poznámka k položce:_x000d_
odstranění nánosu mouru na stezce vně koleje v š.2m</t>
  </si>
  <si>
    <t>5905085055</t>
  </si>
  <si>
    <t>Souvislé čištění KL strojně koleje pražce betonové rozdělení "u"</t>
  </si>
  <si>
    <t>6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</si>
  <si>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</si>
  <si>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položce:_x000d_
km 21,040-21,772 (ZV1)</t>
  </si>
  <si>
    <t>VV</t>
  </si>
  <si>
    <t xml:space="preserve">"km  " (21,045-21,772)*-1 "  (ZV1)"</t>
  </si>
  <si>
    <t>Součet</t>
  </si>
  <si>
    <t>3</t>
  </si>
  <si>
    <t>5905085060</t>
  </si>
  <si>
    <t>Souvislé čištění KL strojně koleje pražce betonové rozdělení "e"</t>
  </si>
  <si>
    <t>8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</si>
  <si>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</si>
  <si>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"km "(19,677-21,017)*-1</t>
  </si>
  <si>
    <t>5905105030</t>
  </si>
  <si>
    <t>Doplnění KL kamenivem souvisle strojně v koleji</t>
  </si>
  <si>
    <t>10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</si>
  <si>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</si>
  <si>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 xml:space="preserve">Poznámka k položce:_x000d_
předpoklad odpadu z čištění KL = 0,5m3/1m   předpoklad odpadu z výměny KL = 2,11m3/1m</t>
  </si>
  <si>
    <t>SČ_u_11*1000</t>
  </si>
  <si>
    <t>SČ_e_11*500</t>
  </si>
  <si>
    <t>5</t>
  </si>
  <si>
    <t>5905110010</t>
  </si>
  <si>
    <t>Snížení KL pod patou kolejnice v koleji</t>
  </si>
  <si>
    <t>12</t>
  </si>
  <si>
    <t>Snížení KL pod patou kolejnice v koleji. Poznámka: 1. V cenách jsou započteny náklady na snížení KL pod patou kolejnice ručně vidlemi. 2. V cenách nejsou obsaženy náklady na doplnění a dodávku kameniva.</t>
  </si>
  <si>
    <t>Poznámka k položce:_x000d_
po propracování</t>
  </si>
  <si>
    <t>5905115010</t>
  </si>
  <si>
    <t>Příplatek za úpravu nadvýšení KL v oblouku o malém poloměru</t>
  </si>
  <si>
    <t>14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</si>
  <si>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</si>
  <si>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Poznámka k položce:_x000d_
km 19,738-19,873 a 20,059-20,251</t>
  </si>
  <si>
    <t>7</t>
  </si>
  <si>
    <t>5906030120</t>
  </si>
  <si>
    <t>Ojedinělá výměna pražce současně s výměnou nebo čištěním KL pražec betonový příčný vystrojený</t>
  </si>
  <si>
    <t>16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</si>
  <si>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</si>
  <si>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 xml:space="preserve">Poznámka k položce:_x000d_
Užité pražce  B91S1 a SB6 dodá TO Bílina ze svých zásob</t>
  </si>
  <si>
    <t xml:space="preserve">"Výměna užitých SB6        "5</t>
  </si>
  <si>
    <t xml:space="preserve">"Výměna užitých B91S/2  "1</t>
  </si>
  <si>
    <t>5906055020</t>
  </si>
  <si>
    <t>Příplatek za současnou výměnu pražce s podkladnicovým upevněním a kompletů a pryžových podložek</t>
  </si>
  <si>
    <t>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</si>
  <si>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</si>
  <si>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položce:_x000d_
pražce SB6 užité - 5 ks</t>
  </si>
  <si>
    <t>9</t>
  </si>
  <si>
    <t>5906055140</t>
  </si>
  <si>
    <t>Příplatek za současnou výměnu pražce s bezpodkladnicovým upevněním a kompletů a vodicích vložek a pryžových podložek</t>
  </si>
  <si>
    <t>22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</si>
  <si>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</si>
  <si>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položce:_x000d_
pražec B91S1 užitý - 1 ks</t>
  </si>
  <si>
    <t>5906105020</t>
  </si>
  <si>
    <t>Demontáž pražce betonový</t>
  </si>
  <si>
    <t>24</t>
  </si>
  <si>
    <t>Demontáž pražce betonový. Poznámka: 1. V cenách jsou započteny náklady na manipulaci, demontáž, odstrojení do součástí a uložení pražců.</t>
  </si>
  <si>
    <t>Poznámka k položce:_x000d_
pražce SB6 - 5 ks</t>
  </si>
  <si>
    <t>11</t>
  </si>
  <si>
    <t>5907010050</t>
  </si>
  <si>
    <t>Výměna LISŮ tv. R65 rozdělení "u"</t>
  </si>
  <si>
    <t>26</t>
  </si>
  <si>
    <t>Výměna LISŮ tv. R65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</si>
  <si>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"před ZV1 "LIS_R65_44_11*4,4</t>
  </si>
  <si>
    <t>M</t>
  </si>
  <si>
    <t>5955101000</t>
  </si>
  <si>
    <t>Kamenivo drcené štěrk frakce 31,5/63 třídy BI</t>
  </si>
  <si>
    <t>548008279</t>
  </si>
  <si>
    <t>"Ohníč - Světec, 1.TK"</t>
  </si>
  <si>
    <t xml:space="preserve">"KL                   "Štěrk_11*1,603</t>
  </si>
  <si>
    <t>13</t>
  </si>
  <si>
    <t>5957128050</t>
  </si>
  <si>
    <t>Lepený izolovaný styk tv. R65 s tepelně zpracovanou hlavou délky 4,40 m</t>
  </si>
  <si>
    <t>-1728960671</t>
  </si>
  <si>
    <t>" LISy u ZV1 "2</t>
  </si>
  <si>
    <t>5957134020</t>
  </si>
  <si>
    <t>Lepený izolovaný styk tv. S49 s tepelně zpracovanou hlavou délky 3,80 m</t>
  </si>
  <si>
    <t>-1782532436</t>
  </si>
  <si>
    <t>"LISy u L1 "2</t>
  </si>
  <si>
    <t>5957134070</t>
  </si>
  <si>
    <t>Lepený izolovaný styk tv. S49 s tepelně zpracovanou hlavou délky 4,80 m</t>
  </si>
  <si>
    <t>-1286812234</t>
  </si>
  <si>
    <t>"LISy u Se10 "2</t>
  </si>
  <si>
    <t>5958158005</t>
  </si>
  <si>
    <t xml:space="preserve">Podložka pryžová pod patu kolejnice S49  183/126/6</t>
  </si>
  <si>
    <t>410315703</t>
  </si>
  <si>
    <t>Poznámka k položce:_x000d_
km 19,678-20,320</t>
  </si>
  <si>
    <t>SČ_e_11*2000*1,840</t>
  </si>
  <si>
    <t>+0,8</t>
  </si>
  <si>
    <t>17</t>
  </si>
  <si>
    <t>5958128010</t>
  </si>
  <si>
    <t>Komplety ŽS 4 (šroub RS 1, matice M 24, podložka Fe6, svěrka ŽS4)</t>
  </si>
  <si>
    <t>-2048188359</t>
  </si>
  <si>
    <t xml:space="preserve">"km 20,320-20,380    "440</t>
  </si>
  <si>
    <t>ŽS4_11</t>
  </si>
  <si>
    <t>18</t>
  </si>
  <si>
    <t>5958158005R</t>
  </si>
  <si>
    <t xml:space="preserve">Podložka pryžová pod patu kolejnice S49  200/126/6</t>
  </si>
  <si>
    <t>2046745986</t>
  </si>
  <si>
    <t>Poznámka k položce:_x000d_
na mostnicích do podkladnice S4M</t>
  </si>
  <si>
    <t>"Most km 21,031 délka 27 m s mostnicemi "27*1,84*2+0,64</t>
  </si>
  <si>
    <t>19</t>
  </si>
  <si>
    <t>5958134041</t>
  </si>
  <si>
    <t>Součásti upevňovací šroub svěrkový T5</t>
  </si>
  <si>
    <t>1993138170</t>
  </si>
  <si>
    <t>Poznámka k položce:_x000d_
pro pražcové kotvy</t>
  </si>
  <si>
    <t>5958134120</t>
  </si>
  <si>
    <t>Součásti upevňovací matice M24 samojistná</t>
  </si>
  <si>
    <t>370851849</t>
  </si>
  <si>
    <t>Poznámka k položce:_x000d_
pro šrouby T5</t>
  </si>
  <si>
    <t>5958158025</t>
  </si>
  <si>
    <t>Podložka pryžová pod patu kolejnice WS7 149x152x7 (Vossloh)</t>
  </si>
  <si>
    <t>827034147</t>
  </si>
  <si>
    <t xml:space="preserve">Poznámka k položce:_x000d_
_x000d_
</t>
  </si>
  <si>
    <t>SČ_u_11*2000*1,640</t>
  </si>
  <si>
    <t xml:space="preserve">"pražce s upevněním E14 na mostě km 21,129      "-77*2</t>
  </si>
  <si>
    <t>-0,560</t>
  </si>
  <si>
    <t>5907010090</t>
  </si>
  <si>
    <t>Výměna LISŮ tv. S49 rozdělení "u"</t>
  </si>
  <si>
    <t>28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</si>
  <si>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</si>
  <si>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u L1</t>
  </si>
  <si>
    <t>"LIS u u L1" LIS_S49_38_11*3,8</t>
  </si>
  <si>
    <t>23</t>
  </si>
  <si>
    <t>5907010095</t>
  </si>
  <si>
    <t>Výměna LISŮ tv. S49 rozdělení "e"</t>
  </si>
  <si>
    <t>30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</si>
  <si>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</si>
  <si>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"LISy u Se10 "LIS_S49_48_11*4,8</t>
  </si>
  <si>
    <t>5908053250</t>
  </si>
  <si>
    <t>Výměna drobného kolejiva kroužek dvojitý pružný</t>
  </si>
  <si>
    <t>32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</si>
  <si>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</si>
  <si>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Poznámka k položce:_x000d_
ojedinělá výměna prasklých kroužků, užté Fe6 dodá TO Bílina</t>
  </si>
  <si>
    <t>25</t>
  </si>
  <si>
    <t>5908050010</t>
  </si>
  <si>
    <t>Výměna upevnění podkladnicového komplety a pryžová podložka</t>
  </si>
  <si>
    <t>úl.pl.</t>
  </si>
  <si>
    <t>36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</si>
  <si>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</si>
  <si>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 xml:space="preserve">Poznámka k položce:_x000d_
svěrkové komplety ŽS4 a gumy  km 20,320-20,380</t>
  </si>
  <si>
    <t>5907050110</t>
  </si>
  <si>
    <t>Dělení kolejnic kyslíkem tv. UIC60 nebo R65</t>
  </si>
  <si>
    <t>38</t>
  </si>
  <si>
    <t>Dělení kolejnic kyslíkem tv. UIC60 nebo R65. Poznámka: 1. V cenách jsou započteny náklady na manipulaci podložení, označení a provedení řezu kolejnice.</t>
  </si>
  <si>
    <t>Poznámka k položce:_x000d_
vložení LIS před ZV1</t>
  </si>
  <si>
    <t>LIS_R65_44_11*2</t>
  </si>
  <si>
    <t>27</t>
  </si>
  <si>
    <t>5907050120</t>
  </si>
  <si>
    <t>Dělení kolejnic kyslíkem tv. S49</t>
  </si>
  <si>
    <t>40</t>
  </si>
  <si>
    <t>Dělení kolejnic kyslíkem tv. S49. Poznámka: 1. V cenách jsou započteny náklady na manipulaci podložení, označení a provedení řezu kolejnice.</t>
  </si>
  <si>
    <t>Poznámka k položce:_x000d_
úprava UT km 20,400-21,766 a výměna LISů</t>
  </si>
  <si>
    <t>"úprava UT km 20,400-21,766 "8</t>
  </si>
  <si>
    <t>LIS_S49_38_11*2</t>
  </si>
  <si>
    <t>LIS_S49_48_11*2</t>
  </si>
  <si>
    <t>5907050020</t>
  </si>
  <si>
    <t>Dělení kolejnic řezáním nebo rozbroušením tv. S49</t>
  </si>
  <si>
    <t>42</t>
  </si>
  <si>
    <t>Dělení kolejnic řezáním nebo rozbroušením tv. S49. Poznámka: 1. V cenách jsou započteny náklady na manipulaci podložení, označení a provedení řezu kolejnice.</t>
  </si>
  <si>
    <t>Poznámka k položce:_x000d_
kolejnice jakosti R350, úprava UT v km 19,680-20,400</t>
  </si>
  <si>
    <t>"kolejnice jakosti R350, úprava UT v km 19,680-20,400"6</t>
  </si>
  <si>
    <t>29</t>
  </si>
  <si>
    <t>5909030020</t>
  </si>
  <si>
    <t>Následná úprava GPK koleje směrové a výškové uspořádání pražce betonové</t>
  </si>
  <si>
    <t>46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</si>
  <si>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</si>
  <si>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propracování km 19,678-21,018 a 21,040-21,772</t>
  </si>
  <si>
    <t>5909050010</t>
  </si>
  <si>
    <t>Stabilizace kolejového lože koleje nově zřízeného nebo čistého</t>
  </si>
  <si>
    <t>48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</si>
  <si>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</si>
  <si>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položce:_x000d_
etapa TSO</t>
  </si>
  <si>
    <t>31</t>
  </si>
  <si>
    <t>5909050020</t>
  </si>
  <si>
    <t>Stabilizace kolejového lože koleje stávajícího</t>
  </si>
  <si>
    <t>50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</si>
  <si>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</si>
  <si>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položce:_x000d_
etapa propracování</t>
  </si>
  <si>
    <t>5910020120</t>
  </si>
  <si>
    <t>Svařování kolejnic termitem plný předehřev standardní spára svar jednotlivý tv. R65</t>
  </si>
  <si>
    <t>svar</t>
  </si>
  <si>
    <t>52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</si>
  <si>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</si>
  <si>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</t>
  </si>
  <si>
    <t>5910020130</t>
  </si>
  <si>
    <t>Svařování kolejnic termitem plný předehřev standardní spára svar jednotlivý tv. S49</t>
  </si>
  <si>
    <t>54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</si>
  <si>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</si>
  <si>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34</t>
  </si>
  <si>
    <t>5910021120</t>
  </si>
  <si>
    <t>Svařování kolejnic termitem zkrácený předehřev standardní spára svar jednotlivý tv. S49</t>
  </si>
  <si>
    <t>56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</si>
  <si>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</si>
  <si>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35</t>
  </si>
  <si>
    <t>5910030310</t>
  </si>
  <si>
    <t>Příplatek za směrové vyrovnání kolejnic v obloucích o poloměru 300 m a menším</t>
  </si>
  <si>
    <t>58</t>
  </si>
  <si>
    <t>Příplatek za směrové vyrovnání kolejnic v obloucích o poloměru 300 m a menším. Poznámka: 1. V cenách jsou započteny náklady na použití přípravku pro směrové vyrovnání kolejnic.</t>
  </si>
  <si>
    <t>5910035030</t>
  </si>
  <si>
    <t>Dosažení dovolené upínací teploty v BK prodloužením kolejnicového pásu v koleji tv. S49</t>
  </si>
  <si>
    <t>60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</si>
  <si>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</si>
  <si>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37</t>
  </si>
  <si>
    <t>5910040330</t>
  </si>
  <si>
    <t>Umožnění volné dilatace kolejnice demontáž upevňovadel s osazením kluzných podložek rozdělení pražců "u"</t>
  </si>
  <si>
    <t>62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</si>
  <si>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</si>
  <si>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km 21,018-21,772 L+P pas</t>
  </si>
  <si>
    <t>SČ_u_11*2000</t>
  </si>
  <si>
    <t>5910040340</t>
  </si>
  <si>
    <t>Umožnění volné dilatace kolejnice demontáž upevňovadel s osazením kluzných podložek rozdělení pražců "e"</t>
  </si>
  <si>
    <t>64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</si>
  <si>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</si>
  <si>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km 19,677-21,018</t>
  </si>
  <si>
    <t>SČ_e_11*2000</t>
  </si>
  <si>
    <t>39</t>
  </si>
  <si>
    <t>5910040430</t>
  </si>
  <si>
    <t>Umožnění volné dilatace kolejnice montáž upevňovadel s odstraněním kluzných podložek rozdělení pražců "u"</t>
  </si>
  <si>
    <t>66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</si>
  <si>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</si>
  <si>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5910040440</t>
  </si>
  <si>
    <t>Umožnění volné dilatace kolejnice montáž upevňovadel s odstraněním kluzných podložek rozdělení pražců "e"</t>
  </si>
  <si>
    <t>68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</si>
  <si>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</si>
  <si>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km 19,678-21,018</t>
  </si>
  <si>
    <t>41</t>
  </si>
  <si>
    <t>5910135010</t>
  </si>
  <si>
    <t>Demontáž pražcové kotvy v koleji</t>
  </si>
  <si>
    <t>74</t>
  </si>
  <si>
    <t>Demontáž pražcové kotvy v koleji. Poznámka: 1. V cenách jsou započteny náklady na odstranění kameniva, demontáž, dohození a úpravu kameniva a naložení výzisku na dopravní prostředek.</t>
  </si>
  <si>
    <t>Poznámka k položce:_x000d_
oblouk č.1 = 85ks; oblouk č.2 = 222ks</t>
  </si>
  <si>
    <t>5910136010</t>
  </si>
  <si>
    <t>Montáž pražcové kotvy v koleji</t>
  </si>
  <si>
    <t>76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</si>
  <si>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</si>
  <si>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 xml:space="preserve">Poznámka k položce:_x000d_
oblouk č.1 = 0ks; oblouk č.2 = 119ks;               před ZV1dl.50m (každý 3.pražec) = 30ks</t>
  </si>
  <si>
    <t>43</t>
  </si>
  <si>
    <t>5913140010</t>
  </si>
  <si>
    <t>Demontáž přejezdové konstrukce se silničními panely vnější i vnitřní část</t>
  </si>
  <si>
    <t>78</t>
  </si>
  <si>
    <t>Demontáž přejezdové konstrukce se silničními panely vnější i vnitřní část. Poznámka: 1. V cenách jsou započteny náklady na demontáž a naložení na dopravní prostředek.</t>
  </si>
  <si>
    <t>Poznámka k položce:_x000d_
P2089 etapa TSO + následné propracování (2*6)</t>
  </si>
  <si>
    <t>44</t>
  </si>
  <si>
    <t>5913145010</t>
  </si>
  <si>
    <t>Montáž přejezdové konstrukce se silničními panely vnější i vnitřní část</t>
  </si>
  <si>
    <t>80</t>
  </si>
  <si>
    <t>Montáž přejezdové konstrukce se silničními panely vnější i vnitřní část. Poznámka: 1. V cenách jsou započteny náklady na montáž konstrukce. 2. V cenách nejsou obsaženy náklady na dodávku materiálu.</t>
  </si>
  <si>
    <t>45</t>
  </si>
  <si>
    <t>5913060030</t>
  </si>
  <si>
    <t>Demontáž dílů betonové přejezdové konstrukce náběhového klínu</t>
  </si>
  <si>
    <t>82</t>
  </si>
  <si>
    <t>Demontáž dílů betonové přejezdové konstrukce náběhového klínu. Poznámka: 1. V cenách jsou započteny náklady na demontáž konstrukce a naložení na dopravní prostředek.</t>
  </si>
  <si>
    <t>Poznámka k položce:_x000d_
P2089 etapa TSO + následné propracování</t>
  </si>
  <si>
    <t>5913065030</t>
  </si>
  <si>
    <t>Montáž dílů betonové přejezdové konstrukce v koleji náběhového klínu</t>
  </si>
  <si>
    <t>84</t>
  </si>
  <si>
    <t>Montáž dílů betonové přejezdové konstrukce v koleji náběhového klínu. Poznámka: 1. V cenách jsou započteny náklady na montáž dílů. 2. V cenách nejsou obsaženy náklady na dodávku materiálu.</t>
  </si>
  <si>
    <t>47</t>
  </si>
  <si>
    <t>5913190020</t>
  </si>
  <si>
    <t>Demontáž dřevěných dílů přejezdu trámec vnitřní části</t>
  </si>
  <si>
    <t>86</t>
  </si>
  <si>
    <t>Demontáž dřevěných dílů přejezdu trámec vnitřní části. Poznámka: 1. V cenách jsou započteny náklady na demontáž a naložení na dopravní prostředek.</t>
  </si>
  <si>
    <t>Poznámka k položce:_x000d_
P2088 etapa TSO + následné propracování</t>
  </si>
  <si>
    <t>5913190030</t>
  </si>
  <si>
    <t>Demontáž dřevěných dílů přejezdu trámec vnější části</t>
  </si>
  <si>
    <t>88</t>
  </si>
  <si>
    <t>Demontáž dřevěných dílů přejezdu trámec vnější části. Poznámka: 1. V cenách jsou započteny náklady na demontáž a naložení na dopravní prostředek.</t>
  </si>
  <si>
    <t>49</t>
  </si>
  <si>
    <t>5913190040</t>
  </si>
  <si>
    <t>Demontáž dřevěných dílů přejezdu náběhový klín</t>
  </si>
  <si>
    <t>90</t>
  </si>
  <si>
    <t>Demontáž dřevěných dílů přejezdu náběhový klín. Poznámka: 1. V cenách jsou započteny náklady na demontáž a naložení na dopravní prostředek.</t>
  </si>
  <si>
    <t>5913195020</t>
  </si>
  <si>
    <t>Montáž dřevěných dílů přejezdu trámec vnitřní části</t>
  </si>
  <si>
    <t>92</t>
  </si>
  <si>
    <t>Montáž dřevěných dílů přejezdu trámec vnitřní části. Poznámka: 1. V cenách jsou započteny náklady na montáž a manipulaci. 2. V cenách nejsou obsaženy náklady na dodávku materiálu.</t>
  </si>
  <si>
    <t>51</t>
  </si>
  <si>
    <t>5913195030</t>
  </si>
  <si>
    <t>Montáž dřevěných dílů přejezdu trámec vnější části</t>
  </si>
  <si>
    <t>94</t>
  </si>
  <si>
    <t>Montáž dřevěných dílů přejezdu trámec vnější části. Poznámka: 1. V cenách jsou započteny náklady na montáž a manipulaci. 2. V cenách nejsou obsaženy náklady na dodávku materiálu.</t>
  </si>
  <si>
    <t>5913195040</t>
  </si>
  <si>
    <t>Montáž dřevěných dílů přejezdu náběhový klín</t>
  </si>
  <si>
    <t>96</t>
  </si>
  <si>
    <t>Montáž dřevěných dílů přejezdu náběhový klín. Poznámka: 1. V cenách jsou započteny náklady na montáž a manipulaci. 2. V cenách nejsou obsaženy náklady na dodávku materiálu.</t>
  </si>
  <si>
    <t>53</t>
  </si>
  <si>
    <t>7497351560</t>
  </si>
  <si>
    <t>Montáž přímého ukolejnění na elektrizovaných tratích nebo v kolejových obvodech</t>
  </si>
  <si>
    <t>98</t>
  </si>
  <si>
    <t>7497371630</t>
  </si>
  <si>
    <t>Demontáže zařízení trakčního vedení svodu propojení nebo ukolejnění na elektrizovaných tratích nebo v kolejových obvodech</t>
  </si>
  <si>
    <t>Demontáže zařízení trakčního vedení svodu propojení nebo ukolejnění na elektrizovaných tratích nebo v kolejových obvodech - demontáž stávajícího zařízení se všemi pomocnými doplňujícími úpravami</t>
  </si>
  <si>
    <t>55</t>
  </si>
  <si>
    <t>5914115330</t>
  </si>
  <si>
    <t>Demontáž nástupištních desek Sudop K (KD,KS) 150</t>
  </si>
  <si>
    <t>102</t>
  </si>
  <si>
    <t>Demontáž nástupištních desek Sudop K (KD,KS) 150. Poznámka: 1. V cenách jsou započteny náklady na snesení, uložení nebo naložení na dopravní prostředek a uložení na úložišti.</t>
  </si>
  <si>
    <t>5914125030</t>
  </si>
  <si>
    <t>Montáž nástupištních desek Sudop K (KD,KS) 150</t>
  </si>
  <si>
    <t>104</t>
  </si>
  <si>
    <t>Montáž nástupištních desek Sudop K (KD,KS) 150. Poznámka: 1. V cenách jsou započteny náklady na manipulaci a montáž desek podle vzorového listu. 2. V cenách nejsou obsaženy náklady na dodávku materiálu.</t>
  </si>
  <si>
    <t>57</t>
  </si>
  <si>
    <t>5915005030</t>
  </si>
  <si>
    <t>Hloubení rýh nebo jam na železničním spodku III. třídy</t>
  </si>
  <si>
    <t>106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</si>
  <si>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</si>
  <si>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položce:_x000d_
sondy pro zjištění uložení sítí</t>
  </si>
  <si>
    <t>5915010020</t>
  </si>
  <si>
    <t>Těžení zeminy nebo horniny železničního spodku II. třídy</t>
  </si>
  <si>
    <t>108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</si>
  <si>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</si>
  <si>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Poznámka k položce:_x000d_
z rušené části nástupiště</t>
  </si>
  <si>
    <t>59</t>
  </si>
  <si>
    <t>5917040030</t>
  </si>
  <si>
    <t>Kolejnicový mazník mechanický montáž</t>
  </si>
  <si>
    <t>110</t>
  </si>
  <si>
    <t>Kolejnicový mazník mechanický montáž. Poznámka: 1. V cenách jsou započteny náklady na demontáž, nebo montáž včetně doplnění mazníku mazivem, natlakování, seřízení a kontrolufunkčnosti.a zajištění funkčnosti. 2. V cenách nejsou obsaženy náklady na dodávku materiálu.</t>
  </si>
  <si>
    <t>Poznámka k položce:_x000d_
etapa TSO + propracování</t>
  </si>
  <si>
    <t>5917040040</t>
  </si>
  <si>
    <t>Kolejnicový mazník mechanický demontáž</t>
  </si>
  <si>
    <t>112</t>
  </si>
  <si>
    <t>Kolejnicový mazník mechanický demontáž. Poznámka: 1. V cenách jsou započteny náklady na demontáž, nebo montáž včetně doplnění mazníku mazivem, natlakování, seřízení a kontrolufunkčnosti.a zajištění funkčnosti. 2. V cenách nejsou obsaženy náklady na dodávku materiálu.</t>
  </si>
  <si>
    <t>HSV</t>
  </si>
  <si>
    <t>Práce a dodávky HSV</t>
  </si>
  <si>
    <t>Komunikace pozemní</t>
  </si>
  <si>
    <t>61</t>
  </si>
  <si>
    <t>5908052010</t>
  </si>
  <si>
    <t>Výměna podložky pryžové pod patu kolejnice</t>
  </si>
  <si>
    <t>-2009734829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</si>
  <si>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</si>
  <si>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5908052020</t>
  </si>
  <si>
    <t>Výměna podložky plastové pod patu kolejnice</t>
  </si>
  <si>
    <t>2142151261</t>
  </si>
  <si>
    <t>Výměna podložky plastové pod patu kolejnice. Poznámka: 1. V cenách jsou započteny náklady na demontáž upevňovadel, výměnu součásti, montáž upevňovadel a ošetření součástí mazivem. 2. V cenách nejsou obsaženy náklady na dodávku materiálu.</t>
  </si>
  <si>
    <t>63</t>
  </si>
  <si>
    <t>5914120030</t>
  </si>
  <si>
    <t>Demontáž nástupiště úrovňového Tischer jednostranného včetně podložek</t>
  </si>
  <si>
    <t>-706644111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</si>
  <si>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</si>
  <si>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 xml:space="preserve">Poznámka k položce:_x000d_
Zkrácení nástupiště ze 120 m na 60 m_x000d_
</t>
  </si>
  <si>
    <t>9901000200</t>
  </si>
  <si>
    <t>Doprava dodávek zhotovitele, dodávek objednatele nebo výzisku mechanizací o nosnosti do 3,5 t do 20 km</t>
  </si>
  <si>
    <t>293335213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</si>
  <si>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</si>
  <si>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pryžovek na skládku</t>
  </si>
  <si>
    <t>65</t>
  </si>
  <si>
    <t>9902100100</t>
  </si>
  <si>
    <t xml:space="preserve">Doprava dodávek zhotovitele, dodávek objednatele nebo výzisku mechanizací přes 3,5 t sypanin  do 10 km</t>
  </si>
  <si>
    <t>-1151176543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</si>
  <si>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</si>
  <si>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doprava štěrku pro kol.lože</t>
  </si>
  <si>
    <t>Štěrk_11*1,603</t>
  </si>
  <si>
    <t>9902100200</t>
  </si>
  <si>
    <t xml:space="preserve">Doprava dodávek zhotovitele, dodávek objednatele nebo výzisku mechanizací přes 3,5 t sypanin  do 20 km</t>
  </si>
  <si>
    <t>-1683661990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</si>
  <si>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</si>
  <si>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odpadu z KL a stezek na skládku</t>
  </si>
  <si>
    <t xml:space="preserve">"KL                   "Štěrk_11*1,8</t>
  </si>
  <si>
    <t xml:space="preserve">"stezky         "3000*0,15*1,8</t>
  </si>
  <si>
    <t xml:space="preserve">"zemina      "60*1,8</t>
  </si>
  <si>
    <t>67</t>
  </si>
  <si>
    <t>9902200100</t>
  </si>
  <si>
    <t>Doprava dodávek zhotovitele, dodávek objednatele nebo výzisku mechanizací přes 3,5 t objemnějšího kusového materiálu do 10 km</t>
  </si>
  <si>
    <t>-72295032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</si>
  <si>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</si>
  <si>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Poznámka k položce:_x000d_
LIS a drobného kolejiva a kotev ze stavby a převoz pražců ze zásob TO Bílina do stavby_x000d_
</t>
  </si>
  <si>
    <t>9902900100</t>
  </si>
  <si>
    <t xml:space="preserve">Naložení  sypanin, drobného kusového materiálu, suti</t>
  </si>
  <si>
    <t>-874823549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</si>
  <si>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</si>
  <si>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položce:_x000d_
naložení odpadu z KL a stezek na skládku</t>
  </si>
  <si>
    <t>69</t>
  </si>
  <si>
    <t>9902900200</t>
  </si>
  <si>
    <t xml:space="preserve">Naložení  objemnějšího kusového materiálu, vybouraných hmot</t>
  </si>
  <si>
    <t>-974515438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</si>
  <si>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</si>
  <si>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Poznámka k položce:_x000d_
starých zajišťovacích značek a užitých pražců ze zásob TO Bílina_x000d_
</t>
  </si>
  <si>
    <t>"Pražce na stavbu"5*0,290</t>
  </si>
  <si>
    <t xml:space="preserve">"Kotvy navíc na  TO Bílina  "(307-149)*0,010</t>
  </si>
  <si>
    <t>70</t>
  </si>
  <si>
    <t>9909000100</t>
  </si>
  <si>
    <t>Poplatek za uložení suti nebo hmot na oficiální skládku</t>
  </si>
  <si>
    <t>1408675132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</si>
  <si>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</si>
  <si>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odpad z KL a stezek na skládku</t>
  </si>
  <si>
    <t>71</t>
  </si>
  <si>
    <t>9909000400</t>
  </si>
  <si>
    <t>Poplatek za likvidaci plastových součástí</t>
  </si>
  <si>
    <t>-1262733479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</si>
  <si>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</si>
  <si>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odpad pryžovky a PE podložky</t>
  </si>
  <si>
    <t>Pryžovky_183_11*0,186/1000</t>
  </si>
  <si>
    <t>Pryžovky_S4M_11*0,2/1000</t>
  </si>
  <si>
    <t>Podkložka_WS7_11*0,15/1000</t>
  </si>
  <si>
    <t>72</t>
  </si>
  <si>
    <t>9909000500</t>
  </si>
  <si>
    <t>Poplatek uložení odpadu betonových prefabrikátů</t>
  </si>
  <si>
    <t>-1652859981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</si>
  <si>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</si>
  <si>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 xml:space="preserve">Poznámka k položce:_x000d_
likvidace betonových pražců a starých zajišťovacích značek_x000d_
</t>
  </si>
  <si>
    <t xml:space="preserve">"Pražce  "6*0,280</t>
  </si>
  <si>
    <t>"Značky apod."1,6</t>
  </si>
  <si>
    <t>O2 - Zabezpečovací začízení</t>
  </si>
  <si>
    <t>Č21 - Oprava zab.zař. Světec - Ohníč</t>
  </si>
  <si>
    <t>OST - Ostatní</t>
  </si>
  <si>
    <t>OST</t>
  </si>
  <si>
    <t>Ostatní</t>
  </si>
  <si>
    <t>7592007050</t>
  </si>
  <si>
    <t>Demontáž počítacího bodu (senzoru) RSR 180</t>
  </si>
  <si>
    <t>512</t>
  </si>
  <si>
    <t>-359462335</t>
  </si>
  <si>
    <t>7594307030</t>
  </si>
  <si>
    <t>Demontáž součástí počítače náprav kabelového závěru KSL-F pro RSR</t>
  </si>
  <si>
    <t>1173002144</t>
  </si>
  <si>
    <t>7594207010</t>
  </si>
  <si>
    <t>Demontáž stykového transformátoru DT olejového</t>
  </si>
  <si>
    <t>-185102698</t>
  </si>
  <si>
    <t>7594107070</t>
  </si>
  <si>
    <t>Demontáž lanového propojení tlumivek z betonových pražců</t>
  </si>
  <si>
    <t>35310774</t>
  </si>
  <si>
    <t>7594207080</t>
  </si>
  <si>
    <t>Demontáž kolejové skříně TJA, TJAP</t>
  </si>
  <si>
    <t>591415812</t>
  </si>
  <si>
    <t>7594107272</t>
  </si>
  <si>
    <t>Demontáž kosého lanového propojení pro vystřídání fází střídavá a stejnosměrná trakce</t>
  </si>
  <si>
    <t>-222357578</t>
  </si>
  <si>
    <t>7592005050</t>
  </si>
  <si>
    <t>Montáž počítacího bodu (senzoru) RSR 180</t>
  </si>
  <si>
    <t>-1363330029</t>
  </si>
  <si>
    <t>Montáž počítacího bodu (senzoru) RSR 180 - uložení a připevnění na určené místo, seřízení polohy, přezkoušení</t>
  </si>
  <si>
    <t>7594305030</t>
  </si>
  <si>
    <t>Montáž součástí počítače náprav kabelového závěru KSL-F pro RSR</t>
  </si>
  <si>
    <t>-777124424</t>
  </si>
  <si>
    <t>7594205010</t>
  </si>
  <si>
    <t>Montáž stykového transformátoru jednoho DT olejového</t>
  </si>
  <si>
    <t>433069134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</si>
  <si>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</si>
  <si>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7594205020</t>
  </si>
  <si>
    <t>Montáž stykového transformátoru dvojice DT olejových</t>
  </si>
  <si>
    <t>1281427608</t>
  </si>
  <si>
    <t>Montáž stykového transformátoru dvojice DT olejových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</si>
  <si>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1*2 'Přepočtené koeficientem množství</t>
  </si>
  <si>
    <t>7594105072</t>
  </si>
  <si>
    <t>Montáž lanového propojení tlumivek na betonové pražce 3,7 nebo 4,2 m</t>
  </si>
  <si>
    <t>129470737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</si>
  <si>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</si>
  <si>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7594105070</t>
  </si>
  <si>
    <t>Montáž lanového propojení tlumivek na betonové pražce 1,9 nebo 2,4 m</t>
  </si>
  <si>
    <t>-100746654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</si>
  <si>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</si>
  <si>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7594205082</t>
  </si>
  <si>
    <t>Montáž kolejové skříně TJA, TJAP na betonové pražce</t>
  </si>
  <si>
    <t>1114593198</t>
  </si>
  <si>
    <t>Montáž kolejové skříně TJA, TJAP na betonové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</si>
  <si>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7594105272</t>
  </si>
  <si>
    <t>Montáž kosého lanového propojení P 70 301/1 střídavá a stejnosměrná trakce</t>
  </si>
  <si>
    <t>-1546346677</t>
  </si>
  <si>
    <t>Montáž kosého lanového propojení P 70 301/1 střídavá a stejnosměrná trakce - příčné nebo podélné propojení kolejnic přímých kolejí a na výhybkách; usazení pražců mezi souběžnými kolejemi nebo podél koleje; připevnění lanového propojení na pražce nebo montážní trámky</t>
  </si>
  <si>
    <t>7594110650</t>
  </si>
  <si>
    <t>Lanové propojení s kolíkovým ukončením LDI 1xFe6/190</t>
  </si>
  <si>
    <t>128</t>
  </si>
  <si>
    <t>89940047</t>
  </si>
  <si>
    <t>7594110665</t>
  </si>
  <si>
    <t>Lanové propojení s kolíkovým ukončením LDI 1xFe6/310 norma 703559002 (HM0404223990061)</t>
  </si>
  <si>
    <t>1941960867</t>
  </si>
  <si>
    <t>PPK</t>
  </si>
  <si>
    <t>Prostorová ploha koleje</t>
  </si>
  <si>
    <t>2,288</t>
  </si>
  <si>
    <t>O3 - VRN</t>
  </si>
  <si>
    <t>Č31 - VRN</t>
  </si>
  <si>
    <t>VRN - Vedlejší rozpočtové náklady</t>
  </si>
  <si>
    <t>011101001</t>
  </si>
  <si>
    <t>Finanční náklady pojistné</t>
  </si>
  <si>
    <t>%</t>
  </si>
  <si>
    <t>-1087846530</t>
  </si>
  <si>
    <t>021211001</t>
  </si>
  <si>
    <t>Průzkumné práce pro opravy Doplňující laboratorní rozbor kontaminace zeminy nebo kol. lože</t>
  </si>
  <si>
    <t>1024</t>
  </si>
  <si>
    <t>943764741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</si>
  <si>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</si>
  <si>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</si>
  <si>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</si>
  <si>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-176618711</t>
  </si>
  <si>
    <t>022111011</t>
  </si>
  <si>
    <t>Geodetické práce Kontrola PPK při směrové a výškové úpravě koleje zaměřením APK trať dvoukolejná</t>
  </si>
  <si>
    <t>781760506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</si>
  <si>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</si>
  <si>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</si>
  <si>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</si>
  <si>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1094332332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</si>
  <si>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</si>
  <si>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</si>
  <si>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</si>
  <si>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220542464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</si>
  <si>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</si>
  <si>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3,892 km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</si>
  <si>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</si>
  <si>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</si>
  <si>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1009524701</t>
  </si>
  <si>
    <t>033111001</t>
  </si>
  <si>
    <t>Provozní vlivy Výluka silničního provozu se zajištěním objížďky</t>
  </si>
  <si>
    <t>695347670</t>
  </si>
  <si>
    <t>033131001</t>
  </si>
  <si>
    <t>Provozní vlivy Organizační zajištění prací při zřizování a udržování BK kolejí a výhybek</t>
  </si>
  <si>
    <t>-1057484125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</si>
  <si>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</si>
  <si>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PPK*2</t>
  </si>
  <si>
    <t>Vedlejší rozpočtové náklady</t>
  </si>
  <si>
    <t>021201001</t>
  </si>
  <si>
    <t>Průzkumné práce pro opravy Průzkum výskytu škodlivin kontaminace kameniva ropnými látkami</t>
  </si>
  <si>
    <t>1315392535</t>
  </si>
  <si>
    <t>022101001</t>
  </si>
  <si>
    <t>Geodetické práce Geodetické práce před opravou</t>
  </si>
  <si>
    <t>-1875320014</t>
  </si>
  <si>
    <t>022101021</t>
  </si>
  <si>
    <t>Geodetické práce Geodetické práce po ukončení opravy</t>
  </si>
  <si>
    <t>1956194621</t>
  </si>
  <si>
    <t>024101401</t>
  </si>
  <si>
    <t>Inženýrská činnost koordinační a kompletační činnost</t>
  </si>
  <si>
    <t>-1824301076</t>
  </si>
  <si>
    <t>SEZNAM FIGUR</t>
  </si>
  <si>
    <t>Výměra</t>
  </si>
  <si>
    <t xml:space="preserve"> O1/ Č11</t>
  </si>
  <si>
    <t>Použití figury:</t>
  </si>
  <si>
    <t>Komplety ŽS4</t>
  </si>
  <si>
    <t xml:space="preserve"> O3/ Č31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</si>
</sst>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37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37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37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1"/>
    </row>
    <row r="29" hidden="1" s="3" customFormat="1" ht="14.4" customHeight="1">
      <c r="A29" s="3"/>
      <c r="B29" s="47"/>
      <c r="C29" s="48"/>
      <c r="D29" s="32" t="s">
        <v>49</v>
      </c>
      <c r="E29" s="48"/>
      <c r="F29" s="32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2" t="s">
        <v>51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49</v>
      </c>
      <c r="E31" s="48"/>
      <c r="F31" s="32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2" t="s">
        <v>53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1"/>
    </row>
    <row r="35" s="2" customFormat="1" ht="25.92" customHeight="1">
      <c r="A35" s="39"/>
      <c r="B35" s="40"/>
      <c r="C35" s="54"/>
      <c r="D35" s="55" t="s">
        <v>55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56</v>
      </c>
      <c r="U35" s="56"/>
      <c r="V35" s="56"/>
      <c r="W35" s="56"/>
      <c r="X35" s="58" t="s">
        <v>57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58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59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9"/>
      <c r="B60" s="40"/>
      <c r="C60" s="41"/>
      <c r="D60" s="66" t="s">
        <v>60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6" t="s">
        <v>61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6" t="s">
        <v>60</v>
      </c>
      <c r="AI60" s="43"/>
      <c r="AJ60" s="43"/>
      <c r="AK60" s="43"/>
      <c r="AL60" s="43"/>
      <c r="AM60" s="66" t="s">
        <v>61</v>
      </c>
      <c r="AN60" s="43"/>
      <c r="AO60" s="43"/>
      <c r="AP60" s="41"/>
      <c r="AQ60" s="41"/>
      <c r="AR60" s="45"/>
      <c r="BE60" s="39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9"/>
      <c r="B64" s="40"/>
      <c r="C64" s="41"/>
      <c r="D64" s="63" t="s">
        <v>62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63</v>
      </c>
      <c r="AI64" s="67"/>
      <c r="AJ64" s="67"/>
      <c r="AK64" s="67"/>
      <c r="AL64" s="67"/>
      <c r="AM64" s="67"/>
      <c r="AN64" s="67"/>
      <c r="AO64" s="67"/>
      <c r="AP64" s="41"/>
      <c r="AQ64" s="41"/>
      <c r="AR64" s="45"/>
      <c r="BE64" s="39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9"/>
      <c r="B75" s="40"/>
      <c r="C75" s="41"/>
      <c r="D75" s="66" t="s">
        <v>60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6" t="s">
        <v>61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6" t="s">
        <v>60</v>
      </c>
      <c r="AI75" s="43"/>
      <c r="AJ75" s="43"/>
      <c r="AK75" s="43"/>
      <c r="AL75" s="43"/>
      <c r="AM75" s="66" t="s">
        <v>61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5"/>
      <c r="BE77" s="39"/>
    </row>
    <row r="81" s="2" customFormat="1" ht="6.96" customHeight="1">
      <c r="A81" s="39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5"/>
      <c r="BE81" s="39"/>
    </row>
    <row r="82" s="2" customFormat="1" ht="24.96" customHeight="1">
      <c r="A82" s="39"/>
      <c r="B82" s="40"/>
      <c r="C82" s="23" t="s">
        <v>64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65020010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Oprava trati v úseku Světec - Ohníč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2" t="s">
        <v>22</v>
      </c>
      <c r="D87" s="41"/>
      <c r="E87" s="41"/>
      <c r="F87" s="41"/>
      <c r="G87" s="41"/>
      <c r="H87" s="41"/>
      <c r="I87" s="41"/>
      <c r="J87" s="41"/>
      <c r="K87" s="41"/>
      <c r="L87" s="80" t="str">
        <f>IF(K8="","",K8)</f>
        <v>Světec - Ohníč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2" t="s">
        <v>24</v>
      </c>
      <c r="AJ87" s="41"/>
      <c r="AK87" s="41"/>
      <c r="AL87" s="41"/>
      <c r="AM87" s="81" t="str">
        <f>IF(AN8= "","",AN8)</f>
        <v>28. 1. 2020</v>
      </c>
      <c r="AN87" s="81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2" t="s">
        <v>30</v>
      </c>
      <c r="D89" s="41"/>
      <c r="E89" s="41"/>
      <c r="F89" s="41"/>
      <c r="G89" s="41"/>
      <c r="H89" s="41"/>
      <c r="I89" s="41"/>
      <c r="J89" s="41"/>
      <c r="K89" s="41"/>
      <c r="L89" s="73" t="str">
        <f>IF(E11= "","",E11)</f>
        <v>Správa železnic, OŘ UNL, ST Most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2" t="s">
        <v>38</v>
      </c>
      <c r="AJ89" s="41"/>
      <c r="AK89" s="41"/>
      <c r="AL89" s="41"/>
      <c r="AM89" s="82" t="str">
        <f>IF(E17="","",E17)</f>
        <v xml:space="preserve"> </v>
      </c>
      <c r="AN89" s="73"/>
      <c r="AO89" s="73"/>
      <c r="AP89" s="73"/>
      <c r="AQ89" s="41"/>
      <c r="AR89" s="45"/>
      <c r="AS89" s="83" t="s">
        <v>65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39"/>
    </row>
    <row r="90" s="2" customFormat="1" ht="40.05" customHeight="1">
      <c r="A90" s="39"/>
      <c r="B90" s="40"/>
      <c r="C90" s="32" t="s">
        <v>36</v>
      </c>
      <c r="D90" s="41"/>
      <c r="E90" s="41"/>
      <c r="F90" s="41"/>
      <c r="G90" s="41"/>
      <c r="H90" s="41"/>
      <c r="I90" s="41"/>
      <c r="J90" s="41"/>
      <c r="K90" s="41"/>
      <c r="L90" s="73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2" t="s">
        <v>41</v>
      </c>
      <c r="AJ90" s="41"/>
      <c r="AK90" s="41"/>
      <c r="AL90" s="41"/>
      <c r="AM90" s="82" t="str">
        <f>IF(E20="","",E20)</f>
        <v>Ing. Horák Jiří, horak@szdc.cz, +420 602155923</v>
      </c>
      <c r="AN90" s="73"/>
      <c r="AO90" s="73"/>
      <c r="AP90" s="73"/>
      <c r="AQ90" s="41"/>
      <c r="AR90" s="45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39"/>
    </row>
    <row r="92" s="2" customFormat="1" ht="29.28" customHeight="1">
      <c r="A92" s="39"/>
      <c r="B92" s="40"/>
      <c r="C92" s="95" t="s">
        <v>66</v>
      </c>
      <c r="D92" s="96"/>
      <c r="E92" s="96"/>
      <c r="F92" s="96"/>
      <c r="G92" s="96"/>
      <c r="H92" s="97"/>
      <c r="I92" s="98" t="s">
        <v>67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68</v>
      </c>
      <c r="AH92" s="96"/>
      <c r="AI92" s="96"/>
      <c r="AJ92" s="96"/>
      <c r="AK92" s="96"/>
      <c r="AL92" s="96"/>
      <c r="AM92" s="96"/>
      <c r="AN92" s="98" t="s">
        <v>69</v>
      </c>
      <c r="AO92" s="96"/>
      <c r="AP92" s="100"/>
      <c r="AQ92" s="101" t="s">
        <v>70</v>
      </c>
      <c r="AR92" s="45"/>
      <c r="AS92" s="102" t="s">
        <v>71</v>
      </c>
      <c r="AT92" s="103" t="s">
        <v>72</v>
      </c>
      <c r="AU92" s="103" t="s">
        <v>73</v>
      </c>
      <c r="AV92" s="103" t="s">
        <v>74</v>
      </c>
      <c r="AW92" s="103" t="s">
        <v>75</v>
      </c>
      <c r="AX92" s="103" t="s">
        <v>76</v>
      </c>
      <c r="AY92" s="103" t="s">
        <v>77</v>
      </c>
      <c r="AZ92" s="103" t="s">
        <v>78</v>
      </c>
      <c r="BA92" s="103" t="s">
        <v>79</v>
      </c>
      <c r="BB92" s="103" t="s">
        <v>80</v>
      </c>
      <c r="BC92" s="103" t="s">
        <v>81</v>
      </c>
      <c r="BD92" s="104" t="s">
        <v>82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39"/>
    </row>
    <row r="94" s="6" customFormat="1" ht="32.4" customHeight="1">
      <c r="A94" s="6"/>
      <c r="B94" s="108"/>
      <c r="C94" s="109" t="s">
        <v>83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ROUND(AG95+AG97+AG99,2)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ROUND(AS95+AS97+AS99,2)</f>
        <v>0</v>
      </c>
      <c r="AT94" s="116">
        <f>ROUND(SUM(AV94:AW94),2)</f>
        <v>0</v>
      </c>
      <c r="AU94" s="117">
        <f>ROUND(AU95+AU97+AU99,5)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ROUND(AZ95+AZ97+AZ99,2)</f>
        <v>0</v>
      </c>
      <c r="BA94" s="116">
        <f>ROUND(BA95+BA97+BA99,2)</f>
        <v>0</v>
      </c>
      <c r="BB94" s="116">
        <f>ROUND(BB95+BB97+BB99,2)</f>
        <v>0</v>
      </c>
      <c r="BC94" s="116">
        <f>ROUND(BC95+BC97+BC99,2)</f>
        <v>0</v>
      </c>
      <c r="BD94" s="118">
        <f>ROUND(BD95+BD97+BD99,2)</f>
        <v>0</v>
      </c>
      <c r="BE94" s="6"/>
      <c r="BS94" s="119" t="s">
        <v>84</v>
      </c>
      <c r="BT94" s="119" t="s">
        <v>85</v>
      </c>
      <c r="BU94" s="120" t="s">
        <v>86</v>
      </c>
      <c r="BV94" s="119" t="s">
        <v>87</v>
      </c>
      <c r="BW94" s="119" t="s">
        <v>5</v>
      </c>
      <c r="BX94" s="119" t="s">
        <v>88</v>
      </c>
      <c r="CL94" s="119" t="s">
        <v>19</v>
      </c>
    </row>
    <row r="95" s="7" customFormat="1" ht="16.5" customHeight="1">
      <c r="A95" s="7"/>
      <c r="B95" s="121"/>
      <c r="C95" s="122"/>
      <c r="D95" s="123" t="s">
        <v>89</v>
      </c>
      <c r="E95" s="123"/>
      <c r="F95" s="123"/>
      <c r="G95" s="123"/>
      <c r="H95" s="123"/>
      <c r="I95" s="124"/>
      <c r="J95" s="123" t="s">
        <v>90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ROUND(AG96,2)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91</v>
      </c>
      <c r="AR95" s="128"/>
      <c r="AS95" s="129">
        <f>ROUND(AS96,2)</f>
        <v>0</v>
      </c>
      <c r="AT95" s="130">
        <f>ROUND(SUM(AV95:AW95),2)</f>
        <v>0</v>
      </c>
      <c r="AU95" s="131">
        <f>ROUND(AU96,5)</f>
        <v>0</v>
      </c>
      <c r="AV95" s="130">
        <f>ROUND(AZ95*L29,2)</f>
        <v>0</v>
      </c>
      <c r="AW95" s="130">
        <f>ROUND(BA95*L30,2)</f>
        <v>0</v>
      </c>
      <c r="AX95" s="130">
        <f>ROUND(BB95*L29,2)</f>
        <v>0</v>
      </c>
      <c r="AY95" s="130">
        <f>ROUND(BC95*L30,2)</f>
        <v>0</v>
      </c>
      <c r="AZ95" s="130">
        <f>ROUND(AZ96,2)</f>
        <v>0</v>
      </c>
      <c r="BA95" s="130">
        <f>ROUND(BA96,2)</f>
        <v>0</v>
      </c>
      <c r="BB95" s="130">
        <f>ROUND(BB96,2)</f>
        <v>0</v>
      </c>
      <c r="BC95" s="130">
        <f>ROUND(BC96,2)</f>
        <v>0</v>
      </c>
      <c r="BD95" s="132">
        <f>ROUND(BD96,2)</f>
        <v>0</v>
      </c>
      <c r="BE95" s="7"/>
      <c r="BS95" s="133" t="s">
        <v>84</v>
      </c>
      <c r="BT95" s="133" t="s">
        <v>92</v>
      </c>
      <c r="BU95" s="133" t="s">
        <v>86</v>
      </c>
      <c r="BV95" s="133" t="s">
        <v>87</v>
      </c>
      <c r="BW95" s="133" t="s">
        <v>93</v>
      </c>
      <c r="BX95" s="133" t="s">
        <v>5</v>
      </c>
      <c r="CL95" s="133" t="s">
        <v>1</v>
      </c>
      <c r="CM95" s="133" t="s">
        <v>94</v>
      </c>
    </row>
    <row r="96" s="4" customFormat="1" ht="16.5" customHeight="1">
      <c r="A96" s="134" t="s">
        <v>95</v>
      </c>
      <c r="B96" s="72"/>
      <c r="C96" s="135"/>
      <c r="D96" s="135"/>
      <c r="E96" s="136" t="s">
        <v>96</v>
      </c>
      <c r="F96" s="136"/>
      <c r="G96" s="136"/>
      <c r="H96" s="136"/>
      <c r="I96" s="136"/>
      <c r="J96" s="135"/>
      <c r="K96" s="136" t="s">
        <v>97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'Č11 - 1.TK Ohníč-Světec'!J32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98</v>
      </c>
      <c r="AR96" s="74"/>
      <c r="AS96" s="139">
        <v>0</v>
      </c>
      <c r="AT96" s="140">
        <f>ROUND(SUM(AV96:AW96),2)</f>
        <v>0</v>
      </c>
      <c r="AU96" s="141">
        <f>'Č11 - 1.TK Ohníč-Světec'!P122</f>
        <v>0</v>
      </c>
      <c r="AV96" s="140">
        <f>'Č11 - 1.TK Ohníč-Světec'!J35</f>
        <v>0</v>
      </c>
      <c r="AW96" s="140">
        <f>'Č11 - 1.TK Ohníč-Světec'!J36</f>
        <v>0</v>
      </c>
      <c r="AX96" s="140">
        <f>'Č11 - 1.TK Ohníč-Světec'!J37</f>
        <v>0</v>
      </c>
      <c r="AY96" s="140">
        <f>'Č11 - 1.TK Ohníč-Světec'!J38</f>
        <v>0</v>
      </c>
      <c r="AZ96" s="140">
        <f>'Č11 - 1.TK Ohníč-Světec'!F35</f>
        <v>0</v>
      </c>
      <c r="BA96" s="140">
        <f>'Č11 - 1.TK Ohníč-Světec'!F36</f>
        <v>0</v>
      </c>
      <c r="BB96" s="140">
        <f>'Č11 - 1.TK Ohníč-Světec'!F37</f>
        <v>0</v>
      </c>
      <c r="BC96" s="140">
        <f>'Č11 - 1.TK Ohníč-Světec'!F38</f>
        <v>0</v>
      </c>
      <c r="BD96" s="142">
        <f>'Č11 - 1.TK Ohníč-Světec'!F39</f>
        <v>0</v>
      </c>
      <c r="BE96" s="4"/>
      <c r="BT96" s="143" t="s">
        <v>94</v>
      </c>
      <c r="BV96" s="143" t="s">
        <v>87</v>
      </c>
      <c r="BW96" s="143" t="s">
        <v>99</v>
      </c>
      <c r="BX96" s="143" t="s">
        <v>93</v>
      </c>
      <c r="CL96" s="143" t="s">
        <v>1</v>
      </c>
    </row>
    <row r="97" s="7" customFormat="1" ht="16.5" customHeight="1">
      <c r="A97" s="7"/>
      <c r="B97" s="121"/>
      <c r="C97" s="122"/>
      <c r="D97" s="123" t="s">
        <v>100</v>
      </c>
      <c r="E97" s="123"/>
      <c r="F97" s="123"/>
      <c r="G97" s="123"/>
      <c r="H97" s="123"/>
      <c r="I97" s="124"/>
      <c r="J97" s="123" t="s">
        <v>101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ROUND(AG98,2)</f>
        <v>0</v>
      </c>
      <c r="AH97" s="124"/>
      <c r="AI97" s="124"/>
      <c r="AJ97" s="124"/>
      <c r="AK97" s="124"/>
      <c r="AL97" s="124"/>
      <c r="AM97" s="124"/>
      <c r="AN97" s="126">
        <f>SUM(AG97,AT97)</f>
        <v>0</v>
      </c>
      <c r="AO97" s="124"/>
      <c r="AP97" s="124"/>
      <c r="AQ97" s="127" t="s">
        <v>91</v>
      </c>
      <c r="AR97" s="128"/>
      <c r="AS97" s="129">
        <f>ROUND(AS98,2)</f>
        <v>0</v>
      </c>
      <c r="AT97" s="130">
        <f>ROUND(SUM(AV97:AW97),2)</f>
        <v>0</v>
      </c>
      <c r="AU97" s="131">
        <f>ROUND(AU98,5)</f>
        <v>0</v>
      </c>
      <c r="AV97" s="130">
        <f>ROUND(AZ97*L29,2)</f>
        <v>0</v>
      </c>
      <c r="AW97" s="130">
        <f>ROUND(BA97*L30,2)</f>
        <v>0</v>
      </c>
      <c r="AX97" s="130">
        <f>ROUND(BB97*L29,2)</f>
        <v>0</v>
      </c>
      <c r="AY97" s="130">
        <f>ROUND(BC97*L30,2)</f>
        <v>0</v>
      </c>
      <c r="AZ97" s="130">
        <f>ROUND(AZ98,2)</f>
        <v>0</v>
      </c>
      <c r="BA97" s="130">
        <f>ROUND(BA98,2)</f>
        <v>0</v>
      </c>
      <c r="BB97" s="130">
        <f>ROUND(BB98,2)</f>
        <v>0</v>
      </c>
      <c r="BC97" s="130">
        <f>ROUND(BC98,2)</f>
        <v>0</v>
      </c>
      <c r="BD97" s="132">
        <f>ROUND(BD98,2)</f>
        <v>0</v>
      </c>
      <c r="BE97" s="7"/>
      <c r="BS97" s="133" t="s">
        <v>84</v>
      </c>
      <c r="BT97" s="133" t="s">
        <v>92</v>
      </c>
      <c r="BU97" s="133" t="s">
        <v>86</v>
      </c>
      <c r="BV97" s="133" t="s">
        <v>87</v>
      </c>
      <c r="BW97" s="133" t="s">
        <v>102</v>
      </c>
      <c r="BX97" s="133" t="s">
        <v>5</v>
      </c>
      <c r="CL97" s="133" t="s">
        <v>19</v>
      </c>
      <c r="CM97" s="133" t="s">
        <v>94</v>
      </c>
    </row>
    <row r="98" s="4" customFormat="1" ht="16.5" customHeight="1">
      <c r="A98" s="134" t="s">
        <v>95</v>
      </c>
      <c r="B98" s="72"/>
      <c r="C98" s="135"/>
      <c r="D98" s="135"/>
      <c r="E98" s="136" t="s">
        <v>103</v>
      </c>
      <c r="F98" s="136"/>
      <c r="G98" s="136"/>
      <c r="H98" s="136"/>
      <c r="I98" s="136"/>
      <c r="J98" s="135"/>
      <c r="K98" s="136" t="s">
        <v>104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7">
        <f>'Č21 - Oprava zab.zař. Svě...'!J32</f>
        <v>0</v>
      </c>
      <c r="AH98" s="135"/>
      <c r="AI98" s="135"/>
      <c r="AJ98" s="135"/>
      <c r="AK98" s="135"/>
      <c r="AL98" s="135"/>
      <c r="AM98" s="135"/>
      <c r="AN98" s="137">
        <f>SUM(AG98,AT98)</f>
        <v>0</v>
      </c>
      <c r="AO98" s="135"/>
      <c r="AP98" s="135"/>
      <c r="AQ98" s="138" t="s">
        <v>98</v>
      </c>
      <c r="AR98" s="74"/>
      <c r="AS98" s="139">
        <v>0</v>
      </c>
      <c r="AT98" s="140">
        <f>ROUND(SUM(AV98:AW98),2)</f>
        <v>0</v>
      </c>
      <c r="AU98" s="141">
        <f>'Č21 - Oprava zab.zař. Svě...'!P121</f>
        <v>0</v>
      </c>
      <c r="AV98" s="140">
        <f>'Č21 - Oprava zab.zař. Svě...'!J35</f>
        <v>0</v>
      </c>
      <c r="AW98" s="140">
        <f>'Č21 - Oprava zab.zař. Svě...'!J36</f>
        <v>0</v>
      </c>
      <c r="AX98" s="140">
        <f>'Č21 - Oprava zab.zař. Svě...'!J37</f>
        <v>0</v>
      </c>
      <c r="AY98" s="140">
        <f>'Č21 - Oprava zab.zař. Svě...'!J38</f>
        <v>0</v>
      </c>
      <c r="AZ98" s="140">
        <f>'Č21 - Oprava zab.zař. Svě...'!F35</f>
        <v>0</v>
      </c>
      <c r="BA98" s="140">
        <f>'Č21 - Oprava zab.zař. Svě...'!F36</f>
        <v>0</v>
      </c>
      <c r="BB98" s="140">
        <f>'Č21 - Oprava zab.zař. Svě...'!F37</f>
        <v>0</v>
      </c>
      <c r="BC98" s="140">
        <f>'Č21 - Oprava zab.zař. Svě...'!F38</f>
        <v>0</v>
      </c>
      <c r="BD98" s="142">
        <f>'Č21 - Oprava zab.zař. Svě...'!F39</f>
        <v>0</v>
      </c>
      <c r="BE98" s="4"/>
      <c r="BT98" s="143" t="s">
        <v>94</v>
      </c>
      <c r="BV98" s="143" t="s">
        <v>87</v>
      </c>
      <c r="BW98" s="143" t="s">
        <v>105</v>
      </c>
      <c r="BX98" s="143" t="s">
        <v>102</v>
      </c>
      <c r="CL98" s="143" t="s">
        <v>1</v>
      </c>
    </row>
    <row r="99" s="7" customFormat="1" ht="16.5" customHeight="1">
      <c r="A99" s="7"/>
      <c r="B99" s="121"/>
      <c r="C99" s="122"/>
      <c r="D99" s="123" t="s">
        <v>106</v>
      </c>
      <c r="E99" s="123"/>
      <c r="F99" s="123"/>
      <c r="G99" s="123"/>
      <c r="H99" s="123"/>
      <c r="I99" s="124"/>
      <c r="J99" s="123" t="s">
        <v>107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ROUND(AG100,2)</f>
        <v>0</v>
      </c>
      <c r="AH99" s="124"/>
      <c r="AI99" s="124"/>
      <c r="AJ99" s="124"/>
      <c r="AK99" s="124"/>
      <c r="AL99" s="124"/>
      <c r="AM99" s="124"/>
      <c r="AN99" s="126">
        <f>SUM(AG99,AT99)</f>
        <v>0</v>
      </c>
      <c r="AO99" s="124"/>
      <c r="AP99" s="124"/>
      <c r="AQ99" s="127" t="s">
        <v>91</v>
      </c>
      <c r="AR99" s="128"/>
      <c r="AS99" s="129">
        <f>ROUND(AS100,2)</f>
        <v>0</v>
      </c>
      <c r="AT99" s="130">
        <f>ROUND(SUM(AV99:AW99),2)</f>
        <v>0</v>
      </c>
      <c r="AU99" s="131">
        <f>ROUND(AU100,5)</f>
        <v>0</v>
      </c>
      <c r="AV99" s="130">
        <f>ROUND(AZ99*L29,2)</f>
        <v>0</v>
      </c>
      <c r="AW99" s="130">
        <f>ROUND(BA99*L30,2)</f>
        <v>0</v>
      </c>
      <c r="AX99" s="130">
        <f>ROUND(BB99*L29,2)</f>
        <v>0</v>
      </c>
      <c r="AY99" s="130">
        <f>ROUND(BC99*L30,2)</f>
        <v>0</v>
      </c>
      <c r="AZ99" s="130">
        <f>ROUND(AZ100,2)</f>
        <v>0</v>
      </c>
      <c r="BA99" s="130">
        <f>ROUND(BA100,2)</f>
        <v>0</v>
      </c>
      <c r="BB99" s="130">
        <f>ROUND(BB100,2)</f>
        <v>0</v>
      </c>
      <c r="BC99" s="130">
        <f>ROUND(BC100,2)</f>
        <v>0</v>
      </c>
      <c r="BD99" s="132">
        <f>ROUND(BD100,2)</f>
        <v>0</v>
      </c>
      <c r="BE99" s="7"/>
      <c r="BS99" s="133" t="s">
        <v>84</v>
      </c>
      <c r="BT99" s="133" t="s">
        <v>92</v>
      </c>
      <c r="BU99" s="133" t="s">
        <v>86</v>
      </c>
      <c r="BV99" s="133" t="s">
        <v>87</v>
      </c>
      <c r="BW99" s="133" t="s">
        <v>108</v>
      </c>
      <c r="BX99" s="133" t="s">
        <v>5</v>
      </c>
      <c r="CL99" s="133" t="s">
        <v>1</v>
      </c>
      <c r="CM99" s="133" t="s">
        <v>94</v>
      </c>
    </row>
    <row r="100" s="4" customFormat="1" ht="16.5" customHeight="1">
      <c r="A100" s="134" t="s">
        <v>95</v>
      </c>
      <c r="B100" s="72"/>
      <c r="C100" s="135"/>
      <c r="D100" s="135"/>
      <c r="E100" s="136" t="s">
        <v>109</v>
      </c>
      <c r="F100" s="136"/>
      <c r="G100" s="136"/>
      <c r="H100" s="136"/>
      <c r="I100" s="136"/>
      <c r="J100" s="135"/>
      <c r="K100" s="136" t="s">
        <v>107</v>
      </c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7">
        <f>'Č31 - VRN'!J32</f>
        <v>0</v>
      </c>
      <c r="AH100" s="135"/>
      <c r="AI100" s="135"/>
      <c r="AJ100" s="135"/>
      <c r="AK100" s="135"/>
      <c r="AL100" s="135"/>
      <c r="AM100" s="135"/>
      <c r="AN100" s="137">
        <f>SUM(AG100,AT100)</f>
        <v>0</v>
      </c>
      <c r="AO100" s="135"/>
      <c r="AP100" s="135"/>
      <c r="AQ100" s="138" t="s">
        <v>98</v>
      </c>
      <c r="AR100" s="74"/>
      <c r="AS100" s="144">
        <v>0</v>
      </c>
      <c r="AT100" s="145">
        <f>ROUND(SUM(AV100:AW100),2)</f>
        <v>0</v>
      </c>
      <c r="AU100" s="146">
        <f>'Č31 - VRN'!P121</f>
        <v>0</v>
      </c>
      <c r="AV100" s="145">
        <f>'Č31 - VRN'!J35</f>
        <v>0</v>
      </c>
      <c r="AW100" s="145">
        <f>'Č31 - VRN'!J36</f>
        <v>0</v>
      </c>
      <c r="AX100" s="145">
        <f>'Č31 - VRN'!J37</f>
        <v>0</v>
      </c>
      <c r="AY100" s="145">
        <f>'Č31 - VRN'!J38</f>
        <v>0</v>
      </c>
      <c r="AZ100" s="145">
        <f>'Č31 - VRN'!F35</f>
        <v>0</v>
      </c>
      <c r="BA100" s="145">
        <f>'Č31 - VRN'!F36</f>
        <v>0</v>
      </c>
      <c r="BB100" s="145">
        <f>'Č31 - VRN'!F37</f>
        <v>0</v>
      </c>
      <c r="BC100" s="145">
        <f>'Č31 - VRN'!F38</f>
        <v>0</v>
      </c>
      <c r="BD100" s="147">
        <f>'Č31 - VRN'!F39</f>
        <v>0</v>
      </c>
      <c r="BE100" s="4"/>
      <c r="BT100" s="143" t="s">
        <v>94</v>
      </c>
      <c r="BV100" s="143" t="s">
        <v>87</v>
      </c>
      <c r="BW100" s="143" t="s">
        <v>110</v>
      </c>
      <c r="BX100" s="143" t="s">
        <v>108</v>
      </c>
      <c r="CL100" s="143" t="s">
        <v>1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QwSsTLM7w5aq+WxvH/CdUgorK2ICCs+VJgi2tBfXm6CWSzPWK/34crP42VWPqvVBhsWVOr8KcZtdmstftSGtiw==" hashValue="EpFf0kJ4NnuV0SgffGc4YgF0/Dyl9hSkhvs7/T0oNY5aO5QLLeojdlnzN264cDUxZIVk2r8dTzH+hQ//Y3zyRA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Č11 - 1.TK Ohníč-Světec'!C2" display="/"/>
    <hyperlink ref="A98" location="'Č21 - Oprava zab.zař. Svě...'!C2" display="/"/>
    <hyperlink ref="A100" location="'Č3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  <c r="AZ2" s="149" t="s">
        <v>111</v>
      </c>
      <c r="BA2" s="149" t="s">
        <v>112</v>
      </c>
      <c r="BB2" s="149" t="s">
        <v>113</v>
      </c>
      <c r="BC2" s="149" t="s">
        <v>114</v>
      </c>
      <c r="BD2" s="149" t="s">
        <v>94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2"/>
      <c r="J3" s="151"/>
      <c r="K3" s="151"/>
      <c r="L3" s="20"/>
      <c r="AT3" s="17" t="s">
        <v>94</v>
      </c>
      <c r="AZ3" s="149" t="s">
        <v>115</v>
      </c>
      <c r="BA3" s="149" t="s">
        <v>116</v>
      </c>
      <c r="BB3" s="149" t="s">
        <v>117</v>
      </c>
      <c r="BC3" s="149" t="s">
        <v>118</v>
      </c>
      <c r="BD3" s="149" t="s">
        <v>94</v>
      </c>
    </row>
    <row r="4" s="1" customFormat="1" ht="24.96" customHeight="1">
      <c r="B4" s="20"/>
      <c r="D4" s="153" t="s">
        <v>119</v>
      </c>
      <c r="I4" s="148"/>
      <c r="L4" s="20"/>
      <c r="M4" s="154" t="s">
        <v>10</v>
      </c>
      <c r="AT4" s="17" t="s">
        <v>40</v>
      </c>
      <c r="AZ4" s="149" t="s">
        <v>120</v>
      </c>
      <c r="BA4" s="149" t="s">
        <v>121</v>
      </c>
      <c r="BB4" s="149" t="s">
        <v>117</v>
      </c>
      <c r="BC4" s="149" t="s">
        <v>122</v>
      </c>
      <c r="BD4" s="149" t="s">
        <v>94</v>
      </c>
    </row>
    <row r="5" s="1" customFormat="1" ht="6.96" customHeight="1">
      <c r="B5" s="20"/>
      <c r="I5" s="148"/>
      <c r="L5" s="20"/>
      <c r="AZ5" s="149" t="s">
        <v>123</v>
      </c>
      <c r="BA5" s="149" t="s">
        <v>124</v>
      </c>
      <c r="BB5" s="149" t="s">
        <v>125</v>
      </c>
      <c r="BC5" s="149" t="s">
        <v>126</v>
      </c>
      <c r="BD5" s="149" t="s">
        <v>94</v>
      </c>
    </row>
    <row r="6" s="1" customFormat="1" ht="12" customHeight="1">
      <c r="B6" s="20"/>
      <c r="D6" s="155" t="s">
        <v>16</v>
      </c>
      <c r="I6" s="148"/>
      <c r="L6" s="20"/>
      <c r="AZ6" s="149" t="s">
        <v>127</v>
      </c>
      <c r="BA6" s="149" t="s">
        <v>128</v>
      </c>
      <c r="BB6" s="149" t="s">
        <v>129</v>
      </c>
      <c r="BC6" s="149" t="s">
        <v>94</v>
      </c>
      <c r="BD6" s="149" t="s">
        <v>94</v>
      </c>
    </row>
    <row r="7" s="1" customFormat="1" ht="16.5" customHeight="1">
      <c r="B7" s="20"/>
      <c r="E7" s="156" t="str">
        <f>'Rekapitulace stavby'!K6</f>
        <v>Oprava trati v úseku Světec - Ohníč</v>
      </c>
      <c r="F7" s="155"/>
      <c r="G7" s="155"/>
      <c r="H7" s="155"/>
      <c r="I7" s="148"/>
      <c r="L7" s="20"/>
      <c r="AZ7" s="149" t="s">
        <v>130</v>
      </c>
      <c r="BA7" s="149" t="s">
        <v>131</v>
      </c>
      <c r="BB7" s="149" t="s">
        <v>129</v>
      </c>
      <c r="BC7" s="149" t="s">
        <v>94</v>
      </c>
      <c r="BD7" s="149" t="s">
        <v>94</v>
      </c>
    </row>
    <row r="8" s="1" customFormat="1" ht="12" customHeight="1">
      <c r="B8" s="20"/>
      <c r="D8" s="155" t="s">
        <v>132</v>
      </c>
      <c r="I8" s="148"/>
      <c r="L8" s="20"/>
      <c r="AZ8" s="149" t="s">
        <v>133</v>
      </c>
      <c r="BA8" s="149" t="s">
        <v>134</v>
      </c>
      <c r="BB8" s="149" t="s">
        <v>129</v>
      </c>
      <c r="BC8" s="149" t="s">
        <v>94</v>
      </c>
      <c r="BD8" s="149" t="s">
        <v>94</v>
      </c>
    </row>
    <row r="9" s="2" customFormat="1" ht="16.5" customHeight="1">
      <c r="A9" s="39"/>
      <c r="B9" s="45"/>
      <c r="C9" s="39"/>
      <c r="D9" s="39"/>
      <c r="E9" s="156" t="s">
        <v>135</v>
      </c>
      <c r="F9" s="39"/>
      <c r="G9" s="39"/>
      <c r="H9" s="39"/>
      <c r="I9" s="157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49" t="s">
        <v>136</v>
      </c>
      <c r="BA9" s="149" t="s">
        <v>137</v>
      </c>
      <c r="BB9" s="149" t="s">
        <v>117</v>
      </c>
      <c r="BC9" s="149" t="s">
        <v>138</v>
      </c>
      <c r="BD9" s="149" t="s">
        <v>94</v>
      </c>
    </row>
    <row r="10" s="2" customFormat="1" ht="12" customHeight="1">
      <c r="A10" s="39"/>
      <c r="B10" s="45"/>
      <c r="C10" s="39"/>
      <c r="D10" s="155" t="s">
        <v>139</v>
      </c>
      <c r="E10" s="39"/>
      <c r="F10" s="39"/>
      <c r="G10" s="39"/>
      <c r="H10" s="39"/>
      <c r="I10" s="157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49" t="s">
        <v>140</v>
      </c>
      <c r="BA10" s="149" t="s">
        <v>141</v>
      </c>
      <c r="BB10" s="149" t="s">
        <v>142</v>
      </c>
      <c r="BC10" s="149" t="s">
        <v>143</v>
      </c>
      <c r="BD10" s="149" t="s">
        <v>94</v>
      </c>
    </row>
    <row r="11" s="2" customFormat="1" ht="16.5" customHeight="1">
      <c r="A11" s="39"/>
      <c r="B11" s="45"/>
      <c r="C11" s="39"/>
      <c r="D11" s="39"/>
      <c r="E11" s="158" t="s">
        <v>144</v>
      </c>
      <c r="F11" s="39"/>
      <c r="G11" s="39"/>
      <c r="H11" s="39"/>
      <c r="I11" s="157"/>
      <c r="J11" s="39"/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9" t="s">
        <v>145</v>
      </c>
      <c r="BA11" s="149" t="s">
        <v>146</v>
      </c>
      <c r="BB11" s="149" t="s">
        <v>142</v>
      </c>
      <c r="BC11" s="149" t="s">
        <v>147</v>
      </c>
      <c r="BD11" s="149" t="s">
        <v>94</v>
      </c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7"/>
      <c r="J12" s="39"/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49" t="s">
        <v>148</v>
      </c>
      <c r="BA12" s="149" t="s">
        <v>149</v>
      </c>
      <c r="BB12" s="149" t="s">
        <v>129</v>
      </c>
      <c r="BC12" s="149" t="s">
        <v>150</v>
      </c>
      <c r="BD12" s="149" t="s">
        <v>94</v>
      </c>
    </row>
    <row r="13" s="2" customFormat="1" ht="12" customHeight="1">
      <c r="A13" s="39"/>
      <c r="B13" s="45"/>
      <c r="C13" s="39"/>
      <c r="D13" s="155" t="s">
        <v>18</v>
      </c>
      <c r="E13" s="39"/>
      <c r="F13" s="143" t="s">
        <v>1</v>
      </c>
      <c r="G13" s="39"/>
      <c r="H13" s="39"/>
      <c r="I13" s="159" t="s">
        <v>20</v>
      </c>
      <c r="J13" s="143" t="s">
        <v>1</v>
      </c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49" t="s">
        <v>151</v>
      </c>
      <c r="BA13" s="149" t="s">
        <v>152</v>
      </c>
      <c r="BB13" s="149" t="s">
        <v>129</v>
      </c>
      <c r="BC13" s="149" t="s">
        <v>153</v>
      </c>
      <c r="BD13" s="149" t="s">
        <v>94</v>
      </c>
    </row>
    <row r="14" s="2" customFormat="1" ht="12" customHeight="1">
      <c r="A14" s="39"/>
      <c r="B14" s="45"/>
      <c r="C14" s="39"/>
      <c r="D14" s="155" t="s">
        <v>22</v>
      </c>
      <c r="E14" s="39"/>
      <c r="F14" s="143" t="s">
        <v>23</v>
      </c>
      <c r="G14" s="39"/>
      <c r="H14" s="39"/>
      <c r="I14" s="159" t="s">
        <v>24</v>
      </c>
      <c r="J14" s="160" t="str">
        <f>'Rekapitulace stavby'!AN8</f>
        <v>28. 1. 2020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49" t="s">
        <v>154</v>
      </c>
      <c r="BA14" s="149" t="s">
        <v>155</v>
      </c>
      <c r="BB14" s="149" t="s">
        <v>129</v>
      </c>
      <c r="BC14" s="149" t="s">
        <v>156</v>
      </c>
      <c r="BD14" s="149" t="s">
        <v>94</v>
      </c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7"/>
      <c r="J15" s="39"/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49" t="s">
        <v>157</v>
      </c>
      <c r="BA15" s="149" t="s">
        <v>158</v>
      </c>
      <c r="BB15" s="149" t="s">
        <v>113</v>
      </c>
      <c r="BC15" s="149" t="s">
        <v>159</v>
      </c>
      <c r="BD15" s="149" t="s">
        <v>94</v>
      </c>
    </row>
    <row r="16" s="2" customFormat="1" ht="12" customHeight="1">
      <c r="A16" s="39"/>
      <c r="B16" s="45"/>
      <c r="C16" s="39"/>
      <c r="D16" s="155" t="s">
        <v>30</v>
      </c>
      <c r="E16" s="39"/>
      <c r="F16" s="39"/>
      <c r="G16" s="39"/>
      <c r="H16" s="39"/>
      <c r="I16" s="159" t="s">
        <v>31</v>
      </c>
      <c r="J16" s="143" t="s">
        <v>32</v>
      </c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49" t="s">
        <v>160</v>
      </c>
      <c r="BA16" s="149" t="s">
        <v>161</v>
      </c>
      <c r="BB16" s="149" t="s">
        <v>113</v>
      </c>
      <c r="BC16" s="149" t="s">
        <v>162</v>
      </c>
      <c r="BD16" s="149" t="s">
        <v>94</v>
      </c>
    </row>
    <row r="17" s="2" customFormat="1" ht="18" customHeight="1">
      <c r="A17" s="39"/>
      <c r="B17" s="45"/>
      <c r="C17" s="39"/>
      <c r="D17" s="39"/>
      <c r="E17" s="143" t="s">
        <v>33</v>
      </c>
      <c r="F17" s="39"/>
      <c r="G17" s="39"/>
      <c r="H17" s="39"/>
      <c r="I17" s="159" t="s">
        <v>34</v>
      </c>
      <c r="J17" s="143" t="s">
        <v>35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49" t="s">
        <v>163</v>
      </c>
      <c r="BA17" s="149" t="s">
        <v>164</v>
      </c>
      <c r="BB17" s="149" t="s">
        <v>113</v>
      </c>
      <c r="BC17" s="149" t="s">
        <v>165</v>
      </c>
      <c r="BD17" s="149" t="s">
        <v>94</v>
      </c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7"/>
      <c r="J18" s="39"/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5" t="s">
        <v>36</v>
      </c>
      <c r="E19" s="39"/>
      <c r="F19" s="39"/>
      <c r="G19" s="39"/>
      <c r="H19" s="39"/>
      <c r="I19" s="159" t="s">
        <v>31</v>
      </c>
      <c r="J19" s="33" t="str">
        <f>'Rekapitulace stavby'!AN13</f>
        <v>Vyplň údaj</v>
      </c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stavby'!E14</f>
        <v>Vyplň údaj</v>
      </c>
      <c r="F20" s="143"/>
      <c r="G20" s="143"/>
      <c r="H20" s="143"/>
      <c r="I20" s="159" t="s">
        <v>34</v>
      </c>
      <c r="J20" s="33" t="str">
        <f>'Rekapitulace stavby'!AN14</f>
        <v>Vyplň údaj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7"/>
      <c r="J21" s="39"/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5" t="s">
        <v>38</v>
      </c>
      <c r="E22" s="39"/>
      <c r="F22" s="39"/>
      <c r="G22" s="39"/>
      <c r="H22" s="39"/>
      <c r="I22" s="159" t="s">
        <v>31</v>
      </c>
      <c r="J22" s="143" t="str">
        <f>IF('Rekapitulace stavby'!AN16="","",'Rekapitulace stavby'!AN16)</f>
        <v/>
      </c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3" t="str">
        <f>IF('Rekapitulace stavby'!E17="","",'Rekapitulace stavby'!E17)</f>
        <v xml:space="preserve"> </v>
      </c>
      <c r="F23" s="39"/>
      <c r="G23" s="39"/>
      <c r="H23" s="39"/>
      <c r="I23" s="159" t="s">
        <v>34</v>
      </c>
      <c r="J23" s="143" t="str">
        <f>IF('Rekapitulace stavby'!AN17="","",'Rekapitulace stavby'!AN17)</f>
        <v/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7"/>
      <c r="J24" s="39"/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5" t="s">
        <v>41</v>
      </c>
      <c r="E25" s="39"/>
      <c r="F25" s="39"/>
      <c r="G25" s="39"/>
      <c r="H25" s="39"/>
      <c r="I25" s="159" t="s">
        <v>31</v>
      </c>
      <c r="J25" s="143" t="s">
        <v>1</v>
      </c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3" t="s">
        <v>42</v>
      </c>
      <c r="F26" s="39"/>
      <c r="G26" s="39"/>
      <c r="H26" s="39"/>
      <c r="I26" s="159" t="s">
        <v>34</v>
      </c>
      <c r="J26" s="143" t="s">
        <v>1</v>
      </c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7"/>
      <c r="J27" s="39"/>
      <c r="K27" s="39"/>
      <c r="L27" s="6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5" t="s">
        <v>43</v>
      </c>
      <c r="E28" s="39"/>
      <c r="F28" s="39"/>
      <c r="G28" s="39"/>
      <c r="H28" s="39"/>
      <c r="I28" s="157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61"/>
      <c r="B29" s="162"/>
      <c r="C29" s="161"/>
      <c r="D29" s="161"/>
      <c r="E29" s="163" t="s">
        <v>44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7"/>
      <c r="J30" s="39"/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7"/>
      <c r="J31" s="166"/>
      <c r="K31" s="166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45</v>
      </c>
      <c r="E32" s="39"/>
      <c r="F32" s="39"/>
      <c r="G32" s="39"/>
      <c r="H32" s="39"/>
      <c r="I32" s="157"/>
      <c r="J32" s="169">
        <f>ROUND(J122, 2)</f>
        <v>0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47</v>
      </c>
      <c r="G34" s="39"/>
      <c r="H34" s="39"/>
      <c r="I34" s="171" t="s">
        <v>46</v>
      </c>
      <c r="J34" s="170" t="s">
        <v>48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72" t="s">
        <v>49</v>
      </c>
      <c r="E35" s="155" t="s">
        <v>50</v>
      </c>
      <c r="F35" s="173">
        <f>ROUND((SUM(BE122:BE420)),  2)</f>
        <v>0</v>
      </c>
      <c r="G35" s="39"/>
      <c r="H35" s="39"/>
      <c r="I35" s="174">
        <v>0.20999999999999999</v>
      </c>
      <c r="J35" s="173">
        <f>ROUND(((SUM(BE122:BE420))*I35),  2)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5" t="s">
        <v>51</v>
      </c>
      <c r="F36" s="173">
        <f>ROUND((SUM(BF122:BF420)),  2)</f>
        <v>0</v>
      </c>
      <c r="G36" s="39"/>
      <c r="H36" s="39"/>
      <c r="I36" s="174">
        <v>0.14999999999999999</v>
      </c>
      <c r="J36" s="173">
        <f>ROUND(((SUM(BF122:BF420))*I36),  2)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5" t="s">
        <v>49</v>
      </c>
      <c r="E37" s="155" t="s">
        <v>52</v>
      </c>
      <c r="F37" s="173">
        <f>ROUND((SUM(BG122:BG420)),  2)</f>
        <v>0</v>
      </c>
      <c r="G37" s="39"/>
      <c r="H37" s="39"/>
      <c r="I37" s="174">
        <v>0.20999999999999999</v>
      </c>
      <c r="J37" s="173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5" t="s">
        <v>53</v>
      </c>
      <c r="F38" s="173">
        <f>ROUND((SUM(BH122:BH420)),  2)</f>
        <v>0</v>
      </c>
      <c r="G38" s="39"/>
      <c r="H38" s="39"/>
      <c r="I38" s="174">
        <v>0.14999999999999999</v>
      </c>
      <c r="J38" s="173">
        <f>0</f>
        <v>0</v>
      </c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54</v>
      </c>
      <c r="F39" s="173">
        <f>ROUND((SUM(BI122:BI420)),  2)</f>
        <v>0</v>
      </c>
      <c r="G39" s="39"/>
      <c r="H39" s="39"/>
      <c r="I39" s="174">
        <v>0</v>
      </c>
      <c r="J39" s="173">
        <f>0</f>
        <v>0</v>
      </c>
      <c r="K39" s="39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7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5"/>
      <c r="D41" s="176" t="s">
        <v>55</v>
      </c>
      <c r="E41" s="177"/>
      <c r="F41" s="177"/>
      <c r="G41" s="178" t="s">
        <v>56</v>
      </c>
      <c r="H41" s="179" t="s">
        <v>57</v>
      </c>
      <c r="I41" s="180"/>
      <c r="J41" s="181">
        <f>SUM(J32:J39)</f>
        <v>0</v>
      </c>
      <c r="K41" s="182"/>
      <c r="L41" s="6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0"/>
      <c r="I43" s="148"/>
      <c r="L43" s="20"/>
    </row>
    <row r="44" s="1" customFormat="1" ht="14.4" customHeight="1">
      <c r="B44" s="20"/>
      <c r="I44" s="148"/>
      <c r="L44" s="20"/>
    </row>
    <row r="45" s="1" customFormat="1" ht="14.4" customHeight="1">
      <c r="B45" s="20"/>
      <c r="I45" s="148"/>
      <c r="L45" s="20"/>
    </row>
    <row r="46" s="1" customFormat="1" ht="14.4" customHeight="1">
      <c r="B46" s="20"/>
      <c r="I46" s="148"/>
      <c r="L46" s="20"/>
    </row>
    <row r="47" s="1" customFormat="1" ht="14.4" customHeight="1">
      <c r="B47" s="20"/>
      <c r="I47" s="148"/>
      <c r="L47" s="20"/>
    </row>
    <row r="48" s="1" customFormat="1" ht="14.4" customHeight="1">
      <c r="B48" s="20"/>
      <c r="I48" s="148"/>
      <c r="L48" s="20"/>
    </row>
    <row r="49" s="1" customFormat="1" ht="14.4" customHeight="1">
      <c r="B49" s="20"/>
      <c r="I49" s="148"/>
      <c r="L49" s="20"/>
    </row>
    <row r="50" s="2" customFormat="1" ht="14.4" customHeight="1">
      <c r="B50" s="65"/>
      <c r="D50" s="183" t="s">
        <v>58</v>
      </c>
      <c r="E50" s="184"/>
      <c r="F50" s="184"/>
      <c r="G50" s="183" t="s">
        <v>59</v>
      </c>
      <c r="H50" s="184"/>
      <c r="I50" s="185"/>
      <c r="J50" s="184"/>
      <c r="K50" s="18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86" t="s">
        <v>60</v>
      </c>
      <c r="E61" s="187"/>
      <c r="F61" s="188" t="s">
        <v>61</v>
      </c>
      <c r="G61" s="186" t="s">
        <v>60</v>
      </c>
      <c r="H61" s="187"/>
      <c r="I61" s="189"/>
      <c r="J61" s="190" t="s">
        <v>61</v>
      </c>
      <c r="K61" s="18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83" t="s">
        <v>62</v>
      </c>
      <c r="E65" s="191"/>
      <c r="F65" s="191"/>
      <c r="G65" s="183" t="s">
        <v>63</v>
      </c>
      <c r="H65" s="191"/>
      <c r="I65" s="192"/>
      <c r="J65" s="191"/>
      <c r="K65" s="191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86" t="s">
        <v>60</v>
      </c>
      <c r="E76" s="187"/>
      <c r="F76" s="188" t="s">
        <v>61</v>
      </c>
      <c r="G76" s="186" t="s">
        <v>60</v>
      </c>
      <c r="H76" s="187"/>
      <c r="I76" s="189"/>
      <c r="J76" s="190" t="s">
        <v>61</v>
      </c>
      <c r="K76" s="18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3"/>
      <c r="C77" s="194"/>
      <c r="D77" s="194"/>
      <c r="E77" s="194"/>
      <c r="F77" s="194"/>
      <c r="G77" s="194"/>
      <c r="H77" s="194"/>
      <c r="I77" s="195"/>
      <c r="J77" s="194"/>
      <c r="K77" s="194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6"/>
      <c r="C81" s="197"/>
      <c r="D81" s="197"/>
      <c r="E81" s="197"/>
      <c r="F81" s="197"/>
      <c r="G81" s="197"/>
      <c r="H81" s="197"/>
      <c r="I81" s="198"/>
      <c r="J81" s="197"/>
      <c r="K81" s="197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3" t="s">
        <v>166</v>
      </c>
      <c r="D82" s="41"/>
      <c r="E82" s="41"/>
      <c r="F82" s="41"/>
      <c r="G82" s="41"/>
      <c r="H82" s="41"/>
      <c r="I82" s="157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157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9" t="str">
        <f>E7</f>
        <v>Oprava trati v úseku Světec - Ohníč</v>
      </c>
      <c r="F85" s="32"/>
      <c r="G85" s="32"/>
      <c r="H85" s="32"/>
      <c r="I85" s="157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148"/>
      <c r="J86" s="22"/>
      <c r="K86" s="22"/>
      <c r="L86" s="20"/>
    </row>
    <row r="87" hidden="1" s="2" customFormat="1" ht="16.5" customHeight="1">
      <c r="A87" s="39"/>
      <c r="B87" s="40"/>
      <c r="C87" s="41"/>
      <c r="D87" s="41"/>
      <c r="E87" s="199" t="s">
        <v>135</v>
      </c>
      <c r="F87" s="41"/>
      <c r="G87" s="41"/>
      <c r="H87" s="41"/>
      <c r="I87" s="157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2" t="s">
        <v>139</v>
      </c>
      <c r="D88" s="41"/>
      <c r="E88" s="41"/>
      <c r="F88" s="41"/>
      <c r="G88" s="41"/>
      <c r="H88" s="41"/>
      <c r="I88" s="157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8" t="str">
        <f>E11</f>
        <v>Č11 - 1.TK Ohníč-Světec</v>
      </c>
      <c r="F89" s="41"/>
      <c r="G89" s="41"/>
      <c r="H89" s="41"/>
      <c r="I89" s="157"/>
      <c r="J89" s="41"/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7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2" t="s">
        <v>22</v>
      </c>
      <c r="D91" s="41"/>
      <c r="E91" s="41"/>
      <c r="F91" s="27" t="str">
        <f>F14</f>
        <v>Světec - Ohníč</v>
      </c>
      <c r="G91" s="41"/>
      <c r="H91" s="41"/>
      <c r="I91" s="159" t="s">
        <v>24</v>
      </c>
      <c r="J91" s="81" t="str">
        <f>IF(J14="","",J14)</f>
        <v>28. 1. 2020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5.15" customHeight="1">
      <c r="A93" s="39"/>
      <c r="B93" s="40"/>
      <c r="C93" s="32" t="s">
        <v>30</v>
      </c>
      <c r="D93" s="41"/>
      <c r="E93" s="41"/>
      <c r="F93" s="27" t="str">
        <f>E17</f>
        <v>Správa železnic, OŘ UNL, ST Most</v>
      </c>
      <c r="G93" s="41"/>
      <c r="H93" s="41"/>
      <c r="I93" s="159" t="s">
        <v>38</v>
      </c>
      <c r="J93" s="37" t="str">
        <f>E23</f>
        <v xml:space="preserve"> </v>
      </c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40.05" customHeight="1">
      <c r="A94" s="39"/>
      <c r="B94" s="40"/>
      <c r="C94" s="32" t="s">
        <v>36</v>
      </c>
      <c r="D94" s="41"/>
      <c r="E94" s="41"/>
      <c r="F94" s="27" t="str">
        <f>IF(E20="","",E20)</f>
        <v>Vyplň údaj</v>
      </c>
      <c r="G94" s="41"/>
      <c r="H94" s="41"/>
      <c r="I94" s="159" t="s">
        <v>41</v>
      </c>
      <c r="J94" s="37" t="str">
        <f>E26</f>
        <v>Ing. Horák Jiří, horak@szdc.cz, +420 602155923</v>
      </c>
      <c r="K94" s="41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7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00" t="s">
        <v>167</v>
      </c>
      <c r="D96" s="201"/>
      <c r="E96" s="201"/>
      <c r="F96" s="201"/>
      <c r="G96" s="201"/>
      <c r="H96" s="201"/>
      <c r="I96" s="202"/>
      <c r="J96" s="203" t="s">
        <v>168</v>
      </c>
      <c r="K96" s="201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04" t="s">
        <v>169</v>
      </c>
      <c r="D98" s="41"/>
      <c r="E98" s="41"/>
      <c r="F98" s="41"/>
      <c r="G98" s="41"/>
      <c r="H98" s="41"/>
      <c r="I98" s="157"/>
      <c r="J98" s="112">
        <f>J122</f>
        <v>0</v>
      </c>
      <c r="K98" s="41"/>
      <c r="L98" s="6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7" t="s">
        <v>170</v>
      </c>
    </row>
    <row r="99" hidden="1" s="9" customFormat="1" ht="24.96" customHeight="1">
      <c r="A99" s="9"/>
      <c r="B99" s="205"/>
      <c r="C99" s="206"/>
      <c r="D99" s="207" t="s">
        <v>171</v>
      </c>
      <c r="E99" s="208"/>
      <c r="F99" s="208"/>
      <c r="G99" s="208"/>
      <c r="H99" s="208"/>
      <c r="I99" s="209"/>
      <c r="J99" s="210">
        <f>J357</f>
        <v>0</v>
      </c>
      <c r="K99" s="206"/>
      <c r="L99" s="21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12"/>
      <c r="C100" s="135"/>
      <c r="D100" s="213" t="s">
        <v>172</v>
      </c>
      <c r="E100" s="214"/>
      <c r="F100" s="214"/>
      <c r="G100" s="214"/>
      <c r="H100" s="214"/>
      <c r="I100" s="215"/>
      <c r="J100" s="216">
        <f>J358</f>
        <v>0</v>
      </c>
      <c r="K100" s="135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57"/>
      <c r="J101" s="41"/>
      <c r="K101" s="41"/>
      <c r="L101" s="6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8"/>
      <c r="C102" s="69"/>
      <c r="D102" s="69"/>
      <c r="E102" s="69"/>
      <c r="F102" s="69"/>
      <c r="G102" s="69"/>
      <c r="H102" s="69"/>
      <c r="I102" s="195"/>
      <c r="J102" s="69"/>
      <c r="K102" s="69"/>
      <c r="L102" s="6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70"/>
      <c r="C106" s="71"/>
      <c r="D106" s="71"/>
      <c r="E106" s="71"/>
      <c r="F106" s="71"/>
      <c r="G106" s="71"/>
      <c r="H106" s="71"/>
      <c r="I106" s="198"/>
      <c r="J106" s="71"/>
      <c r="K106" s="71"/>
      <c r="L106" s="6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3" t="s">
        <v>173</v>
      </c>
      <c r="D107" s="41"/>
      <c r="E107" s="41"/>
      <c r="F107" s="41"/>
      <c r="G107" s="41"/>
      <c r="H107" s="41"/>
      <c r="I107" s="157"/>
      <c r="J107" s="41"/>
      <c r="K107" s="41"/>
      <c r="L107" s="6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57"/>
      <c r="J108" s="41"/>
      <c r="K108" s="41"/>
      <c r="L108" s="65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2" t="s">
        <v>16</v>
      </c>
      <c r="D109" s="41"/>
      <c r="E109" s="41"/>
      <c r="F109" s="41"/>
      <c r="G109" s="41"/>
      <c r="H109" s="41"/>
      <c r="I109" s="157"/>
      <c r="J109" s="41"/>
      <c r="K109" s="41"/>
      <c r="L109" s="65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99" t="str">
        <f>E7</f>
        <v>Oprava trati v úseku Světec - Ohníč</v>
      </c>
      <c r="F110" s="32"/>
      <c r="G110" s="32"/>
      <c r="H110" s="32"/>
      <c r="I110" s="157"/>
      <c r="J110" s="41"/>
      <c r="K110" s="41"/>
      <c r="L110" s="65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1"/>
      <c r="C111" s="32" t="s">
        <v>132</v>
      </c>
      <c r="D111" s="22"/>
      <c r="E111" s="22"/>
      <c r="F111" s="22"/>
      <c r="G111" s="22"/>
      <c r="H111" s="22"/>
      <c r="I111" s="148"/>
      <c r="J111" s="22"/>
      <c r="K111" s="22"/>
      <c r="L111" s="20"/>
    </row>
    <row r="112" s="2" customFormat="1" ht="16.5" customHeight="1">
      <c r="A112" s="39"/>
      <c r="B112" s="40"/>
      <c r="C112" s="41"/>
      <c r="D112" s="41"/>
      <c r="E112" s="199" t="s">
        <v>135</v>
      </c>
      <c r="F112" s="41"/>
      <c r="G112" s="41"/>
      <c r="H112" s="41"/>
      <c r="I112" s="157"/>
      <c r="J112" s="41"/>
      <c r="K112" s="41"/>
      <c r="L112" s="65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139</v>
      </c>
      <c r="D113" s="41"/>
      <c r="E113" s="41"/>
      <c r="F113" s="41"/>
      <c r="G113" s="41"/>
      <c r="H113" s="41"/>
      <c r="I113" s="157"/>
      <c r="J113" s="41"/>
      <c r="K113" s="41"/>
      <c r="L113" s="65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8" t="str">
        <f>E11</f>
        <v>Č11 - 1.TK Ohníč-Světec</v>
      </c>
      <c r="F114" s="41"/>
      <c r="G114" s="41"/>
      <c r="H114" s="41"/>
      <c r="I114" s="157"/>
      <c r="J114" s="41"/>
      <c r="K114" s="41"/>
      <c r="L114" s="65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57"/>
      <c r="J115" s="41"/>
      <c r="K115" s="41"/>
      <c r="L115" s="65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22</v>
      </c>
      <c r="D116" s="41"/>
      <c r="E116" s="41"/>
      <c r="F116" s="27" t="str">
        <f>F14</f>
        <v>Světec - Ohníč</v>
      </c>
      <c r="G116" s="41"/>
      <c r="H116" s="41"/>
      <c r="I116" s="159" t="s">
        <v>24</v>
      </c>
      <c r="J116" s="81" t="str">
        <f>IF(J14="","",J14)</f>
        <v>28. 1. 2020</v>
      </c>
      <c r="K116" s="41"/>
      <c r="L116" s="65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57"/>
      <c r="J117" s="41"/>
      <c r="K117" s="41"/>
      <c r="L117" s="65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2" t="s">
        <v>30</v>
      </c>
      <c r="D118" s="41"/>
      <c r="E118" s="41"/>
      <c r="F118" s="27" t="str">
        <f>E17</f>
        <v>Správa železnic, OŘ UNL, ST Most</v>
      </c>
      <c r="G118" s="41"/>
      <c r="H118" s="41"/>
      <c r="I118" s="159" t="s">
        <v>38</v>
      </c>
      <c r="J118" s="37" t="str">
        <f>E23</f>
        <v xml:space="preserve"> </v>
      </c>
      <c r="K118" s="41"/>
      <c r="L118" s="65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2" t="s">
        <v>36</v>
      </c>
      <c r="D119" s="41"/>
      <c r="E119" s="41"/>
      <c r="F119" s="27" t="str">
        <f>IF(E20="","",E20)</f>
        <v>Vyplň údaj</v>
      </c>
      <c r="G119" s="41"/>
      <c r="H119" s="41"/>
      <c r="I119" s="159" t="s">
        <v>41</v>
      </c>
      <c r="J119" s="37" t="str">
        <f>E26</f>
        <v>Ing. Horák Jiří, horak@szdc.cz, +420 602155923</v>
      </c>
      <c r="K119" s="41"/>
      <c r="L119" s="65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57"/>
      <c r="J120" s="41"/>
      <c r="K120" s="41"/>
      <c r="L120" s="65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18"/>
      <c r="B121" s="219"/>
      <c r="C121" s="220" t="s">
        <v>174</v>
      </c>
      <c r="D121" s="221" t="s">
        <v>70</v>
      </c>
      <c r="E121" s="221" t="s">
        <v>66</v>
      </c>
      <c r="F121" s="221" t="s">
        <v>67</v>
      </c>
      <c r="G121" s="221" t="s">
        <v>175</v>
      </c>
      <c r="H121" s="221" t="s">
        <v>176</v>
      </c>
      <c r="I121" s="222" t="s">
        <v>177</v>
      </c>
      <c r="J121" s="221" t="s">
        <v>168</v>
      </c>
      <c r="K121" s="223" t="s">
        <v>178</v>
      </c>
      <c r="L121" s="224"/>
      <c r="M121" s="102" t="s">
        <v>1</v>
      </c>
      <c r="N121" s="103" t="s">
        <v>49</v>
      </c>
      <c r="O121" s="103" t="s">
        <v>179</v>
      </c>
      <c r="P121" s="103" t="s">
        <v>180</v>
      </c>
      <c r="Q121" s="103" t="s">
        <v>181</v>
      </c>
      <c r="R121" s="103" t="s">
        <v>182</v>
      </c>
      <c r="S121" s="103" t="s">
        <v>183</v>
      </c>
      <c r="T121" s="104" t="s">
        <v>184</v>
      </c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</row>
    <row r="122" s="2" customFormat="1" ht="22.8" customHeight="1">
      <c r="A122" s="39"/>
      <c r="B122" s="40"/>
      <c r="C122" s="109" t="s">
        <v>185</v>
      </c>
      <c r="D122" s="41"/>
      <c r="E122" s="41"/>
      <c r="F122" s="41"/>
      <c r="G122" s="41"/>
      <c r="H122" s="41"/>
      <c r="I122" s="157"/>
      <c r="J122" s="225">
        <f>BK122</f>
        <v>0</v>
      </c>
      <c r="K122" s="41"/>
      <c r="L122" s="45"/>
      <c r="M122" s="105"/>
      <c r="N122" s="226"/>
      <c r="O122" s="106"/>
      <c r="P122" s="227">
        <f>P123+SUM(P124:P357)</f>
        <v>0</v>
      </c>
      <c r="Q122" s="106"/>
      <c r="R122" s="227">
        <f>R123+SUM(R124:R357)</f>
        <v>2243.0313599999999</v>
      </c>
      <c r="S122" s="106"/>
      <c r="T122" s="228">
        <f>T123+SUM(T124:T357)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84</v>
      </c>
      <c r="AU122" s="17" t="s">
        <v>170</v>
      </c>
      <c r="BK122" s="229">
        <f>BK123+SUM(BK124:BK357)</f>
        <v>0</v>
      </c>
    </row>
    <row r="123" s="2" customFormat="1" ht="21.75" customHeight="1">
      <c r="A123" s="39"/>
      <c r="B123" s="40"/>
      <c r="C123" s="230" t="s">
        <v>92</v>
      </c>
      <c r="D123" s="230" t="s">
        <v>186</v>
      </c>
      <c r="E123" s="231" t="s">
        <v>187</v>
      </c>
      <c r="F123" s="232" t="s">
        <v>188</v>
      </c>
      <c r="G123" s="233" t="s">
        <v>189</v>
      </c>
      <c r="H123" s="234">
        <v>3000</v>
      </c>
      <c r="I123" s="235"/>
      <c r="J123" s="236">
        <f>ROUND(I123*H123,2)</f>
        <v>0</v>
      </c>
      <c r="K123" s="232" t="s">
        <v>190</v>
      </c>
      <c r="L123" s="45"/>
      <c r="M123" s="237" t="s">
        <v>1</v>
      </c>
      <c r="N123" s="238" t="s">
        <v>52</v>
      </c>
      <c r="O123" s="93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1" t="s">
        <v>191</v>
      </c>
      <c r="AT123" s="241" t="s">
        <v>186</v>
      </c>
      <c r="AU123" s="241" t="s">
        <v>85</v>
      </c>
      <c r="AY123" s="17" t="s">
        <v>192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7" t="s">
        <v>191</v>
      </c>
      <c r="BK123" s="242">
        <f>ROUND(I123*H123,2)</f>
        <v>0</v>
      </c>
      <c r="BL123" s="17" t="s">
        <v>191</v>
      </c>
      <c r="BM123" s="241" t="s">
        <v>94</v>
      </c>
    </row>
    <row r="124" s="2" customFormat="1">
      <c r="A124" s="39"/>
      <c r="B124" s="40"/>
      <c r="C124" s="41"/>
      <c r="D124" s="243" t="s">
        <v>193</v>
      </c>
      <c r="E124" s="41"/>
      <c r="F124" s="244" t="s">
        <v>194</v>
      </c>
      <c r="G124" s="41"/>
      <c r="H124" s="41"/>
      <c r="I124" s="157"/>
      <c r="J124" s="41"/>
      <c r="K124" s="41"/>
      <c r="L124" s="45"/>
      <c r="M124" s="245"/>
      <c r="N124" s="246"/>
      <c r="O124" s="93"/>
      <c r="P124" s="93"/>
      <c r="Q124" s="93"/>
      <c r="R124" s="93"/>
      <c r="S124" s="93"/>
      <c r="T124" s="9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193</v>
      </c>
      <c r="AU124" s="17" t="s">
        <v>85</v>
      </c>
    </row>
    <row r="125" s="2" customFormat="1">
      <c r="A125" s="39"/>
      <c r="B125" s="40"/>
      <c r="C125" s="41"/>
      <c r="D125" s="243" t="s">
        <v>195</v>
      </c>
      <c r="E125" s="41"/>
      <c r="F125" s="247" t="s">
        <v>196</v>
      </c>
      <c r="G125" s="41"/>
      <c r="H125" s="41"/>
      <c r="I125" s="157"/>
      <c r="J125" s="41"/>
      <c r="K125" s="41"/>
      <c r="L125" s="45"/>
      <c r="M125" s="245"/>
      <c r="N125" s="246"/>
      <c r="O125" s="93"/>
      <c r="P125" s="93"/>
      <c r="Q125" s="93"/>
      <c r="R125" s="93"/>
      <c r="S125" s="93"/>
      <c r="T125" s="9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195</v>
      </c>
      <c r="AU125" s="17" t="s">
        <v>85</v>
      </c>
    </row>
    <row r="126" s="2" customFormat="1" ht="21.75" customHeight="1">
      <c r="A126" s="39"/>
      <c r="B126" s="40"/>
      <c r="C126" s="230" t="s">
        <v>94</v>
      </c>
      <c r="D126" s="230" t="s">
        <v>186</v>
      </c>
      <c r="E126" s="231" t="s">
        <v>197</v>
      </c>
      <c r="F126" s="232" t="s">
        <v>198</v>
      </c>
      <c r="G126" s="233" t="s">
        <v>117</v>
      </c>
      <c r="H126" s="234">
        <v>0.72699999999999998</v>
      </c>
      <c r="I126" s="235"/>
      <c r="J126" s="236">
        <f>ROUND(I126*H126,2)</f>
        <v>0</v>
      </c>
      <c r="K126" s="232" t="s">
        <v>190</v>
      </c>
      <c r="L126" s="45"/>
      <c r="M126" s="237" t="s">
        <v>1</v>
      </c>
      <c r="N126" s="238" t="s">
        <v>52</v>
      </c>
      <c r="O126" s="93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191</v>
      </c>
      <c r="AT126" s="241" t="s">
        <v>186</v>
      </c>
      <c r="AU126" s="241" t="s">
        <v>85</v>
      </c>
      <c r="AY126" s="17" t="s">
        <v>192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7" t="s">
        <v>191</v>
      </c>
      <c r="BK126" s="242">
        <f>ROUND(I126*H126,2)</f>
        <v>0</v>
      </c>
      <c r="BL126" s="17" t="s">
        <v>191</v>
      </c>
      <c r="BM126" s="241" t="s">
        <v>199</v>
      </c>
    </row>
    <row r="127" s="2" customFormat="1">
      <c r="A127" s="39"/>
      <c r="B127" s="40"/>
      <c r="C127" s="41"/>
      <c r="D127" s="243" t="s">
        <v>193</v>
      </c>
      <c r="E127" s="41"/>
      <c r="F127" s="244" t="s">
        <v>200</v>
      </c>
      <c r="G127" s="41"/>
      <c r="H127" s="41"/>
      <c r="I127" s="157"/>
      <c r="J127" s="41"/>
      <c r="K127" s="41"/>
      <c r="L127" s="45"/>
      <c r="M127" s="245"/>
      <c r="N127" s="246"/>
      <c r="O127" s="93"/>
      <c r="P127" s="93"/>
      <c r="Q127" s="93"/>
      <c r="R127" s="93"/>
      <c r="S127" s="93"/>
      <c r="T127" s="9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193</v>
      </c>
      <c r="AU127" s="17" t="s">
        <v>85</v>
      </c>
    </row>
    <row r="128" s="2" customFormat="1">
      <c r="A128" s="39"/>
      <c r="B128" s="40"/>
      <c r="C128" s="41"/>
      <c r="D128" s="243" t="s">
        <v>195</v>
      </c>
      <c r="E128" s="41"/>
      <c r="F128" s="247" t="s">
        <v>201</v>
      </c>
      <c r="G128" s="41"/>
      <c r="H128" s="41"/>
      <c r="I128" s="157"/>
      <c r="J128" s="41"/>
      <c r="K128" s="41"/>
      <c r="L128" s="45"/>
      <c r="M128" s="245"/>
      <c r="N128" s="246"/>
      <c r="O128" s="93"/>
      <c r="P128" s="93"/>
      <c r="Q128" s="93"/>
      <c r="R128" s="93"/>
      <c r="S128" s="93"/>
      <c r="T128" s="9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195</v>
      </c>
      <c r="AU128" s="17" t="s">
        <v>85</v>
      </c>
    </row>
    <row r="129" s="12" customFormat="1">
      <c r="A129" s="12"/>
      <c r="B129" s="248"/>
      <c r="C129" s="249"/>
      <c r="D129" s="243" t="s">
        <v>202</v>
      </c>
      <c r="E129" s="250" t="s">
        <v>115</v>
      </c>
      <c r="F129" s="251" t="s">
        <v>203</v>
      </c>
      <c r="G129" s="249"/>
      <c r="H129" s="252">
        <v>0.72699999999999998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8" t="s">
        <v>202</v>
      </c>
      <c r="AU129" s="258" t="s">
        <v>85</v>
      </c>
      <c r="AV129" s="12" t="s">
        <v>94</v>
      </c>
      <c r="AW129" s="12" t="s">
        <v>40</v>
      </c>
      <c r="AX129" s="12" t="s">
        <v>85</v>
      </c>
      <c r="AY129" s="258" t="s">
        <v>192</v>
      </c>
    </row>
    <row r="130" s="13" customFormat="1">
      <c r="A130" s="13"/>
      <c r="B130" s="259"/>
      <c r="C130" s="260"/>
      <c r="D130" s="243" t="s">
        <v>202</v>
      </c>
      <c r="E130" s="261" t="s">
        <v>1</v>
      </c>
      <c r="F130" s="262" t="s">
        <v>204</v>
      </c>
      <c r="G130" s="260"/>
      <c r="H130" s="263">
        <v>0.72699999999999998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202</v>
      </c>
      <c r="AU130" s="269" t="s">
        <v>85</v>
      </c>
      <c r="AV130" s="13" t="s">
        <v>191</v>
      </c>
      <c r="AW130" s="13" t="s">
        <v>40</v>
      </c>
      <c r="AX130" s="13" t="s">
        <v>92</v>
      </c>
      <c r="AY130" s="269" t="s">
        <v>192</v>
      </c>
    </row>
    <row r="131" s="2" customFormat="1" ht="21.75" customHeight="1">
      <c r="A131" s="39"/>
      <c r="B131" s="40"/>
      <c r="C131" s="230" t="s">
        <v>205</v>
      </c>
      <c r="D131" s="230" t="s">
        <v>186</v>
      </c>
      <c r="E131" s="231" t="s">
        <v>206</v>
      </c>
      <c r="F131" s="232" t="s">
        <v>207</v>
      </c>
      <c r="G131" s="233" t="s">
        <v>117</v>
      </c>
      <c r="H131" s="234">
        <v>1.3400000000000001</v>
      </c>
      <c r="I131" s="235"/>
      <c r="J131" s="236">
        <f>ROUND(I131*H131,2)</f>
        <v>0</v>
      </c>
      <c r="K131" s="232" t="s">
        <v>190</v>
      </c>
      <c r="L131" s="45"/>
      <c r="M131" s="237" t="s">
        <v>1</v>
      </c>
      <c r="N131" s="238" t="s">
        <v>52</v>
      </c>
      <c r="O131" s="93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191</v>
      </c>
      <c r="AT131" s="241" t="s">
        <v>186</v>
      </c>
      <c r="AU131" s="241" t="s">
        <v>85</v>
      </c>
      <c r="AY131" s="17" t="s">
        <v>192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7" t="s">
        <v>191</v>
      </c>
      <c r="BK131" s="242">
        <f>ROUND(I131*H131,2)</f>
        <v>0</v>
      </c>
      <c r="BL131" s="17" t="s">
        <v>191</v>
      </c>
      <c r="BM131" s="241" t="s">
        <v>208</v>
      </c>
    </row>
    <row r="132" s="2" customFormat="1">
      <c r="A132" s="39"/>
      <c r="B132" s="40"/>
      <c r="C132" s="41"/>
      <c r="D132" s="243" t="s">
        <v>193</v>
      </c>
      <c r="E132" s="41"/>
      <c r="F132" s="244" t="s">
        <v>209</v>
      </c>
      <c r="G132" s="41"/>
      <c r="H132" s="41"/>
      <c r="I132" s="157"/>
      <c r="J132" s="41"/>
      <c r="K132" s="41"/>
      <c r="L132" s="45"/>
      <c r="M132" s="245"/>
      <c r="N132" s="246"/>
      <c r="O132" s="93"/>
      <c r="P132" s="93"/>
      <c r="Q132" s="93"/>
      <c r="R132" s="93"/>
      <c r="S132" s="93"/>
      <c r="T132" s="9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7" t="s">
        <v>193</v>
      </c>
      <c r="AU132" s="17" t="s">
        <v>85</v>
      </c>
    </row>
    <row r="133" s="12" customFormat="1">
      <c r="A133" s="12"/>
      <c r="B133" s="248"/>
      <c r="C133" s="249"/>
      <c r="D133" s="243" t="s">
        <v>202</v>
      </c>
      <c r="E133" s="250" t="s">
        <v>1</v>
      </c>
      <c r="F133" s="251" t="s">
        <v>210</v>
      </c>
      <c r="G133" s="249"/>
      <c r="H133" s="252">
        <v>1.3400000000000001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8" t="s">
        <v>202</v>
      </c>
      <c r="AU133" s="258" t="s">
        <v>85</v>
      </c>
      <c r="AV133" s="12" t="s">
        <v>94</v>
      </c>
      <c r="AW133" s="12" t="s">
        <v>40</v>
      </c>
      <c r="AX133" s="12" t="s">
        <v>85</v>
      </c>
      <c r="AY133" s="258" t="s">
        <v>192</v>
      </c>
    </row>
    <row r="134" s="13" customFormat="1">
      <c r="A134" s="13"/>
      <c r="B134" s="259"/>
      <c r="C134" s="260"/>
      <c r="D134" s="243" t="s">
        <v>202</v>
      </c>
      <c r="E134" s="261" t="s">
        <v>120</v>
      </c>
      <c r="F134" s="262" t="s">
        <v>204</v>
      </c>
      <c r="G134" s="260"/>
      <c r="H134" s="263">
        <v>1.3400000000000001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202</v>
      </c>
      <c r="AU134" s="269" t="s">
        <v>85</v>
      </c>
      <c r="AV134" s="13" t="s">
        <v>191</v>
      </c>
      <c r="AW134" s="13" t="s">
        <v>40</v>
      </c>
      <c r="AX134" s="13" t="s">
        <v>92</v>
      </c>
      <c r="AY134" s="269" t="s">
        <v>192</v>
      </c>
    </row>
    <row r="135" s="2" customFormat="1" ht="21.75" customHeight="1">
      <c r="A135" s="39"/>
      <c r="B135" s="40"/>
      <c r="C135" s="230" t="s">
        <v>191</v>
      </c>
      <c r="D135" s="230" t="s">
        <v>186</v>
      </c>
      <c r="E135" s="231" t="s">
        <v>211</v>
      </c>
      <c r="F135" s="232" t="s">
        <v>212</v>
      </c>
      <c r="G135" s="233" t="s">
        <v>125</v>
      </c>
      <c r="H135" s="234">
        <v>1397</v>
      </c>
      <c r="I135" s="235"/>
      <c r="J135" s="236">
        <f>ROUND(I135*H135,2)</f>
        <v>0</v>
      </c>
      <c r="K135" s="232" t="s">
        <v>190</v>
      </c>
      <c r="L135" s="45"/>
      <c r="M135" s="237" t="s">
        <v>1</v>
      </c>
      <c r="N135" s="238" t="s">
        <v>52</v>
      </c>
      <c r="O135" s="93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191</v>
      </c>
      <c r="AT135" s="241" t="s">
        <v>186</v>
      </c>
      <c r="AU135" s="241" t="s">
        <v>85</v>
      </c>
      <c r="AY135" s="17" t="s">
        <v>192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7" t="s">
        <v>191</v>
      </c>
      <c r="BK135" s="242">
        <f>ROUND(I135*H135,2)</f>
        <v>0</v>
      </c>
      <c r="BL135" s="17" t="s">
        <v>191</v>
      </c>
      <c r="BM135" s="241" t="s">
        <v>213</v>
      </c>
    </row>
    <row r="136" s="2" customFormat="1">
      <c r="A136" s="39"/>
      <c r="B136" s="40"/>
      <c r="C136" s="41"/>
      <c r="D136" s="243" t="s">
        <v>193</v>
      </c>
      <c r="E136" s="41"/>
      <c r="F136" s="244" t="s">
        <v>214</v>
      </c>
      <c r="G136" s="41"/>
      <c r="H136" s="41"/>
      <c r="I136" s="157"/>
      <c r="J136" s="41"/>
      <c r="K136" s="41"/>
      <c r="L136" s="45"/>
      <c r="M136" s="245"/>
      <c r="N136" s="246"/>
      <c r="O136" s="93"/>
      <c r="P136" s="93"/>
      <c r="Q136" s="93"/>
      <c r="R136" s="93"/>
      <c r="S136" s="93"/>
      <c r="T136" s="9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193</v>
      </c>
      <c r="AU136" s="17" t="s">
        <v>85</v>
      </c>
    </row>
    <row r="137" s="2" customFormat="1">
      <c r="A137" s="39"/>
      <c r="B137" s="40"/>
      <c r="C137" s="41"/>
      <c r="D137" s="243" t="s">
        <v>195</v>
      </c>
      <c r="E137" s="41"/>
      <c r="F137" s="247" t="s">
        <v>215</v>
      </c>
      <c r="G137" s="41"/>
      <c r="H137" s="41"/>
      <c r="I137" s="157"/>
      <c r="J137" s="41"/>
      <c r="K137" s="41"/>
      <c r="L137" s="45"/>
      <c r="M137" s="245"/>
      <c r="N137" s="246"/>
      <c r="O137" s="93"/>
      <c r="P137" s="93"/>
      <c r="Q137" s="93"/>
      <c r="R137" s="93"/>
      <c r="S137" s="93"/>
      <c r="T137" s="9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195</v>
      </c>
      <c r="AU137" s="17" t="s">
        <v>85</v>
      </c>
    </row>
    <row r="138" s="12" customFormat="1">
      <c r="A138" s="12"/>
      <c r="B138" s="248"/>
      <c r="C138" s="249"/>
      <c r="D138" s="243" t="s">
        <v>202</v>
      </c>
      <c r="E138" s="250" t="s">
        <v>1</v>
      </c>
      <c r="F138" s="251" t="s">
        <v>216</v>
      </c>
      <c r="G138" s="249"/>
      <c r="H138" s="252">
        <v>727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8" t="s">
        <v>202</v>
      </c>
      <c r="AU138" s="258" t="s">
        <v>85</v>
      </c>
      <c r="AV138" s="12" t="s">
        <v>94</v>
      </c>
      <c r="AW138" s="12" t="s">
        <v>40</v>
      </c>
      <c r="AX138" s="12" t="s">
        <v>85</v>
      </c>
      <c r="AY138" s="258" t="s">
        <v>192</v>
      </c>
    </row>
    <row r="139" s="12" customFormat="1">
      <c r="A139" s="12"/>
      <c r="B139" s="248"/>
      <c r="C139" s="249"/>
      <c r="D139" s="243" t="s">
        <v>202</v>
      </c>
      <c r="E139" s="250" t="s">
        <v>1</v>
      </c>
      <c r="F139" s="251" t="s">
        <v>217</v>
      </c>
      <c r="G139" s="249"/>
      <c r="H139" s="252">
        <v>670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8" t="s">
        <v>202</v>
      </c>
      <c r="AU139" s="258" t="s">
        <v>85</v>
      </c>
      <c r="AV139" s="12" t="s">
        <v>94</v>
      </c>
      <c r="AW139" s="12" t="s">
        <v>40</v>
      </c>
      <c r="AX139" s="12" t="s">
        <v>85</v>
      </c>
      <c r="AY139" s="258" t="s">
        <v>192</v>
      </c>
    </row>
    <row r="140" s="13" customFormat="1">
      <c r="A140" s="13"/>
      <c r="B140" s="259"/>
      <c r="C140" s="260"/>
      <c r="D140" s="243" t="s">
        <v>202</v>
      </c>
      <c r="E140" s="261" t="s">
        <v>123</v>
      </c>
      <c r="F140" s="262" t="s">
        <v>204</v>
      </c>
      <c r="G140" s="260"/>
      <c r="H140" s="263">
        <v>1397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202</v>
      </c>
      <c r="AU140" s="269" t="s">
        <v>85</v>
      </c>
      <c r="AV140" s="13" t="s">
        <v>191</v>
      </c>
      <c r="AW140" s="13" t="s">
        <v>40</v>
      </c>
      <c r="AX140" s="13" t="s">
        <v>92</v>
      </c>
      <c r="AY140" s="269" t="s">
        <v>192</v>
      </c>
    </row>
    <row r="141" s="2" customFormat="1" ht="21.75" customHeight="1">
      <c r="A141" s="39"/>
      <c r="B141" s="40"/>
      <c r="C141" s="230" t="s">
        <v>218</v>
      </c>
      <c r="D141" s="230" t="s">
        <v>186</v>
      </c>
      <c r="E141" s="231" t="s">
        <v>219</v>
      </c>
      <c r="F141" s="232" t="s">
        <v>220</v>
      </c>
      <c r="G141" s="233" t="s">
        <v>117</v>
      </c>
      <c r="H141" s="234">
        <v>4.1459999999999999</v>
      </c>
      <c r="I141" s="235"/>
      <c r="J141" s="236">
        <f>ROUND(I141*H141,2)</f>
        <v>0</v>
      </c>
      <c r="K141" s="232" t="s">
        <v>190</v>
      </c>
      <c r="L141" s="45"/>
      <c r="M141" s="237" t="s">
        <v>1</v>
      </c>
      <c r="N141" s="238" t="s">
        <v>52</v>
      </c>
      <c r="O141" s="93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191</v>
      </c>
      <c r="AT141" s="241" t="s">
        <v>186</v>
      </c>
      <c r="AU141" s="241" t="s">
        <v>85</v>
      </c>
      <c r="AY141" s="17" t="s">
        <v>192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191</v>
      </c>
      <c r="BK141" s="242">
        <f>ROUND(I141*H141,2)</f>
        <v>0</v>
      </c>
      <c r="BL141" s="17" t="s">
        <v>191</v>
      </c>
      <c r="BM141" s="241" t="s">
        <v>221</v>
      </c>
    </row>
    <row r="142" s="2" customFormat="1">
      <c r="A142" s="39"/>
      <c r="B142" s="40"/>
      <c r="C142" s="41"/>
      <c r="D142" s="243" t="s">
        <v>193</v>
      </c>
      <c r="E142" s="41"/>
      <c r="F142" s="244" t="s">
        <v>222</v>
      </c>
      <c r="G142" s="41"/>
      <c r="H142" s="41"/>
      <c r="I142" s="157"/>
      <c r="J142" s="41"/>
      <c r="K142" s="41"/>
      <c r="L142" s="45"/>
      <c r="M142" s="245"/>
      <c r="N142" s="246"/>
      <c r="O142" s="93"/>
      <c r="P142" s="93"/>
      <c r="Q142" s="93"/>
      <c r="R142" s="93"/>
      <c r="S142" s="93"/>
      <c r="T142" s="9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193</v>
      </c>
      <c r="AU142" s="17" t="s">
        <v>85</v>
      </c>
    </row>
    <row r="143" s="2" customFormat="1">
      <c r="A143" s="39"/>
      <c r="B143" s="40"/>
      <c r="C143" s="41"/>
      <c r="D143" s="243" t="s">
        <v>195</v>
      </c>
      <c r="E143" s="41"/>
      <c r="F143" s="247" t="s">
        <v>223</v>
      </c>
      <c r="G143" s="41"/>
      <c r="H143" s="41"/>
      <c r="I143" s="157"/>
      <c r="J143" s="41"/>
      <c r="K143" s="41"/>
      <c r="L143" s="45"/>
      <c r="M143" s="245"/>
      <c r="N143" s="246"/>
      <c r="O143" s="93"/>
      <c r="P143" s="93"/>
      <c r="Q143" s="93"/>
      <c r="R143" s="93"/>
      <c r="S143" s="93"/>
      <c r="T143" s="9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7" t="s">
        <v>195</v>
      </c>
      <c r="AU143" s="17" t="s">
        <v>85</v>
      </c>
    </row>
    <row r="144" s="2" customFormat="1" ht="21.75" customHeight="1">
      <c r="A144" s="39"/>
      <c r="B144" s="40"/>
      <c r="C144" s="230" t="s">
        <v>199</v>
      </c>
      <c r="D144" s="230" t="s">
        <v>186</v>
      </c>
      <c r="E144" s="231" t="s">
        <v>224</v>
      </c>
      <c r="F144" s="232" t="s">
        <v>225</v>
      </c>
      <c r="G144" s="233" t="s">
        <v>142</v>
      </c>
      <c r="H144" s="234">
        <v>327</v>
      </c>
      <c r="I144" s="235"/>
      <c r="J144" s="236">
        <f>ROUND(I144*H144,2)</f>
        <v>0</v>
      </c>
      <c r="K144" s="232" t="s">
        <v>190</v>
      </c>
      <c r="L144" s="45"/>
      <c r="M144" s="237" t="s">
        <v>1</v>
      </c>
      <c r="N144" s="238" t="s">
        <v>52</v>
      </c>
      <c r="O144" s="93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191</v>
      </c>
      <c r="AT144" s="241" t="s">
        <v>186</v>
      </c>
      <c r="AU144" s="241" t="s">
        <v>85</v>
      </c>
      <c r="AY144" s="17" t="s">
        <v>192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7" t="s">
        <v>191</v>
      </c>
      <c r="BK144" s="242">
        <f>ROUND(I144*H144,2)</f>
        <v>0</v>
      </c>
      <c r="BL144" s="17" t="s">
        <v>191</v>
      </c>
      <c r="BM144" s="241" t="s">
        <v>226</v>
      </c>
    </row>
    <row r="145" s="2" customFormat="1">
      <c r="A145" s="39"/>
      <c r="B145" s="40"/>
      <c r="C145" s="41"/>
      <c r="D145" s="243" t="s">
        <v>193</v>
      </c>
      <c r="E145" s="41"/>
      <c r="F145" s="244" t="s">
        <v>227</v>
      </c>
      <c r="G145" s="41"/>
      <c r="H145" s="41"/>
      <c r="I145" s="157"/>
      <c r="J145" s="41"/>
      <c r="K145" s="41"/>
      <c r="L145" s="45"/>
      <c r="M145" s="245"/>
      <c r="N145" s="246"/>
      <c r="O145" s="93"/>
      <c r="P145" s="93"/>
      <c r="Q145" s="93"/>
      <c r="R145" s="93"/>
      <c r="S145" s="93"/>
      <c r="T145" s="9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7" t="s">
        <v>193</v>
      </c>
      <c r="AU145" s="17" t="s">
        <v>85</v>
      </c>
    </row>
    <row r="146" s="2" customFormat="1">
      <c r="A146" s="39"/>
      <c r="B146" s="40"/>
      <c r="C146" s="41"/>
      <c r="D146" s="243" t="s">
        <v>195</v>
      </c>
      <c r="E146" s="41"/>
      <c r="F146" s="247" t="s">
        <v>228</v>
      </c>
      <c r="G146" s="41"/>
      <c r="H146" s="41"/>
      <c r="I146" s="157"/>
      <c r="J146" s="41"/>
      <c r="K146" s="41"/>
      <c r="L146" s="45"/>
      <c r="M146" s="245"/>
      <c r="N146" s="246"/>
      <c r="O146" s="93"/>
      <c r="P146" s="93"/>
      <c r="Q146" s="93"/>
      <c r="R146" s="93"/>
      <c r="S146" s="93"/>
      <c r="T146" s="9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195</v>
      </c>
      <c r="AU146" s="17" t="s">
        <v>85</v>
      </c>
    </row>
    <row r="147" s="2" customFormat="1" ht="21.75" customHeight="1">
      <c r="A147" s="39"/>
      <c r="B147" s="40"/>
      <c r="C147" s="230" t="s">
        <v>229</v>
      </c>
      <c r="D147" s="230" t="s">
        <v>186</v>
      </c>
      <c r="E147" s="231" t="s">
        <v>230</v>
      </c>
      <c r="F147" s="232" t="s">
        <v>231</v>
      </c>
      <c r="G147" s="233" t="s">
        <v>129</v>
      </c>
      <c r="H147" s="234">
        <v>6</v>
      </c>
      <c r="I147" s="235"/>
      <c r="J147" s="236">
        <f>ROUND(I147*H147,2)</f>
        <v>0</v>
      </c>
      <c r="K147" s="232" t="s">
        <v>190</v>
      </c>
      <c r="L147" s="45"/>
      <c r="M147" s="237" t="s">
        <v>1</v>
      </c>
      <c r="N147" s="238" t="s">
        <v>52</v>
      </c>
      <c r="O147" s="93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191</v>
      </c>
      <c r="AT147" s="241" t="s">
        <v>186</v>
      </c>
      <c r="AU147" s="241" t="s">
        <v>85</v>
      </c>
      <c r="AY147" s="17" t="s">
        <v>192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7" t="s">
        <v>191</v>
      </c>
      <c r="BK147" s="242">
        <f>ROUND(I147*H147,2)</f>
        <v>0</v>
      </c>
      <c r="BL147" s="17" t="s">
        <v>191</v>
      </c>
      <c r="BM147" s="241" t="s">
        <v>232</v>
      </c>
    </row>
    <row r="148" s="2" customFormat="1">
      <c r="A148" s="39"/>
      <c r="B148" s="40"/>
      <c r="C148" s="41"/>
      <c r="D148" s="243" t="s">
        <v>193</v>
      </c>
      <c r="E148" s="41"/>
      <c r="F148" s="244" t="s">
        <v>233</v>
      </c>
      <c r="G148" s="41"/>
      <c r="H148" s="41"/>
      <c r="I148" s="157"/>
      <c r="J148" s="41"/>
      <c r="K148" s="41"/>
      <c r="L148" s="45"/>
      <c r="M148" s="245"/>
      <c r="N148" s="246"/>
      <c r="O148" s="93"/>
      <c r="P148" s="93"/>
      <c r="Q148" s="93"/>
      <c r="R148" s="93"/>
      <c r="S148" s="93"/>
      <c r="T148" s="9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193</v>
      </c>
      <c r="AU148" s="17" t="s">
        <v>85</v>
      </c>
    </row>
    <row r="149" s="2" customFormat="1">
      <c r="A149" s="39"/>
      <c r="B149" s="40"/>
      <c r="C149" s="41"/>
      <c r="D149" s="243" t="s">
        <v>195</v>
      </c>
      <c r="E149" s="41"/>
      <c r="F149" s="247" t="s">
        <v>234</v>
      </c>
      <c r="G149" s="41"/>
      <c r="H149" s="41"/>
      <c r="I149" s="157"/>
      <c r="J149" s="41"/>
      <c r="K149" s="41"/>
      <c r="L149" s="45"/>
      <c r="M149" s="245"/>
      <c r="N149" s="246"/>
      <c r="O149" s="93"/>
      <c r="P149" s="93"/>
      <c r="Q149" s="93"/>
      <c r="R149" s="93"/>
      <c r="S149" s="93"/>
      <c r="T149" s="9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195</v>
      </c>
      <c r="AU149" s="17" t="s">
        <v>85</v>
      </c>
    </row>
    <row r="150" s="12" customFormat="1">
      <c r="A150" s="12"/>
      <c r="B150" s="248"/>
      <c r="C150" s="249"/>
      <c r="D150" s="243" t="s">
        <v>202</v>
      </c>
      <c r="E150" s="250" t="s">
        <v>1</v>
      </c>
      <c r="F150" s="251" t="s">
        <v>235</v>
      </c>
      <c r="G150" s="249"/>
      <c r="H150" s="252">
        <v>5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8" t="s">
        <v>202</v>
      </c>
      <c r="AU150" s="258" t="s">
        <v>85</v>
      </c>
      <c r="AV150" s="12" t="s">
        <v>94</v>
      </c>
      <c r="AW150" s="12" t="s">
        <v>40</v>
      </c>
      <c r="AX150" s="12" t="s">
        <v>85</v>
      </c>
      <c r="AY150" s="258" t="s">
        <v>192</v>
      </c>
    </row>
    <row r="151" s="12" customFormat="1">
      <c r="A151" s="12"/>
      <c r="B151" s="248"/>
      <c r="C151" s="249"/>
      <c r="D151" s="243" t="s">
        <v>202</v>
      </c>
      <c r="E151" s="250" t="s">
        <v>1</v>
      </c>
      <c r="F151" s="251" t="s">
        <v>236</v>
      </c>
      <c r="G151" s="249"/>
      <c r="H151" s="252">
        <v>1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58" t="s">
        <v>202</v>
      </c>
      <c r="AU151" s="258" t="s">
        <v>85</v>
      </c>
      <c r="AV151" s="12" t="s">
        <v>94</v>
      </c>
      <c r="AW151" s="12" t="s">
        <v>40</v>
      </c>
      <c r="AX151" s="12" t="s">
        <v>85</v>
      </c>
      <c r="AY151" s="258" t="s">
        <v>192</v>
      </c>
    </row>
    <row r="152" s="13" customFormat="1">
      <c r="A152" s="13"/>
      <c r="B152" s="259"/>
      <c r="C152" s="260"/>
      <c r="D152" s="243" t="s">
        <v>202</v>
      </c>
      <c r="E152" s="261" t="s">
        <v>1</v>
      </c>
      <c r="F152" s="262" t="s">
        <v>204</v>
      </c>
      <c r="G152" s="260"/>
      <c r="H152" s="263">
        <v>6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202</v>
      </c>
      <c r="AU152" s="269" t="s">
        <v>85</v>
      </c>
      <c r="AV152" s="13" t="s">
        <v>191</v>
      </c>
      <c r="AW152" s="13" t="s">
        <v>40</v>
      </c>
      <c r="AX152" s="13" t="s">
        <v>92</v>
      </c>
      <c r="AY152" s="269" t="s">
        <v>192</v>
      </c>
    </row>
    <row r="153" s="2" customFormat="1" ht="33" customHeight="1">
      <c r="A153" s="39"/>
      <c r="B153" s="40"/>
      <c r="C153" s="230" t="s">
        <v>208</v>
      </c>
      <c r="D153" s="230" t="s">
        <v>186</v>
      </c>
      <c r="E153" s="231" t="s">
        <v>237</v>
      </c>
      <c r="F153" s="232" t="s">
        <v>238</v>
      </c>
      <c r="G153" s="233" t="s">
        <v>129</v>
      </c>
      <c r="H153" s="234">
        <v>5</v>
      </c>
      <c r="I153" s="235"/>
      <c r="J153" s="236">
        <f>ROUND(I153*H153,2)</f>
        <v>0</v>
      </c>
      <c r="K153" s="232" t="s">
        <v>190</v>
      </c>
      <c r="L153" s="45"/>
      <c r="M153" s="237" t="s">
        <v>1</v>
      </c>
      <c r="N153" s="238" t="s">
        <v>52</v>
      </c>
      <c r="O153" s="93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191</v>
      </c>
      <c r="AT153" s="241" t="s">
        <v>186</v>
      </c>
      <c r="AU153" s="241" t="s">
        <v>85</v>
      </c>
      <c r="AY153" s="17" t="s">
        <v>192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7" t="s">
        <v>191</v>
      </c>
      <c r="BK153" s="242">
        <f>ROUND(I153*H153,2)</f>
        <v>0</v>
      </c>
      <c r="BL153" s="17" t="s">
        <v>191</v>
      </c>
      <c r="BM153" s="241" t="s">
        <v>239</v>
      </c>
    </row>
    <row r="154" s="2" customFormat="1">
      <c r="A154" s="39"/>
      <c r="B154" s="40"/>
      <c r="C154" s="41"/>
      <c r="D154" s="243" t="s">
        <v>193</v>
      </c>
      <c r="E154" s="41"/>
      <c r="F154" s="244" t="s">
        <v>240</v>
      </c>
      <c r="G154" s="41"/>
      <c r="H154" s="41"/>
      <c r="I154" s="157"/>
      <c r="J154" s="41"/>
      <c r="K154" s="41"/>
      <c r="L154" s="45"/>
      <c r="M154" s="245"/>
      <c r="N154" s="246"/>
      <c r="O154" s="93"/>
      <c r="P154" s="93"/>
      <c r="Q154" s="93"/>
      <c r="R154" s="93"/>
      <c r="S154" s="93"/>
      <c r="T154" s="9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7" t="s">
        <v>193</v>
      </c>
      <c r="AU154" s="17" t="s">
        <v>85</v>
      </c>
    </row>
    <row r="155" s="2" customFormat="1">
      <c r="A155" s="39"/>
      <c r="B155" s="40"/>
      <c r="C155" s="41"/>
      <c r="D155" s="243" t="s">
        <v>195</v>
      </c>
      <c r="E155" s="41"/>
      <c r="F155" s="247" t="s">
        <v>241</v>
      </c>
      <c r="G155" s="41"/>
      <c r="H155" s="41"/>
      <c r="I155" s="157"/>
      <c r="J155" s="41"/>
      <c r="K155" s="41"/>
      <c r="L155" s="45"/>
      <c r="M155" s="245"/>
      <c r="N155" s="246"/>
      <c r="O155" s="93"/>
      <c r="P155" s="93"/>
      <c r="Q155" s="93"/>
      <c r="R155" s="93"/>
      <c r="S155" s="93"/>
      <c r="T155" s="9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195</v>
      </c>
      <c r="AU155" s="17" t="s">
        <v>85</v>
      </c>
    </row>
    <row r="156" s="2" customFormat="1" ht="33" customHeight="1">
      <c r="A156" s="39"/>
      <c r="B156" s="40"/>
      <c r="C156" s="230" t="s">
        <v>242</v>
      </c>
      <c r="D156" s="230" t="s">
        <v>186</v>
      </c>
      <c r="E156" s="231" t="s">
        <v>243</v>
      </c>
      <c r="F156" s="232" t="s">
        <v>244</v>
      </c>
      <c r="G156" s="233" t="s">
        <v>129</v>
      </c>
      <c r="H156" s="234">
        <v>1</v>
      </c>
      <c r="I156" s="235"/>
      <c r="J156" s="236">
        <f>ROUND(I156*H156,2)</f>
        <v>0</v>
      </c>
      <c r="K156" s="232" t="s">
        <v>190</v>
      </c>
      <c r="L156" s="45"/>
      <c r="M156" s="237" t="s">
        <v>1</v>
      </c>
      <c r="N156" s="238" t="s">
        <v>52</v>
      </c>
      <c r="O156" s="93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191</v>
      </c>
      <c r="AT156" s="241" t="s">
        <v>186</v>
      </c>
      <c r="AU156" s="241" t="s">
        <v>85</v>
      </c>
      <c r="AY156" s="17" t="s">
        <v>192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7" t="s">
        <v>191</v>
      </c>
      <c r="BK156" s="242">
        <f>ROUND(I156*H156,2)</f>
        <v>0</v>
      </c>
      <c r="BL156" s="17" t="s">
        <v>191</v>
      </c>
      <c r="BM156" s="241" t="s">
        <v>245</v>
      </c>
    </row>
    <row r="157" s="2" customFormat="1">
      <c r="A157" s="39"/>
      <c r="B157" s="40"/>
      <c r="C157" s="41"/>
      <c r="D157" s="243" t="s">
        <v>193</v>
      </c>
      <c r="E157" s="41"/>
      <c r="F157" s="244" t="s">
        <v>246</v>
      </c>
      <c r="G157" s="41"/>
      <c r="H157" s="41"/>
      <c r="I157" s="157"/>
      <c r="J157" s="41"/>
      <c r="K157" s="41"/>
      <c r="L157" s="45"/>
      <c r="M157" s="245"/>
      <c r="N157" s="246"/>
      <c r="O157" s="93"/>
      <c r="P157" s="93"/>
      <c r="Q157" s="93"/>
      <c r="R157" s="93"/>
      <c r="S157" s="93"/>
      <c r="T157" s="9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7" t="s">
        <v>193</v>
      </c>
      <c r="AU157" s="17" t="s">
        <v>85</v>
      </c>
    </row>
    <row r="158" s="2" customFormat="1">
      <c r="A158" s="39"/>
      <c r="B158" s="40"/>
      <c r="C158" s="41"/>
      <c r="D158" s="243" t="s">
        <v>195</v>
      </c>
      <c r="E158" s="41"/>
      <c r="F158" s="247" t="s">
        <v>247</v>
      </c>
      <c r="G158" s="41"/>
      <c r="H158" s="41"/>
      <c r="I158" s="157"/>
      <c r="J158" s="41"/>
      <c r="K158" s="41"/>
      <c r="L158" s="45"/>
      <c r="M158" s="245"/>
      <c r="N158" s="246"/>
      <c r="O158" s="93"/>
      <c r="P158" s="93"/>
      <c r="Q158" s="93"/>
      <c r="R158" s="93"/>
      <c r="S158" s="93"/>
      <c r="T158" s="9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7" t="s">
        <v>195</v>
      </c>
      <c r="AU158" s="17" t="s">
        <v>85</v>
      </c>
    </row>
    <row r="159" s="2" customFormat="1" ht="21.75" customHeight="1">
      <c r="A159" s="39"/>
      <c r="B159" s="40"/>
      <c r="C159" s="230" t="s">
        <v>213</v>
      </c>
      <c r="D159" s="230" t="s">
        <v>186</v>
      </c>
      <c r="E159" s="231" t="s">
        <v>248</v>
      </c>
      <c r="F159" s="232" t="s">
        <v>249</v>
      </c>
      <c r="G159" s="233" t="s">
        <v>129</v>
      </c>
      <c r="H159" s="234">
        <v>5</v>
      </c>
      <c r="I159" s="235"/>
      <c r="J159" s="236">
        <f>ROUND(I159*H159,2)</f>
        <v>0</v>
      </c>
      <c r="K159" s="232" t="s">
        <v>190</v>
      </c>
      <c r="L159" s="45"/>
      <c r="M159" s="237" t="s">
        <v>1</v>
      </c>
      <c r="N159" s="238" t="s">
        <v>52</v>
      </c>
      <c r="O159" s="93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191</v>
      </c>
      <c r="AT159" s="241" t="s">
        <v>186</v>
      </c>
      <c r="AU159" s="241" t="s">
        <v>85</v>
      </c>
      <c r="AY159" s="17" t="s">
        <v>192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7" t="s">
        <v>191</v>
      </c>
      <c r="BK159" s="242">
        <f>ROUND(I159*H159,2)</f>
        <v>0</v>
      </c>
      <c r="BL159" s="17" t="s">
        <v>191</v>
      </c>
      <c r="BM159" s="241" t="s">
        <v>250</v>
      </c>
    </row>
    <row r="160" s="2" customFormat="1">
      <c r="A160" s="39"/>
      <c r="B160" s="40"/>
      <c r="C160" s="41"/>
      <c r="D160" s="243" t="s">
        <v>193</v>
      </c>
      <c r="E160" s="41"/>
      <c r="F160" s="244" t="s">
        <v>251</v>
      </c>
      <c r="G160" s="41"/>
      <c r="H160" s="41"/>
      <c r="I160" s="157"/>
      <c r="J160" s="41"/>
      <c r="K160" s="41"/>
      <c r="L160" s="45"/>
      <c r="M160" s="245"/>
      <c r="N160" s="246"/>
      <c r="O160" s="93"/>
      <c r="P160" s="93"/>
      <c r="Q160" s="93"/>
      <c r="R160" s="93"/>
      <c r="S160" s="93"/>
      <c r="T160" s="9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193</v>
      </c>
      <c r="AU160" s="17" t="s">
        <v>85</v>
      </c>
    </row>
    <row r="161" s="2" customFormat="1">
      <c r="A161" s="39"/>
      <c r="B161" s="40"/>
      <c r="C161" s="41"/>
      <c r="D161" s="243" t="s">
        <v>195</v>
      </c>
      <c r="E161" s="41"/>
      <c r="F161" s="247" t="s">
        <v>252</v>
      </c>
      <c r="G161" s="41"/>
      <c r="H161" s="41"/>
      <c r="I161" s="157"/>
      <c r="J161" s="41"/>
      <c r="K161" s="41"/>
      <c r="L161" s="45"/>
      <c r="M161" s="245"/>
      <c r="N161" s="246"/>
      <c r="O161" s="93"/>
      <c r="P161" s="93"/>
      <c r="Q161" s="93"/>
      <c r="R161" s="93"/>
      <c r="S161" s="93"/>
      <c r="T161" s="9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7" t="s">
        <v>195</v>
      </c>
      <c r="AU161" s="17" t="s">
        <v>85</v>
      </c>
    </row>
    <row r="162" s="2" customFormat="1" ht="21.75" customHeight="1">
      <c r="A162" s="39"/>
      <c r="B162" s="40"/>
      <c r="C162" s="230" t="s">
        <v>253</v>
      </c>
      <c r="D162" s="230" t="s">
        <v>186</v>
      </c>
      <c r="E162" s="231" t="s">
        <v>254</v>
      </c>
      <c r="F162" s="232" t="s">
        <v>255</v>
      </c>
      <c r="G162" s="233" t="s">
        <v>142</v>
      </c>
      <c r="H162" s="234">
        <v>8.8000000000000007</v>
      </c>
      <c r="I162" s="235"/>
      <c r="J162" s="236">
        <f>ROUND(I162*H162,2)</f>
        <v>0</v>
      </c>
      <c r="K162" s="232" t="s">
        <v>190</v>
      </c>
      <c r="L162" s="45"/>
      <c r="M162" s="237" t="s">
        <v>1</v>
      </c>
      <c r="N162" s="238" t="s">
        <v>52</v>
      </c>
      <c r="O162" s="93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191</v>
      </c>
      <c r="AT162" s="241" t="s">
        <v>186</v>
      </c>
      <c r="AU162" s="241" t="s">
        <v>85</v>
      </c>
      <c r="AY162" s="17" t="s">
        <v>192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7" t="s">
        <v>191</v>
      </c>
      <c r="BK162" s="242">
        <f>ROUND(I162*H162,2)</f>
        <v>0</v>
      </c>
      <c r="BL162" s="17" t="s">
        <v>191</v>
      </c>
      <c r="BM162" s="241" t="s">
        <v>256</v>
      </c>
    </row>
    <row r="163" s="2" customFormat="1">
      <c r="A163" s="39"/>
      <c r="B163" s="40"/>
      <c r="C163" s="41"/>
      <c r="D163" s="243" t="s">
        <v>193</v>
      </c>
      <c r="E163" s="41"/>
      <c r="F163" s="244" t="s">
        <v>257</v>
      </c>
      <c r="G163" s="41"/>
      <c r="H163" s="41"/>
      <c r="I163" s="157"/>
      <c r="J163" s="41"/>
      <c r="K163" s="41"/>
      <c r="L163" s="45"/>
      <c r="M163" s="245"/>
      <c r="N163" s="246"/>
      <c r="O163" s="93"/>
      <c r="P163" s="93"/>
      <c r="Q163" s="93"/>
      <c r="R163" s="93"/>
      <c r="S163" s="93"/>
      <c r="T163" s="9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7" t="s">
        <v>193</v>
      </c>
      <c r="AU163" s="17" t="s">
        <v>85</v>
      </c>
    </row>
    <row r="164" s="12" customFormat="1">
      <c r="A164" s="12"/>
      <c r="B164" s="248"/>
      <c r="C164" s="249"/>
      <c r="D164" s="243" t="s">
        <v>202</v>
      </c>
      <c r="E164" s="250" t="s">
        <v>1</v>
      </c>
      <c r="F164" s="251" t="s">
        <v>258</v>
      </c>
      <c r="G164" s="249"/>
      <c r="H164" s="252">
        <v>8.8000000000000007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58" t="s">
        <v>202</v>
      </c>
      <c r="AU164" s="258" t="s">
        <v>85</v>
      </c>
      <c r="AV164" s="12" t="s">
        <v>94</v>
      </c>
      <c r="AW164" s="12" t="s">
        <v>40</v>
      </c>
      <c r="AX164" s="12" t="s">
        <v>85</v>
      </c>
      <c r="AY164" s="258" t="s">
        <v>192</v>
      </c>
    </row>
    <row r="165" s="13" customFormat="1">
      <c r="A165" s="13"/>
      <c r="B165" s="259"/>
      <c r="C165" s="260"/>
      <c r="D165" s="243" t="s">
        <v>202</v>
      </c>
      <c r="E165" s="261" t="s">
        <v>1</v>
      </c>
      <c r="F165" s="262" t="s">
        <v>204</v>
      </c>
      <c r="G165" s="260"/>
      <c r="H165" s="263">
        <v>8.8000000000000007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202</v>
      </c>
      <c r="AU165" s="269" t="s">
        <v>85</v>
      </c>
      <c r="AV165" s="13" t="s">
        <v>191</v>
      </c>
      <c r="AW165" s="13" t="s">
        <v>40</v>
      </c>
      <c r="AX165" s="13" t="s">
        <v>92</v>
      </c>
      <c r="AY165" s="269" t="s">
        <v>192</v>
      </c>
    </row>
    <row r="166" s="2" customFormat="1" ht="21.75" customHeight="1">
      <c r="A166" s="39"/>
      <c r="B166" s="40"/>
      <c r="C166" s="270" t="s">
        <v>221</v>
      </c>
      <c r="D166" s="270" t="s">
        <v>259</v>
      </c>
      <c r="E166" s="271" t="s">
        <v>260</v>
      </c>
      <c r="F166" s="272" t="s">
        <v>261</v>
      </c>
      <c r="G166" s="273" t="s">
        <v>113</v>
      </c>
      <c r="H166" s="274">
        <v>2239.3910000000001</v>
      </c>
      <c r="I166" s="275"/>
      <c r="J166" s="276">
        <f>ROUND(I166*H166,2)</f>
        <v>0</v>
      </c>
      <c r="K166" s="272" t="s">
        <v>190</v>
      </c>
      <c r="L166" s="277"/>
      <c r="M166" s="278" t="s">
        <v>1</v>
      </c>
      <c r="N166" s="279" t="s">
        <v>52</v>
      </c>
      <c r="O166" s="93"/>
      <c r="P166" s="239">
        <f>O166*H166</f>
        <v>0</v>
      </c>
      <c r="Q166" s="239">
        <v>1</v>
      </c>
      <c r="R166" s="239">
        <f>Q166*H166</f>
        <v>2239.3910000000001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208</v>
      </c>
      <c r="AT166" s="241" t="s">
        <v>259</v>
      </c>
      <c r="AU166" s="241" t="s">
        <v>85</v>
      </c>
      <c r="AY166" s="17" t="s">
        <v>192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7" t="s">
        <v>191</v>
      </c>
      <c r="BK166" s="242">
        <f>ROUND(I166*H166,2)</f>
        <v>0</v>
      </c>
      <c r="BL166" s="17" t="s">
        <v>191</v>
      </c>
      <c r="BM166" s="241" t="s">
        <v>262</v>
      </c>
    </row>
    <row r="167" s="2" customFormat="1">
      <c r="A167" s="39"/>
      <c r="B167" s="40"/>
      <c r="C167" s="41"/>
      <c r="D167" s="243" t="s">
        <v>193</v>
      </c>
      <c r="E167" s="41"/>
      <c r="F167" s="244" t="s">
        <v>261</v>
      </c>
      <c r="G167" s="41"/>
      <c r="H167" s="41"/>
      <c r="I167" s="157"/>
      <c r="J167" s="41"/>
      <c r="K167" s="41"/>
      <c r="L167" s="45"/>
      <c r="M167" s="245"/>
      <c r="N167" s="246"/>
      <c r="O167" s="93"/>
      <c r="P167" s="93"/>
      <c r="Q167" s="93"/>
      <c r="R167" s="93"/>
      <c r="S167" s="93"/>
      <c r="T167" s="9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7" t="s">
        <v>193</v>
      </c>
      <c r="AU167" s="17" t="s">
        <v>85</v>
      </c>
    </row>
    <row r="168" s="14" customFormat="1">
      <c r="A168" s="14"/>
      <c r="B168" s="280"/>
      <c r="C168" s="281"/>
      <c r="D168" s="243" t="s">
        <v>202</v>
      </c>
      <c r="E168" s="282" t="s">
        <v>1</v>
      </c>
      <c r="F168" s="283" t="s">
        <v>263</v>
      </c>
      <c r="G168" s="281"/>
      <c r="H168" s="282" t="s">
        <v>1</v>
      </c>
      <c r="I168" s="284"/>
      <c r="J168" s="281"/>
      <c r="K168" s="281"/>
      <c r="L168" s="285"/>
      <c r="M168" s="286"/>
      <c r="N168" s="287"/>
      <c r="O168" s="287"/>
      <c r="P168" s="287"/>
      <c r="Q168" s="287"/>
      <c r="R168" s="287"/>
      <c r="S168" s="287"/>
      <c r="T168" s="28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9" t="s">
        <v>202</v>
      </c>
      <c r="AU168" s="289" t="s">
        <v>85</v>
      </c>
      <c r="AV168" s="14" t="s">
        <v>92</v>
      </c>
      <c r="AW168" s="14" t="s">
        <v>40</v>
      </c>
      <c r="AX168" s="14" t="s">
        <v>85</v>
      </c>
      <c r="AY168" s="289" t="s">
        <v>192</v>
      </c>
    </row>
    <row r="169" s="12" customFormat="1">
      <c r="A169" s="12"/>
      <c r="B169" s="248"/>
      <c r="C169" s="249"/>
      <c r="D169" s="243" t="s">
        <v>202</v>
      </c>
      <c r="E169" s="250" t="s">
        <v>1</v>
      </c>
      <c r="F169" s="251" t="s">
        <v>264</v>
      </c>
      <c r="G169" s="249"/>
      <c r="H169" s="252">
        <v>2239.3910000000001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58" t="s">
        <v>202</v>
      </c>
      <c r="AU169" s="258" t="s">
        <v>85</v>
      </c>
      <c r="AV169" s="12" t="s">
        <v>94</v>
      </c>
      <c r="AW169" s="12" t="s">
        <v>40</v>
      </c>
      <c r="AX169" s="12" t="s">
        <v>85</v>
      </c>
      <c r="AY169" s="258" t="s">
        <v>192</v>
      </c>
    </row>
    <row r="170" s="13" customFormat="1">
      <c r="A170" s="13"/>
      <c r="B170" s="259"/>
      <c r="C170" s="260"/>
      <c r="D170" s="243" t="s">
        <v>202</v>
      </c>
      <c r="E170" s="261" t="s">
        <v>1</v>
      </c>
      <c r="F170" s="262" t="s">
        <v>204</v>
      </c>
      <c r="G170" s="260"/>
      <c r="H170" s="263">
        <v>2239.3910000000001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202</v>
      </c>
      <c r="AU170" s="269" t="s">
        <v>85</v>
      </c>
      <c r="AV170" s="13" t="s">
        <v>191</v>
      </c>
      <c r="AW170" s="13" t="s">
        <v>40</v>
      </c>
      <c r="AX170" s="13" t="s">
        <v>92</v>
      </c>
      <c r="AY170" s="269" t="s">
        <v>192</v>
      </c>
    </row>
    <row r="171" s="2" customFormat="1" ht="21.75" customHeight="1">
      <c r="A171" s="39"/>
      <c r="B171" s="40"/>
      <c r="C171" s="270" t="s">
        <v>265</v>
      </c>
      <c r="D171" s="270" t="s">
        <v>259</v>
      </c>
      <c r="E171" s="271" t="s">
        <v>266</v>
      </c>
      <c r="F171" s="272" t="s">
        <v>267</v>
      </c>
      <c r="G171" s="273" t="s">
        <v>129</v>
      </c>
      <c r="H171" s="274">
        <v>2</v>
      </c>
      <c r="I171" s="275"/>
      <c r="J171" s="276">
        <f>ROUND(I171*H171,2)</f>
        <v>0</v>
      </c>
      <c r="K171" s="272" t="s">
        <v>190</v>
      </c>
      <c r="L171" s="277"/>
      <c r="M171" s="278" t="s">
        <v>1</v>
      </c>
      <c r="N171" s="279" t="s">
        <v>52</v>
      </c>
      <c r="O171" s="93"/>
      <c r="P171" s="239">
        <f>O171*H171</f>
        <v>0</v>
      </c>
      <c r="Q171" s="239">
        <v>0.33098</v>
      </c>
      <c r="R171" s="239">
        <f>Q171*H171</f>
        <v>0.66195999999999999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208</v>
      </c>
      <c r="AT171" s="241" t="s">
        <v>259</v>
      </c>
      <c r="AU171" s="241" t="s">
        <v>85</v>
      </c>
      <c r="AY171" s="17" t="s">
        <v>192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7" t="s">
        <v>191</v>
      </c>
      <c r="BK171" s="242">
        <f>ROUND(I171*H171,2)</f>
        <v>0</v>
      </c>
      <c r="BL171" s="17" t="s">
        <v>191</v>
      </c>
      <c r="BM171" s="241" t="s">
        <v>268</v>
      </c>
    </row>
    <row r="172" s="2" customFormat="1">
      <c r="A172" s="39"/>
      <c r="B172" s="40"/>
      <c r="C172" s="41"/>
      <c r="D172" s="243" t="s">
        <v>193</v>
      </c>
      <c r="E172" s="41"/>
      <c r="F172" s="244" t="s">
        <v>267</v>
      </c>
      <c r="G172" s="41"/>
      <c r="H172" s="41"/>
      <c r="I172" s="157"/>
      <c r="J172" s="41"/>
      <c r="K172" s="41"/>
      <c r="L172" s="45"/>
      <c r="M172" s="245"/>
      <c r="N172" s="246"/>
      <c r="O172" s="93"/>
      <c r="P172" s="93"/>
      <c r="Q172" s="93"/>
      <c r="R172" s="93"/>
      <c r="S172" s="93"/>
      <c r="T172" s="9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7" t="s">
        <v>193</v>
      </c>
      <c r="AU172" s="17" t="s">
        <v>85</v>
      </c>
    </row>
    <row r="173" s="12" customFormat="1">
      <c r="A173" s="12"/>
      <c r="B173" s="248"/>
      <c r="C173" s="249"/>
      <c r="D173" s="243" t="s">
        <v>202</v>
      </c>
      <c r="E173" s="250" t="s">
        <v>1</v>
      </c>
      <c r="F173" s="251" t="s">
        <v>269</v>
      </c>
      <c r="G173" s="249"/>
      <c r="H173" s="252">
        <v>2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58" t="s">
        <v>202</v>
      </c>
      <c r="AU173" s="258" t="s">
        <v>85</v>
      </c>
      <c r="AV173" s="12" t="s">
        <v>94</v>
      </c>
      <c r="AW173" s="12" t="s">
        <v>40</v>
      </c>
      <c r="AX173" s="12" t="s">
        <v>85</v>
      </c>
      <c r="AY173" s="258" t="s">
        <v>192</v>
      </c>
    </row>
    <row r="174" s="13" customFormat="1">
      <c r="A174" s="13"/>
      <c r="B174" s="259"/>
      <c r="C174" s="260"/>
      <c r="D174" s="243" t="s">
        <v>202</v>
      </c>
      <c r="E174" s="261" t="s">
        <v>127</v>
      </c>
      <c r="F174" s="262" t="s">
        <v>204</v>
      </c>
      <c r="G174" s="260"/>
      <c r="H174" s="263">
        <v>2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202</v>
      </c>
      <c r="AU174" s="269" t="s">
        <v>85</v>
      </c>
      <c r="AV174" s="13" t="s">
        <v>191</v>
      </c>
      <c r="AW174" s="13" t="s">
        <v>40</v>
      </c>
      <c r="AX174" s="13" t="s">
        <v>92</v>
      </c>
      <c r="AY174" s="269" t="s">
        <v>192</v>
      </c>
    </row>
    <row r="175" s="2" customFormat="1" ht="21.75" customHeight="1">
      <c r="A175" s="39"/>
      <c r="B175" s="40"/>
      <c r="C175" s="270" t="s">
        <v>226</v>
      </c>
      <c r="D175" s="270" t="s">
        <v>259</v>
      </c>
      <c r="E175" s="271" t="s">
        <v>270</v>
      </c>
      <c r="F175" s="272" t="s">
        <v>271</v>
      </c>
      <c r="G175" s="273" t="s">
        <v>129</v>
      </c>
      <c r="H175" s="274">
        <v>2</v>
      </c>
      <c r="I175" s="275"/>
      <c r="J175" s="276">
        <f>ROUND(I175*H175,2)</f>
        <v>0</v>
      </c>
      <c r="K175" s="272" t="s">
        <v>190</v>
      </c>
      <c r="L175" s="277"/>
      <c r="M175" s="278" t="s">
        <v>1</v>
      </c>
      <c r="N175" s="279" t="s">
        <v>52</v>
      </c>
      <c r="O175" s="93"/>
      <c r="P175" s="239">
        <f>O175*H175</f>
        <v>0</v>
      </c>
      <c r="Q175" s="239">
        <v>0.23430999999999999</v>
      </c>
      <c r="R175" s="239">
        <f>Q175*H175</f>
        <v>0.46861999999999998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208</v>
      </c>
      <c r="AT175" s="241" t="s">
        <v>259</v>
      </c>
      <c r="AU175" s="241" t="s">
        <v>85</v>
      </c>
      <c r="AY175" s="17" t="s">
        <v>192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7" t="s">
        <v>191</v>
      </c>
      <c r="BK175" s="242">
        <f>ROUND(I175*H175,2)</f>
        <v>0</v>
      </c>
      <c r="BL175" s="17" t="s">
        <v>191</v>
      </c>
      <c r="BM175" s="241" t="s">
        <v>272</v>
      </c>
    </row>
    <row r="176" s="2" customFormat="1">
      <c r="A176" s="39"/>
      <c r="B176" s="40"/>
      <c r="C176" s="41"/>
      <c r="D176" s="243" t="s">
        <v>193</v>
      </c>
      <c r="E176" s="41"/>
      <c r="F176" s="244" t="s">
        <v>271</v>
      </c>
      <c r="G176" s="41"/>
      <c r="H176" s="41"/>
      <c r="I176" s="157"/>
      <c r="J176" s="41"/>
      <c r="K176" s="41"/>
      <c r="L176" s="45"/>
      <c r="M176" s="245"/>
      <c r="N176" s="246"/>
      <c r="O176" s="93"/>
      <c r="P176" s="93"/>
      <c r="Q176" s="93"/>
      <c r="R176" s="93"/>
      <c r="S176" s="93"/>
      <c r="T176" s="9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7" t="s">
        <v>193</v>
      </c>
      <c r="AU176" s="17" t="s">
        <v>85</v>
      </c>
    </row>
    <row r="177" s="12" customFormat="1">
      <c r="A177" s="12"/>
      <c r="B177" s="248"/>
      <c r="C177" s="249"/>
      <c r="D177" s="243" t="s">
        <v>202</v>
      </c>
      <c r="E177" s="250" t="s">
        <v>1</v>
      </c>
      <c r="F177" s="251" t="s">
        <v>273</v>
      </c>
      <c r="G177" s="249"/>
      <c r="H177" s="252">
        <v>2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58" t="s">
        <v>202</v>
      </c>
      <c r="AU177" s="258" t="s">
        <v>85</v>
      </c>
      <c r="AV177" s="12" t="s">
        <v>94</v>
      </c>
      <c r="AW177" s="12" t="s">
        <v>40</v>
      </c>
      <c r="AX177" s="12" t="s">
        <v>85</v>
      </c>
      <c r="AY177" s="258" t="s">
        <v>192</v>
      </c>
    </row>
    <row r="178" s="13" customFormat="1">
      <c r="A178" s="13"/>
      <c r="B178" s="259"/>
      <c r="C178" s="260"/>
      <c r="D178" s="243" t="s">
        <v>202</v>
      </c>
      <c r="E178" s="261" t="s">
        <v>130</v>
      </c>
      <c r="F178" s="262" t="s">
        <v>204</v>
      </c>
      <c r="G178" s="260"/>
      <c r="H178" s="263">
        <v>2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202</v>
      </c>
      <c r="AU178" s="269" t="s">
        <v>85</v>
      </c>
      <c r="AV178" s="13" t="s">
        <v>191</v>
      </c>
      <c r="AW178" s="13" t="s">
        <v>40</v>
      </c>
      <c r="AX178" s="13" t="s">
        <v>92</v>
      </c>
      <c r="AY178" s="269" t="s">
        <v>192</v>
      </c>
    </row>
    <row r="179" s="2" customFormat="1" ht="21.75" customHeight="1">
      <c r="A179" s="39"/>
      <c r="B179" s="40"/>
      <c r="C179" s="270" t="s">
        <v>8</v>
      </c>
      <c r="D179" s="270" t="s">
        <v>259</v>
      </c>
      <c r="E179" s="271" t="s">
        <v>274</v>
      </c>
      <c r="F179" s="272" t="s">
        <v>275</v>
      </c>
      <c r="G179" s="273" t="s">
        <v>129</v>
      </c>
      <c r="H179" s="274">
        <v>2</v>
      </c>
      <c r="I179" s="275"/>
      <c r="J179" s="276">
        <f>ROUND(I179*H179,2)</f>
        <v>0</v>
      </c>
      <c r="K179" s="272" t="s">
        <v>190</v>
      </c>
      <c r="L179" s="277"/>
      <c r="M179" s="278" t="s">
        <v>1</v>
      </c>
      <c r="N179" s="279" t="s">
        <v>52</v>
      </c>
      <c r="O179" s="93"/>
      <c r="P179" s="239">
        <f>O179*H179</f>
        <v>0</v>
      </c>
      <c r="Q179" s="239">
        <v>0.28370000000000001</v>
      </c>
      <c r="R179" s="239">
        <f>Q179*H179</f>
        <v>0.56740000000000002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208</v>
      </c>
      <c r="AT179" s="241" t="s">
        <v>259</v>
      </c>
      <c r="AU179" s="241" t="s">
        <v>85</v>
      </c>
      <c r="AY179" s="17" t="s">
        <v>192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7" t="s">
        <v>191</v>
      </c>
      <c r="BK179" s="242">
        <f>ROUND(I179*H179,2)</f>
        <v>0</v>
      </c>
      <c r="BL179" s="17" t="s">
        <v>191</v>
      </c>
      <c r="BM179" s="241" t="s">
        <v>276</v>
      </c>
    </row>
    <row r="180" s="2" customFormat="1">
      <c r="A180" s="39"/>
      <c r="B180" s="40"/>
      <c r="C180" s="41"/>
      <c r="D180" s="243" t="s">
        <v>193</v>
      </c>
      <c r="E180" s="41"/>
      <c r="F180" s="244" t="s">
        <v>275</v>
      </c>
      <c r="G180" s="41"/>
      <c r="H180" s="41"/>
      <c r="I180" s="157"/>
      <c r="J180" s="41"/>
      <c r="K180" s="41"/>
      <c r="L180" s="45"/>
      <c r="M180" s="245"/>
      <c r="N180" s="246"/>
      <c r="O180" s="93"/>
      <c r="P180" s="93"/>
      <c r="Q180" s="93"/>
      <c r="R180" s="93"/>
      <c r="S180" s="93"/>
      <c r="T180" s="9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7" t="s">
        <v>193</v>
      </c>
      <c r="AU180" s="17" t="s">
        <v>85</v>
      </c>
    </row>
    <row r="181" s="12" customFormat="1">
      <c r="A181" s="12"/>
      <c r="B181" s="248"/>
      <c r="C181" s="249"/>
      <c r="D181" s="243" t="s">
        <v>202</v>
      </c>
      <c r="E181" s="250" t="s">
        <v>1</v>
      </c>
      <c r="F181" s="251" t="s">
        <v>277</v>
      </c>
      <c r="G181" s="249"/>
      <c r="H181" s="252">
        <v>2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58" t="s">
        <v>202</v>
      </c>
      <c r="AU181" s="258" t="s">
        <v>85</v>
      </c>
      <c r="AV181" s="12" t="s">
        <v>94</v>
      </c>
      <c r="AW181" s="12" t="s">
        <v>40</v>
      </c>
      <c r="AX181" s="12" t="s">
        <v>85</v>
      </c>
      <c r="AY181" s="258" t="s">
        <v>192</v>
      </c>
    </row>
    <row r="182" s="13" customFormat="1">
      <c r="A182" s="13"/>
      <c r="B182" s="259"/>
      <c r="C182" s="260"/>
      <c r="D182" s="243" t="s">
        <v>202</v>
      </c>
      <c r="E182" s="261" t="s">
        <v>133</v>
      </c>
      <c r="F182" s="262" t="s">
        <v>204</v>
      </c>
      <c r="G182" s="260"/>
      <c r="H182" s="263">
        <v>2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202</v>
      </c>
      <c r="AU182" s="269" t="s">
        <v>85</v>
      </c>
      <c r="AV182" s="13" t="s">
        <v>191</v>
      </c>
      <c r="AW182" s="13" t="s">
        <v>40</v>
      </c>
      <c r="AX182" s="13" t="s">
        <v>92</v>
      </c>
      <c r="AY182" s="269" t="s">
        <v>192</v>
      </c>
    </row>
    <row r="183" s="2" customFormat="1" ht="21.75" customHeight="1">
      <c r="A183" s="39"/>
      <c r="B183" s="40"/>
      <c r="C183" s="270" t="s">
        <v>232</v>
      </c>
      <c r="D183" s="270" t="s">
        <v>259</v>
      </c>
      <c r="E183" s="271" t="s">
        <v>278</v>
      </c>
      <c r="F183" s="272" t="s">
        <v>279</v>
      </c>
      <c r="G183" s="273" t="s">
        <v>129</v>
      </c>
      <c r="H183" s="274">
        <v>4932</v>
      </c>
      <c r="I183" s="275"/>
      <c r="J183" s="276">
        <f>ROUND(I183*H183,2)</f>
        <v>0</v>
      </c>
      <c r="K183" s="272" t="s">
        <v>190</v>
      </c>
      <c r="L183" s="277"/>
      <c r="M183" s="278" t="s">
        <v>1</v>
      </c>
      <c r="N183" s="279" t="s">
        <v>52</v>
      </c>
      <c r="O183" s="93"/>
      <c r="P183" s="239">
        <f>O183*H183</f>
        <v>0</v>
      </c>
      <c r="Q183" s="239">
        <v>0.00018000000000000001</v>
      </c>
      <c r="R183" s="239">
        <f>Q183*H183</f>
        <v>0.8877600000000001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208</v>
      </c>
      <c r="AT183" s="241" t="s">
        <v>259</v>
      </c>
      <c r="AU183" s="241" t="s">
        <v>85</v>
      </c>
      <c r="AY183" s="17" t="s">
        <v>192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7" t="s">
        <v>191</v>
      </c>
      <c r="BK183" s="242">
        <f>ROUND(I183*H183,2)</f>
        <v>0</v>
      </c>
      <c r="BL183" s="17" t="s">
        <v>191</v>
      </c>
      <c r="BM183" s="241" t="s">
        <v>280</v>
      </c>
    </row>
    <row r="184" s="2" customFormat="1">
      <c r="A184" s="39"/>
      <c r="B184" s="40"/>
      <c r="C184" s="41"/>
      <c r="D184" s="243" t="s">
        <v>193</v>
      </c>
      <c r="E184" s="41"/>
      <c r="F184" s="244" t="s">
        <v>279</v>
      </c>
      <c r="G184" s="41"/>
      <c r="H184" s="41"/>
      <c r="I184" s="157"/>
      <c r="J184" s="41"/>
      <c r="K184" s="41"/>
      <c r="L184" s="45"/>
      <c r="M184" s="245"/>
      <c r="N184" s="246"/>
      <c r="O184" s="93"/>
      <c r="P184" s="93"/>
      <c r="Q184" s="93"/>
      <c r="R184" s="93"/>
      <c r="S184" s="93"/>
      <c r="T184" s="9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7" t="s">
        <v>193</v>
      </c>
      <c r="AU184" s="17" t="s">
        <v>85</v>
      </c>
    </row>
    <row r="185" s="2" customFormat="1">
      <c r="A185" s="39"/>
      <c r="B185" s="40"/>
      <c r="C185" s="41"/>
      <c r="D185" s="243" t="s">
        <v>195</v>
      </c>
      <c r="E185" s="41"/>
      <c r="F185" s="247" t="s">
        <v>281</v>
      </c>
      <c r="G185" s="41"/>
      <c r="H185" s="41"/>
      <c r="I185" s="157"/>
      <c r="J185" s="41"/>
      <c r="K185" s="41"/>
      <c r="L185" s="45"/>
      <c r="M185" s="245"/>
      <c r="N185" s="246"/>
      <c r="O185" s="93"/>
      <c r="P185" s="93"/>
      <c r="Q185" s="93"/>
      <c r="R185" s="93"/>
      <c r="S185" s="93"/>
      <c r="T185" s="9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195</v>
      </c>
      <c r="AU185" s="17" t="s">
        <v>85</v>
      </c>
    </row>
    <row r="186" s="12" customFormat="1">
      <c r="A186" s="12"/>
      <c r="B186" s="248"/>
      <c r="C186" s="249"/>
      <c r="D186" s="243" t="s">
        <v>202</v>
      </c>
      <c r="E186" s="250" t="s">
        <v>1</v>
      </c>
      <c r="F186" s="251" t="s">
        <v>282</v>
      </c>
      <c r="G186" s="249"/>
      <c r="H186" s="252">
        <v>4931.1999999999998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58" t="s">
        <v>202</v>
      </c>
      <c r="AU186" s="258" t="s">
        <v>85</v>
      </c>
      <c r="AV186" s="12" t="s">
        <v>94</v>
      </c>
      <c r="AW186" s="12" t="s">
        <v>40</v>
      </c>
      <c r="AX186" s="12" t="s">
        <v>85</v>
      </c>
      <c r="AY186" s="258" t="s">
        <v>192</v>
      </c>
    </row>
    <row r="187" s="12" customFormat="1">
      <c r="A187" s="12"/>
      <c r="B187" s="248"/>
      <c r="C187" s="249"/>
      <c r="D187" s="243" t="s">
        <v>202</v>
      </c>
      <c r="E187" s="250" t="s">
        <v>1</v>
      </c>
      <c r="F187" s="251" t="s">
        <v>283</v>
      </c>
      <c r="G187" s="249"/>
      <c r="H187" s="252">
        <v>0.80000000000000004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58" t="s">
        <v>202</v>
      </c>
      <c r="AU187" s="258" t="s">
        <v>85</v>
      </c>
      <c r="AV187" s="12" t="s">
        <v>94</v>
      </c>
      <c r="AW187" s="12" t="s">
        <v>40</v>
      </c>
      <c r="AX187" s="12" t="s">
        <v>85</v>
      </c>
      <c r="AY187" s="258" t="s">
        <v>192</v>
      </c>
    </row>
    <row r="188" s="13" customFormat="1">
      <c r="A188" s="13"/>
      <c r="B188" s="259"/>
      <c r="C188" s="260"/>
      <c r="D188" s="243" t="s">
        <v>202</v>
      </c>
      <c r="E188" s="261" t="s">
        <v>148</v>
      </c>
      <c r="F188" s="262" t="s">
        <v>204</v>
      </c>
      <c r="G188" s="260"/>
      <c r="H188" s="263">
        <v>4932</v>
      </c>
      <c r="I188" s="264"/>
      <c r="J188" s="260"/>
      <c r="K188" s="260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202</v>
      </c>
      <c r="AU188" s="269" t="s">
        <v>85</v>
      </c>
      <c r="AV188" s="13" t="s">
        <v>191</v>
      </c>
      <c r="AW188" s="13" t="s">
        <v>40</v>
      </c>
      <c r="AX188" s="13" t="s">
        <v>92</v>
      </c>
      <c r="AY188" s="269" t="s">
        <v>192</v>
      </c>
    </row>
    <row r="189" s="2" customFormat="1" ht="21.75" customHeight="1">
      <c r="A189" s="39"/>
      <c r="B189" s="40"/>
      <c r="C189" s="270" t="s">
        <v>284</v>
      </c>
      <c r="D189" s="270" t="s">
        <v>259</v>
      </c>
      <c r="E189" s="271" t="s">
        <v>285</v>
      </c>
      <c r="F189" s="272" t="s">
        <v>286</v>
      </c>
      <c r="G189" s="273" t="s">
        <v>129</v>
      </c>
      <c r="H189" s="274">
        <v>440</v>
      </c>
      <c r="I189" s="275"/>
      <c r="J189" s="276">
        <f>ROUND(I189*H189,2)</f>
        <v>0</v>
      </c>
      <c r="K189" s="272" t="s">
        <v>190</v>
      </c>
      <c r="L189" s="277"/>
      <c r="M189" s="278" t="s">
        <v>1</v>
      </c>
      <c r="N189" s="279" t="s">
        <v>52</v>
      </c>
      <c r="O189" s="93"/>
      <c r="P189" s="239">
        <f>O189*H189</f>
        <v>0</v>
      </c>
      <c r="Q189" s="239">
        <v>0.00123</v>
      </c>
      <c r="R189" s="239">
        <f>Q189*H189</f>
        <v>0.54120000000000001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208</v>
      </c>
      <c r="AT189" s="241" t="s">
        <v>259</v>
      </c>
      <c r="AU189" s="241" t="s">
        <v>85</v>
      </c>
      <c r="AY189" s="17" t="s">
        <v>192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7" t="s">
        <v>191</v>
      </c>
      <c r="BK189" s="242">
        <f>ROUND(I189*H189,2)</f>
        <v>0</v>
      </c>
      <c r="BL189" s="17" t="s">
        <v>191</v>
      </c>
      <c r="BM189" s="241" t="s">
        <v>287</v>
      </c>
    </row>
    <row r="190" s="2" customFormat="1">
      <c r="A190" s="39"/>
      <c r="B190" s="40"/>
      <c r="C190" s="41"/>
      <c r="D190" s="243" t="s">
        <v>193</v>
      </c>
      <c r="E190" s="41"/>
      <c r="F190" s="244" t="s">
        <v>286</v>
      </c>
      <c r="G190" s="41"/>
      <c r="H190" s="41"/>
      <c r="I190" s="157"/>
      <c r="J190" s="41"/>
      <c r="K190" s="41"/>
      <c r="L190" s="45"/>
      <c r="M190" s="245"/>
      <c r="N190" s="246"/>
      <c r="O190" s="93"/>
      <c r="P190" s="93"/>
      <c r="Q190" s="93"/>
      <c r="R190" s="93"/>
      <c r="S190" s="93"/>
      <c r="T190" s="9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7" t="s">
        <v>193</v>
      </c>
      <c r="AU190" s="17" t="s">
        <v>85</v>
      </c>
    </row>
    <row r="191" s="12" customFormat="1">
      <c r="A191" s="12"/>
      <c r="B191" s="248"/>
      <c r="C191" s="249"/>
      <c r="D191" s="243" t="s">
        <v>202</v>
      </c>
      <c r="E191" s="250" t="s">
        <v>1</v>
      </c>
      <c r="F191" s="251" t="s">
        <v>288</v>
      </c>
      <c r="G191" s="249"/>
      <c r="H191" s="252">
        <v>440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58" t="s">
        <v>202</v>
      </c>
      <c r="AU191" s="258" t="s">
        <v>85</v>
      </c>
      <c r="AV191" s="12" t="s">
        <v>94</v>
      </c>
      <c r="AW191" s="12" t="s">
        <v>40</v>
      </c>
      <c r="AX191" s="12" t="s">
        <v>85</v>
      </c>
      <c r="AY191" s="258" t="s">
        <v>192</v>
      </c>
    </row>
    <row r="192" s="13" customFormat="1">
      <c r="A192" s="13"/>
      <c r="B192" s="259"/>
      <c r="C192" s="260"/>
      <c r="D192" s="243" t="s">
        <v>202</v>
      </c>
      <c r="E192" s="261" t="s">
        <v>289</v>
      </c>
      <c r="F192" s="262" t="s">
        <v>204</v>
      </c>
      <c r="G192" s="260"/>
      <c r="H192" s="263">
        <v>440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202</v>
      </c>
      <c r="AU192" s="269" t="s">
        <v>85</v>
      </c>
      <c r="AV192" s="13" t="s">
        <v>191</v>
      </c>
      <c r="AW192" s="13" t="s">
        <v>40</v>
      </c>
      <c r="AX192" s="13" t="s">
        <v>92</v>
      </c>
      <c r="AY192" s="269" t="s">
        <v>192</v>
      </c>
    </row>
    <row r="193" s="2" customFormat="1" ht="16.5" customHeight="1">
      <c r="A193" s="39"/>
      <c r="B193" s="40"/>
      <c r="C193" s="270" t="s">
        <v>290</v>
      </c>
      <c r="D193" s="270" t="s">
        <v>259</v>
      </c>
      <c r="E193" s="271" t="s">
        <v>291</v>
      </c>
      <c r="F193" s="272" t="s">
        <v>292</v>
      </c>
      <c r="G193" s="273" t="s">
        <v>129</v>
      </c>
      <c r="H193" s="274">
        <v>100</v>
      </c>
      <c r="I193" s="275"/>
      <c r="J193" s="276">
        <f>ROUND(I193*H193,2)</f>
        <v>0</v>
      </c>
      <c r="K193" s="272" t="s">
        <v>1</v>
      </c>
      <c r="L193" s="277"/>
      <c r="M193" s="278" t="s">
        <v>1</v>
      </c>
      <c r="N193" s="279" t="s">
        <v>52</v>
      </c>
      <c r="O193" s="93"/>
      <c r="P193" s="239">
        <f>O193*H193</f>
        <v>0</v>
      </c>
      <c r="Q193" s="239">
        <v>0.00018000000000000001</v>
      </c>
      <c r="R193" s="239">
        <f>Q193*H193</f>
        <v>0.018000000000000002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208</v>
      </c>
      <c r="AT193" s="241" t="s">
        <v>259</v>
      </c>
      <c r="AU193" s="241" t="s">
        <v>85</v>
      </c>
      <c r="AY193" s="17" t="s">
        <v>192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7" t="s">
        <v>191</v>
      </c>
      <c r="BK193" s="242">
        <f>ROUND(I193*H193,2)</f>
        <v>0</v>
      </c>
      <c r="BL193" s="17" t="s">
        <v>191</v>
      </c>
      <c r="BM193" s="241" t="s">
        <v>293</v>
      </c>
    </row>
    <row r="194" s="2" customFormat="1">
      <c r="A194" s="39"/>
      <c r="B194" s="40"/>
      <c r="C194" s="41"/>
      <c r="D194" s="243" t="s">
        <v>193</v>
      </c>
      <c r="E194" s="41"/>
      <c r="F194" s="244" t="s">
        <v>292</v>
      </c>
      <c r="G194" s="41"/>
      <c r="H194" s="41"/>
      <c r="I194" s="157"/>
      <c r="J194" s="41"/>
      <c r="K194" s="41"/>
      <c r="L194" s="45"/>
      <c r="M194" s="245"/>
      <c r="N194" s="246"/>
      <c r="O194" s="93"/>
      <c r="P194" s="93"/>
      <c r="Q194" s="93"/>
      <c r="R194" s="93"/>
      <c r="S194" s="93"/>
      <c r="T194" s="9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7" t="s">
        <v>193</v>
      </c>
      <c r="AU194" s="17" t="s">
        <v>85</v>
      </c>
    </row>
    <row r="195" s="2" customFormat="1">
      <c r="A195" s="39"/>
      <c r="B195" s="40"/>
      <c r="C195" s="41"/>
      <c r="D195" s="243" t="s">
        <v>195</v>
      </c>
      <c r="E195" s="41"/>
      <c r="F195" s="247" t="s">
        <v>294</v>
      </c>
      <c r="G195" s="41"/>
      <c r="H195" s="41"/>
      <c r="I195" s="157"/>
      <c r="J195" s="41"/>
      <c r="K195" s="41"/>
      <c r="L195" s="45"/>
      <c r="M195" s="245"/>
      <c r="N195" s="246"/>
      <c r="O195" s="93"/>
      <c r="P195" s="93"/>
      <c r="Q195" s="93"/>
      <c r="R195" s="93"/>
      <c r="S195" s="93"/>
      <c r="T195" s="9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7" t="s">
        <v>195</v>
      </c>
      <c r="AU195" s="17" t="s">
        <v>85</v>
      </c>
    </row>
    <row r="196" s="12" customFormat="1">
      <c r="A196" s="12"/>
      <c r="B196" s="248"/>
      <c r="C196" s="249"/>
      <c r="D196" s="243" t="s">
        <v>202</v>
      </c>
      <c r="E196" s="250" t="s">
        <v>1</v>
      </c>
      <c r="F196" s="251" t="s">
        <v>295</v>
      </c>
      <c r="G196" s="249"/>
      <c r="H196" s="252">
        <v>100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58" t="s">
        <v>202</v>
      </c>
      <c r="AU196" s="258" t="s">
        <v>85</v>
      </c>
      <c r="AV196" s="12" t="s">
        <v>94</v>
      </c>
      <c r="AW196" s="12" t="s">
        <v>40</v>
      </c>
      <c r="AX196" s="12" t="s">
        <v>85</v>
      </c>
      <c r="AY196" s="258" t="s">
        <v>192</v>
      </c>
    </row>
    <row r="197" s="13" customFormat="1">
      <c r="A197" s="13"/>
      <c r="B197" s="259"/>
      <c r="C197" s="260"/>
      <c r="D197" s="243" t="s">
        <v>202</v>
      </c>
      <c r="E197" s="261" t="s">
        <v>151</v>
      </c>
      <c r="F197" s="262" t="s">
        <v>204</v>
      </c>
      <c r="G197" s="260"/>
      <c r="H197" s="263">
        <v>100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202</v>
      </c>
      <c r="AU197" s="269" t="s">
        <v>85</v>
      </c>
      <c r="AV197" s="13" t="s">
        <v>191</v>
      </c>
      <c r="AW197" s="13" t="s">
        <v>40</v>
      </c>
      <c r="AX197" s="13" t="s">
        <v>92</v>
      </c>
      <c r="AY197" s="269" t="s">
        <v>192</v>
      </c>
    </row>
    <row r="198" s="2" customFormat="1" ht="21.75" customHeight="1">
      <c r="A198" s="39"/>
      <c r="B198" s="40"/>
      <c r="C198" s="270" t="s">
        <v>296</v>
      </c>
      <c r="D198" s="270" t="s">
        <v>259</v>
      </c>
      <c r="E198" s="271" t="s">
        <v>297</v>
      </c>
      <c r="F198" s="272" t="s">
        <v>298</v>
      </c>
      <c r="G198" s="273" t="s">
        <v>129</v>
      </c>
      <c r="H198" s="274">
        <v>298</v>
      </c>
      <c r="I198" s="275"/>
      <c r="J198" s="276">
        <f>ROUND(I198*H198,2)</f>
        <v>0</v>
      </c>
      <c r="K198" s="272" t="s">
        <v>190</v>
      </c>
      <c r="L198" s="277"/>
      <c r="M198" s="278" t="s">
        <v>1</v>
      </c>
      <c r="N198" s="279" t="s">
        <v>52</v>
      </c>
      <c r="O198" s="93"/>
      <c r="P198" s="239">
        <f>O198*H198</f>
        <v>0</v>
      </c>
      <c r="Q198" s="239">
        <v>0.00040999999999999999</v>
      </c>
      <c r="R198" s="239">
        <f>Q198*H198</f>
        <v>0.12218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208</v>
      </c>
      <c r="AT198" s="241" t="s">
        <v>259</v>
      </c>
      <c r="AU198" s="241" t="s">
        <v>85</v>
      </c>
      <c r="AY198" s="17" t="s">
        <v>192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7" t="s">
        <v>191</v>
      </c>
      <c r="BK198" s="242">
        <f>ROUND(I198*H198,2)</f>
        <v>0</v>
      </c>
      <c r="BL198" s="17" t="s">
        <v>191</v>
      </c>
      <c r="BM198" s="241" t="s">
        <v>299</v>
      </c>
    </row>
    <row r="199" s="2" customFormat="1">
      <c r="A199" s="39"/>
      <c r="B199" s="40"/>
      <c r="C199" s="41"/>
      <c r="D199" s="243" t="s">
        <v>193</v>
      </c>
      <c r="E199" s="41"/>
      <c r="F199" s="244" t="s">
        <v>298</v>
      </c>
      <c r="G199" s="41"/>
      <c r="H199" s="41"/>
      <c r="I199" s="157"/>
      <c r="J199" s="41"/>
      <c r="K199" s="41"/>
      <c r="L199" s="45"/>
      <c r="M199" s="245"/>
      <c r="N199" s="246"/>
      <c r="O199" s="93"/>
      <c r="P199" s="93"/>
      <c r="Q199" s="93"/>
      <c r="R199" s="93"/>
      <c r="S199" s="93"/>
      <c r="T199" s="9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7" t="s">
        <v>193</v>
      </c>
      <c r="AU199" s="17" t="s">
        <v>85</v>
      </c>
    </row>
    <row r="200" s="2" customFormat="1">
      <c r="A200" s="39"/>
      <c r="B200" s="40"/>
      <c r="C200" s="41"/>
      <c r="D200" s="243" t="s">
        <v>195</v>
      </c>
      <c r="E200" s="41"/>
      <c r="F200" s="247" t="s">
        <v>300</v>
      </c>
      <c r="G200" s="41"/>
      <c r="H200" s="41"/>
      <c r="I200" s="157"/>
      <c r="J200" s="41"/>
      <c r="K200" s="41"/>
      <c r="L200" s="45"/>
      <c r="M200" s="245"/>
      <c r="N200" s="246"/>
      <c r="O200" s="93"/>
      <c r="P200" s="93"/>
      <c r="Q200" s="93"/>
      <c r="R200" s="93"/>
      <c r="S200" s="93"/>
      <c r="T200" s="9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7" t="s">
        <v>195</v>
      </c>
      <c r="AU200" s="17" t="s">
        <v>85</v>
      </c>
    </row>
    <row r="201" s="2" customFormat="1" ht="21.75" customHeight="1">
      <c r="A201" s="39"/>
      <c r="B201" s="40"/>
      <c r="C201" s="270" t="s">
        <v>239</v>
      </c>
      <c r="D201" s="270" t="s">
        <v>259</v>
      </c>
      <c r="E201" s="271" t="s">
        <v>301</v>
      </c>
      <c r="F201" s="272" t="s">
        <v>302</v>
      </c>
      <c r="G201" s="273" t="s">
        <v>129</v>
      </c>
      <c r="H201" s="274">
        <v>298</v>
      </c>
      <c r="I201" s="275"/>
      <c r="J201" s="276">
        <f>ROUND(I201*H201,2)</f>
        <v>0</v>
      </c>
      <c r="K201" s="272" t="s">
        <v>190</v>
      </c>
      <c r="L201" s="277"/>
      <c r="M201" s="278" t="s">
        <v>1</v>
      </c>
      <c r="N201" s="279" t="s">
        <v>52</v>
      </c>
      <c r="O201" s="93"/>
      <c r="P201" s="239">
        <f>O201*H201</f>
        <v>0</v>
      </c>
      <c r="Q201" s="239">
        <v>0.00012999999999999999</v>
      </c>
      <c r="R201" s="239">
        <f>Q201*H201</f>
        <v>0.038739999999999997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208</v>
      </c>
      <c r="AT201" s="241" t="s">
        <v>259</v>
      </c>
      <c r="AU201" s="241" t="s">
        <v>85</v>
      </c>
      <c r="AY201" s="17" t="s">
        <v>192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7" t="s">
        <v>191</v>
      </c>
      <c r="BK201" s="242">
        <f>ROUND(I201*H201,2)</f>
        <v>0</v>
      </c>
      <c r="BL201" s="17" t="s">
        <v>191</v>
      </c>
      <c r="BM201" s="241" t="s">
        <v>303</v>
      </c>
    </row>
    <row r="202" s="2" customFormat="1">
      <c r="A202" s="39"/>
      <c r="B202" s="40"/>
      <c r="C202" s="41"/>
      <c r="D202" s="243" t="s">
        <v>193</v>
      </c>
      <c r="E202" s="41"/>
      <c r="F202" s="244" t="s">
        <v>302</v>
      </c>
      <c r="G202" s="41"/>
      <c r="H202" s="41"/>
      <c r="I202" s="157"/>
      <c r="J202" s="41"/>
      <c r="K202" s="41"/>
      <c r="L202" s="45"/>
      <c r="M202" s="245"/>
      <c r="N202" s="246"/>
      <c r="O202" s="93"/>
      <c r="P202" s="93"/>
      <c r="Q202" s="93"/>
      <c r="R202" s="93"/>
      <c r="S202" s="93"/>
      <c r="T202" s="94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7" t="s">
        <v>193</v>
      </c>
      <c r="AU202" s="17" t="s">
        <v>85</v>
      </c>
    </row>
    <row r="203" s="2" customFormat="1">
      <c r="A203" s="39"/>
      <c r="B203" s="40"/>
      <c r="C203" s="41"/>
      <c r="D203" s="243" t="s">
        <v>195</v>
      </c>
      <c r="E203" s="41"/>
      <c r="F203" s="247" t="s">
        <v>304</v>
      </c>
      <c r="G203" s="41"/>
      <c r="H203" s="41"/>
      <c r="I203" s="157"/>
      <c r="J203" s="41"/>
      <c r="K203" s="41"/>
      <c r="L203" s="45"/>
      <c r="M203" s="245"/>
      <c r="N203" s="246"/>
      <c r="O203" s="93"/>
      <c r="P203" s="93"/>
      <c r="Q203" s="93"/>
      <c r="R203" s="93"/>
      <c r="S203" s="93"/>
      <c r="T203" s="9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7" t="s">
        <v>195</v>
      </c>
      <c r="AU203" s="17" t="s">
        <v>85</v>
      </c>
    </row>
    <row r="204" s="2" customFormat="1" ht="21.75" customHeight="1">
      <c r="A204" s="39"/>
      <c r="B204" s="40"/>
      <c r="C204" s="270" t="s">
        <v>7</v>
      </c>
      <c r="D204" s="270" t="s">
        <v>259</v>
      </c>
      <c r="E204" s="271" t="s">
        <v>305</v>
      </c>
      <c r="F204" s="272" t="s">
        <v>306</v>
      </c>
      <c r="G204" s="273" t="s">
        <v>129</v>
      </c>
      <c r="H204" s="274">
        <v>2230</v>
      </c>
      <c r="I204" s="275"/>
      <c r="J204" s="276">
        <f>ROUND(I204*H204,2)</f>
        <v>0</v>
      </c>
      <c r="K204" s="272" t="s">
        <v>190</v>
      </c>
      <c r="L204" s="277"/>
      <c r="M204" s="278" t="s">
        <v>1</v>
      </c>
      <c r="N204" s="279" t="s">
        <v>52</v>
      </c>
      <c r="O204" s="93"/>
      <c r="P204" s="239">
        <f>O204*H204</f>
        <v>0</v>
      </c>
      <c r="Q204" s="239">
        <v>0.00014999999999999999</v>
      </c>
      <c r="R204" s="239">
        <f>Q204*H204</f>
        <v>0.33449999999999996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208</v>
      </c>
      <c r="AT204" s="241" t="s">
        <v>259</v>
      </c>
      <c r="AU204" s="241" t="s">
        <v>85</v>
      </c>
      <c r="AY204" s="17" t="s">
        <v>192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7" t="s">
        <v>191</v>
      </c>
      <c r="BK204" s="242">
        <f>ROUND(I204*H204,2)</f>
        <v>0</v>
      </c>
      <c r="BL204" s="17" t="s">
        <v>191</v>
      </c>
      <c r="BM204" s="241" t="s">
        <v>307</v>
      </c>
    </row>
    <row r="205" s="2" customFormat="1">
      <c r="A205" s="39"/>
      <c r="B205" s="40"/>
      <c r="C205" s="41"/>
      <c r="D205" s="243" t="s">
        <v>193</v>
      </c>
      <c r="E205" s="41"/>
      <c r="F205" s="244" t="s">
        <v>306</v>
      </c>
      <c r="G205" s="41"/>
      <c r="H205" s="41"/>
      <c r="I205" s="157"/>
      <c r="J205" s="41"/>
      <c r="K205" s="41"/>
      <c r="L205" s="45"/>
      <c r="M205" s="245"/>
      <c r="N205" s="246"/>
      <c r="O205" s="93"/>
      <c r="P205" s="93"/>
      <c r="Q205" s="93"/>
      <c r="R205" s="93"/>
      <c r="S205" s="93"/>
      <c r="T205" s="9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7" t="s">
        <v>193</v>
      </c>
      <c r="AU205" s="17" t="s">
        <v>85</v>
      </c>
    </row>
    <row r="206" s="2" customFormat="1">
      <c r="A206" s="39"/>
      <c r="B206" s="40"/>
      <c r="C206" s="41"/>
      <c r="D206" s="243" t="s">
        <v>195</v>
      </c>
      <c r="E206" s="41"/>
      <c r="F206" s="247" t="s">
        <v>308</v>
      </c>
      <c r="G206" s="41"/>
      <c r="H206" s="41"/>
      <c r="I206" s="157"/>
      <c r="J206" s="41"/>
      <c r="K206" s="41"/>
      <c r="L206" s="45"/>
      <c r="M206" s="245"/>
      <c r="N206" s="246"/>
      <c r="O206" s="93"/>
      <c r="P206" s="93"/>
      <c r="Q206" s="93"/>
      <c r="R206" s="93"/>
      <c r="S206" s="93"/>
      <c r="T206" s="9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7" t="s">
        <v>195</v>
      </c>
      <c r="AU206" s="17" t="s">
        <v>85</v>
      </c>
    </row>
    <row r="207" s="12" customFormat="1">
      <c r="A207" s="12"/>
      <c r="B207" s="248"/>
      <c r="C207" s="249"/>
      <c r="D207" s="243" t="s">
        <v>202</v>
      </c>
      <c r="E207" s="250" t="s">
        <v>1</v>
      </c>
      <c r="F207" s="251" t="s">
        <v>309</v>
      </c>
      <c r="G207" s="249"/>
      <c r="H207" s="252">
        <v>2384.5599999999999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58" t="s">
        <v>202</v>
      </c>
      <c r="AU207" s="258" t="s">
        <v>85</v>
      </c>
      <c r="AV207" s="12" t="s">
        <v>94</v>
      </c>
      <c r="AW207" s="12" t="s">
        <v>40</v>
      </c>
      <c r="AX207" s="12" t="s">
        <v>85</v>
      </c>
      <c r="AY207" s="258" t="s">
        <v>192</v>
      </c>
    </row>
    <row r="208" s="12" customFormat="1">
      <c r="A208" s="12"/>
      <c r="B208" s="248"/>
      <c r="C208" s="249"/>
      <c r="D208" s="243" t="s">
        <v>202</v>
      </c>
      <c r="E208" s="250" t="s">
        <v>1</v>
      </c>
      <c r="F208" s="251" t="s">
        <v>310</v>
      </c>
      <c r="G208" s="249"/>
      <c r="H208" s="252">
        <v>-154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58" t="s">
        <v>202</v>
      </c>
      <c r="AU208" s="258" t="s">
        <v>85</v>
      </c>
      <c r="AV208" s="12" t="s">
        <v>94</v>
      </c>
      <c r="AW208" s="12" t="s">
        <v>40</v>
      </c>
      <c r="AX208" s="12" t="s">
        <v>85</v>
      </c>
      <c r="AY208" s="258" t="s">
        <v>192</v>
      </c>
    </row>
    <row r="209" s="12" customFormat="1">
      <c r="A209" s="12"/>
      <c r="B209" s="248"/>
      <c r="C209" s="249"/>
      <c r="D209" s="243" t="s">
        <v>202</v>
      </c>
      <c r="E209" s="250" t="s">
        <v>1</v>
      </c>
      <c r="F209" s="251" t="s">
        <v>311</v>
      </c>
      <c r="G209" s="249"/>
      <c r="H209" s="252">
        <v>-0.56000000000000005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58" t="s">
        <v>202</v>
      </c>
      <c r="AU209" s="258" t="s">
        <v>85</v>
      </c>
      <c r="AV209" s="12" t="s">
        <v>94</v>
      </c>
      <c r="AW209" s="12" t="s">
        <v>40</v>
      </c>
      <c r="AX209" s="12" t="s">
        <v>85</v>
      </c>
      <c r="AY209" s="258" t="s">
        <v>192</v>
      </c>
    </row>
    <row r="210" s="13" customFormat="1">
      <c r="A210" s="13"/>
      <c r="B210" s="259"/>
      <c r="C210" s="260"/>
      <c r="D210" s="243" t="s">
        <v>202</v>
      </c>
      <c r="E210" s="261" t="s">
        <v>154</v>
      </c>
      <c r="F210" s="262" t="s">
        <v>204</v>
      </c>
      <c r="G210" s="260"/>
      <c r="H210" s="263">
        <v>2230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202</v>
      </c>
      <c r="AU210" s="269" t="s">
        <v>85</v>
      </c>
      <c r="AV210" s="13" t="s">
        <v>191</v>
      </c>
      <c r="AW210" s="13" t="s">
        <v>40</v>
      </c>
      <c r="AX210" s="13" t="s">
        <v>92</v>
      </c>
      <c r="AY210" s="269" t="s">
        <v>192</v>
      </c>
    </row>
    <row r="211" s="2" customFormat="1" ht="21.75" customHeight="1">
      <c r="A211" s="39"/>
      <c r="B211" s="40"/>
      <c r="C211" s="230" t="s">
        <v>245</v>
      </c>
      <c r="D211" s="230" t="s">
        <v>186</v>
      </c>
      <c r="E211" s="231" t="s">
        <v>312</v>
      </c>
      <c r="F211" s="232" t="s">
        <v>313</v>
      </c>
      <c r="G211" s="233" t="s">
        <v>142</v>
      </c>
      <c r="H211" s="234">
        <v>7.5999999999999996</v>
      </c>
      <c r="I211" s="235"/>
      <c r="J211" s="236">
        <f>ROUND(I211*H211,2)</f>
        <v>0</v>
      </c>
      <c r="K211" s="232" t="s">
        <v>190</v>
      </c>
      <c r="L211" s="45"/>
      <c r="M211" s="237" t="s">
        <v>1</v>
      </c>
      <c r="N211" s="238" t="s">
        <v>52</v>
      </c>
      <c r="O211" s="93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191</v>
      </c>
      <c r="AT211" s="241" t="s">
        <v>186</v>
      </c>
      <c r="AU211" s="241" t="s">
        <v>85</v>
      </c>
      <c r="AY211" s="17" t="s">
        <v>192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7" t="s">
        <v>191</v>
      </c>
      <c r="BK211" s="242">
        <f>ROUND(I211*H211,2)</f>
        <v>0</v>
      </c>
      <c r="BL211" s="17" t="s">
        <v>191</v>
      </c>
      <c r="BM211" s="241" t="s">
        <v>314</v>
      </c>
    </row>
    <row r="212" s="2" customFormat="1">
      <c r="A212" s="39"/>
      <c r="B212" s="40"/>
      <c r="C212" s="41"/>
      <c r="D212" s="243" t="s">
        <v>193</v>
      </c>
      <c r="E212" s="41"/>
      <c r="F212" s="244" t="s">
        <v>315</v>
      </c>
      <c r="G212" s="41"/>
      <c r="H212" s="41"/>
      <c r="I212" s="157"/>
      <c r="J212" s="41"/>
      <c r="K212" s="41"/>
      <c r="L212" s="45"/>
      <c r="M212" s="245"/>
      <c r="N212" s="246"/>
      <c r="O212" s="93"/>
      <c r="P212" s="93"/>
      <c r="Q212" s="93"/>
      <c r="R212" s="93"/>
      <c r="S212" s="93"/>
      <c r="T212" s="9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193</v>
      </c>
      <c r="AU212" s="17" t="s">
        <v>85</v>
      </c>
    </row>
    <row r="213" s="2" customFormat="1">
      <c r="A213" s="39"/>
      <c r="B213" s="40"/>
      <c r="C213" s="41"/>
      <c r="D213" s="243" t="s">
        <v>195</v>
      </c>
      <c r="E213" s="41"/>
      <c r="F213" s="247" t="s">
        <v>316</v>
      </c>
      <c r="G213" s="41"/>
      <c r="H213" s="41"/>
      <c r="I213" s="157"/>
      <c r="J213" s="41"/>
      <c r="K213" s="41"/>
      <c r="L213" s="45"/>
      <c r="M213" s="245"/>
      <c r="N213" s="246"/>
      <c r="O213" s="93"/>
      <c r="P213" s="93"/>
      <c r="Q213" s="93"/>
      <c r="R213" s="93"/>
      <c r="S213" s="93"/>
      <c r="T213" s="9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7" t="s">
        <v>195</v>
      </c>
      <c r="AU213" s="17" t="s">
        <v>85</v>
      </c>
    </row>
    <row r="214" s="12" customFormat="1">
      <c r="A214" s="12"/>
      <c r="B214" s="248"/>
      <c r="C214" s="249"/>
      <c r="D214" s="243" t="s">
        <v>202</v>
      </c>
      <c r="E214" s="250" t="s">
        <v>1</v>
      </c>
      <c r="F214" s="251" t="s">
        <v>317</v>
      </c>
      <c r="G214" s="249"/>
      <c r="H214" s="252">
        <v>7.5999999999999996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58" t="s">
        <v>202</v>
      </c>
      <c r="AU214" s="258" t="s">
        <v>85</v>
      </c>
      <c r="AV214" s="12" t="s">
        <v>94</v>
      </c>
      <c r="AW214" s="12" t="s">
        <v>40</v>
      </c>
      <c r="AX214" s="12" t="s">
        <v>92</v>
      </c>
      <c r="AY214" s="258" t="s">
        <v>192</v>
      </c>
    </row>
    <row r="215" s="2" customFormat="1" ht="21.75" customHeight="1">
      <c r="A215" s="39"/>
      <c r="B215" s="40"/>
      <c r="C215" s="230" t="s">
        <v>318</v>
      </c>
      <c r="D215" s="230" t="s">
        <v>186</v>
      </c>
      <c r="E215" s="231" t="s">
        <v>319</v>
      </c>
      <c r="F215" s="232" t="s">
        <v>320</v>
      </c>
      <c r="G215" s="233" t="s">
        <v>142</v>
      </c>
      <c r="H215" s="234">
        <v>9.5999999999999996</v>
      </c>
      <c r="I215" s="235"/>
      <c r="J215" s="236">
        <f>ROUND(I215*H215,2)</f>
        <v>0</v>
      </c>
      <c r="K215" s="232" t="s">
        <v>190</v>
      </c>
      <c r="L215" s="45"/>
      <c r="M215" s="237" t="s">
        <v>1</v>
      </c>
      <c r="N215" s="238" t="s">
        <v>52</v>
      </c>
      <c r="O215" s="93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191</v>
      </c>
      <c r="AT215" s="241" t="s">
        <v>186</v>
      </c>
      <c r="AU215" s="241" t="s">
        <v>85</v>
      </c>
      <c r="AY215" s="17" t="s">
        <v>192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7" t="s">
        <v>191</v>
      </c>
      <c r="BK215" s="242">
        <f>ROUND(I215*H215,2)</f>
        <v>0</v>
      </c>
      <c r="BL215" s="17" t="s">
        <v>191</v>
      </c>
      <c r="BM215" s="241" t="s">
        <v>321</v>
      </c>
    </row>
    <row r="216" s="2" customFormat="1">
      <c r="A216" s="39"/>
      <c r="B216" s="40"/>
      <c r="C216" s="41"/>
      <c r="D216" s="243" t="s">
        <v>193</v>
      </c>
      <c r="E216" s="41"/>
      <c r="F216" s="244" t="s">
        <v>322</v>
      </c>
      <c r="G216" s="41"/>
      <c r="H216" s="41"/>
      <c r="I216" s="157"/>
      <c r="J216" s="41"/>
      <c r="K216" s="41"/>
      <c r="L216" s="45"/>
      <c r="M216" s="245"/>
      <c r="N216" s="246"/>
      <c r="O216" s="93"/>
      <c r="P216" s="93"/>
      <c r="Q216" s="93"/>
      <c r="R216" s="93"/>
      <c r="S216" s="93"/>
      <c r="T216" s="9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7" t="s">
        <v>193</v>
      </c>
      <c r="AU216" s="17" t="s">
        <v>85</v>
      </c>
    </row>
    <row r="217" s="12" customFormat="1">
      <c r="A217" s="12"/>
      <c r="B217" s="248"/>
      <c r="C217" s="249"/>
      <c r="D217" s="243" t="s">
        <v>202</v>
      </c>
      <c r="E217" s="250" t="s">
        <v>1</v>
      </c>
      <c r="F217" s="251" t="s">
        <v>323</v>
      </c>
      <c r="G217" s="249"/>
      <c r="H217" s="252">
        <v>9.5999999999999996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58" t="s">
        <v>202</v>
      </c>
      <c r="AU217" s="258" t="s">
        <v>85</v>
      </c>
      <c r="AV217" s="12" t="s">
        <v>94</v>
      </c>
      <c r="AW217" s="12" t="s">
        <v>40</v>
      </c>
      <c r="AX217" s="12" t="s">
        <v>85</v>
      </c>
      <c r="AY217" s="258" t="s">
        <v>192</v>
      </c>
    </row>
    <row r="218" s="13" customFormat="1">
      <c r="A218" s="13"/>
      <c r="B218" s="259"/>
      <c r="C218" s="260"/>
      <c r="D218" s="243" t="s">
        <v>202</v>
      </c>
      <c r="E218" s="261" t="s">
        <v>1</v>
      </c>
      <c r="F218" s="262" t="s">
        <v>204</v>
      </c>
      <c r="G218" s="260"/>
      <c r="H218" s="263">
        <v>9.5999999999999996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202</v>
      </c>
      <c r="AU218" s="269" t="s">
        <v>85</v>
      </c>
      <c r="AV218" s="13" t="s">
        <v>191</v>
      </c>
      <c r="AW218" s="13" t="s">
        <v>40</v>
      </c>
      <c r="AX218" s="13" t="s">
        <v>92</v>
      </c>
      <c r="AY218" s="269" t="s">
        <v>192</v>
      </c>
    </row>
    <row r="219" s="2" customFormat="1" ht="21.75" customHeight="1">
      <c r="A219" s="39"/>
      <c r="B219" s="40"/>
      <c r="C219" s="230" t="s">
        <v>250</v>
      </c>
      <c r="D219" s="230" t="s">
        <v>186</v>
      </c>
      <c r="E219" s="231" t="s">
        <v>324</v>
      </c>
      <c r="F219" s="232" t="s">
        <v>325</v>
      </c>
      <c r="G219" s="233" t="s">
        <v>129</v>
      </c>
      <c r="H219" s="234">
        <v>720</v>
      </c>
      <c r="I219" s="235"/>
      <c r="J219" s="236">
        <f>ROUND(I219*H219,2)</f>
        <v>0</v>
      </c>
      <c r="K219" s="232" t="s">
        <v>190</v>
      </c>
      <c r="L219" s="45"/>
      <c r="M219" s="237" t="s">
        <v>1</v>
      </c>
      <c r="N219" s="238" t="s">
        <v>52</v>
      </c>
      <c r="O219" s="93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191</v>
      </c>
      <c r="AT219" s="241" t="s">
        <v>186</v>
      </c>
      <c r="AU219" s="241" t="s">
        <v>85</v>
      </c>
      <c r="AY219" s="17" t="s">
        <v>192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7" t="s">
        <v>191</v>
      </c>
      <c r="BK219" s="242">
        <f>ROUND(I219*H219,2)</f>
        <v>0</v>
      </c>
      <c r="BL219" s="17" t="s">
        <v>191</v>
      </c>
      <c r="BM219" s="241" t="s">
        <v>326</v>
      </c>
    </row>
    <row r="220" s="2" customFormat="1">
      <c r="A220" s="39"/>
      <c r="B220" s="40"/>
      <c r="C220" s="41"/>
      <c r="D220" s="243" t="s">
        <v>193</v>
      </c>
      <c r="E220" s="41"/>
      <c r="F220" s="244" t="s">
        <v>327</v>
      </c>
      <c r="G220" s="41"/>
      <c r="H220" s="41"/>
      <c r="I220" s="157"/>
      <c r="J220" s="41"/>
      <c r="K220" s="41"/>
      <c r="L220" s="45"/>
      <c r="M220" s="245"/>
      <c r="N220" s="246"/>
      <c r="O220" s="93"/>
      <c r="P220" s="93"/>
      <c r="Q220" s="93"/>
      <c r="R220" s="93"/>
      <c r="S220" s="93"/>
      <c r="T220" s="9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7" t="s">
        <v>193</v>
      </c>
      <c r="AU220" s="17" t="s">
        <v>85</v>
      </c>
    </row>
    <row r="221" s="2" customFormat="1">
      <c r="A221" s="39"/>
      <c r="B221" s="40"/>
      <c r="C221" s="41"/>
      <c r="D221" s="243" t="s">
        <v>195</v>
      </c>
      <c r="E221" s="41"/>
      <c r="F221" s="247" t="s">
        <v>328</v>
      </c>
      <c r="G221" s="41"/>
      <c r="H221" s="41"/>
      <c r="I221" s="157"/>
      <c r="J221" s="41"/>
      <c r="K221" s="41"/>
      <c r="L221" s="45"/>
      <c r="M221" s="245"/>
      <c r="N221" s="246"/>
      <c r="O221" s="93"/>
      <c r="P221" s="93"/>
      <c r="Q221" s="93"/>
      <c r="R221" s="93"/>
      <c r="S221" s="93"/>
      <c r="T221" s="9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7" t="s">
        <v>195</v>
      </c>
      <c r="AU221" s="17" t="s">
        <v>85</v>
      </c>
    </row>
    <row r="222" s="2" customFormat="1" ht="21.75" customHeight="1">
      <c r="A222" s="39"/>
      <c r="B222" s="40"/>
      <c r="C222" s="230" t="s">
        <v>329</v>
      </c>
      <c r="D222" s="230" t="s">
        <v>186</v>
      </c>
      <c r="E222" s="231" t="s">
        <v>330</v>
      </c>
      <c r="F222" s="232" t="s">
        <v>331</v>
      </c>
      <c r="G222" s="233" t="s">
        <v>332</v>
      </c>
      <c r="H222" s="234">
        <v>440</v>
      </c>
      <c r="I222" s="235"/>
      <c r="J222" s="236">
        <f>ROUND(I222*H222,2)</f>
        <v>0</v>
      </c>
      <c r="K222" s="232" t="s">
        <v>190</v>
      </c>
      <c r="L222" s="45"/>
      <c r="M222" s="237" t="s">
        <v>1</v>
      </c>
      <c r="N222" s="238" t="s">
        <v>52</v>
      </c>
      <c r="O222" s="93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191</v>
      </c>
      <c r="AT222" s="241" t="s">
        <v>186</v>
      </c>
      <c r="AU222" s="241" t="s">
        <v>85</v>
      </c>
      <c r="AY222" s="17" t="s">
        <v>192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7" t="s">
        <v>191</v>
      </c>
      <c r="BK222" s="242">
        <f>ROUND(I222*H222,2)</f>
        <v>0</v>
      </c>
      <c r="BL222" s="17" t="s">
        <v>191</v>
      </c>
      <c r="BM222" s="241" t="s">
        <v>333</v>
      </c>
    </row>
    <row r="223" s="2" customFormat="1">
      <c r="A223" s="39"/>
      <c r="B223" s="40"/>
      <c r="C223" s="41"/>
      <c r="D223" s="243" t="s">
        <v>193</v>
      </c>
      <c r="E223" s="41"/>
      <c r="F223" s="244" t="s">
        <v>334</v>
      </c>
      <c r="G223" s="41"/>
      <c r="H223" s="41"/>
      <c r="I223" s="157"/>
      <c r="J223" s="41"/>
      <c r="K223" s="41"/>
      <c r="L223" s="45"/>
      <c r="M223" s="245"/>
      <c r="N223" s="246"/>
      <c r="O223" s="93"/>
      <c r="P223" s="93"/>
      <c r="Q223" s="93"/>
      <c r="R223" s="93"/>
      <c r="S223" s="93"/>
      <c r="T223" s="9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7" t="s">
        <v>193</v>
      </c>
      <c r="AU223" s="17" t="s">
        <v>85</v>
      </c>
    </row>
    <row r="224" s="2" customFormat="1">
      <c r="A224" s="39"/>
      <c r="B224" s="40"/>
      <c r="C224" s="41"/>
      <c r="D224" s="243" t="s">
        <v>195</v>
      </c>
      <c r="E224" s="41"/>
      <c r="F224" s="247" t="s">
        <v>335</v>
      </c>
      <c r="G224" s="41"/>
      <c r="H224" s="41"/>
      <c r="I224" s="157"/>
      <c r="J224" s="41"/>
      <c r="K224" s="41"/>
      <c r="L224" s="45"/>
      <c r="M224" s="245"/>
      <c r="N224" s="246"/>
      <c r="O224" s="93"/>
      <c r="P224" s="93"/>
      <c r="Q224" s="93"/>
      <c r="R224" s="93"/>
      <c r="S224" s="93"/>
      <c r="T224" s="9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7" t="s">
        <v>195</v>
      </c>
      <c r="AU224" s="17" t="s">
        <v>85</v>
      </c>
    </row>
    <row r="225" s="2" customFormat="1" ht="21.75" customHeight="1">
      <c r="A225" s="39"/>
      <c r="B225" s="40"/>
      <c r="C225" s="230" t="s">
        <v>256</v>
      </c>
      <c r="D225" s="230" t="s">
        <v>186</v>
      </c>
      <c r="E225" s="231" t="s">
        <v>336</v>
      </c>
      <c r="F225" s="232" t="s">
        <v>337</v>
      </c>
      <c r="G225" s="233" t="s">
        <v>129</v>
      </c>
      <c r="H225" s="234">
        <v>4</v>
      </c>
      <c r="I225" s="235"/>
      <c r="J225" s="236">
        <f>ROUND(I225*H225,2)</f>
        <v>0</v>
      </c>
      <c r="K225" s="232" t="s">
        <v>190</v>
      </c>
      <c r="L225" s="45"/>
      <c r="M225" s="237" t="s">
        <v>1</v>
      </c>
      <c r="N225" s="238" t="s">
        <v>52</v>
      </c>
      <c r="O225" s="93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191</v>
      </c>
      <c r="AT225" s="241" t="s">
        <v>186</v>
      </c>
      <c r="AU225" s="241" t="s">
        <v>85</v>
      </c>
      <c r="AY225" s="17" t="s">
        <v>192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7" t="s">
        <v>191</v>
      </c>
      <c r="BK225" s="242">
        <f>ROUND(I225*H225,2)</f>
        <v>0</v>
      </c>
      <c r="BL225" s="17" t="s">
        <v>191</v>
      </c>
      <c r="BM225" s="241" t="s">
        <v>338</v>
      </c>
    </row>
    <row r="226" s="2" customFormat="1">
      <c r="A226" s="39"/>
      <c r="B226" s="40"/>
      <c r="C226" s="41"/>
      <c r="D226" s="243" t="s">
        <v>193</v>
      </c>
      <c r="E226" s="41"/>
      <c r="F226" s="244" t="s">
        <v>339</v>
      </c>
      <c r="G226" s="41"/>
      <c r="H226" s="41"/>
      <c r="I226" s="157"/>
      <c r="J226" s="41"/>
      <c r="K226" s="41"/>
      <c r="L226" s="45"/>
      <c r="M226" s="245"/>
      <c r="N226" s="246"/>
      <c r="O226" s="93"/>
      <c r="P226" s="93"/>
      <c r="Q226" s="93"/>
      <c r="R226" s="93"/>
      <c r="S226" s="93"/>
      <c r="T226" s="9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7" t="s">
        <v>193</v>
      </c>
      <c r="AU226" s="17" t="s">
        <v>85</v>
      </c>
    </row>
    <row r="227" s="2" customFormat="1">
      <c r="A227" s="39"/>
      <c r="B227" s="40"/>
      <c r="C227" s="41"/>
      <c r="D227" s="243" t="s">
        <v>195</v>
      </c>
      <c r="E227" s="41"/>
      <c r="F227" s="247" t="s">
        <v>340</v>
      </c>
      <c r="G227" s="41"/>
      <c r="H227" s="41"/>
      <c r="I227" s="157"/>
      <c r="J227" s="41"/>
      <c r="K227" s="41"/>
      <c r="L227" s="45"/>
      <c r="M227" s="245"/>
      <c r="N227" s="246"/>
      <c r="O227" s="93"/>
      <c r="P227" s="93"/>
      <c r="Q227" s="93"/>
      <c r="R227" s="93"/>
      <c r="S227" s="93"/>
      <c r="T227" s="9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195</v>
      </c>
      <c r="AU227" s="17" t="s">
        <v>85</v>
      </c>
    </row>
    <row r="228" s="12" customFormat="1">
      <c r="A228" s="12"/>
      <c r="B228" s="248"/>
      <c r="C228" s="249"/>
      <c r="D228" s="243" t="s">
        <v>202</v>
      </c>
      <c r="E228" s="250" t="s">
        <v>1</v>
      </c>
      <c r="F228" s="251" t="s">
        <v>341</v>
      </c>
      <c r="G228" s="249"/>
      <c r="H228" s="252">
        <v>4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58" t="s">
        <v>202</v>
      </c>
      <c r="AU228" s="258" t="s">
        <v>85</v>
      </c>
      <c r="AV228" s="12" t="s">
        <v>94</v>
      </c>
      <c r="AW228" s="12" t="s">
        <v>40</v>
      </c>
      <c r="AX228" s="12" t="s">
        <v>85</v>
      </c>
      <c r="AY228" s="258" t="s">
        <v>192</v>
      </c>
    </row>
    <row r="229" s="13" customFormat="1">
      <c r="A229" s="13"/>
      <c r="B229" s="259"/>
      <c r="C229" s="260"/>
      <c r="D229" s="243" t="s">
        <v>202</v>
      </c>
      <c r="E229" s="261" t="s">
        <v>1</v>
      </c>
      <c r="F229" s="262" t="s">
        <v>204</v>
      </c>
      <c r="G229" s="260"/>
      <c r="H229" s="263">
        <v>4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202</v>
      </c>
      <c r="AU229" s="269" t="s">
        <v>85</v>
      </c>
      <c r="AV229" s="13" t="s">
        <v>191</v>
      </c>
      <c r="AW229" s="13" t="s">
        <v>40</v>
      </c>
      <c r="AX229" s="13" t="s">
        <v>92</v>
      </c>
      <c r="AY229" s="269" t="s">
        <v>192</v>
      </c>
    </row>
    <row r="230" s="2" customFormat="1" ht="21.75" customHeight="1">
      <c r="A230" s="39"/>
      <c r="B230" s="40"/>
      <c r="C230" s="230" t="s">
        <v>342</v>
      </c>
      <c r="D230" s="230" t="s">
        <v>186</v>
      </c>
      <c r="E230" s="231" t="s">
        <v>343</v>
      </c>
      <c r="F230" s="232" t="s">
        <v>344</v>
      </c>
      <c r="G230" s="233" t="s">
        <v>129</v>
      </c>
      <c r="H230" s="234">
        <v>16</v>
      </c>
      <c r="I230" s="235"/>
      <c r="J230" s="236">
        <f>ROUND(I230*H230,2)</f>
        <v>0</v>
      </c>
      <c r="K230" s="232" t="s">
        <v>190</v>
      </c>
      <c r="L230" s="45"/>
      <c r="M230" s="237" t="s">
        <v>1</v>
      </c>
      <c r="N230" s="238" t="s">
        <v>52</v>
      </c>
      <c r="O230" s="93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1" t="s">
        <v>191</v>
      </c>
      <c r="AT230" s="241" t="s">
        <v>186</v>
      </c>
      <c r="AU230" s="241" t="s">
        <v>85</v>
      </c>
      <c r="AY230" s="17" t="s">
        <v>192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7" t="s">
        <v>191</v>
      </c>
      <c r="BK230" s="242">
        <f>ROUND(I230*H230,2)</f>
        <v>0</v>
      </c>
      <c r="BL230" s="17" t="s">
        <v>191</v>
      </c>
      <c r="BM230" s="241" t="s">
        <v>345</v>
      </c>
    </row>
    <row r="231" s="2" customFormat="1">
      <c r="A231" s="39"/>
      <c r="B231" s="40"/>
      <c r="C231" s="41"/>
      <c r="D231" s="243" t="s">
        <v>193</v>
      </c>
      <c r="E231" s="41"/>
      <c r="F231" s="244" t="s">
        <v>346</v>
      </c>
      <c r="G231" s="41"/>
      <c r="H231" s="41"/>
      <c r="I231" s="157"/>
      <c r="J231" s="41"/>
      <c r="K231" s="41"/>
      <c r="L231" s="45"/>
      <c r="M231" s="245"/>
      <c r="N231" s="246"/>
      <c r="O231" s="93"/>
      <c r="P231" s="93"/>
      <c r="Q231" s="93"/>
      <c r="R231" s="93"/>
      <c r="S231" s="93"/>
      <c r="T231" s="94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7" t="s">
        <v>193</v>
      </c>
      <c r="AU231" s="17" t="s">
        <v>85</v>
      </c>
    </row>
    <row r="232" s="2" customFormat="1">
      <c r="A232" s="39"/>
      <c r="B232" s="40"/>
      <c r="C232" s="41"/>
      <c r="D232" s="243" t="s">
        <v>195</v>
      </c>
      <c r="E232" s="41"/>
      <c r="F232" s="247" t="s">
        <v>347</v>
      </c>
      <c r="G232" s="41"/>
      <c r="H232" s="41"/>
      <c r="I232" s="157"/>
      <c r="J232" s="41"/>
      <c r="K232" s="41"/>
      <c r="L232" s="45"/>
      <c r="M232" s="245"/>
      <c r="N232" s="246"/>
      <c r="O232" s="93"/>
      <c r="P232" s="93"/>
      <c r="Q232" s="93"/>
      <c r="R232" s="93"/>
      <c r="S232" s="93"/>
      <c r="T232" s="94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7" t="s">
        <v>195</v>
      </c>
      <c r="AU232" s="17" t="s">
        <v>85</v>
      </c>
    </row>
    <row r="233" s="12" customFormat="1">
      <c r="A233" s="12"/>
      <c r="B233" s="248"/>
      <c r="C233" s="249"/>
      <c r="D233" s="243" t="s">
        <v>202</v>
      </c>
      <c r="E233" s="250" t="s">
        <v>1</v>
      </c>
      <c r="F233" s="251" t="s">
        <v>348</v>
      </c>
      <c r="G233" s="249"/>
      <c r="H233" s="252">
        <v>8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58" t="s">
        <v>202</v>
      </c>
      <c r="AU233" s="258" t="s">
        <v>85</v>
      </c>
      <c r="AV233" s="12" t="s">
        <v>94</v>
      </c>
      <c r="AW233" s="12" t="s">
        <v>40</v>
      </c>
      <c r="AX233" s="12" t="s">
        <v>85</v>
      </c>
      <c r="AY233" s="258" t="s">
        <v>192</v>
      </c>
    </row>
    <row r="234" s="12" customFormat="1">
      <c r="A234" s="12"/>
      <c r="B234" s="248"/>
      <c r="C234" s="249"/>
      <c r="D234" s="243" t="s">
        <v>202</v>
      </c>
      <c r="E234" s="250" t="s">
        <v>1</v>
      </c>
      <c r="F234" s="251" t="s">
        <v>349</v>
      </c>
      <c r="G234" s="249"/>
      <c r="H234" s="252">
        <v>4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58" t="s">
        <v>202</v>
      </c>
      <c r="AU234" s="258" t="s">
        <v>85</v>
      </c>
      <c r="AV234" s="12" t="s">
        <v>94</v>
      </c>
      <c r="AW234" s="12" t="s">
        <v>40</v>
      </c>
      <c r="AX234" s="12" t="s">
        <v>85</v>
      </c>
      <c r="AY234" s="258" t="s">
        <v>192</v>
      </c>
    </row>
    <row r="235" s="12" customFormat="1">
      <c r="A235" s="12"/>
      <c r="B235" s="248"/>
      <c r="C235" s="249"/>
      <c r="D235" s="243" t="s">
        <v>202</v>
      </c>
      <c r="E235" s="250" t="s">
        <v>1</v>
      </c>
      <c r="F235" s="251" t="s">
        <v>350</v>
      </c>
      <c r="G235" s="249"/>
      <c r="H235" s="252">
        <v>4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58" t="s">
        <v>202</v>
      </c>
      <c r="AU235" s="258" t="s">
        <v>85</v>
      </c>
      <c r="AV235" s="12" t="s">
        <v>94</v>
      </c>
      <c r="AW235" s="12" t="s">
        <v>40</v>
      </c>
      <c r="AX235" s="12" t="s">
        <v>85</v>
      </c>
      <c r="AY235" s="258" t="s">
        <v>192</v>
      </c>
    </row>
    <row r="236" s="13" customFormat="1">
      <c r="A236" s="13"/>
      <c r="B236" s="259"/>
      <c r="C236" s="260"/>
      <c r="D236" s="243" t="s">
        <v>202</v>
      </c>
      <c r="E236" s="261" t="s">
        <v>1</v>
      </c>
      <c r="F236" s="262" t="s">
        <v>204</v>
      </c>
      <c r="G236" s="260"/>
      <c r="H236" s="263">
        <v>16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202</v>
      </c>
      <c r="AU236" s="269" t="s">
        <v>85</v>
      </c>
      <c r="AV236" s="13" t="s">
        <v>191</v>
      </c>
      <c r="AW236" s="13" t="s">
        <v>40</v>
      </c>
      <c r="AX236" s="13" t="s">
        <v>92</v>
      </c>
      <c r="AY236" s="269" t="s">
        <v>192</v>
      </c>
    </row>
    <row r="237" s="2" customFormat="1" ht="21.75" customHeight="1">
      <c r="A237" s="39"/>
      <c r="B237" s="40"/>
      <c r="C237" s="230" t="s">
        <v>314</v>
      </c>
      <c r="D237" s="230" t="s">
        <v>186</v>
      </c>
      <c r="E237" s="231" t="s">
        <v>351</v>
      </c>
      <c r="F237" s="232" t="s">
        <v>352</v>
      </c>
      <c r="G237" s="233" t="s">
        <v>129</v>
      </c>
      <c r="H237" s="234">
        <v>6</v>
      </c>
      <c r="I237" s="235"/>
      <c r="J237" s="236">
        <f>ROUND(I237*H237,2)</f>
        <v>0</v>
      </c>
      <c r="K237" s="232" t="s">
        <v>190</v>
      </c>
      <c r="L237" s="45"/>
      <c r="M237" s="237" t="s">
        <v>1</v>
      </c>
      <c r="N237" s="238" t="s">
        <v>52</v>
      </c>
      <c r="O237" s="93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1" t="s">
        <v>191</v>
      </c>
      <c r="AT237" s="241" t="s">
        <v>186</v>
      </c>
      <c r="AU237" s="241" t="s">
        <v>85</v>
      </c>
      <c r="AY237" s="17" t="s">
        <v>192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7" t="s">
        <v>191</v>
      </c>
      <c r="BK237" s="242">
        <f>ROUND(I237*H237,2)</f>
        <v>0</v>
      </c>
      <c r="BL237" s="17" t="s">
        <v>191</v>
      </c>
      <c r="BM237" s="241" t="s">
        <v>353</v>
      </c>
    </row>
    <row r="238" s="2" customFormat="1">
      <c r="A238" s="39"/>
      <c r="B238" s="40"/>
      <c r="C238" s="41"/>
      <c r="D238" s="243" t="s">
        <v>193</v>
      </c>
      <c r="E238" s="41"/>
      <c r="F238" s="244" t="s">
        <v>354</v>
      </c>
      <c r="G238" s="41"/>
      <c r="H238" s="41"/>
      <c r="I238" s="157"/>
      <c r="J238" s="41"/>
      <c r="K238" s="41"/>
      <c r="L238" s="45"/>
      <c r="M238" s="245"/>
      <c r="N238" s="246"/>
      <c r="O238" s="93"/>
      <c r="P238" s="93"/>
      <c r="Q238" s="93"/>
      <c r="R238" s="93"/>
      <c r="S238" s="93"/>
      <c r="T238" s="94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7" t="s">
        <v>193</v>
      </c>
      <c r="AU238" s="17" t="s">
        <v>85</v>
      </c>
    </row>
    <row r="239" s="2" customFormat="1">
      <c r="A239" s="39"/>
      <c r="B239" s="40"/>
      <c r="C239" s="41"/>
      <c r="D239" s="243" t="s">
        <v>195</v>
      </c>
      <c r="E239" s="41"/>
      <c r="F239" s="247" t="s">
        <v>355</v>
      </c>
      <c r="G239" s="41"/>
      <c r="H239" s="41"/>
      <c r="I239" s="157"/>
      <c r="J239" s="41"/>
      <c r="K239" s="41"/>
      <c r="L239" s="45"/>
      <c r="M239" s="245"/>
      <c r="N239" s="246"/>
      <c r="O239" s="93"/>
      <c r="P239" s="93"/>
      <c r="Q239" s="93"/>
      <c r="R239" s="93"/>
      <c r="S239" s="93"/>
      <c r="T239" s="94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7" t="s">
        <v>195</v>
      </c>
      <c r="AU239" s="17" t="s">
        <v>85</v>
      </c>
    </row>
    <row r="240" s="12" customFormat="1">
      <c r="A240" s="12"/>
      <c r="B240" s="248"/>
      <c r="C240" s="249"/>
      <c r="D240" s="243" t="s">
        <v>202</v>
      </c>
      <c r="E240" s="250" t="s">
        <v>1</v>
      </c>
      <c r="F240" s="251" t="s">
        <v>356</v>
      </c>
      <c r="G240" s="249"/>
      <c r="H240" s="252">
        <v>6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58" t="s">
        <v>202</v>
      </c>
      <c r="AU240" s="258" t="s">
        <v>85</v>
      </c>
      <c r="AV240" s="12" t="s">
        <v>94</v>
      </c>
      <c r="AW240" s="12" t="s">
        <v>40</v>
      </c>
      <c r="AX240" s="12" t="s">
        <v>85</v>
      </c>
      <c r="AY240" s="258" t="s">
        <v>192</v>
      </c>
    </row>
    <row r="241" s="13" customFormat="1">
      <c r="A241" s="13"/>
      <c r="B241" s="259"/>
      <c r="C241" s="260"/>
      <c r="D241" s="243" t="s">
        <v>202</v>
      </c>
      <c r="E241" s="261" t="s">
        <v>1</v>
      </c>
      <c r="F241" s="262" t="s">
        <v>204</v>
      </c>
      <c r="G241" s="260"/>
      <c r="H241" s="263">
        <v>6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9" t="s">
        <v>202</v>
      </c>
      <c r="AU241" s="269" t="s">
        <v>85</v>
      </c>
      <c r="AV241" s="13" t="s">
        <v>191</v>
      </c>
      <c r="AW241" s="13" t="s">
        <v>40</v>
      </c>
      <c r="AX241" s="13" t="s">
        <v>92</v>
      </c>
      <c r="AY241" s="269" t="s">
        <v>192</v>
      </c>
    </row>
    <row r="242" s="2" customFormat="1" ht="21.75" customHeight="1">
      <c r="A242" s="39"/>
      <c r="B242" s="40"/>
      <c r="C242" s="230" t="s">
        <v>357</v>
      </c>
      <c r="D242" s="230" t="s">
        <v>186</v>
      </c>
      <c r="E242" s="231" t="s">
        <v>358</v>
      </c>
      <c r="F242" s="232" t="s">
        <v>359</v>
      </c>
      <c r="G242" s="233" t="s">
        <v>117</v>
      </c>
      <c r="H242" s="234">
        <v>2.0670000000000002</v>
      </c>
      <c r="I242" s="235"/>
      <c r="J242" s="236">
        <f>ROUND(I242*H242,2)</f>
        <v>0</v>
      </c>
      <c r="K242" s="232" t="s">
        <v>190</v>
      </c>
      <c r="L242" s="45"/>
      <c r="M242" s="237" t="s">
        <v>1</v>
      </c>
      <c r="N242" s="238" t="s">
        <v>52</v>
      </c>
      <c r="O242" s="93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191</v>
      </c>
      <c r="AT242" s="241" t="s">
        <v>186</v>
      </c>
      <c r="AU242" s="241" t="s">
        <v>85</v>
      </c>
      <c r="AY242" s="17" t="s">
        <v>192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7" t="s">
        <v>191</v>
      </c>
      <c r="BK242" s="242">
        <f>ROUND(I242*H242,2)</f>
        <v>0</v>
      </c>
      <c r="BL242" s="17" t="s">
        <v>191</v>
      </c>
      <c r="BM242" s="241" t="s">
        <v>360</v>
      </c>
    </row>
    <row r="243" s="2" customFormat="1">
      <c r="A243" s="39"/>
      <c r="B243" s="40"/>
      <c r="C243" s="41"/>
      <c r="D243" s="243" t="s">
        <v>193</v>
      </c>
      <c r="E243" s="41"/>
      <c r="F243" s="244" t="s">
        <v>361</v>
      </c>
      <c r="G243" s="41"/>
      <c r="H243" s="41"/>
      <c r="I243" s="157"/>
      <c r="J243" s="41"/>
      <c r="K243" s="41"/>
      <c r="L243" s="45"/>
      <c r="M243" s="245"/>
      <c r="N243" s="246"/>
      <c r="O243" s="93"/>
      <c r="P243" s="93"/>
      <c r="Q243" s="93"/>
      <c r="R243" s="93"/>
      <c r="S243" s="93"/>
      <c r="T243" s="94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7" t="s">
        <v>193</v>
      </c>
      <c r="AU243" s="17" t="s">
        <v>85</v>
      </c>
    </row>
    <row r="244" s="2" customFormat="1">
      <c r="A244" s="39"/>
      <c r="B244" s="40"/>
      <c r="C244" s="41"/>
      <c r="D244" s="243" t="s">
        <v>195</v>
      </c>
      <c r="E244" s="41"/>
      <c r="F244" s="247" t="s">
        <v>362</v>
      </c>
      <c r="G244" s="41"/>
      <c r="H244" s="41"/>
      <c r="I244" s="157"/>
      <c r="J244" s="41"/>
      <c r="K244" s="41"/>
      <c r="L244" s="45"/>
      <c r="M244" s="245"/>
      <c r="N244" s="246"/>
      <c r="O244" s="93"/>
      <c r="P244" s="93"/>
      <c r="Q244" s="93"/>
      <c r="R244" s="93"/>
      <c r="S244" s="93"/>
      <c r="T244" s="94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195</v>
      </c>
      <c r="AU244" s="17" t="s">
        <v>85</v>
      </c>
    </row>
    <row r="245" s="12" customFormat="1">
      <c r="A245" s="12"/>
      <c r="B245" s="248"/>
      <c r="C245" s="249"/>
      <c r="D245" s="243" t="s">
        <v>202</v>
      </c>
      <c r="E245" s="250" t="s">
        <v>1</v>
      </c>
      <c r="F245" s="251" t="s">
        <v>120</v>
      </c>
      <c r="G245" s="249"/>
      <c r="H245" s="252">
        <v>1.3400000000000001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58" t="s">
        <v>202</v>
      </c>
      <c r="AU245" s="258" t="s">
        <v>85</v>
      </c>
      <c r="AV245" s="12" t="s">
        <v>94</v>
      </c>
      <c r="AW245" s="12" t="s">
        <v>40</v>
      </c>
      <c r="AX245" s="12" t="s">
        <v>85</v>
      </c>
      <c r="AY245" s="258" t="s">
        <v>192</v>
      </c>
    </row>
    <row r="246" s="12" customFormat="1">
      <c r="A246" s="12"/>
      <c r="B246" s="248"/>
      <c r="C246" s="249"/>
      <c r="D246" s="243" t="s">
        <v>202</v>
      </c>
      <c r="E246" s="250" t="s">
        <v>1</v>
      </c>
      <c r="F246" s="251" t="s">
        <v>115</v>
      </c>
      <c r="G246" s="249"/>
      <c r="H246" s="252">
        <v>0.72699999999999998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58" t="s">
        <v>202</v>
      </c>
      <c r="AU246" s="258" t="s">
        <v>85</v>
      </c>
      <c r="AV246" s="12" t="s">
        <v>94</v>
      </c>
      <c r="AW246" s="12" t="s">
        <v>40</v>
      </c>
      <c r="AX246" s="12" t="s">
        <v>85</v>
      </c>
      <c r="AY246" s="258" t="s">
        <v>192</v>
      </c>
    </row>
    <row r="247" s="13" customFormat="1">
      <c r="A247" s="13"/>
      <c r="B247" s="259"/>
      <c r="C247" s="260"/>
      <c r="D247" s="243" t="s">
        <v>202</v>
      </c>
      <c r="E247" s="261" t="s">
        <v>136</v>
      </c>
      <c r="F247" s="262" t="s">
        <v>204</v>
      </c>
      <c r="G247" s="260"/>
      <c r="H247" s="263">
        <v>2.0670000000000002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9" t="s">
        <v>202</v>
      </c>
      <c r="AU247" s="269" t="s">
        <v>85</v>
      </c>
      <c r="AV247" s="13" t="s">
        <v>191</v>
      </c>
      <c r="AW247" s="13" t="s">
        <v>40</v>
      </c>
      <c r="AX247" s="13" t="s">
        <v>92</v>
      </c>
      <c r="AY247" s="269" t="s">
        <v>192</v>
      </c>
    </row>
    <row r="248" s="2" customFormat="1" ht="21.75" customHeight="1">
      <c r="A248" s="39"/>
      <c r="B248" s="40"/>
      <c r="C248" s="230" t="s">
        <v>321</v>
      </c>
      <c r="D248" s="230" t="s">
        <v>186</v>
      </c>
      <c r="E248" s="231" t="s">
        <v>363</v>
      </c>
      <c r="F248" s="232" t="s">
        <v>364</v>
      </c>
      <c r="G248" s="233" t="s">
        <v>117</v>
      </c>
      <c r="H248" s="234">
        <v>2.0670000000000002</v>
      </c>
      <c r="I248" s="235"/>
      <c r="J248" s="236">
        <f>ROUND(I248*H248,2)</f>
        <v>0</v>
      </c>
      <c r="K248" s="232" t="s">
        <v>190</v>
      </c>
      <c r="L248" s="45"/>
      <c r="M248" s="237" t="s">
        <v>1</v>
      </c>
      <c r="N248" s="238" t="s">
        <v>52</v>
      </c>
      <c r="O248" s="93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191</v>
      </c>
      <c r="AT248" s="241" t="s">
        <v>186</v>
      </c>
      <c r="AU248" s="241" t="s">
        <v>85</v>
      </c>
      <c r="AY248" s="17" t="s">
        <v>192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7" t="s">
        <v>191</v>
      </c>
      <c r="BK248" s="242">
        <f>ROUND(I248*H248,2)</f>
        <v>0</v>
      </c>
      <c r="BL248" s="17" t="s">
        <v>191</v>
      </c>
      <c r="BM248" s="241" t="s">
        <v>365</v>
      </c>
    </row>
    <row r="249" s="2" customFormat="1">
      <c r="A249" s="39"/>
      <c r="B249" s="40"/>
      <c r="C249" s="41"/>
      <c r="D249" s="243" t="s">
        <v>193</v>
      </c>
      <c r="E249" s="41"/>
      <c r="F249" s="244" t="s">
        <v>366</v>
      </c>
      <c r="G249" s="41"/>
      <c r="H249" s="41"/>
      <c r="I249" s="157"/>
      <c r="J249" s="41"/>
      <c r="K249" s="41"/>
      <c r="L249" s="45"/>
      <c r="M249" s="245"/>
      <c r="N249" s="246"/>
      <c r="O249" s="93"/>
      <c r="P249" s="93"/>
      <c r="Q249" s="93"/>
      <c r="R249" s="93"/>
      <c r="S249" s="93"/>
      <c r="T249" s="9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7" t="s">
        <v>193</v>
      </c>
      <c r="AU249" s="17" t="s">
        <v>85</v>
      </c>
    </row>
    <row r="250" s="2" customFormat="1">
      <c r="A250" s="39"/>
      <c r="B250" s="40"/>
      <c r="C250" s="41"/>
      <c r="D250" s="243" t="s">
        <v>195</v>
      </c>
      <c r="E250" s="41"/>
      <c r="F250" s="247" t="s">
        <v>367</v>
      </c>
      <c r="G250" s="41"/>
      <c r="H250" s="41"/>
      <c r="I250" s="157"/>
      <c r="J250" s="41"/>
      <c r="K250" s="41"/>
      <c r="L250" s="45"/>
      <c r="M250" s="245"/>
      <c r="N250" s="246"/>
      <c r="O250" s="93"/>
      <c r="P250" s="93"/>
      <c r="Q250" s="93"/>
      <c r="R250" s="93"/>
      <c r="S250" s="93"/>
      <c r="T250" s="9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7" t="s">
        <v>195</v>
      </c>
      <c r="AU250" s="17" t="s">
        <v>85</v>
      </c>
    </row>
    <row r="251" s="12" customFormat="1">
      <c r="A251" s="12"/>
      <c r="B251" s="248"/>
      <c r="C251" s="249"/>
      <c r="D251" s="243" t="s">
        <v>202</v>
      </c>
      <c r="E251" s="250" t="s">
        <v>1</v>
      </c>
      <c r="F251" s="251" t="s">
        <v>136</v>
      </c>
      <c r="G251" s="249"/>
      <c r="H251" s="252">
        <v>2.0670000000000002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58" t="s">
        <v>202</v>
      </c>
      <c r="AU251" s="258" t="s">
        <v>85</v>
      </c>
      <c r="AV251" s="12" t="s">
        <v>94</v>
      </c>
      <c r="AW251" s="12" t="s">
        <v>40</v>
      </c>
      <c r="AX251" s="12" t="s">
        <v>85</v>
      </c>
      <c r="AY251" s="258" t="s">
        <v>192</v>
      </c>
    </row>
    <row r="252" s="13" customFormat="1">
      <c r="A252" s="13"/>
      <c r="B252" s="259"/>
      <c r="C252" s="260"/>
      <c r="D252" s="243" t="s">
        <v>202</v>
      </c>
      <c r="E252" s="261" t="s">
        <v>1</v>
      </c>
      <c r="F252" s="262" t="s">
        <v>204</v>
      </c>
      <c r="G252" s="260"/>
      <c r="H252" s="263">
        <v>2.0670000000000002</v>
      </c>
      <c r="I252" s="264"/>
      <c r="J252" s="260"/>
      <c r="K252" s="260"/>
      <c r="L252" s="265"/>
      <c r="M252" s="266"/>
      <c r="N252" s="267"/>
      <c r="O252" s="267"/>
      <c r="P252" s="267"/>
      <c r="Q252" s="267"/>
      <c r="R252" s="267"/>
      <c r="S252" s="267"/>
      <c r="T252" s="26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9" t="s">
        <v>202</v>
      </c>
      <c r="AU252" s="269" t="s">
        <v>85</v>
      </c>
      <c r="AV252" s="13" t="s">
        <v>191</v>
      </c>
      <c r="AW252" s="13" t="s">
        <v>40</v>
      </c>
      <c r="AX252" s="13" t="s">
        <v>92</v>
      </c>
      <c r="AY252" s="269" t="s">
        <v>192</v>
      </c>
    </row>
    <row r="253" s="2" customFormat="1" ht="21.75" customHeight="1">
      <c r="A253" s="39"/>
      <c r="B253" s="40"/>
      <c r="C253" s="230" t="s">
        <v>368</v>
      </c>
      <c r="D253" s="230" t="s">
        <v>186</v>
      </c>
      <c r="E253" s="231" t="s">
        <v>369</v>
      </c>
      <c r="F253" s="232" t="s">
        <v>370</v>
      </c>
      <c r="G253" s="233" t="s">
        <v>117</v>
      </c>
      <c r="H253" s="234">
        <v>2.0670000000000002</v>
      </c>
      <c r="I253" s="235"/>
      <c r="J253" s="236">
        <f>ROUND(I253*H253,2)</f>
        <v>0</v>
      </c>
      <c r="K253" s="232" t="s">
        <v>190</v>
      </c>
      <c r="L253" s="45"/>
      <c r="M253" s="237" t="s">
        <v>1</v>
      </c>
      <c r="N253" s="238" t="s">
        <v>52</v>
      </c>
      <c r="O253" s="93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191</v>
      </c>
      <c r="AT253" s="241" t="s">
        <v>186</v>
      </c>
      <c r="AU253" s="241" t="s">
        <v>85</v>
      </c>
      <c r="AY253" s="17" t="s">
        <v>192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7" t="s">
        <v>191</v>
      </c>
      <c r="BK253" s="242">
        <f>ROUND(I253*H253,2)</f>
        <v>0</v>
      </c>
      <c r="BL253" s="17" t="s">
        <v>191</v>
      </c>
      <c r="BM253" s="241" t="s">
        <v>371</v>
      </c>
    </row>
    <row r="254" s="2" customFormat="1">
      <c r="A254" s="39"/>
      <c r="B254" s="40"/>
      <c r="C254" s="41"/>
      <c r="D254" s="243" t="s">
        <v>193</v>
      </c>
      <c r="E254" s="41"/>
      <c r="F254" s="244" t="s">
        <v>372</v>
      </c>
      <c r="G254" s="41"/>
      <c r="H254" s="41"/>
      <c r="I254" s="157"/>
      <c r="J254" s="41"/>
      <c r="K254" s="41"/>
      <c r="L254" s="45"/>
      <c r="M254" s="245"/>
      <c r="N254" s="246"/>
      <c r="O254" s="93"/>
      <c r="P254" s="93"/>
      <c r="Q254" s="93"/>
      <c r="R254" s="93"/>
      <c r="S254" s="93"/>
      <c r="T254" s="94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7" t="s">
        <v>193</v>
      </c>
      <c r="AU254" s="17" t="s">
        <v>85</v>
      </c>
    </row>
    <row r="255" s="2" customFormat="1">
      <c r="A255" s="39"/>
      <c r="B255" s="40"/>
      <c r="C255" s="41"/>
      <c r="D255" s="243" t="s">
        <v>195</v>
      </c>
      <c r="E255" s="41"/>
      <c r="F255" s="247" t="s">
        <v>373</v>
      </c>
      <c r="G255" s="41"/>
      <c r="H255" s="41"/>
      <c r="I255" s="157"/>
      <c r="J255" s="41"/>
      <c r="K255" s="41"/>
      <c r="L255" s="45"/>
      <c r="M255" s="245"/>
      <c r="N255" s="246"/>
      <c r="O255" s="93"/>
      <c r="P255" s="93"/>
      <c r="Q255" s="93"/>
      <c r="R255" s="93"/>
      <c r="S255" s="93"/>
      <c r="T255" s="9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7" t="s">
        <v>195</v>
      </c>
      <c r="AU255" s="17" t="s">
        <v>85</v>
      </c>
    </row>
    <row r="256" s="12" customFormat="1">
      <c r="A256" s="12"/>
      <c r="B256" s="248"/>
      <c r="C256" s="249"/>
      <c r="D256" s="243" t="s">
        <v>202</v>
      </c>
      <c r="E256" s="250" t="s">
        <v>1</v>
      </c>
      <c r="F256" s="251" t="s">
        <v>136</v>
      </c>
      <c r="G256" s="249"/>
      <c r="H256" s="252">
        <v>2.0670000000000002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58" t="s">
        <v>202</v>
      </c>
      <c r="AU256" s="258" t="s">
        <v>85</v>
      </c>
      <c r="AV256" s="12" t="s">
        <v>94</v>
      </c>
      <c r="AW256" s="12" t="s">
        <v>40</v>
      </c>
      <c r="AX256" s="12" t="s">
        <v>85</v>
      </c>
      <c r="AY256" s="258" t="s">
        <v>192</v>
      </c>
    </row>
    <row r="257" s="13" customFormat="1">
      <c r="A257" s="13"/>
      <c r="B257" s="259"/>
      <c r="C257" s="260"/>
      <c r="D257" s="243" t="s">
        <v>202</v>
      </c>
      <c r="E257" s="261" t="s">
        <v>1</v>
      </c>
      <c r="F257" s="262" t="s">
        <v>204</v>
      </c>
      <c r="G257" s="260"/>
      <c r="H257" s="263">
        <v>2.0670000000000002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9" t="s">
        <v>202</v>
      </c>
      <c r="AU257" s="269" t="s">
        <v>85</v>
      </c>
      <c r="AV257" s="13" t="s">
        <v>191</v>
      </c>
      <c r="AW257" s="13" t="s">
        <v>40</v>
      </c>
      <c r="AX257" s="13" t="s">
        <v>92</v>
      </c>
      <c r="AY257" s="269" t="s">
        <v>192</v>
      </c>
    </row>
    <row r="258" s="2" customFormat="1" ht="21.75" customHeight="1">
      <c r="A258" s="39"/>
      <c r="B258" s="40"/>
      <c r="C258" s="230" t="s">
        <v>326</v>
      </c>
      <c r="D258" s="230" t="s">
        <v>186</v>
      </c>
      <c r="E258" s="231" t="s">
        <v>374</v>
      </c>
      <c r="F258" s="232" t="s">
        <v>375</v>
      </c>
      <c r="G258" s="233" t="s">
        <v>376</v>
      </c>
      <c r="H258" s="234">
        <v>4</v>
      </c>
      <c r="I258" s="235"/>
      <c r="J258" s="236">
        <f>ROUND(I258*H258,2)</f>
        <v>0</v>
      </c>
      <c r="K258" s="232" t="s">
        <v>190</v>
      </c>
      <c r="L258" s="45"/>
      <c r="M258" s="237" t="s">
        <v>1</v>
      </c>
      <c r="N258" s="238" t="s">
        <v>52</v>
      </c>
      <c r="O258" s="93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1" t="s">
        <v>191</v>
      </c>
      <c r="AT258" s="241" t="s">
        <v>186</v>
      </c>
      <c r="AU258" s="241" t="s">
        <v>85</v>
      </c>
      <c r="AY258" s="17" t="s">
        <v>192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7" t="s">
        <v>191</v>
      </c>
      <c r="BK258" s="242">
        <f>ROUND(I258*H258,2)</f>
        <v>0</v>
      </c>
      <c r="BL258" s="17" t="s">
        <v>191</v>
      </c>
      <c r="BM258" s="241" t="s">
        <v>377</v>
      </c>
    </row>
    <row r="259" s="2" customFormat="1">
      <c r="A259" s="39"/>
      <c r="B259" s="40"/>
      <c r="C259" s="41"/>
      <c r="D259" s="243" t="s">
        <v>193</v>
      </c>
      <c r="E259" s="41"/>
      <c r="F259" s="244" t="s">
        <v>378</v>
      </c>
      <c r="G259" s="41"/>
      <c r="H259" s="41"/>
      <c r="I259" s="157"/>
      <c r="J259" s="41"/>
      <c r="K259" s="41"/>
      <c r="L259" s="45"/>
      <c r="M259" s="245"/>
      <c r="N259" s="246"/>
      <c r="O259" s="93"/>
      <c r="P259" s="93"/>
      <c r="Q259" s="93"/>
      <c r="R259" s="93"/>
      <c r="S259" s="93"/>
      <c r="T259" s="9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7" t="s">
        <v>193</v>
      </c>
      <c r="AU259" s="17" t="s">
        <v>85</v>
      </c>
    </row>
    <row r="260" s="12" customFormat="1">
      <c r="A260" s="12"/>
      <c r="B260" s="248"/>
      <c r="C260" s="249"/>
      <c r="D260" s="243" t="s">
        <v>202</v>
      </c>
      <c r="E260" s="250" t="s">
        <v>1</v>
      </c>
      <c r="F260" s="251" t="s">
        <v>341</v>
      </c>
      <c r="G260" s="249"/>
      <c r="H260" s="252">
        <v>4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58" t="s">
        <v>202</v>
      </c>
      <c r="AU260" s="258" t="s">
        <v>85</v>
      </c>
      <c r="AV260" s="12" t="s">
        <v>94</v>
      </c>
      <c r="AW260" s="12" t="s">
        <v>40</v>
      </c>
      <c r="AX260" s="12" t="s">
        <v>85</v>
      </c>
      <c r="AY260" s="258" t="s">
        <v>192</v>
      </c>
    </row>
    <row r="261" s="13" customFormat="1">
      <c r="A261" s="13"/>
      <c r="B261" s="259"/>
      <c r="C261" s="260"/>
      <c r="D261" s="243" t="s">
        <v>202</v>
      </c>
      <c r="E261" s="261" t="s">
        <v>1</v>
      </c>
      <c r="F261" s="262" t="s">
        <v>204</v>
      </c>
      <c r="G261" s="260"/>
      <c r="H261" s="263">
        <v>4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9" t="s">
        <v>202</v>
      </c>
      <c r="AU261" s="269" t="s">
        <v>85</v>
      </c>
      <c r="AV261" s="13" t="s">
        <v>191</v>
      </c>
      <c r="AW261" s="13" t="s">
        <v>40</v>
      </c>
      <c r="AX261" s="13" t="s">
        <v>92</v>
      </c>
      <c r="AY261" s="269" t="s">
        <v>192</v>
      </c>
    </row>
    <row r="262" s="2" customFormat="1" ht="21.75" customHeight="1">
      <c r="A262" s="39"/>
      <c r="B262" s="40"/>
      <c r="C262" s="230" t="s">
        <v>379</v>
      </c>
      <c r="D262" s="230" t="s">
        <v>186</v>
      </c>
      <c r="E262" s="231" t="s">
        <v>380</v>
      </c>
      <c r="F262" s="232" t="s">
        <v>381</v>
      </c>
      <c r="G262" s="233" t="s">
        <v>376</v>
      </c>
      <c r="H262" s="234">
        <v>16</v>
      </c>
      <c r="I262" s="235"/>
      <c r="J262" s="236">
        <f>ROUND(I262*H262,2)</f>
        <v>0</v>
      </c>
      <c r="K262" s="232" t="s">
        <v>190</v>
      </c>
      <c r="L262" s="45"/>
      <c r="M262" s="237" t="s">
        <v>1</v>
      </c>
      <c r="N262" s="238" t="s">
        <v>52</v>
      </c>
      <c r="O262" s="93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1" t="s">
        <v>191</v>
      </c>
      <c r="AT262" s="241" t="s">
        <v>186</v>
      </c>
      <c r="AU262" s="241" t="s">
        <v>85</v>
      </c>
      <c r="AY262" s="17" t="s">
        <v>192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7" t="s">
        <v>191</v>
      </c>
      <c r="BK262" s="242">
        <f>ROUND(I262*H262,2)</f>
        <v>0</v>
      </c>
      <c r="BL262" s="17" t="s">
        <v>191</v>
      </c>
      <c r="BM262" s="241" t="s">
        <v>382</v>
      </c>
    </row>
    <row r="263" s="2" customFormat="1">
      <c r="A263" s="39"/>
      <c r="B263" s="40"/>
      <c r="C263" s="41"/>
      <c r="D263" s="243" t="s">
        <v>193</v>
      </c>
      <c r="E263" s="41"/>
      <c r="F263" s="244" t="s">
        <v>383</v>
      </c>
      <c r="G263" s="41"/>
      <c r="H263" s="41"/>
      <c r="I263" s="157"/>
      <c r="J263" s="41"/>
      <c r="K263" s="41"/>
      <c r="L263" s="45"/>
      <c r="M263" s="245"/>
      <c r="N263" s="246"/>
      <c r="O263" s="93"/>
      <c r="P263" s="93"/>
      <c r="Q263" s="93"/>
      <c r="R263" s="93"/>
      <c r="S263" s="93"/>
      <c r="T263" s="94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7" t="s">
        <v>193</v>
      </c>
      <c r="AU263" s="17" t="s">
        <v>85</v>
      </c>
    </row>
    <row r="264" s="12" customFormat="1">
      <c r="A264" s="12"/>
      <c r="B264" s="248"/>
      <c r="C264" s="249"/>
      <c r="D264" s="243" t="s">
        <v>202</v>
      </c>
      <c r="E264" s="250" t="s">
        <v>1</v>
      </c>
      <c r="F264" s="251" t="s">
        <v>348</v>
      </c>
      <c r="G264" s="249"/>
      <c r="H264" s="252">
        <v>8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58" t="s">
        <v>202</v>
      </c>
      <c r="AU264" s="258" t="s">
        <v>85</v>
      </c>
      <c r="AV264" s="12" t="s">
        <v>94</v>
      </c>
      <c r="AW264" s="12" t="s">
        <v>40</v>
      </c>
      <c r="AX264" s="12" t="s">
        <v>85</v>
      </c>
      <c r="AY264" s="258" t="s">
        <v>192</v>
      </c>
    </row>
    <row r="265" s="12" customFormat="1">
      <c r="A265" s="12"/>
      <c r="B265" s="248"/>
      <c r="C265" s="249"/>
      <c r="D265" s="243" t="s">
        <v>202</v>
      </c>
      <c r="E265" s="250" t="s">
        <v>1</v>
      </c>
      <c r="F265" s="251" t="s">
        <v>349</v>
      </c>
      <c r="G265" s="249"/>
      <c r="H265" s="252">
        <v>4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58" t="s">
        <v>202</v>
      </c>
      <c r="AU265" s="258" t="s">
        <v>85</v>
      </c>
      <c r="AV265" s="12" t="s">
        <v>94</v>
      </c>
      <c r="AW265" s="12" t="s">
        <v>40</v>
      </c>
      <c r="AX265" s="12" t="s">
        <v>85</v>
      </c>
      <c r="AY265" s="258" t="s">
        <v>192</v>
      </c>
    </row>
    <row r="266" s="12" customFormat="1">
      <c r="A266" s="12"/>
      <c r="B266" s="248"/>
      <c r="C266" s="249"/>
      <c r="D266" s="243" t="s">
        <v>202</v>
      </c>
      <c r="E266" s="250" t="s">
        <v>1</v>
      </c>
      <c r="F266" s="251" t="s">
        <v>350</v>
      </c>
      <c r="G266" s="249"/>
      <c r="H266" s="252">
        <v>4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58" t="s">
        <v>202</v>
      </c>
      <c r="AU266" s="258" t="s">
        <v>85</v>
      </c>
      <c r="AV266" s="12" t="s">
        <v>94</v>
      </c>
      <c r="AW266" s="12" t="s">
        <v>40</v>
      </c>
      <c r="AX266" s="12" t="s">
        <v>85</v>
      </c>
      <c r="AY266" s="258" t="s">
        <v>192</v>
      </c>
    </row>
    <row r="267" s="13" customFormat="1">
      <c r="A267" s="13"/>
      <c r="B267" s="259"/>
      <c r="C267" s="260"/>
      <c r="D267" s="243" t="s">
        <v>202</v>
      </c>
      <c r="E267" s="261" t="s">
        <v>1</v>
      </c>
      <c r="F267" s="262" t="s">
        <v>204</v>
      </c>
      <c r="G267" s="260"/>
      <c r="H267" s="263">
        <v>16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9" t="s">
        <v>202</v>
      </c>
      <c r="AU267" s="269" t="s">
        <v>85</v>
      </c>
      <c r="AV267" s="13" t="s">
        <v>191</v>
      </c>
      <c r="AW267" s="13" t="s">
        <v>40</v>
      </c>
      <c r="AX267" s="13" t="s">
        <v>92</v>
      </c>
      <c r="AY267" s="269" t="s">
        <v>192</v>
      </c>
    </row>
    <row r="268" s="2" customFormat="1" ht="21.75" customHeight="1">
      <c r="A268" s="39"/>
      <c r="B268" s="40"/>
      <c r="C268" s="230" t="s">
        <v>384</v>
      </c>
      <c r="D268" s="230" t="s">
        <v>186</v>
      </c>
      <c r="E268" s="231" t="s">
        <v>385</v>
      </c>
      <c r="F268" s="232" t="s">
        <v>386</v>
      </c>
      <c r="G268" s="233" t="s">
        <v>376</v>
      </c>
      <c r="H268" s="234">
        <v>6</v>
      </c>
      <c r="I268" s="235"/>
      <c r="J268" s="236">
        <f>ROUND(I268*H268,2)</f>
        <v>0</v>
      </c>
      <c r="K268" s="232" t="s">
        <v>190</v>
      </c>
      <c r="L268" s="45"/>
      <c r="M268" s="237" t="s">
        <v>1</v>
      </c>
      <c r="N268" s="238" t="s">
        <v>52</v>
      </c>
      <c r="O268" s="93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1" t="s">
        <v>191</v>
      </c>
      <c r="AT268" s="241" t="s">
        <v>186</v>
      </c>
      <c r="AU268" s="241" t="s">
        <v>85</v>
      </c>
      <c r="AY268" s="17" t="s">
        <v>192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7" t="s">
        <v>191</v>
      </c>
      <c r="BK268" s="242">
        <f>ROUND(I268*H268,2)</f>
        <v>0</v>
      </c>
      <c r="BL268" s="17" t="s">
        <v>191</v>
      </c>
      <c r="BM268" s="241" t="s">
        <v>387</v>
      </c>
    </row>
    <row r="269" s="2" customFormat="1">
      <c r="A269" s="39"/>
      <c r="B269" s="40"/>
      <c r="C269" s="41"/>
      <c r="D269" s="243" t="s">
        <v>193</v>
      </c>
      <c r="E269" s="41"/>
      <c r="F269" s="244" t="s">
        <v>388</v>
      </c>
      <c r="G269" s="41"/>
      <c r="H269" s="41"/>
      <c r="I269" s="157"/>
      <c r="J269" s="41"/>
      <c r="K269" s="41"/>
      <c r="L269" s="45"/>
      <c r="M269" s="245"/>
      <c r="N269" s="246"/>
      <c r="O269" s="93"/>
      <c r="P269" s="93"/>
      <c r="Q269" s="93"/>
      <c r="R269" s="93"/>
      <c r="S269" s="93"/>
      <c r="T269" s="94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7" t="s">
        <v>193</v>
      </c>
      <c r="AU269" s="17" t="s">
        <v>85</v>
      </c>
    </row>
    <row r="270" s="12" customFormat="1">
      <c r="A270" s="12"/>
      <c r="B270" s="248"/>
      <c r="C270" s="249"/>
      <c r="D270" s="243" t="s">
        <v>202</v>
      </c>
      <c r="E270" s="250" t="s">
        <v>1</v>
      </c>
      <c r="F270" s="251" t="s">
        <v>356</v>
      </c>
      <c r="G270" s="249"/>
      <c r="H270" s="252">
        <v>6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58" t="s">
        <v>202</v>
      </c>
      <c r="AU270" s="258" t="s">
        <v>85</v>
      </c>
      <c r="AV270" s="12" t="s">
        <v>94</v>
      </c>
      <c r="AW270" s="12" t="s">
        <v>40</v>
      </c>
      <c r="AX270" s="12" t="s">
        <v>85</v>
      </c>
      <c r="AY270" s="258" t="s">
        <v>192</v>
      </c>
    </row>
    <row r="271" s="13" customFormat="1">
      <c r="A271" s="13"/>
      <c r="B271" s="259"/>
      <c r="C271" s="260"/>
      <c r="D271" s="243" t="s">
        <v>202</v>
      </c>
      <c r="E271" s="261" t="s">
        <v>1</v>
      </c>
      <c r="F271" s="262" t="s">
        <v>204</v>
      </c>
      <c r="G271" s="260"/>
      <c r="H271" s="263">
        <v>6</v>
      </c>
      <c r="I271" s="264"/>
      <c r="J271" s="260"/>
      <c r="K271" s="260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202</v>
      </c>
      <c r="AU271" s="269" t="s">
        <v>85</v>
      </c>
      <c r="AV271" s="13" t="s">
        <v>191</v>
      </c>
      <c r="AW271" s="13" t="s">
        <v>40</v>
      </c>
      <c r="AX271" s="13" t="s">
        <v>92</v>
      </c>
      <c r="AY271" s="269" t="s">
        <v>192</v>
      </c>
    </row>
    <row r="272" s="2" customFormat="1" ht="21.75" customHeight="1">
      <c r="A272" s="39"/>
      <c r="B272" s="40"/>
      <c r="C272" s="230" t="s">
        <v>389</v>
      </c>
      <c r="D272" s="230" t="s">
        <v>186</v>
      </c>
      <c r="E272" s="231" t="s">
        <v>390</v>
      </c>
      <c r="F272" s="232" t="s">
        <v>391</v>
      </c>
      <c r="G272" s="233" t="s">
        <v>376</v>
      </c>
      <c r="H272" s="234">
        <v>4</v>
      </c>
      <c r="I272" s="235"/>
      <c r="J272" s="236">
        <f>ROUND(I272*H272,2)</f>
        <v>0</v>
      </c>
      <c r="K272" s="232" t="s">
        <v>190</v>
      </c>
      <c r="L272" s="45"/>
      <c r="M272" s="237" t="s">
        <v>1</v>
      </c>
      <c r="N272" s="238" t="s">
        <v>52</v>
      </c>
      <c r="O272" s="93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191</v>
      </c>
      <c r="AT272" s="241" t="s">
        <v>186</v>
      </c>
      <c r="AU272" s="241" t="s">
        <v>85</v>
      </c>
      <c r="AY272" s="17" t="s">
        <v>192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7" t="s">
        <v>191</v>
      </c>
      <c r="BK272" s="242">
        <f>ROUND(I272*H272,2)</f>
        <v>0</v>
      </c>
      <c r="BL272" s="17" t="s">
        <v>191</v>
      </c>
      <c r="BM272" s="241" t="s">
        <v>392</v>
      </c>
    </row>
    <row r="273" s="2" customFormat="1">
      <c r="A273" s="39"/>
      <c r="B273" s="40"/>
      <c r="C273" s="41"/>
      <c r="D273" s="243" t="s">
        <v>193</v>
      </c>
      <c r="E273" s="41"/>
      <c r="F273" s="244" t="s">
        <v>393</v>
      </c>
      <c r="G273" s="41"/>
      <c r="H273" s="41"/>
      <c r="I273" s="157"/>
      <c r="J273" s="41"/>
      <c r="K273" s="41"/>
      <c r="L273" s="45"/>
      <c r="M273" s="245"/>
      <c r="N273" s="246"/>
      <c r="O273" s="93"/>
      <c r="P273" s="93"/>
      <c r="Q273" s="93"/>
      <c r="R273" s="93"/>
      <c r="S273" s="93"/>
      <c r="T273" s="9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7" t="s">
        <v>193</v>
      </c>
      <c r="AU273" s="17" t="s">
        <v>85</v>
      </c>
    </row>
    <row r="274" s="2" customFormat="1" ht="21.75" customHeight="1">
      <c r="A274" s="39"/>
      <c r="B274" s="40"/>
      <c r="C274" s="230" t="s">
        <v>333</v>
      </c>
      <c r="D274" s="230" t="s">
        <v>186</v>
      </c>
      <c r="E274" s="231" t="s">
        <v>394</v>
      </c>
      <c r="F274" s="232" t="s">
        <v>395</v>
      </c>
      <c r="G274" s="233" t="s">
        <v>376</v>
      </c>
      <c r="H274" s="234">
        <v>18</v>
      </c>
      <c r="I274" s="235"/>
      <c r="J274" s="236">
        <f>ROUND(I274*H274,2)</f>
        <v>0</v>
      </c>
      <c r="K274" s="232" t="s">
        <v>190</v>
      </c>
      <c r="L274" s="45"/>
      <c r="M274" s="237" t="s">
        <v>1</v>
      </c>
      <c r="N274" s="238" t="s">
        <v>52</v>
      </c>
      <c r="O274" s="93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1" t="s">
        <v>191</v>
      </c>
      <c r="AT274" s="241" t="s">
        <v>186</v>
      </c>
      <c r="AU274" s="241" t="s">
        <v>85</v>
      </c>
      <c r="AY274" s="17" t="s">
        <v>192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7" t="s">
        <v>191</v>
      </c>
      <c r="BK274" s="242">
        <f>ROUND(I274*H274,2)</f>
        <v>0</v>
      </c>
      <c r="BL274" s="17" t="s">
        <v>191</v>
      </c>
      <c r="BM274" s="241" t="s">
        <v>396</v>
      </c>
    </row>
    <row r="275" s="2" customFormat="1">
      <c r="A275" s="39"/>
      <c r="B275" s="40"/>
      <c r="C275" s="41"/>
      <c r="D275" s="243" t="s">
        <v>193</v>
      </c>
      <c r="E275" s="41"/>
      <c r="F275" s="244" t="s">
        <v>397</v>
      </c>
      <c r="G275" s="41"/>
      <c r="H275" s="41"/>
      <c r="I275" s="157"/>
      <c r="J275" s="41"/>
      <c r="K275" s="41"/>
      <c r="L275" s="45"/>
      <c r="M275" s="245"/>
      <c r="N275" s="246"/>
      <c r="O275" s="93"/>
      <c r="P275" s="93"/>
      <c r="Q275" s="93"/>
      <c r="R275" s="93"/>
      <c r="S275" s="93"/>
      <c r="T275" s="94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7" t="s">
        <v>193</v>
      </c>
      <c r="AU275" s="17" t="s">
        <v>85</v>
      </c>
    </row>
    <row r="276" s="12" customFormat="1">
      <c r="A276" s="12"/>
      <c r="B276" s="248"/>
      <c r="C276" s="249"/>
      <c r="D276" s="243" t="s">
        <v>202</v>
      </c>
      <c r="E276" s="250" t="s">
        <v>1</v>
      </c>
      <c r="F276" s="251" t="s">
        <v>348</v>
      </c>
      <c r="G276" s="249"/>
      <c r="H276" s="252">
        <v>8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58" t="s">
        <v>202</v>
      </c>
      <c r="AU276" s="258" t="s">
        <v>85</v>
      </c>
      <c r="AV276" s="12" t="s">
        <v>94</v>
      </c>
      <c r="AW276" s="12" t="s">
        <v>40</v>
      </c>
      <c r="AX276" s="12" t="s">
        <v>85</v>
      </c>
      <c r="AY276" s="258" t="s">
        <v>192</v>
      </c>
    </row>
    <row r="277" s="12" customFormat="1">
      <c r="A277" s="12"/>
      <c r="B277" s="248"/>
      <c r="C277" s="249"/>
      <c r="D277" s="243" t="s">
        <v>202</v>
      </c>
      <c r="E277" s="250" t="s">
        <v>1</v>
      </c>
      <c r="F277" s="251" t="s">
        <v>130</v>
      </c>
      <c r="G277" s="249"/>
      <c r="H277" s="252">
        <v>2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58" t="s">
        <v>202</v>
      </c>
      <c r="AU277" s="258" t="s">
        <v>85</v>
      </c>
      <c r="AV277" s="12" t="s">
        <v>94</v>
      </c>
      <c r="AW277" s="12" t="s">
        <v>40</v>
      </c>
      <c r="AX277" s="12" t="s">
        <v>85</v>
      </c>
      <c r="AY277" s="258" t="s">
        <v>192</v>
      </c>
    </row>
    <row r="278" s="12" customFormat="1">
      <c r="A278" s="12"/>
      <c r="B278" s="248"/>
      <c r="C278" s="249"/>
      <c r="D278" s="243" t="s">
        <v>202</v>
      </c>
      <c r="E278" s="250" t="s">
        <v>1</v>
      </c>
      <c r="F278" s="251" t="s">
        <v>133</v>
      </c>
      <c r="G278" s="249"/>
      <c r="H278" s="252">
        <v>2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58" t="s">
        <v>202</v>
      </c>
      <c r="AU278" s="258" t="s">
        <v>85</v>
      </c>
      <c r="AV278" s="12" t="s">
        <v>94</v>
      </c>
      <c r="AW278" s="12" t="s">
        <v>40</v>
      </c>
      <c r="AX278" s="12" t="s">
        <v>85</v>
      </c>
      <c r="AY278" s="258" t="s">
        <v>192</v>
      </c>
    </row>
    <row r="279" s="12" customFormat="1">
      <c r="A279" s="12"/>
      <c r="B279" s="248"/>
      <c r="C279" s="249"/>
      <c r="D279" s="243" t="s">
        <v>202</v>
      </c>
      <c r="E279" s="250" t="s">
        <v>1</v>
      </c>
      <c r="F279" s="251" t="s">
        <v>356</v>
      </c>
      <c r="G279" s="249"/>
      <c r="H279" s="252">
        <v>6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58" t="s">
        <v>202</v>
      </c>
      <c r="AU279" s="258" t="s">
        <v>85</v>
      </c>
      <c r="AV279" s="12" t="s">
        <v>94</v>
      </c>
      <c r="AW279" s="12" t="s">
        <v>40</v>
      </c>
      <c r="AX279" s="12" t="s">
        <v>85</v>
      </c>
      <c r="AY279" s="258" t="s">
        <v>192</v>
      </c>
    </row>
    <row r="280" s="13" customFormat="1">
      <c r="A280" s="13"/>
      <c r="B280" s="259"/>
      <c r="C280" s="260"/>
      <c r="D280" s="243" t="s">
        <v>202</v>
      </c>
      <c r="E280" s="261" t="s">
        <v>1</v>
      </c>
      <c r="F280" s="262" t="s">
        <v>204</v>
      </c>
      <c r="G280" s="260"/>
      <c r="H280" s="263">
        <v>18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9" t="s">
        <v>202</v>
      </c>
      <c r="AU280" s="269" t="s">
        <v>85</v>
      </c>
      <c r="AV280" s="13" t="s">
        <v>191</v>
      </c>
      <c r="AW280" s="13" t="s">
        <v>40</v>
      </c>
      <c r="AX280" s="13" t="s">
        <v>92</v>
      </c>
      <c r="AY280" s="269" t="s">
        <v>192</v>
      </c>
    </row>
    <row r="281" s="2" customFormat="1" ht="33" customHeight="1">
      <c r="A281" s="39"/>
      <c r="B281" s="40"/>
      <c r="C281" s="230" t="s">
        <v>398</v>
      </c>
      <c r="D281" s="230" t="s">
        <v>186</v>
      </c>
      <c r="E281" s="231" t="s">
        <v>399</v>
      </c>
      <c r="F281" s="232" t="s">
        <v>400</v>
      </c>
      <c r="G281" s="233" t="s">
        <v>142</v>
      </c>
      <c r="H281" s="234">
        <v>1454</v>
      </c>
      <c r="I281" s="235"/>
      <c r="J281" s="236">
        <f>ROUND(I281*H281,2)</f>
        <v>0</v>
      </c>
      <c r="K281" s="232" t="s">
        <v>190</v>
      </c>
      <c r="L281" s="45"/>
      <c r="M281" s="237" t="s">
        <v>1</v>
      </c>
      <c r="N281" s="238" t="s">
        <v>52</v>
      </c>
      <c r="O281" s="93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1" t="s">
        <v>191</v>
      </c>
      <c r="AT281" s="241" t="s">
        <v>186</v>
      </c>
      <c r="AU281" s="241" t="s">
        <v>85</v>
      </c>
      <c r="AY281" s="17" t="s">
        <v>192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7" t="s">
        <v>191</v>
      </c>
      <c r="BK281" s="242">
        <f>ROUND(I281*H281,2)</f>
        <v>0</v>
      </c>
      <c r="BL281" s="17" t="s">
        <v>191</v>
      </c>
      <c r="BM281" s="241" t="s">
        <v>401</v>
      </c>
    </row>
    <row r="282" s="2" customFormat="1">
      <c r="A282" s="39"/>
      <c r="B282" s="40"/>
      <c r="C282" s="41"/>
      <c r="D282" s="243" t="s">
        <v>193</v>
      </c>
      <c r="E282" s="41"/>
      <c r="F282" s="244" t="s">
        <v>402</v>
      </c>
      <c r="G282" s="41"/>
      <c r="H282" s="41"/>
      <c r="I282" s="157"/>
      <c r="J282" s="41"/>
      <c r="K282" s="41"/>
      <c r="L282" s="45"/>
      <c r="M282" s="245"/>
      <c r="N282" s="246"/>
      <c r="O282" s="93"/>
      <c r="P282" s="93"/>
      <c r="Q282" s="93"/>
      <c r="R282" s="93"/>
      <c r="S282" s="93"/>
      <c r="T282" s="94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7" t="s">
        <v>193</v>
      </c>
      <c r="AU282" s="17" t="s">
        <v>85</v>
      </c>
    </row>
    <row r="283" s="2" customFormat="1">
      <c r="A283" s="39"/>
      <c r="B283" s="40"/>
      <c r="C283" s="41"/>
      <c r="D283" s="243" t="s">
        <v>195</v>
      </c>
      <c r="E283" s="41"/>
      <c r="F283" s="247" t="s">
        <v>403</v>
      </c>
      <c r="G283" s="41"/>
      <c r="H283" s="41"/>
      <c r="I283" s="157"/>
      <c r="J283" s="41"/>
      <c r="K283" s="41"/>
      <c r="L283" s="45"/>
      <c r="M283" s="245"/>
      <c r="N283" s="246"/>
      <c r="O283" s="93"/>
      <c r="P283" s="93"/>
      <c r="Q283" s="93"/>
      <c r="R283" s="93"/>
      <c r="S283" s="93"/>
      <c r="T283" s="94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7" t="s">
        <v>195</v>
      </c>
      <c r="AU283" s="17" t="s">
        <v>85</v>
      </c>
    </row>
    <row r="284" s="12" customFormat="1">
      <c r="A284" s="12"/>
      <c r="B284" s="248"/>
      <c r="C284" s="249"/>
      <c r="D284" s="243" t="s">
        <v>202</v>
      </c>
      <c r="E284" s="250" t="s">
        <v>1</v>
      </c>
      <c r="F284" s="251" t="s">
        <v>404</v>
      </c>
      <c r="G284" s="249"/>
      <c r="H284" s="252">
        <v>1454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58" t="s">
        <v>202</v>
      </c>
      <c r="AU284" s="258" t="s">
        <v>85</v>
      </c>
      <c r="AV284" s="12" t="s">
        <v>94</v>
      </c>
      <c r="AW284" s="12" t="s">
        <v>40</v>
      </c>
      <c r="AX284" s="12" t="s">
        <v>85</v>
      </c>
      <c r="AY284" s="258" t="s">
        <v>192</v>
      </c>
    </row>
    <row r="285" s="13" customFormat="1">
      <c r="A285" s="13"/>
      <c r="B285" s="259"/>
      <c r="C285" s="260"/>
      <c r="D285" s="243" t="s">
        <v>202</v>
      </c>
      <c r="E285" s="261" t="s">
        <v>140</v>
      </c>
      <c r="F285" s="262" t="s">
        <v>204</v>
      </c>
      <c r="G285" s="260"/>
      <c r="H285" s="263">
        <v>1454</v>
      </c>
      <c r="I285" s="264"/>
      <c r="J285" s="260"/>
      <c r="K285" s="260"/>
      <c r="L285" s="265"/>
      <c r="M285" s="266"/>
      <c r="N285" s="267"/>
      <c r="O285" s="267"/>
      <c r="P285" s="267"/>
      <c r="Q285" s="267"/>
      <c r="R285" s="267"/>
      <c r="S285" s="267"/>
      <c r="T285" s="26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9" t="s">
        <v>202</v>
      </c>
      <c r="AU285" s="269" t="s">
        <v>85</v>
      </c>
      <c r="AV285" s="13" t="s">
        <v>191</v>
      </c>
      <c r="AW285" s="13" t="s">
        <v>40</v>
      </c>
      <c r="AX285" s="13" t="s">
        <v>92</v>
      </c>
      <c r="AY285" s="269" t="s">
        <v>192</v>
      </c>
    </row>
    <row r="286" s="2" customFormat="1" ht="33" customHeight="1">
      <c r="A286" s="39"/>
      <c r="B286" s="40"/>
      <c r="C286" s="230" t="s">
        <v>338</v>
      </c>
      <c r="D286" s="230" t="s">
        <v>186</v>
      </c>
      <c r="E286" s="231" t="s">
        <v>405</v>
      </c>
      <c r="F286" s="232" t="s">
        <v>406</v>
      </c>
      <c r="G286" s="233" t="s">
        <v>142</v>
      </c>
      <c r="H286" s="234">
        <v>2680</v>
      </c>
      <c r="I286" s="235"/>
      <c r="J286" s="236">
        <f>ROUND(I286*H286,2)</f>
        <v>0</v>
      </c>
      <c r="K286" s="232" t="s">
        <v>190</v>
      </c>
      <c r="L286" s="45"/>
      <c r="M286" s="237" t="s">
        <v>1</v>
      </c>
      <c r="N286" s="238" t="s">
        <v>52</v>
      </c>
      <c r="O286" s="93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191</v>
      </c>
      <c r="AT286" s="241" t="s">
        <v>186</v>
      </c>
      <c r="AU286" s="241" t="s">
        <v>85</v>
      </c>
      <c r="AY286" s="17" t="s">
        <v>192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7" t="s">
        <v>191</v>
      </c>
      <c r="BK286" s="242">
        <f>ROUND(I286*H286,2)</f>
        <v>0</v>
      </c>
      <c r="BL286" s="17" t="s">
        <v>191</v>
      </c>
      <c r="BM286" s="241" t="s">
        <v>407</v>
      </c>
    </row>
    <row r="287" s="2" customFormat="1">
      <c r="A287" s="39"/>
      <c r="B287" s="40"/>
      <c r="C287" s="41"/>
      <c r="D287" s="243" t="s">
        <v>193</v>
      </c>
      <c r="E287" s="41"/>
      <c r="F287" s="244" t="s">
        <v>408</v>
      </c>
      <c r="G287" s="41"/>
      <c r="H287" s="41"/>
      <c r="I287" s="157"/>
      <c r="J287" s="41"/>
      <c r="K287" s="41"/>
      <c r="L287" s="45"/>
      <c r="M287" s="245"/>
      <c r="N287" s="246"/>
      <c r="O287" s="93"/>
      <c r="P287" s="93"/>
      <c r="Q287" s="93"/>
      <c r="R287" s="93"/>
      <c r="S287" s="93"/>
      <c r="T287" s="9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7" t="s">
        <v>193</v>
      </c>
      <c r="AU287" s="17" t="s">
        <v>85</v>
      </c>
    </row>
    <row r="288" s="2" customFormat="1">
      <c r="A288" s="39"/>
      <c r="B288" s="40"/>
      <c r="C288" s="41"/>
      <c r="D288" s="243" t="s">
        <v>195</v>
      </c>
      <c r="E288" s="41"/>
      <c r="F288" s="247" t="s">
        <v>409</v>
      </c>
      <c r="G288" s="41"/>
      <c r="H288" s="41"/>
      <c r="I288" s="157"/>
      <c r="J288" s="41"/>
      <c r="K288" s="41"/>
      <c r="L288" s="45"/>
      <c r="M288" s="245"/>
      <c r="N288" s="246"/>
      <c r="O288" s="93"/>
      <c r="P288" s="93"/>
      <c r="Q288" s="93"/>
      <c r="R288" s="93"/>
      <c r="S288" s="93"/>
      <c r="T288" s="94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7" t="s">
        <v>195</v>
      </c>
      <c r="AU288" s="17" t="s">
        <v>85</v>
      </c>
    </row>
    <row r="289" s="12" customFormat="1">
      <c r="A289" s="12"/>
      <c r="B289" s="248"/>
      <c r="C289" s="249"/>
      <c r="D289" s="243" t="s">
        <v>202</v>
      </c>
      <c r="E289" s="250" t="s">
        <v>1</v>
      </c>
      <c r="F289" s="251" t="s">
        <v>410</v>
      </c>
      <c r="G289" s="249"/>
      <c r="H289" s="252">
        <v>2680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58" t="s">
        <v>202</v>
      </c>
      <c r="AU289" s="258" t="s">
        <v>85</v>
      </c>
      <c r="AV289" s="12" t="s">
        <v>94</v>
      </c>
      <c r="AW289" s="12" t="s">
        <v>40</v>
      </c>
      <c r="AX289" s="12" t="s">
        <v>85</v>
      </c>
      <c r="AY289" s="258" t="s">
        <v>192</v>
      </c>
    </row>
    <row r="290" s="13" customFormat="1">
      <c r="A290" s="13"/>
      <c r="B290" s="259"/>
      <c r="C290" s="260"/>
      <c r="D290" s="243" t="s">
        <v>202</v>
      </c>
      <c r="E290" s="261" t="s">
        <v>145</v>
      </c>
      <c r="F290" s="262" t="s">
        <v>204</v>
      </c>
      <c r="G290" s="260"/>
      <c r="H290" s="263">
        <v>2680</v>
      </c>
      <c r="I290" s="264"/>
      <c r="J290" s="260"/>
      <c r="K290" s="260"/>
      <c r="L290" s="265"/>
      <c r="M290" s="266"/>
      <c r="N290" s="267"/>
      <c r="O290" s="267"/>
      <c r="P290" s="267"/>
      <c r="Q290" s="267"/>
      <c r="R290" s="267"/>
      <c r="S290" s="267"/>
      <c r="T290" s="26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9" t="s">
        <v>202</v>
      </c>
      <c r="AU290" s="269" t="s">
        <v>85</v>
      </c>
      <c r="AV290" s="13" t="s">
        <v>191</v>
      </c>
      <c r="AW290" s="13" t="s">
        <v>40</v>
      </c>
      <c r="AX290" s="13" t="s">
        <v>92</v>
      </c>
      <c r="AY290" s="269" t="s">
        <v>192</v>
      </c>
    </row>
    <row r="291" s="2" customFormat="1" ht="33" customHeight="1">
      <c r="A291" s="39"/>
      <c r="B291" s="40"/>
      <c r="C291" s="230" t="s">
        <v>411</v>
      </c>
      <c r="D291" s="230" t="s">
        <v>186</v>
      </c>
      <c r="E291" s="231" t="s">
        <v>412</v>
      </c>
      <c r="F291" s="232" t="s">
        <v>413</v>
      </c>
      <c r="G291" s="233" t="s">
        <v>142</v>
      </c>
      <c r="H291" s="234">
        <v>1454</v>
      </c>
      <c r="I291" s="235"/>
      <c r="J291" s="236">
        <f>ROUND(I291*H291,2)</f>
        <v>0</v>
      </c>
      <c r="K291" s="232" t="s">
        <v>190</v>
      </c>
      <c r="L291" s="45"/>
      <c r="M291" s="237" t="s">
        <v>1</v>
      </c>
      <c r="N291" s="238" t="s">
        <v>52</v>
      </c>
      <c r="O291" s="93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1" t="s">
        <v>191</v>
      </c>
      <c r="AT291" s="241" t="s">
        <v>186</v>
      </c>
      <c r="AU291" s="241" t="s">
        <v>85</v>
      </c>
      <c r="AY291" s="17" t="s">
        <v>192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7" t="s">
        <v>191</v>
      </c>
      <c r="BK291" s="242">
        <f>ROUND(I291*H291,2)</f>
        <v>0</v>
      </c>
      <c r="BL291" s="17" t="s">
        <v>191</v>
      </c>
      <c r="BM291" s="241" t="s">
        <v>414</v>
      </c>
    </row>
    <row r="292" s="2" customFormat="1">
      <c r="A292" s="39"/>
      <c r="B292" s="40"/>
      <c r="C292" s="41"/>
      <c r="D292" s="243" t="s">
        <v>193</v>
      </c>
      <c r="E292" s="41"/>
      <c r="F292" s="244" t="s">
        <v>415</v>
      </c>
      <c r="G292" s="41"/>
      <c r="H292" s="41"/>
      <c r="I292" s="157"/>
      <c r="J292" s="41"/>
      <c r="K292" s="41"/>
      <c r="L292" s="45"/>
      <c r="M292" s="245"/>
      <c r="N292" s="246"/>
      <c r="O292" s="93"/>
      <c r="P292" s="93"/>
      <c r="Q292" s="93"/>
      <c r="R292" s="93"/>
      <c r="S292" s="93"/>
      <c r="T292" s="94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7" t="s">
        <v>193</v>
      </c>
      <c r="AU292" s="17" t="s">
        <v>85</v>
      </c>
    </row>
    <row r="293" s="2" customFormat="1">
      <c r="A293" s="39"/>
      <c r="B293" s="40"/>
      <c r="C293" s="41"/>
      <c r="D293" s="243" t="s">
        <v>195</v>
      </c>
      <c r="E293" s="41"/>
      <c r="F293" s="247" t="s">
        <v>403</v>
      </c>
      <c r="G293" s="41"/>
      <c r="H293" s="41"/>
      <c r="I293" s="157"/>
      <c r="J293" s="41"/>
      <c r="K293" s="41"/>
      <c r="L293" s="45"/>
      <c r="M293" s="245"/>
      <c r="N293" s="246"/>
      <c r="O293" s="93"/>
      <c r="P293" s="93"/>
      <c r="Q293" s="93"/>
      <c r="R293" s="93"/>
      <c r="S293" s="93"/>
      <c r="T293" s="9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7" t="s">
        <v>195</v>
      </c>
      <c r="AU293" s="17" t="s">
        <v>85</v>
      </c>
    </row>
    <row r="294" s="12" customFormat="1">
      <c r="A294" s="12"/>
      <c r="B294" s="248"/>
      <c r="C294" s="249"/>
      <c r="D294" s="243" t="s">
        <v>202</v>
      </c>
      <c r="E294" s="250" t="s">
        <v>1</v>
      </c>
      <c r="F294" s="251" t="s">
        <v>140</v>
      </c>
      <c r="G294" s="249"/>
      <c r="H294" s="252">
        <v>1454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58" t="s">
        <v>202</v>
      </c>
      <c r="AU294" s="258" t="s">
        <v>85</v>
      </c>
      <c r="AV294" s="12" t="s">
        <v>94</v>
      </c>
      <c r="AW294" s="12" t="s">
        <v>40</v>
      </c>
      <c r="AX294" s="12" t="s">
        <v>85</v>
      </c>
      <c r="AY294" s="258" t="s">
        <v>192</v>
      </c>
    </row>
    <row r="295" s="13" customFormat="1">
      <c r="A295" s="13"/>
      <c r="B295" s="259"/>
      <c r="C295" s="260"/>
      <c r="D295" s="243" t="s">
        <v>202</v>
      </c>
      <c r="E295" s="261" t="s">
        <v>1</v>
      </c>
      <c r="F295" s="262" t="s">
        <v>204</v>
      </c>
      <c r="G295" s="260"/>
      <c r="H295" s="263">
        <v>1454</v>
      </c>
      <c r="I295" s="264"/>
      <c r="J295" s="260"/>
      <c r="K295" s="260"/>
      <c r="L295" s="265"/>
      <c r="M295" s="266"/>
      <c r="N295" s="267"/>
      <c r="O295" s="267"/>
      <c r="P295" s="267"/>
      <c r="Q295" s="267"/>
      <c r="R295" s="267"/>
      <c r="S295" s="267"/>
      <c r="T295" s="26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9" t="s">
        <v>202</v>
      </c>
      <c r="AU295" s="269" t="s">
        <v>85</v>
      </c>
      <c r="AV295" s="13" t="s">
        <v>191</v>
      </c>
      <c r="AW295" s="13" t="s">
        <v>40</v>
      </c>
      <c r="AX295" s="13" t="s">
        <v>92</v>
      </c>
      <c r="AY295" s="269" t="s">
        <v>192</v>
      </c>
    </row>
    <row r="296" s="2" customFormat="1" ht="33" customHeight="1">
      <c r="A296" s="39"/>
      <c r="B296" s="40"/>
      <c r="C296" s="230" t="s">
        <v>345</v>
      </c>
      <c r="D296" s="230" t="s">
        <v>186</v>
      </c>
      <c r="E296" s="231" t="s">
        <v>416</v>
      </c>
      <c r="F296" s="232" t="s">
        <v>417</v>
      </c>
      <c r="G296" s="233" t="s">
        <v>142</v>
      </c>
      <c r="H296" s="234">
        <v>2680</v>
      </c>
      <c r="I296" s="235"/>
      <c r="J296" s="236">
        <f>ROUND(I296*H296,2)</f>
        <v>0</v>
      </c>
      <c r="K296" s="232" t="s">
        <v>190</v>
      </c>
      <c r="L296" s="45"/>
      <c r="M296" s="237" t="s">
        <v>1</v>
      </c>
      <c r="N296" s="238" t="s">
        <v>52</v>
      </c>
      <c r="O296" s="93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191</v>
      </c>
      <c r="AT296" s="241" t="s">
        <v>186</v>
      </c>
      <c r="AU296" s="241" t="s">
        <v>85</v>
      </c>
      <c r="AY296" s="17" t="s">
        <v>192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7" t="s">
        <v>191</v>
      </c>
      <c r="BK296" s="242">
        <f>ROUND(I296*H296,2)</f>
        <v>0</v>
      </c>
      <c r="BL296" s="17" t="s">
        <v>191</v>
      </c>
      <c r="BM296" s="241" t="s">
        <v>418</v>
      </c>
    </row>
    <row r="297" s="2" customFormat="1">
      <c r="A297" s="39"/>
      <c r="B297" s="40"/>
      <c r="C297" s="41"/>
      <c r="D297" s="243" t="s">
        <v>193</v>
      </c>
      <c r="E297" s="41"/>
      <c r="F297" s="244" t="s">
        <v>419</v>
      </c>
      <c r="G297" s="41"/>
      <c r="H297" s="41"/>
      <c r="I297" s="157"/>
      <c r="J297" s="41"/>
      <c r="K297" s="41"/>
      <c r="L297" s="45"/>
      <c r="M297" s="245"/>
      <c r="N297" s="246"/>
      <c r="O297" s="93"/>
      <c r="P297" s="93"/>
      <c r="Q297" s="93"/>
      <c r="R297" s="93"/>
      <c r="S297" s="93"/>
      <c r="T297" s="94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7" t="s">
        <v>193</v>
      </c>
      <c r="AU297" s="17" t="s">
        <v>85</v>
      </c>
    </row>
    <row r="298" s="2" customFormat="1">
      <c r="A298" s="39"/>
      <c r="B298" s="40"/>
      <c r="C298" s="41"/>
      <c r="D298" s="243" t="s">
        <v>195</v>
      </c>
      <c r="E298" s="41"/>
      <c r="F298" s="247" t="s">
        <v>420</v>
      </c>
      <c r="G298" s="41"/>
      <c r="H298" s="41"/>
      <c r="I298" s="157"/>
      <c r="J298" s="41"/>
      <c r="K298" s="41"/>
      <c r="L298" s="45"/>
      <c r="M298" s="245"/>
      <c r="N298" s="246"/>
      <c r="O298" s="93"/>
      <c r="P298" s="93"/>
      <c r="Q298" s="93"/>
      <c r="R298" s="93"/>
      <c r="S298" s="93"/>
      <c r="T298" s="9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7" t="s">
        <v>195</v>
      </c>
      <c r="AU298" s="17" t="s">
        <v>85</v>
      </c>
    </row>
    <row r="299" s="12" customFormat="1">
      <c r="A299" s="12"/>
      <c r="B299" s="248"/>
      <c r="C299" s="249"/>
      <c r="D299" s="243" t="s">
        <v>202</v>
      </c>
      <c r="E299" s="250" t="s">
        <v>1</v>
      </c>
      <c r="F299" s="251" t="s">
        <v>145</v>
      </c>
      <c r="G299" s="249"/>
      <c r="H299" s="252">
        <v>2680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58" t="s">
        <v>202</v>
      </c>
      <c r="AU299" s="258" t="s">
        <v>85</v>
      </c>
      <c r="AV299" s="12" t="s">
        <v>94</v>
      </c>
      <c r="AW299" s="12" t="s">
        <v>40</v>
      </c>
      <c r="AX299" s="12" t="s">
        <v>85</v>
      </c>
      <c r="AY299" s="258" t="s">
        <v>192</v>
      </c>
    </row>
    <row r="300" s="13" customFormat="1">
      <c r="A300" s="13"/>
      <c r="B300" s="259"/>
      <c r="C300" s="260"/>
      <c r="D300" s="243" t="s">
        <v>202</v>
      </c>
      <c r="E300" s="261" t="s">
        <v>1</v>
      </c>
      <c r="F300" s="262" t="s">
        <v>204</v>
      </c>
      <c r="G300" s="260"/>
      <c r="H300" s="263">
        <v>2680</v>
      </c>
      <c r="I300" s="264"/>
      <c r="J300" s="260"/>
      <c r="K300" s="260"/>
      <c r="L300" s="265"/>
      <c r="M300" s="266"/>
      <c r="N300" s="267"/>
      <c r="O300" s="267"/>
      <c r="P300" s="267"/>
      <c r="Q300" s="267"/>
      <c r="R300" s="267"/>
      <c r="S300" s="267"/>
      <c r="T300" s="26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9" t="s">
        <v>202</v>
      </c>
      <c r="AU300" s="269" t="s">
        <v>85</v>
      </c>
      <c r="AV300" s="13" t="s">
        <v>191</v>
      </c>
      <c r="AW300" s="13" t="s">
        <v>40</v>
      </c>
      <c r="AX300" s="13" t="s">
        <v>92</v>
      </c>
      <c r="AY300" s="269" t="s">
        <v>192</v>
      </c>
    </row>
    <row r="301" s="2" customFormat="1" ht="21.75" customHeight="1">
      <c r="A301" s="39"/>
      <c r="B301" s="40"/>
      <c r="C301" s="230" t="s">
        <v>421</v>
      </c>
      <c r="D301" s="230" t="s">
        <v>186</v>
      </c>
      <c r="E301" s="231" t="s">
        <v>422</v>
      </c>
      <c r="F301" s="232" t="s">
        <v>423</v>
      </c>
      <c r="G301" s="233" t="s">
        <v>129</v>
      </c>
      <c r="H301" s="234">
        <v>307</v>
      </c>
      <c r="I301" s="235"/>
      <c r="J301" s="236">
        <f>ROUND(I301*H301,2)</f>
        <v>0</v>
      </c>
      <c r="K301" s="232" t="s">
        <v>190</v>
      </c>
      <c r="L301" s="45"/>
      <c r="M301" s="237" t="s">
        <v>1</v>
      </c>
      <c r="N301" s="238" t="s">
        <v>52</v>
      </c>
      <c r="O301" s="93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1" t="s">
        <v>191</v>
      </c>
      <c r="AT301" s="241" t="s">
        <v>186</v>
      </c>
      <c r="AU301" s="241" t="s">
        <v>85</v>
      </c>
      <c r="AY301" s="17" t="s">
        <v>192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7" t="s">
        <v>191</v>
      </c>
      <c r="BK301" s="242">
        <f>ROUND(I301*H301,2)</f>
        <v>0</v>
      </c>
      <c r="BL301" s="17" t="s">
        <v>191</v>
      </c>
      <c r="BM301" s="241" t="s">
        <v>424</v>
      </c>
    </row>
    <row r="302" s="2" customFormat="1">
      <c r="A302" s="39"/>
      <c r="B302" s="40"/>
      <c r="C302" s="41"/>
      <c r="D302" s="243" t="s">
        <v>193</v>
      </c>
      <c r="E302" s="41"/>
      <c r="F302" s="244" t="s">
        <v>425</v>
      </c>
      <c r="G302" s="41"/>
      <c r="H302" s="41"/>
      <c r="I302" s="157"/>
      <c r="J302" s="41"/>
      <c r="K302" s="41"/>
      <c r="L302" s="45"/>
      <c r="M302" s="245"/>
      <c r="N302" s="246"/>
      <c r="O302" s="93"/>
      <c r="P302" s="93"/>
      <c r="Q302" s="93"/>
      <c r="R302" s="93"/>
      <c r="S302" s="93"/>
      <c r="T302" s="9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7" t="s">
        <v>193</v>
      </c>
      <c r="AU302" s="17" t="s">
        <v>85</v>
      </c>
    </row>
    <row r="303" s="2" customFormat="1">
      <c r="A303" s="39"/>
      <c r="B303" s="40"/>
      <c r="C303" s="41"/>
      <c r="D303" s="243" t="s">
        <v>195</v>
      </c>
      <c r="E303" s="41"/>
      <c r="F303" s="247" t="s">
        <v>426</v>
      </c>
      <c r="G303" s="41"/>
      <c r="H303" s="41"/>
      <c r="I303" s="157"/>
      <c r="J303" s="41"/>
      <c r="K303" s="41"/>
      <c r="L303" s="45"/>
      <c r="M303" s="245"/>
      <c r="N303" s="246"/>
      <c r="O303" s="93"/>
      <c r="P303" s="93"/>
      <c r="Q303" s="93"/>
      <c r="R303" s="93"/>
      <c r="S303" s="93"/>
      <c r="T303" s="9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7" t="s">
        <v>195</v>
      </c>
      <c r="AU303" s="17" t="s">
        <v>85</v>
      </c>
    </row>
    <row r="304" s="2" customFormat="1" ht="21.75" customHeight="1">
      <c r="A304" s="39"/>
      <c r="B304" s="40"/>
      <c r="C304" s="230" t="s">
        <v>353</v>
      </c>
      <c r="D304" s="230" t="s">
        <v>186</v>
      </c>
      <c r="E304" s="231" t="s">
        <v>427</v>
      </c>
      <c r="F304" s="232" t="s">
        <v>428</v>
      </c>
      <c r="G304" s="233" t="s">
        <v>129</v>
      </c>
      <c r="H304" s="234">
        <v>149</v>
      </c>
      <c r="I304" s="235"/>
      <c r="J304" s="236">
        <f>ROUND(I304*H304,2)</f>
        <v>0</v>
      </c>
      <c r="K304" s="232" t="s">
        <v>190</v>
      </c>
      <c r="L304" s="45"/>
      <c r="M304" s="237" t="s">
        <v>1</v>
      </c>
      <c r="N304" s="238" t="s">
        <v>52</v>
      </c>
      <c r="O304" s="93"/>
      <c r="P304" s="239">
        <f>O304*H304</f>
        <v>0</v>
      </c>
      <c r="Q304" s="239">
        <v>0</v>
      </c>
      <c r="R304" s="239">
        <f>Q304*H304</f>
        <v>0</v>
      </c>
      <c r="S304" s="239">
        <v>0</v>
      </c>
      <c r="T304" s="24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1" t="s">
        <v>191</v>
      </c>
      <c r="AT304" s="241" t="s">
        <v>186</v>
      </c>
      <c r="AU304" s="241" t="s">
        <v>85</v>
      </c>
      <c r="AY304" s="17" t="s">
        <v>192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17" t="s">
        <v>191</v>
      </c>
      <c r="BK304" s="242">
        <f>ROUND(I304*H304,2)</f>
        <v>0</v>
      </c>
      <c r="BL304" s="17" t="s">
        <v>191</v>
      </c>
      <c r="BM304" s="241" t="s">
        <v>429</v>
      </c>
    </row>
    <row r="305" s="2" customFormat="1">
      <c r="A305" s="39"/>
      <c r="B305" s="40"/>
      <c r="C305" s="41"/>
      <c r="D305" s="243" t="s">
        <v>193</v>
      </c>
      <c r="E305" s="41"/>
      <c r="F305" s="244" t="s">
        <v>430</v>
      </c>
      <c r="G305" s="41"/>
      <c r="H305" s="41"/>
      <c r="I305" s="157"/>
      <c r="J305" s="41"/>
      <c r="K305" s="41"/>
      <c r="L305" s="45"/>
      <c r="M305" s="245"/>
      <c r="N305" s="246"/>
      <c r="O305" s="93"/>
      <c r="P305" s="93"/>
      <c r="Q305" s="93"/>
      <c r="R305" s="93"/>
      <c r="S305" s="93"/>
      <c r="T305" s="94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7" t="s">
        <v>193</v>
      </c>
      <c r="AU305" s="17" t="s">
        <v>85</v>
      </c>
    </row>
    <row r="306" s="2" customFormat="1">
      <c r="A306" s="39"/>
      <c r="B306" s="40"/>
      <c r="C306" s="41"/>
      <c r="D306" s="243" t="s">
        <v>195</v>
      </c>
      <c r="E306" s="41"/>
      <c r="F306" s="247" t="s">
        <v>431</v>
      </c>
      <c r="G306" s="41"/>
      <c r="H306" s="41"/>
      <c r="I306" s="157"/>
      <c r="J306" s="41"/>
      <c r="K306" s="41"/>
      <c r="L306" s="45"/>
      <c r="M306" s="245"/>
      <c r="N306" s="246"/>
      <c r="O306" s="93"/>
      <c r="P306" s="93"/>
      <c r="Q306" s="93"/>
      <c r="R306" s="93"/>
      <c r="S306" s="93"/>
      <c r="T306" s="9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7" t="s">
        <v>195</v>
      </c>
      <c r="AU306" s="17" t="s">
        <v>85</v>
      </c>
    </row>
    <row r="307" s="2" customFormat="1" ht="21.75" customHeight="1">
      <c r="A307" s="39"/>
      <c r="B307" s="40"/>
      <c r="C307" s="230" t="s">
        <v>432</v>
      </c>
      <c r="D307" s="230" t="s">
        <v>186</v>
      </c>
      <c r="E307" s="231" t="s">
        <v>433</v>
      </c>
      <c r="F307" s="232" t="s">
        <v>434</v>
      </c>
      <c r="G307" s="233" t="s">
        <v>142</v>
      </c>
      <c r="H307" s="234">
        <v>12</v>
      </c>
      <c r="I307" s="235"/>
      <c r="J307" s="236">
        <f>ROUND(I307*H307,2)</f>
        <v>0</v>
      </c>
      <c r="K307" s="232" t="s">
        <v>190</v>
      </c>
      <c r="L307" s="45"/>
      <c r="M307" s="237" t="s">
        <v>1</v>
      </c>
      <c r="N307" s="238" t="s">
        <v>52</v>
      </c>
      <c r="O307" s="93"/>
      <c r="P307" s="239">
        <f>O307*H307</f>
        <v>0</v>
      </c>
      <c r="Q307" s="239">
        <v>0</v>
      </c>
      <c r="R307" s="239">
        <f>Q307*H307</f>
        <v>0</v>
      </c>
      <c r="S307" s="239">
        <v>0</v>
      </c>
      <c r="T307" s="24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1" t="s">
        <v>191</v>
      </c>
      <c r="AT307" s="241" t="s">
        <v>186</v>
      </c>
      <c r="AU307" s="241" t="s">
        <v>85</v>
      </c>
      <c r="AY307" s="17" t="s">
        <v>192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7" t="s">
        <v>191</v>
      </c>
      <c r="BK307" s="242">
        <f>ROUND(I307*H307,2)</f>
        <v>0</v>
      </c>
      <c r="BL307" s="17" t="s">
        <v>191</v>
      </c>
      <c r="BM307" s="241" t="s">
        <v>435</v>
      </c>
    </row>
    <row r="308" s="2" customFormat="1">
      <c r="A308" s="39"/>
      <c r="B308" s="40"/>
      <c r="C308" s="41"/>
      <c r="D308" s="243" t="s">
        <v>193</v>
      </c>
      <c r="E308" s="41"/>
      <c r="F308" s="244" t="s">
        <v>436</v>
      </c>
      <c r="G308" s="41"/>
      <c r="H308" s="41"/>
      <c r="I308" s="157"/>
      <c r="J308" s="41"/>
      <c r="K308" s="41"/>
      <c r="L308" s="45"/>
      <c r="M308" s="245"/>
      <c r="N308" s="246"/>
      <c r="O308" s="93"/>
      <c r="P308" s="93"/>
      <c r="Q308" s="93"/>
      <c r="R308" s="93"/>
      <c r="S308" s="93"/>
      <c r="T308" s="94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7" t="s">
        <v>193</v>
      </c>
      <c r="AU308" s="17" t="s">
        <v>85</v>
      </c>
    </row>
    <row r="309" s="2" customFormat="1">
      <c r="A309" s="39"/>
      <c r="B309" s="40"/>
      <c r="C309" s="41"/>
      <c r="D309" s="243" t="s">
        <v>195</v>
      </c>
      <c r="E309" s="41"/>
      <c r="F309" s="247" t="s">
        <v>437</v>
      </c>
      <c r="G309" s="41"/>
      <c r="H309" s="41"/>
      <c r="I309" s="157"/>
      <c r="J309" s="41"/>
      <c r="K309" s="41"/>
      <c r="L309" s="45"/>
      <c r="M309" s="245"/>
      <c r="N309" s="246"/>
      <c r="O309" s="93"/>
      <c r="P309" s="93"/>
      <c r="Q309" s="93"/>
      <c r="R309" s="93"/>
      <c r="S309" s="93"/>
      <c r="T309" s="94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7" t="s">
        <v>195</v>
      </c>
      <c r="AU309" s="17" t="s">
        <v>85</v>
      </c>
    </row>
    <row r="310" s="2" customFormat="1" ht="21.75" customHeight="1">
      <c r="A310" s="39"/>
      <c r="B310" s="40"/>
      <c r="C310" s="230" t="s">
        <v>438</v>
      </c>
      <c r="D310" s="230" t="s">
        <v>186</v>
      </c>
      <c r="E310" s="231" t="s">
        <v>439</v>
      </c>
      <c r="F310" s="232" t="s">
        <v>440</v>
      </c>
      <c r="G310" s="233" t="s">
        <v>142</v>
      </c>
      <c r="H310" s="234">
        <v>12</v>
      </c>
      <c r="I310" s="235"/>
      <c r="J310" s="236">
        <f>ROUND(I310*H310,2)</f>
        <v>0</v>
      </c>
      <c r="K310" s="232" t="s">
        <v>190</v>
      </c>
      <c r="L310" s="45"/>
      <c r="M310" s="237" t="s">
        <v>1</v>
      </c>
      <c r="N310" s="238" t="s">
        <v>52</v>
      </c>
      <c r="O310" s="93"/>
      <c r="P310" s="239">
        <f>O310*H310</f>
        <v>0</v>
      </c>
      <c r="Q310" s="239">
        <v>0</v>
      </c>
      <c r="R310" s="239">
        <f>Q310*H310</f>
        <v>0</v>
      </c>
      <c r="S310" s="239">
        <v>0</v>
      </c>
      <c r="T310" s="24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1" t="s">
        <v>191</v>
      </c>
      <c r="AT310" s="241" t="s">
        <v>186</v>
      </c>
      <c r="AU310" s="241" t="s">
        <v>85</v>
      </c>
      <c r="AY310" s="17" t="s">
        <v>192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7" t="s">
        <v>191</v>
      </c>
      <c r="BK310" s="242">
        <f>ROUND(I310*H310,2)</f>
        <v>0</v>
      </c>
      <c r="BL310" s="17" t="s">
        <v>191</v>
      </c>
      <c r="BM310" s="241" t="s">
        <v>441</v>
      </c>
    </row>
    <row r="311" s="2" customFormat="1">
      <c r="A311" s="39"/>
      <c r="B311" s="40"/>
      <c r="C311" s="41"/>
      <c r="D311" s="243" t="s">
        <v>193</v>
      </c>
      <c r="E311" s="41"/>
      <c r="F311" s="244" t="s">
        <v>442</v>
      </c>
      <c r="G311" s="41"/>
      <c r="H311" s="41"/>
      <c r="I311" s="157"/>
      <c r="J311" s="41"/>
      <c r="K311" s="41"/>
      <c r="L311" s="45"/>
      <c r="M311" s="245"/>
      <c r="N311" s="246"/>
      <c r="O311" s="93"/>
      <c r="P311" s="93"/>
      <c r="Q311" s="93"/>
      <c r="R311" s="93"/>
      <c r="S311" s="93"/>
      <c r="T311" s="94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7" t="s">
        <v>193</v>
      </c>
      <c r="AU311" s="17" t="s">
        <v>85</v>
      </c>
    </row>
    <row r="312" s="2" customFormat="1">
      <c r="A312" s="39"/>
      <c r="B312" s="40"/>
      <c r="C312" s="41"/>
      <c r="D312" s="243" t="s">
        <v>195</v>
      </c>
      <c r="E312" s="41"/>
      <c r="F312" s="247" t="s">
        <v>437</v>
      </c>
      <c r="G312" s="41"/>
      <c r="H312" s="41"/>
      <c r="I312" s="157"/>
      <c r="J312" s="41"/>
      <c r="K312" s="41"/>
      <c r="L312" s="45"/>
      <c r="M312" s="245"/>
      <c r="N312" s="246"/>
      <c r="O312" s="93"/>
      <c r="P312" s="93"/>
      <c r="Q312" s="93"/>
      <c r="R312" s="93"/>
      <c r="S312" s="93"/>
      <c r="T312" s="94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7" t="s">
        <v>195</v>
      </c>
      <c r="AU312" s="17" t="s">
        <v>85</v>
      </c>
    </row>
    <row r="313" s="2" customFormat="1" ht="21.75" customHeight="1">
      <c r="A313" s="39"/>
      <c r="B313" s="40"/>
      <c r="C313" s="230" t="s">
        <v>443</v>
      </c>
      <c r="D313" s="230" t="s">
        <v>186</v>
      </c>
      <c r="E313" s="231" t="s">
        <v>444</v>
      </c>
      <c r="F313" s="232" t="s">
        <v>445</v>
      </c>
      <c r="G313" s="233" t="s">
        <v>129</v>
      </c>
      <c r="H313" s="234">
        <v>4</v>
      </c>
      <c r="I313" s="235"/>
      <c r="J313" s="236">
        <f>ROUND(I313*H313,2)</f>
        <v>0</v>
      </c>
      <c r="K313" s="232" t="s">
        <v>190</v>
      </c>
      <c r="L313" s="45"/>
      <c r="M313" s="237" t="s">
        <v>1</v>
      </c>
      <c r="N313" s="238" t="s">
        <v>52</v>
      </c>
      <c r="O313" s="93"/>
      <c r="P313" s="239">
        <f>O313*H313</f>
        <v>0</v>
      </c>
      <c r="Q313" s="239">
        <v>0</v>
      </c>
      <c r="R313" s="239">
        <f>Q313*H313</f>
        <v>0</v>
      </c>
      <c r="S313" s="239">
        <v>0</v>
      </c>
      <c r="T313" s="24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1" t="s">
        <v>191</v>
      </c>
      <c r="AT313" s="241" t="s">
        <v>186</v>
      </c>
      <c r="AU313" s="241" t="s">
        <v>85</v>
      </c>
      <c r="AY313" s="17" t="s">
        <v>192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7" t="s">
        <v>191</v>
      </c>
      <c r="BK313" s="242">
        <f>ROUND(I313*H313,2)</f>
        <v>0</v>
      </c>
      <c r="BL313" s="17" t="s">
        <v>191</v>
      </c>
      <c r="BM313" s="241" t="s">
        <v>446</v>
      </c>
    </row>
    <row r="314" s="2" customFormat="1">
      <c r="A314" s="39"/>
      <c r="B314" s="40"/>
      <c r="C314" s="41"/>
      <c r="D314" s="243" t="s">
        <v>193</v>
      </c>
      <c r="E314" s="41"/>
      <c r="F314" s="244" t="s">
        <v>447</v>
      </c>
      <c r="G314" s="41"/>
      <c r="H314" s="41"/>
      <c r="I314" s="157"/>
      <c r="J314" s="41"/>
      <c r="K314" s="41"/>
      <c r="L314" s="45"/>
      <c r="M314" s="245"/>
      <c r="N314" s="246"/>
      <c r="O314" s="93"/>
      <c r="P314" s="93"/>
      <c r="Q314" s="93"/>
      <c r="R314" s="93"/>
      <c r="S314" s="93"/>
      <c r="T314" s="94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7" t="s">
        <v>193</v>
      </c>
      <c r="AU314" s="17" t="s">
        <v>85</v>
      </c>
    </row>
    <row r="315" s="2" customFormat="1">
      <c r="A315" s="39"/>
      <c r="B315" s="40"/>
      <c r="C315" s="41"/>
      <c r="D315" s="243" t="s">
        <v>195</v>
      </c>
      <c r="E315" s="41"/>
      <c r="F315" s="247" t="s">
        <v>448</v>
      </c>
      <c r="G315" s="41"/>
      <c r="H315" s="41"/>
      <c r="I315" s="157"/>
      <c r="J315" s="41"/>
      <c r="K315" s="41"/>
      <c r="L315" s="45"/>
      <c r="M315" s="245"/>
      <c r="N315" s="246"/>
      <c r="O315" s="93"/>
      <c r="P315" s="93"/>
      <c r="Q315" s="93"/>
      <c r="R315" s="93"/>
      <c r="S315" s="93"/>
      <c r="T315" s="9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7" t="s">
        <v>195</v>
      </c>
      <c r="AU315" s="17" t="s">
        <v>85</v>
      </c>
    </row>
    <row r="316" s="2" customFormat="1" ht="21.75" customHeight="1">
      <c r="A316" s="39"/>
      <c r="B316" s="40"/>
      <c r="C316" s="230" t="s">
        <v>360</v>
      </c>
      <c r="D316" s="230" t="s">
        <v>186</v>
      </c>
      <c r="E316" s="231" t="s">
        <v>449</v>
      </c>
      <c r="F316" s="232" t="s">
        <v>450</v>
      </c>
      <c r="G316" s="233" t="s">
        <v>129</v>
      </c>
      <c r="H316" s="234">
        <v>4</v>
      </c>
      <c r="I316" s="235"/>
      <c r="J316" s="236">
        <f>ROUND(I316*H316,2)</f>
        <v>0</v>
      </c>
      <c r="K316" s="232" t="s">
        <v>190</v>
      </c>
      <c r="L316" s="45"/>
      <c r="M316" s="237" t="s">
        <v>1</v>
      </c>
      <c r="N316" s="238" t="s">
        <v>52</v>
      </c>
      <c r="O316" s="93"/>
      <c r="P316" s="239">
        <f>O316*H316</f>
        <v>0</v>
      </c>
      <c r="Q316" s="239">
        <v>0</v>
      </c>
      <c r="R316" s="239">
        <f>Q316*H316</f>
        <v>0</v>
      </c>
      <c r="S316" s="239">
        <v>0</v>
      </c>
      <c r="T316" s="24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1" t="s">
        <v>191</v>
      </c>
      <c r="AT316" s="241" t="s">
        <v>186</v>
      </c>
      <c r="AU316" s="241" t="s">
        <v>85</v>
      </c>
      <c r="AY316" s="17" t="s">
        <v>192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7" t="s">
        <v>191</v>
      </c>
      <c r="BK316" s="242">
        <f>ROUND(I316*H316,2)</f>
        <v>0</v>
      </c>
      <c r="BL316" s="17" t="s">
        <v>191</v>
      </c>
      <c r="BM316" s="241" t="s">
        <v>451</v>
      </c>
    </row>
    <row r="317" s="2" customFormat="1">
      <c r="A317" s="39"/>
      <c r="B317" s="40"/>
      <c r="C317" s="41"/>
      <c r="D317" s="243" t="s">
        <v>193</v>
      </c>
      <c r="E317" s="41"/>
      <c r="F317" s="244" t="s">
        <v>452</v>
      </c>
      <c r="G317" s="41"/>
      <c r="H317" s="41"/>
      <c r="I317" s="157"/>
      <c r="J317" s="41"/>
      <c r="K317" s="41"/>
      <c r="L317" s="45"/>
      <c r="M317" s="245"/>
      <c r="N317" s="246"/>
      <c r="O317" s="93"/>
      <c r="P317" s="93"/>
      <c r="Q317" s="93"/>
      <c r="R317" s="93"/>
      <c r="S317" s="93"/>
      <c r="T317" s="94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7" t="s">
        <v>193</v>
      </c>
      <c r="AU317" s="17" t="s">
        <v>85</v>
      </c>
    </row>
    <row r="318" s="2" customFormat="1">
      <c r="A318" s="39"/>
      <c r="B318" s="40"/>
      <c r="C318" s="41"/>
      <c r="D318" s="243" t="s">
        <v>195</v>
      </c>
      <c r="E318" s="41"/>
      <c r="F318" s="247" t="s">
        <v>448</v>
      </c>
      <c r="G318" s="41"/>
      <c r="H318" s="41"/>
      <c r="I318" s="157"/>
      <c r="J318" s="41"/>
      <c r="K318" s="41"/>
      <c r="L318" s="45"/>
      <c r="M318" s="245"/>
      <c r="N318" s="246"/>
      <c r="O318" s="93"/>
      <c r="P318" s="93"/>
      <c r="Q318" s="93"/>
      <c r="R318" s="93"/>
      <c r="S318" s="93"/>
      <c r="T318" s="94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7" t="s">
        <v>195</v>
      </c>
      <c r="AU318" s="17" t="s">
        <v>85</v>
      </c>
    </row>
    <row r="319" s="2" customFormat="1" ht="21.75" customHeight="1">
      <c r="A319" s="39"/>
      <c r="B319" s="40"/>
      <c r="C319" s="230" t="s">
        <v>453</v>
      </c>
      <c r="D319" s="230" t="s">
        <v>186</v>
      </c>
      <c r="E319" s="231" t="s">
        <v>454</v>
      </c>
      <c r="F319" s="232" t="s">
        <v>455</v>
      </c>
      <c r="G319" s="233" t="s">
        <v>142</v>
      </c>
      <c r="H319" s="234">
        <v>2</v>
      </c>
      <c r="I319" s="235"/>
      <c r="J319" s="236">
        <f>ROUND(I319*H319,2)</f>
        <v>0</v>
      </c>
      <c r="K319" s="232" t="s">
        <v>190</v>
      </c>
      <c r="L319" s="45"/>
      <c r="M319" s="237" t="s">
        <v>1</v>
      </c>
      <c r="N319" s="238" t="s">
        <v>52</v>
      </c>
      <c r="O319" s="93"/>
      <c r="P319" s="239">
        <f>O319*H319</f>
        <v>0</v>
      </c>
      <c r="Q319" s="239">
        <v>0</v>
      </c>
      <c r="R319" s="239">
        <f>Q319*H319</f>
        <v>0</v>
      </c>
      <c r="S319" s="239">
        <v>0</v>
      </c>
      <c r="T319" s="24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1" t="s">
        <v>191</v>
      </c>
      <c r="AT319" s="241" t="s">
        <v>186</v>
      </c>
      <c r="AU319" s="241" t="s">
        <v>85</v>
      </c>
      <c r="AY319" s="17" t="s">
        <v>192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7" t="s">
        <v>191</v>
      </c>
      <c r="BK319" s="242">
        <f>ROUND(I319*H319,2)</f>
        <v>0</v>
      </c>
      <c r="BL319" s="17" t="s">
        <v>191</v>
      </c>
      <c r="BM319" s="241" t="s">
        <v>456</v>
      </c>
    </row>
    <row r="320" s="2" customFormat="1">
      <c r="A320" s="39"/>
      <c r="B320" s="40"/>
      <c r="C320" s="41"/>
      <c r="D320" s="243" t="s">
        <v>193</v>
      </c>
      <c r="E320" s="41"/>
      <c r="F320" s="244" t="s">
        <v>457</v>
      </c>
      <c r="G320" s="41"/>
      <c r="H320" s="41"/>
      <c r="I320" s="157"/>
      <c r="J320" s="41"/>
      <c r="K320" s="41"/>
      <c r="L320" s="45"/>
      <c r="M320" s="245"/>
      <c r="N320" s="246"/>
      <c r="O320" s="93"/>
      <c r="P320" s="93"/>
      <c r="Q320" s="93"/>
      <c r="R320" s="93"/>
      <c r="S320" s="93"/>
      <c r="T320" s="94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7" t="s">
        <v>193</v>
      </c>
      <c r="AU320" s="17" t="s">
        <v>85</v>
      </c>
    </row>
    <row r="321" s="2" customFormat="1">
      <c r="A321" s="39"/>
      <c r="B321" s="40"/>
      <c r="C321" s="41"/>
      <c r="D321" s="243" t="s">
        <v>195</v>
      </c>
      <c r="E321" s="41"/>
      <c r="F321" s="247" t="s">
        <v>458</v>
      </c>
      <c r="G321" s="41"/>
      <c r="H321" s="41"/>
      <c r="I321" s="157"/>
      <c r="J321" s="41"/>
      <c r="K321" s="41"/>
      <c r="L321" s="45"/>
      <c r="M321" s="245"/>
      <c r="N321" s="246"/>
      <c r="O321" s="93"/>
      <c r="P321" s="93"/>
      <c r="Q321" s="93"/>
      <c r="R321" s="93"/>
      <c r="S321" s="93"/>
      <c r="T321" s="9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7" t="s">
        <v>195</v>
      </c>
      <c r="AU321" s="17" t="s">
        <v>85</v>
      </c>
    </row>
    <row r="322" s="2" customFormat="1" ht="21.75" customHeight="1">
      <c r="A322" s="39"/>
      <c r="B322" s="40"/>
      <c r="C322" s="230" t="s">
        <v>365</v>
      </c>
      <c r="D322" s="230" t="s">
        <v>186</v>
      </c>
      <c r="E322" s="231" t="s">
        <v>459</v>
      </c>
      <c r="F322" s="232" t="s">
        <v>460</v>
      </c>
      <c r="G322" s="233" t="s">
        <v>142</v>
      </c>
      <c r="H322" s="234">
        <v>2</v>
      </c>
      <c r="I322" s="235"/>
      <c r="J322" s="236">
        <f>ROUND(I322*H322,2)</f>
        <v>0</v>
      </c>
      <c r="K322" s="232" t="s">
        <v>190</v>
      </c>
      <c r="L322" s="45"/>
      <c r="M322" s="237" t="s">
        <v>1</v>
      </c>
      <c r="N322" s="238" t="s">
        <v>52</v>
      </c>
      <c r="O322" s="93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1" t="s">
        <v>191</v>
      </c>
      <c r="AT322" s="241" t="s">
        <v>186</v>
      </c>
      <c r="AU322" s="241" t="s">
        <v>85</v>
      </c>
      <c r="AY322" s="17" t="s">
        <v>192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7" t="s">
        <v>191</v>
      </c>
      <c r="BK322" s="242">
        <f>ROUND(I322*H322,2)</f>
        <v>0</v>
      </c>
      <c r="BL322" s="17" t="s">
        <v>191</v>
      </c>
      <c r="BM322" s="241" t="s">
        <v>461</v>
      </c>
    </row>
    <row r="323" s="2" customFormat="1">
      <c r="A323" s="39"/>
      <c r="B323" s="40"/>
      <c r="C323" s="41"/>
      <c r="D323" s="243" t="s">
        <v>193</v>
      </c>
      <c r="E323" s="41"/>
      <c r="F323" s="244" t="s">
        <v>462</v>
      </c>
      <c r="G323" s="41"/>
      <c r="H323" s="41"/>
      <c r="I323" s="157"/>
      <c r="J323" s="41"/>
      <c r="K323" s="41"/>
      <c r="L323" s="45"/>
      <c r="M323" s="245"/>
      <c r="N323" s="246"/>
      <c r="O323" s="93"/>
      <c r="P323" s="93"/>
      <c r="Q323" s="93"/>
      <c r="R323" s="93"/>
      <c r="S323" s="93"/>
      <c r="T323" s="94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7" t="s">
        <v>193</v>
      </c>
      <c r="AU323" s="17" t="s">
        <v>85</v>
      </c>
    </row>
    <row r="324" s="2" customFormat="1">
      <c r="A324" s="39"/>
      <c r="B324" s="40"/>
      <c r="C324" s="41"/>
      <c r="D324" s="243" t="s">
        <v>195</v>
      </c>
      <c r="E324" s="41"/>
      <c r="F324" s="247" t="s">
        <v>458</v>
      </c>
      <c r="G324" s="41"/>
      <c r="H324" s="41"/>
      <c r="I324" s="157"/>
      <c r="J324" s="41"/>
      <c r="K324" s="41"/>
      <c r="L324" s="45"/>
      <c r="M324" s="245"/>
      <c r="N324" s="246"/>
      <c r="O324" s="93"/>
      <c r="P324" s="93"/>
      <c r="Q324" s="93"/>
      <c r="R324" s="93"/>
      <c r="S324" s="93"/>
      <c r="T324" s="94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7" t="s">
        <v>195</v>
      </c>
      <c r="AU324" s="17" t="s">
        <v>85</v>
      </c>
    </row>
    <row r="325" s="2" customFormat="1" ht="21.75" customHeight="1">
      <c r="A325" s="39"/>
      <c r="B325" s="40"/>
      <c r="C325" s="230" t="s">
        <v>463</v>
      </c>
      <c r="D325" s="230" t="s">
        <v>186</v>
      </c>
      <c r="E325" s="231" t="s">
        <v>464</v>
      </c>
      <c r="F325" s="232" t="s">
        <v>465</v>
      </c>
      <c r="G325" s="233" t="s">
        <v>129</v>
      </c>
      <c r="H325" s="234">
        <v>4</v>
      </c>
      <c r="I325" s="235"/>
      <c r="J325" s="236">
        <f>ROUND(I325*H325,2)</f>
        <v>0</v>
      </c>
      <c r="K325" s="232" t="s">
        <v>190</v>
      </c>
      <c r="L325" s="45"/>
      <c r="M325" s="237" t="s">
        <v>1</v>
      </c>
      <c r="N325" s="238" t="s">
        <v>52</v>
      </c>
      <c r="O325" s="93"/>
      <c r="P325" s="239">
        <f>O325*H325</f>
        <v>0</v>
      </c>
      <c r="Q325" s="239">
        <v>0</v>
      </c>
      <c r="R325" s="239">
        <f>Q325*H325</f>
        <v>0</v>
      </c>
      <c r="S325" s="239">
        <v>0</v>
      </c>
      <c r="T325" s="24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1" t="s">
        <v>191</v>
      </c>
      <c r="AT325" s="241" t="s">
        <v>186</v>
      </c>
      <c r="AU325" s="241" t="s">
        <v>85</v>
      </c>
      <c r="AY325" s="17" t="s">
        <v>192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7" t="s">
        <v>191</v>
      </c>
      <c r="BK325" s="242">
        <f>ROUND(I325*H325,2)</f>
        <v>0</v>
      </c>
      <c r="BL325" s="17" t="s">
        <v>191</v>
      </c>
      <c r="BM325" s="241" t="s">
        <v>466</v>
      </c>
    </row>
    <row r="326" s="2" customFormat="1">
      <c r="A326" s="39"/>
      <c r="B326" s="40"/>
      <c r="C326" s="41"/>
      <c r="D326" s="243" t="s">
        <v>193</v>
      </c>
      <c r="E326" s="41"/>
      <c r="F326" s="244" t="s">
        <v>467</v>
      </c>
      <c r="G326" s="41"/>
      <c r="H326" s="41"/>
      <c r="I326" s="157"/>
      <c r="J326" s="41"/>
      <c r="K326" s="41"/>
      <c r="L326" s="45"/>
      <c r="M326" s="245"/>
      <c r="N326" s="246"/>
      <c r="O326" s="93"/>
      <c r="P326" s="93"/>
      <c r="Q326" s="93"/>
      <c r="R326" s="93"/>
      <c r="S326" s="93"/>
      <c r="T326" s="94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7" t="s">
        <v>193</v>
      </c>
      <c r="AU326" s="17" t="s">
        <v>85</v>
      </c>
    </row>
    <row r="327" s="2" customFormat="1">
      <c r="A327" s="39"/>
      <c r="B327" s="40"/>
      <c r="C327" s="41"/>
      <c r="D327" s="243" t="s">
        <v>195</v>
      </c>
      <c r="E327" s="41"/>
      <c r="F327" s="247" t="s">
        <v>458</v>
      </c>
      <c r="G327" s="41"/>
      <c r="H327" s="41"/>
      <c r="I327" s="157"/>
      <c r="J327" s="41"/>
      <c r="K327" s="41"/>
      <c r="L327" s="45"/>
      <c r="M327" s="245"/>
      <c r="N327" s="246"/>
      <c r="O327" s="93"/>
      <c r="P327" s="93"/>
      <c r="Q327" s="93"/>
      <c r="R327" s="93"/>
      <c r="S327" s="93"/>
      <c r="T327" s="94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7" t="s">
        <v>195</v>
      </c>
      <c r="AU327" s="17" t="s">
        <v>85</v>
      </c>
    </row>
    <row r="328" s="2" customFormat="1" ht="21.75" customHeight="1">
      <c r="A328" s="39"/>
      <c r="B328" s="40"/>
      <c r="C328" s="230" t="s">
        <v>371</v>
      </c>
      <c r="D328" s="230" t="s">
        <v>186</v>
      </c>
      <c r="E328" s="231" t="s">
        <v>468</v>
      </c>
      <c r="F328" s="232" t="s">
        <v>469</v>
      </c>
      <c r="G328" s="233" t="s">
        <v>142</v>
      </c>
      <c r="H328" s="234">
        <v>2</v>
      </c>
      <c r="I328" s="235"/>
      <c r="J328" s="236">
        <f>ROUND(I328*H328,2)</f>
        <v>0</v>
      </c>
      <c r="K328" s="232" t="s">
        <v>190</v>
      </c>
      <c r="L328" s="45"/>
      <c r="M328" s="237" t="s">
        <v>1</v>
      </c>
      <c r="N328" s="238" t="s">
        <v>52</v>
      </c>
      <c r="O328" s="93"/>
      <c r="P328" s="239">
        <f>O328*H328</f>
        <v>0</v>
      </c>
      <c r="Q328" s="239">
        <v>0</v>
      </c>
      <c r="R328" s="239">
        <f>Q328*H328</f>
        <v>0</v>
      </c>
      <c r="S328" s="239">
        <v>0</v>
      </c>
      <c r="T328" s="24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1" t="s">
        <v>191</v>
      </c>
      <c r="AT328" s="241" t="s">
        <v>186</v>
      </c>
      <c r="AU328" s="241" t="s">
        <v>85</v>
      </c>
      <c r="AY328" s="17" t="s">
        <v>192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7" t="s">
        <v>191</v>
      </c>
      <c r="BK328" s="242">
        <f>ROUND(I328*H328,2)</f>
        <v>0</v>
      </c>
      <c r="BL328" s="17" t="s">
        <v>191</v>
      </c>
      <c r="BM328" s="241" t="s">
        <v>470</v>
      </c>
    </row>
    <row r="329" s="2" customFormat="1">
      <c r="A329" s="39"/>
      <c r="B329" s="40"/>
      <c r="C329" s="41"/>
      <c r="D329" s="243" t="s">
        <v>193</v>
      </c>
      <c r="E329" s="41"/>
      <c r="F329" s="244" t="s">
        <v>471</v>
      </c>
      <c r="G329" s="41"/>
      <c r="H329" s="41"/>
      <c r="I329" s="157"/>
      <c r="J329" s="41"/>
      <c r="K329" s="41"/>
      <c r="L329" s="45"/>
      <c r="M329" s="245"/>
      <c r="N329" s="246"/>
      <c r="O329" s="93"/>
      <c r="P329" s="93"/>
      <c r="Q329" s="93"/>
      <c r="R329" s="93"/>
      <c r="S329" s="93"/>
      <c r="T329" s="94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7" t="s">
        <v>193</v>
      </c>
      <c r="AU329" s="17" t="s">
        <v>85</v>
      </c>
    </row>
    <row r="330" s="2" customFormat="1">
      <c r="A330" s="39"/>
      <c r="B330" s="40"/>
      <c r="C330" s="41"/>
      <c r="D330" s="243" t="s">
        <v>195</v>
      </c>
      <c r="E330" s="41"/>
      <c r="F330" s="247" t="s">
        <v>458</v>
      </c>
      <c r="G330" s="41"/>
      <c r="H330" s="41"/>
      <c r="I330" s="157"/>
      <c r="J330" s="41"/>
      <c r="K330" s="41"/>
      <c r="L330" s="45"/>
      <c r="M330" s="245"/>
      <c r="N330" s="246"/>
      <c r="O330" s="93"/>
      <c r="P330" s="93"/>
      <c r="Q330" s="93"/>
      <c r="R330" s="93"/>
      <c r="S330" s="93"/>
      <c r="T330" s="94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7" t="s">
        <v>195</v>
      </c>
      <c r="AU330" s="17" t="s">
        <v>85</v>
      </c>
    </row>
    <row r="331" s="2" customFormat="1" ht="21.75" customHeight="1">
      <c r="A331" s="39"/>
      <c r="B331" s="40"/>
      <c r="C331" s="230" t="s">
        <v>472</v>
      </c>
      <c r="D331" s="230" t="s">
        <v>186</v>
      </c>
      <c r="E331" s="231" t="s">
        <v>473</v>
      </c>
      <c r="F331" s="232" t="s">
        <v>474</v>
      </c>
      <c r="G331" s="233" t="s">
        <v>142</v>
      </c>
      <c r="H331" s="234">
        <v>2</v>
      </c>
      <c r="I331" s="235"/>
      <c r="J331" s="236">
        <f>ROUND(I331*H331,2)</f>
        <v>0</v>
      </c>
      <c r="K331" s="232" t="s">
        <v>190</v>
      </c>
      <c r="L331" s="45"/>
      <c r="M331" s="237" t="s">
        <v>1</v>
      </c>
      <c r="N331" s="238" t="s">
        <v>52</v>
      </c>
      <c r="O331" s="93"/>
      <c r="P331" s="239">
        <f>O331*H331</f>
        <v>0</v>
      </c>
      <c r="Q331" s="239">
        <v>0</v>
      </c>
      <c r="R331" s="239">
        <f>Q331*H331</f>
        <v>0</v>
      </c>
      <c r="S331" s="239">
        <v>0</v>
      </c>
      <c r="T331" s="24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1" t="s">
        <v>191</v>
      </c>
      <c r="AT331" s="241" t="s">
        <v>186</v>
      </c>
      <c r="AU331" s="241" t="s">
        <v>85</v>
      </c>
      <c r="AY331" s="17" t="s">
        <v>192</v>
      </c>
      <c r="BE331" s="242">
        <f>IF(N331="základní",J331,0)</f>
        <v>0</v>
      </c>
      <c r="BF331" s="242">
        <f>IF(N331="snížená",J331,0)</f>
        <v>0</v>
      </c>
      <c r="BG331" s="242">
        <f>IF(N331="zákl. přenesená",J331,0)</f>
        <v>0</v>
      </c>
      <c r="BH331" s="242">
        <f>IF(N331="sníž. přenesená",J331,0)</f>
        <v>0</v>
      </c>
      <c r="BI331" s="242">
        <f>IF(N331="nulová",J331,0)</f>
        <v>0</v>
      </c>
      <c r="BJ331" s="17" t="s">
        <v>191</v>
      </c>
      <c r="BK331" s="242">
        <f>ROUND(I331*H331,2)</f>
        <v>0</v>
      </c>
      <c r="BL331" s="17" t="s">
        <v>191</v>
      </c>
      <c r="BM331" s="241" t="s">
        <v>475</v>
      </c>
    </row>
    <row r="332" s="2" customFormat="1">
      <c r="A332" s="39"/>
      <c r="B332" s="40"/>
      <c r="C332" s="41"/>
      <c r="D332" s="243" t="s">
        <v>193</v>
      </c>
      <c r="E332" s="41"/>
      <c r="F332" s="244" t="s">
        <v>476</v>
      </c>
      <c r="G332" s="41"/>
      <c r="H332" s="41"/>
      <c r="I332" s="157"/>
      <c r="J332" s="41"/>
      <c r="K332" s="41"/>
      <c r="L332" s="45"/>
      <c r="M332" s="245"/>
      <c r="N332" s="246"/>
      <c r="O332" s="93"/>
      <c r="P332" s="93"/>
      <c r="Q332" s="93"/>
      <c r="R332" s="93"/>
      <c r="S332" s="93"/>
      <c r="T332" s="94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7" t="s">
        <v>193</v>
      </c>
      <c r="AU332" s="17" t="s">
        <v>85</v>
      </c>
    </row>
    <row r="333" s="2" customFormat="1">
      <c r="A333" s="39"/>
      <c r="B333" s="40"/>
      <c r="C333" s="41"/>
      <c r="D333" s="243" t="s">
        <v>195</v>
      </c>
      <c r="E333" s="41"/>
      <c r="F333" s="247" t="s">
        <v>458</v>
      </c>
      <c r="G333" s="41"/>
      <c r="H333" s="41"/>
      <c r="I333" s="157"/>
      <c r="J333" s="41"/>
      <c r="K333" s="41"/>
      <c r="L333" s="45"/>
      <c r="M333" s="245"/>
      <c r="N333" s="246"/>
      <c r="O333" s="93"/>
      <c r="P333" s="93"/>
      <c r="Q333" s="93"/>
      <c r="R333" s="93"/>
      <c r="S333" s="93"/>
      <c r="T333" s="94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7" t="s">
        <v>195</v>
      </c>
      <c r="AU333" s="17" t="s">
        <v>85</v>
      </c>
    </row>
    <row r="334" s="2" customFormat="1" ht="21.75" customHeight="1">
      <c r="A334" s="39"/>
      <c r="B334" s="40"/>
      <c r="C334" s="230" t="s">
        <v>377</v>
      </c>
      <c r="D334" s="230" t="s">
        <v>186</v>
      </c>
      <c r="E334" s="231" t="s">
        <v>477</v>
      </c>
      <c r="F334" s="232" t="s">
        <v>478</v>
      </c>
      <c r="G334" s="233" t="s">
        <v>129</v>
      </c>
      <c r="H334" s="234">
        <v>4</v>
      </c>
      <c r="I334" s="235"/>
      <c r="J334" s="236">
        <f>ROUND(I334*H334,2)</f>
        <v>0</v>
      </c>
      <c r="K334" s="232" t="s">
        <v>190</v>
      </c>
      <c r="L334" s="45"/>
      <c r="M334" s="237" t="s">
        <v>1</v>
      </c>
      <c r="N334" s="238" t="s">
        <v>52</v>
      </c>
      <c r="O334" s="93"/>
      <c r="P334" s="239">
        <f>O334*H334</f>
        <v>0</v>
      </c>
      <c r="Q334" s="239">
        <v>0</v>
      </c>
      <c r="R334" s="239">
        <f>Q334*H334</f>
        <v>0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191</v>
      </c>
      <c r="AT334" s="241" t="s">
        <v>186</v>
      </c>
      <c r="AU334" s="241" t="s">
        <v>85</v>
      </c>
      <c r="AY334" s="17" t="s">
        <v>192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7" t="s">
        <v>191</v>
      </c>
      <c r="BK334" s="242">
        <f>ROUND(I334*H334,2)</f>
        <v>0</v>
      </c>
      <c r="BL334" s="17" t="s">
        <v>191</v>
      </c>
      <c r="BM334" s="241" t="s">
        <v>479</v>
      </c>
    </row>
    <row r="335" s="2" customFormat="1">
      <c r="A335" s="39"/>
      <c r="B335" s="40"/>
      <c r="C335" s="41"/>
      <c r="D335" s="243" t="s">
        <v>193</v>
      </c>
      <c r="E335" s="41"/>
      <c r="F335" s="244" t="s">
        <v>480</v>
      </c>
      <c r="G335" s="41"/>
      <c r="H335" s="41"/>
      <c r="I335" s="157"/>
      <c r="J335" s="41"/>
      <c r="K335" s="41"/>
      <c r="L335" s="45"/>
      <c r="M335" s="245"/>
      <c r="N335" s="246"/>
      <c r="O335" s="93"/>
      <c r="P335" s="93"/>
      <c r="Q335" s="93"/>
      <c r="R335" s="93"/>
      <c r="S335" s="93"/>
      <c r="T335" s="94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7" t="s">
        <v>193</v>
      </c>
      <c r="AU335" s="17" t="s">
        <v>85</v>
      </c>
    </row>
    <row r="336" s="2" customFormat="1">
      <c r="A336" s="39"/>
      <c r="B336" s="40"/>
      <c r="C336" s="41"/>
      <c r="D336" s="243" t="s">
        <v>195</v>
      </c>
      <c r="E336" s="41"/>
      <c r="F336" s="247" t="s">
        <v>458</v>
      </c>
      <c r="G336" s="41"/>
      <c r="H336" s="41"/>
      <c r="I336" s="157"/>
      <c r="J336" s="41"/>
      <c r="K336" s="41"/>
      <c r="L336" s="45"/>
      <c r="M336" s="245"/>
      <c r="N336" s="246"/>
      <c r="O336" s="93"/>
      <c r="P336" s="93"/>
      <c r="Q336" s="93"/>
      <c r="R336" s="93"/>
      <c r="S336" s="93"/>
      <c r="T336" s="94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7" t="s">
        <v>195</v>
      </c>
      <c r="AU336" s="17" t="s">
        <v>85</v>
      </c>
    </row>
    <row r="337" s="2" customFormat="1" ht="21.75" customHeight="1">
      <c r="A337" s="39"/>
      <c r="B337" s="40"/>
      <c r="C337" s="230" t="s">
        <v>481</v>
      </c>
      <c r="D337" s="230" t="s">
        <v>186</v>
      </c>
      <c r="E337" s="231" t="s">
        <v>482</v>
      </c>
      <c r="F337" s="232" t="s">
        <v>483</v>
      </c>
      <c r="G337" s="233" t="s">
        <v>129</v>
      </c>
      <c r="H337" s="234">
        <v>3</v>
      </c>
      <c r="I337" s="235"/>
      <c r="J337" s="236">
        <f>ROUND(I337*H337,2)</f>
        <v>0</v>
      </c>
      <c r="K337" s="232" t="s">
        <v>190</v>
      </c>
      <c r="L337" s="45"/>
      <c r="M337" s="237" t="s">
        <v>1</v>
      </c>
      <c r="N337" s="238" t="s">
        <v>52</v>
      </c>
      <c r="O337" s="93"/>
      <c r="P337" s="239">
        <f>O337*H337</f>
        <v>0</v>
      </c>
      <c r="Q337" s="239">
        <v>0</v>
      </c>
      <c r="R337" s="239">
        <f>Q337*H337</f>
        <v>0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191</v>
      </c>
      <c r="AT337" s="241" t="s">
        <v>186</v>
      </c>
      <c r="AU337" s="241" t="s">
        <v>85</v>
      </c>
      <c r="AY337" s="17" t="s">
        <v>192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7" t="s">
        <v>191</v>
      </c>
      <c r="BK337" s="242">
        <f>ROUND(I337*H337,2)</f>
        <v>0</v>
      </c>
      <c r="BL337" s="17" t="s">
        <v>191</v>
      </c>
      <c r="BM337" s="241" t="s">
        <v>484</v>
      </c>
    </row>
    <row r="338" s="2" customFormat="1">
      <c r="A338" s="39"/>
      <c r="B338" s="40"/>
      <c r="C338" s="41"/>
      <c r="D338" s="243" t="s">
        <v>193</v>
      </c>
      <c r="E338" s="41"/>
      <c r="F338" s="244" t="s">
        <v>483</v>
      </c>
      <c r="G338" s="41"/>
      <c r="H338" s="41"/>
      <c r="I338" s="157"/>
      <c r="J338" s="41"/>
      <c r="K338" s="41"/>
      <c r="L338" s="45"/>
      <c r="M338" s="245"/>
      <c r="N338" s="246"/>
      <c r="O338" s="93"/>
      <c r="P338" s="93"/>
      <c r="Q338" s="93"/>
      <c r="R338" s="93"/>
      <c r="S338" s="93"/>
      <c r="T338" s="94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7" t="s">
        <v>193</v>
      </c>
      <c r="AU338" s="17" t="s">
        <v>85</v>
      </c>
    </row>
    <row r="339" s="2" customFormat="1" ht="33" customHeight="1">
      <c r="A339" s="39"/>
      <c r="B339" s="40"/>
      <c r="C339" s="230" t="s">
        <v>382</v>
      </c>
      <c r="D339" s="230" t="s">
        <v>186</v>
      </c>
      <c r="E339" s="231" t="s">
        <v>485</v>
      </c>
      <c r="F339" s="232" t="s">
        <v>486</v>
      </c>
      <c r="G339" s="233" t="s">
        <v>129</v>
      </c>
      <c r="H339" s="234">
        <v>3</v>
      </c>
      <c r="I339" s="235"/>
      <c r="J339" s="236">
        <f>ROUND(I339*H339,2)</f>
        <v>0</v>
      </c>
      <c r="K339" s="232" t="s">
        <v>190</v>
      </c>
      <c r="L339" s="45"/>
      <c r="M339" s="237" t="s">
        <v>1</v>
      </c>
      <c r="N339" s="238" t="s">
        <v>52</v>
      </c>
      <c r="O339" s="93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1" t="s">
        <v>191</v>
      </c>
      <c r="AT339" s="241" t="s">
        <v>186</v>
      </c>
      <c r="AU339" s="241" t="s">
        <v>85</v>
      </c>
      <c r="AY339" s="17" t="s">
        <v>192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7" t="s">
        <v>191</v>
      </c>
      <c r="BK339" s="242">
        <f>ROUND(I339*H339,2)</f>
        <v>0</v>
      </c>
      <c r="BL339" s="17" t="s">
        <v>191</v>
      </c>
      <c r="BM339" s="241" t="s">
        <v>153</v>
      </c>
    </row>
    <row r="340" s="2" customFormat="1">
      <c r="A340" s="39"/>
      <c r="B340" s="40"/>
      <c r="C340" s="41"/>
      <c r="D340" s="243" t="s">
        <v>193</v>
      </c>
      <c r="E340" s="41"/>
      <c r="F340" s="244" t="s">
        <v>487</v>
      </c>
      <c r="G340" s="41"/>
      <c r="H340" s="41"/>
      <c r="I340" s="157"/>
      <c r="J340" s="41"/>
      <c r="K340" s="41"/>
      <c r="L340" s="45"/>
      <c r="M340" s="245"/>
      <c r="N340" s="246"/>
      <c r="O340" s="93"/>
      <c r="P340" s="93"/>
      <c r="Q340" s="93"/>
      <c r="R340" s="93"/>
      <c r="S340" s="93"/>
      <c r="T340" s="94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7" t="s">
        <v>193</v>
      </c>
      <c r="AU340" s="17" t="s">
        <v>85</v>
      </c>
    </row>
    <row r="341" s="2" customFormat="1" ht="21.75" customHeight="1">
      <c r="A341" s="39"/>
      <c r="B341" s="40"/>
      <c r="C341" s="230" t="s">
        <v>488</v>
      </c>
      <c r="D341" s="230" t="s">
        <v>186</v>
      </c>
      <c r="E341" s="231" t="s">
        <v>489</v>
      </c>
      <c r="F341" s="232" t="s">
        <v>490</v>
      </c>
      <c r="G341" s="233" t="s">
        <v>129</v>
      </c>
      <c r="H341" s="234">
        <v>120</v>
      </c>
      <c r="I341" s="235"/>
      <c r="J341" s="236">
        <f>ROUND(I341*H341,2)</f>
        <v>0</v>
      </c>
      <c r="K341" s="232" t="s">
        <v>190</v>
      </c>
      <c r="L341" s="45"/>
      <c r="M341" s="237" t="s">
        <v>1</v>
      </c>
      <c r="N341" s="238" t="s">
        <v>52</v>
      </c>
      <c r="O341" s="93"/>
      <c r="P341" s="239">
        <f>O341*H341</f>
        <v>0</v>
      </c>
      <c r="Q341" s="239">
        <v>0</v>
      </c>
      <c r="R341" s="239">
        <f>Q341*H341</f>
        <v>0</v>
      </c>
      <c r="S341" s="239">
        <v>0</v>
      </c>
      <c r="T341" s="24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1" t="s">
        <v>191</v>
      </c>
      <c r="AT341" s="241" t="s">
        <v>186</v>
      </c>
      <c r="AU341" s="241" t="s">
        <v>85</v>
      </c>
      <c r="AY341" s="17" t="s">
        <v>192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7" t="s">
        <v>191</v>
      </c>
      <c r="BK341" s="242">
        <f>ROUND(I341*H341,2)</f>
        <v>0</v>
      </c>
      <c r="BL341" s="17" t="s">
        <v>191</v>
      </c>
      <c r="BM341" s="241" t="s">
        <v>491</v>
      </c>
    </row>
    <row r="342" s="2" customFormat="1">
      <c r="A342" s="39"/>
      <c r="B342" s="40"/>
      <c r="C342" s="41"/>
      <c r="D342" s="243" t="s">
        <v>193</v>
      </c>
      <c r="E342" s="41"/>
      <c r="F342" s="244" t="s">
        <v>492</v>
      </c>
      <c r="G342" s="41"/>
      <c r="H342" s="41"/>
      <c r="I342" s="157"/>
      <c r="J342" s="41"/>
      <c r="K342" s="41"/>
      <c r="L342" s="45"/>
      <c r="M342" s="245"/>
      <c r="N342" s="246"/>
      <c r="O342" s="93"/>
      <c r="P342" s="93"/>
      <c r="Q342" s="93"/>
      <c r="R342" s="93"/>
      <c r="S342" s="93"/>
      <c r="T342" s="94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7" t="s">
        <v>193</v>
      </c>
      <c r="AU342" s="17" t="s">
        <v>85</v>
      </c>
    </row>
    <row r="343" s="2" customFormat="1" ht="21.75" customHeight="1">
      <c r="A343" s="39"/>
      <c r="B343" s="40"/>
      <c r="C343" s="230" t="s">
        <v>387</v>
      </c>
      <c r="D343" s="230" t="s">
        <v>186</v>
      </c>
      <c r="E343" s="231" t="s">
        <v>493</v>
      </c>
      <c r="F343" s="232" t="s">
        <v>494</v>
      </c>
      <c r="G343" s="233" t="s">
        <v>142</v>
      </c>
      <c r="H343" s="234">
        <v>60</v>
      </c>
      <c r="I343" s="235"/>
      <c r="J343" s="236">
        <f>ROUND(I343*H343,2)</f>
        <v>0</v>
      </c>
      <c r="K343" s="232" t="s">
        <v>190</v>
      </c>
      <c r="L343" s="45"/>
      <c r="M343" s="237" t="s">
        <v>1</v>
      </c>
      <c r="N343" s="238" t="s">
        <v>52</v>
      </c>
      <c r="O343" s="93"/>
      <c r="P343" s="239">
        <f>O343*H343</f>
        <v>0</v>
      </c>
      <c r="Q343" s="239">
        <v>0</v>
      </c>
      <c r="R343" s="239">
        <f>Q343*H343</f>
        <v>0</v>
      </c>
      <c r="S343" s="239">
        <v>0</v>
      </c>
      <c r="T343" s="24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1" t="s">
        <v>191</v>
      </c>
      <c r="AT343" s="241" t="s">
        <v>186</v>
      </c>
      <c r="AU343" s="241" t="s">
        <v>85</v>
      </c>
      <c r="AY343" s="17" t="s">
        <v>192</v>
      </c>
      <c r="BE343" s="242">
        <f>IF(N343="základní",J343,0)</f>
        <v>0</v>
      </c>
      <c r="BF343" s="242">
        <f>IF(N343="snížená",J343,0)</f>
        <v>0</v>
      </c>
      <c r="BG343" s="242">
        <f>IF(N343="zákl. přenesená",J343,0)</f>
        <v>0</v>
      </c>
      <c r="BH343" s="242">
        <f>IF(N343="sníž. přenesená",J343,0)</f>
        <v>0</v>
      </c>
      <c r="BI343" s="242">
        <f>IF(N343="nulová",J343,0)</f>
        <v>0</v>
      </c>
      <c r="BJ343" s="17" t="s">
        <v>191</v>
      </c>
      <c r="BK343" s="242">
        <f>ROUND(I343*H343,2)</f>
        <v>0</v>
      </c>
      <c r="BL343" s="17" t="s">
        <v>191</v>
      </c>
      <c r="BM343" s="241" t="s">
        <v>495</v>
      </c>
    </row>
    <row r="344" s="2" customFormat="1">
      <c r="A344" s="39"/>
      <c r="B344" s="40"/>
      <c r="C344" s="41"/>
      <c r="D344" s="243" t="s">
        <v>193</v>
      </c>
      <c r="E344" s="41"/>
      <c r="F344" s="244" t="s">
        <v>496</v>
      </c>
      <c r="G344" s="41"/>
      <c r="H344" s="41"/>
      <c r="I344" s="157"/>
      <c r="J344" s="41"/>
      <c r="K344" s="41"/>
      <c r="L344" s="45"/>
      <c r="M344" s="245"/>
      <c r="N344" s="246"/>
      <c r="O344" s="93"/>
      <c r="P344" s="93"/>
      <c r="Q344" s="93"/>
      <c r="R344" s="93"/>
      <c r="S344" s="93"/>
      <c r="T344" s="94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7" t="s">
        <v>193</v>
      </c>
      <c r="AU344" s="17" t="s">
        <v>85</v>
      </c>
    </row>
    <row r="345" s="2" customFormat="1" ht="21.75" customHeight="1">
      <c r="A345" s="39"/>
      <c r="B345" s="40"/>
      <c r="C345" s="230" t="s">
        <v>497</v>
      </c>
      <c r="D345" s="230" t="s">
        <v>186</v>
      </c>
      <c r="E345" s="231" t="s">
        <v>498</v>
      </c>
      <c r="F345" s="232" t="s">
        <v>499</v>
      </c>
      <c r="G345" s="233" t="s">
        <v>125</v>
      </c>
      <c r="H345" s="234">
        <v>1</v>
      </c>
      <c r="I345" s="235"/>
      <c r="J345" s="236">
        <f>ROUND(I345*H345,2)</f>
        <v>0</v>
      </c>
      <c r="K345" s="232" t="s">
        <v>190</v>
      </c>
      <c r="L345" s="45"/>
      <c r="M345" s="237" t="s">
        <v>1</v>
      </c>
      <c r="N345" s="238" t="s">
        <v>52</v>
      </c>
      <c r="O345" s="93"/>
      <c r="P345" s="239">
        <f>O345*H345</f>
        <v>0</v>
      </c>
      <c r="Q345" s="239">
        <v>0</v>
      </c>
      <c r="R345" s="239">
        <f>Q345*H345</f>
        <v>0</v>
      </c>
      <c r="S345" s="239">
        <v>0</v>
      </c>
      <c r="T345" s="24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1" t="s">
        <v>191</v>
      </c>
      <c r="AT345" s="241" t="s">
        <v>186</v>
      </c>
      <c r="AU345" s="241" t="s">
        <v>85</v>
      </c>
      <c r="AY345" s="17" t="s">
        <v>192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7" t="s">
        <v>191</v>
      </c>
      <c r="BK345" s="242">
        <f>ROUND(I345*H345,2)</f>
        <v>0</v>
      </c>
      <c r="BL345" s="17" t="s">
        <v>191</v>
      </c>
      <c r="BM345" s="241" t="s">
        <v>500</v>
      </c>
    </row>
    <row r="346" s="2" customFormat="1">
      <c r="A346" s="39"/>
      <c r="B346" s="40"/>
      <c r="C346" s="41"/>
      <c r="D346" s="243" t="s">
        <v>193</v>
      </c>
      <c r="E346" s="41"/>
      <c r="F346" s="244" t="s">
        <v>501</v>
      </c>
      <c r="G346" s="41"/>
      <c r="H346" s="41"/>
      <c r="I346" s="157"/>
      <c r="J346" s="41"/>
      <c r="K346" s="41"/>
      <c r="L346" s="45"/>
      <c r="M346" s="245"/>
      <c r="N346" s="246"/>
      <c r="O346" s="93"/>
      <c r="P346" s="93"/>
      <c r="Q346" s="93"/>
      <c r="R346" s="93"/>
      <c r="S346" s="93"/>
      <c r="T346" s="94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7" t="s">
        <v>193</v>
      </c>
      <c r="AU346" s="17" t="s">
        <v>85</v>
      </c>
    </row>
    <row r="347" s="2" customFormat="1">
      <c r="A347" s="39"/>
      <c r="B347" s="40"/>
      <c r="C347" s="41"/>
      <c r="D347" s="243" t="s">
        <v>195</v>
      </c>
      <c r="E347" s="41"/>
      <c r="F347" s="247" t="s">
        <v>502</v>
      </c>
      <c r="G347" s="41"/>
      <c r="H347" s="41"/>
      <c r="I347" s="157"/>
      <c r="J347" s="41"/>
      <c r="K347" s="41"/>
      <c r="L347" s="45"/>
      <c r="M347" s="245"/>
      <c r="N347" s="246"/>
      <c r="O347" s="93"/>
      <c r="P347" s="93"/>
      <c r="Q347" s="93"/>
      <c r="R347" s="93"/>
      <c r="S347" s="93"/>
      <c r="T347" s="94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7" t="s">
        <v>195</v>
      </c>
      <c r="AU347" s="17" t="s">
        <v>85</v>
      </c>
    </row>
    <row r="348" s="2" customFormat="1" ht="21.75" customHeight="1">
      <c r="A348" s="39"/>
      <c r="B348" s="40"/>
      <c r="C348" s="230" t="s">
        <v>392</v>
      </c>
      <c r="D348" s="230" t="s">
        <v>186</v>
      </c>
      <c r="E348" s="231" t="s">
        <v>503</v>
      </c>
      <c r="F348" s="232" t="s">
        <v>504</v>
      </c>
      <c r="G348" s="233" t="s">
        <v>125</v>
      </c>
      <c r="H348" s="234">
        <v>60</v>
      </c>
      <c r="I348" s="235"/>
      <c r="J348" s="236">
        <f>ROUND(I348*H348,2)</f>
        <v>0</v>
      </c>
      <c r="K348" s="232" t="s">
        <v>190</v>
      </c>
      <c r="L348" s="45"/>
      <c r="M348" s="237" t="s">
        <v>1</v>
      </c>
      <c r="N348" s="238" t="s">
        <v>52</v>
      </c>
      <c r="O348" s="93"/>
      <c r="P348" s="239">
        <f>O348*H348</f>
        <v>0</v>
      </c>
      <c r="Q348" s="239">
        <v>0</v>
      </c>
      <c r="R348" s="239">
        <f>Q348*H348</f>
        <v>0</v>
      </c>
      <c r="S348" s="239">
        <v>0</v>
      </c>
      <c r="T348" s="24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1" t="s">
        <v>191</v>
      </c>
      <c r="AT348" s="241" t="s">
        <v>186</v>
      </c>
      <c r="AU348" s="241" t="s">
        <v>85</v>
      </c>
      <c r="AY348" s="17" t="s">
        <v>192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7" t="s">
        <v>191</v>
      </c>
      <c r="BK348" s="242">
        <f>ROUND(I348*H348,2)</f>
        <v>0</v>
      </c>
      <c r="BL348" s="17" t="s">
        <v>191</v>
      </c>
      <c r="BM348" s="241" t="s">
        <v>505</v>
      </c>
    </row>
    <row r="349" s="2" customFormat="1">
      <c r="A349" s="39"/>
      <c r="B349" s="40"/>
      <c r="C349" s="41"/>
      <c r="D349" s="243" t="s">
        <v>193</v>
      </c>
      <c r="E349" s="41"/>
      <c r="F349" s="244" t="s">
        <v>506</v>
      </c>
      <c r="G349" s="41"/>
      <c r="H349" s="41"/>
      <c r="I349" s="157"/>
      <c r="J349" s="41"/>
      <c r="K349" s="41"/>
      <c r="L349" s="45"/>
      <c r="M349" s="245"/>
      <c r="N349" s="246"/>
      <c r="O349" s="93"/>
      <c r="P349" s="93"/>
      <c r="Q349" s="93"/>
      <c r="R349" s="93"/>
      <c r="S349" s="93"/>
      <c r="T349" s="94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7" t="s">
        <v>193</v>
      </c>
      <c r="AU349" s="17" t="s">
        <v>85</v>
      </c>
    </row>
    <row r="350" s="2" customFormat="1">
      <c r="A350" s="39"/>
      <c r="B350" s="40"/>
      <c r="C350" s="41"/>
      <c r="D350" s="243" t="s">
        <v>195</v>
      </c>
      <c r="E350" s="41"/>
      <c r="F350" s="247" t="s">
        <v>507</v>
      </c>
      <c r="G350" s="41"/>
      <c r="H350" s="41"/>
      <c r="I350" s="157"/>
      <c r="J350" s="41"/>
      <c r="K350" s="41"/>
      <c r="L350" s="45"/>
      <c r="M350" s="245"/>
      <c r="N350" s="246"/>
      <c r="O350" s="93"/>
      <c r="P350" s="93"/>
      <c r="Q350" s="93"/>
      <c r="R350" s="93"/>
      <c r="S350" s="93"/>
      <c r="T350" s="94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7" t="s">
        <v>195</v>
      </c>
      <c r="AU350" s="17" t="s">
        <v>85</v>
      </c>
    </row>
    <row r="351" s="2" customFormat="1" ht="21.75" customHeight="1">
      <c r="A351" s="39"/>
      <c r="B351" s="40"/>
      <c r="C351" s="230" t="s">
        <v>508</v>
      </c>
      <c r="D351" s="230" t="s">
        <v>186</v>
      </c>
      <c r="E351" s="231" t="s">
        <v>509</v>
      </c>
      <c r="F351" s="232" t="s">
        <v>510</v>
      </c>
      <c r="G351" s="233" t="s">
        <v>129</v>
      </c>
      <c r="H351" s="234">
        <v>2</v>
      </c>
      <c r="I351" s="235"/>
      <c r="J351" s="236">
        <f>ROUND(I351*H351,2)</f>
        <v>0</v>
      </c>
      <c r="K351" s="232" t="s">
        <v>190</v>
      </c>
      <c r="L351" s="45"/>
      <c r="M351" s="237" t="s">
        <v>1</v>
      </c>
      <c r="N351" s="238" t="s">
        <v>52</v>
      </c>
      <c r="O351" s="93"/>
      <c r="P351" s="239">
        <f>O351*H351</f>
        <v>0</v>
      </c>
      <c r="Q351" s="239">
        <v>0</v>
      </c>
      <c r="R351" s="239">
        <f>Q351*H351</f>
        <v>0</v>
      </c>
      <c r="S351" s="239">
        <v>0</v>
      </c>
      <c r="T351" s="24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1" t="s">
        <v>191</v>
      </c>
      <c r="AT351" s="241" t="s">
        <v>186</v>
      </c>
      <c r="AU351" s="241" t="s">
        <v>85</v>
      </c>
      <c r="AY351" s="17" t="s">
        <v>192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7" t="s">
        <v>191</v>
      </c>
      <c r="BK351" s="242">
        <f>ROUND(I351*H351,2)</f>
        <v>0</v>
      </c>
      <c r="BL351" s="17" t="s">
        <v>191</v>
      </c>
      <c r="BM351" s="241" t="s">
        <v>511</v>
      </c>
    </row>
    <row r="352" s="2" customFormat="1">
      <c r="A352" s="39"/>
      <c r="B352" s="40"/>
      <c r="C352" s="41"/>
      <c r="D352" s="243" t="s">
        <v>193</v>
      </c>
      <c r="E352" s="41"/>
      <c r="F352" s="244" t="s">
        <v>512</v>
      </c>
      <c r="G352" s="41"/>
      <c r="H352" s="41"/>
      <c r="I352" s="157"/>
      <c r="J352" s="41"/>
      <c r="K352" s="41"/>
      <c r="L352" s="45"/>
      <c r="M352" s="245"/>
      <c r="N352" s="246"/>
      <c r="O352" s="93"/>
      <c r="P352" s="93"/>
      <c r="Q352" s="93"/>
      <c r="R352" s="93"/>
      <c r="S352" s="93"/>
      <c r="T352" s="94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7" t="s">
        <v>193</v>
      </c>
      <c r="AU352" s="17" t="s">
        <v>85</v>
      </c>
    </row>
    <row r="353" s="2" customFormat="1">
      <c r="A353" s="39"/>
      <c r="B353" s="40"/>
      <c r="C353" s="41"/>
      <c r="D353" s="243" t="s">
        <v>195</v>
      </c>
      <c r="E353" s="41"/>
      <c r="F353" s="247" t="s">
        <v>513</v>
      </c>
      <c r="G353" s="41"/>
      <c r="H353" s="41"/>
      <c r="I353" s="157"/>
      <c r="J353" s="41"/>
      <c r="K353" s="41"/>
      <c r="L353" s="45"/>
      <c r="M353" s="245"/>
      <c r="N353" s="246"/>
      <c r="O353" s="93"/>
      <c r="P353" s="93"/>
      <c r="Q353" s="93"/>
      <c r="R353" s="93"/>
      <c r="S353" s="93"/>
      <c r="T353" s="94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7" t="s">
        <v>195</v>
      </c>
      <c r="AU353" s="17" t="s">
        <v>85</v>
      </c>
    </row>
    <row r="354" s="2" customFormat="1" ht="21.75" customHeight="1">
      <c r="A354" s="39"/>
      <c r="B354" s="40"/>
      <c r="C354" s="230" t="s">
        <v>396</v>
      </c>
      <c r="D354" s="230" t="s">
        <v>186</v>
      </c>
      <c r="E354" s="231" t="s">
        <v>514</v>
      </c>
      <c r="F354" s="232" t="s">
        <v>515</v>
      </c>
      <c r="G354" s="233" t="s">
        <v>129</v>
      </c>
      <c r="H354" s="234">
        <v>2</v>
      </c>
      <c r="I354" s="235"/>
      <c r="J354" s="236">
        <f>ROUND(I354*H354,2)</f>
        <v>0</v>
      </c>
      <c r="K354" s="232" t="s">
        <v>190</v>
      </c>
      <c r="L354" s="45"/>
      <c r="M354" s="237" t="s">
        <v>1</v>
      </c>
      <c r="N354" s="238" t="s">
        <v>52</v>
      </c>
      <c r="O354" s="93"/>
      <c r="P354" s="239">
        <f>O354*H354</f>
        <v>0</v>
      </c>
      <c r="Q354" s="239">
        <v>0</v>
      </c>
      <c r="R354" s="239">
        <f>Q354*H354</f>
        <v>0</v>
      </c>
      <c r="S354" s="239">
        <v>0</v>
      </c>
      <c r="T354" s="24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1" t="s">
        <v>191</v>
      </c>
      <c r="AT354" s="241" t="s">
        <v>186</v>
      </c>
      <c r="AU354" s="241" t="s">
        <v>85</v>
      </c>
      <c r="AY354" s="17" t="s">
        <v>192</v>
      </c>
      <c r="BE354" s="242">
        <f>IF(N354="základní",J354,0)</f>
        <v>0</v>
      </c>
      <c r="BF354" s="242">
        <f>IF(N354="snížená",J354,0)</f>
        <v>0</v>
      </c>
      <c r="BG354" s="242">
        <f>IF(N354="zákl. přenesená",J354,0)</f>
        <v>0</v>
      </c>
      <c r="BH354" s="242">
        <f>IF(N354="sníž. přenesená",J354,0)</f>
        <v>0</v>
      </c>
      <c r="BI354" s="242">
        <f>IF(N354="nulová",J354,0)</f>
        <v>0</v>
      </c>
      <c r="BJ354" s="17" t="s">
        <v>191</v>
      </c>
      <c r="BK354" s="242">
        <f>ROUND(I354*H354,2)</f>
        <v>0</v>
      </c>
      <c r="BL354" s="17" t="s">
        <v>191</v>
      </c>
      <c r="BM354" s="241" t="s">
        <v>516</v>
      </c>
    </row>
    <row r="355" s="2" customFormat="1">
      <c r="A355" s="39"/>
      <c r="B355" s="40"/>
      <c r="C355" s="41"/>
      <c r="D355" s="243" t="s">
        <v>193</v>
      </c>
      <c r="E355" s="41"/>
      <c r="F355" s="244" t="s">
        <v>517</v>
      </c>
      <c r="G355" s="41"/>
      <c r="H355" s="41"/>
      <c r="I355" s="157"/>
      <c r="J355" s="41"/>
      <c r="K355" s="41"/>
      <c r="L355" s="45"/>
      <c r="M355" s="245"/>
      <c r="N355" s="246"/>
      <c r="O355" s="93"/>
      <c r="P355" s="93"/>
      <c r="Q355" s="93"/>
      <c r="R355" s="93"/>
      <c r="S355" s="93"/>
      <c r="T355" s="94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7" t="s">
        <v>193</v>
      </c>
      <c r="AU355" s="17" t="s">
        <v>85</v>
      </c>
    </row>
    <row r="356" s="2" customFormat="1">
      <c r="A356" s="39"/>
      <c r="B356" s="40"/>
      <c r="C356" s="41"/>
      <c r="D356" s="243" t="s">
        <v>195</v>
      </c>
      <c r="E356" s="41"/>
      <c r="F356" s="247" t="s">
        <v>513</v>
      </c>
      <c r="G356" s="41"/>
      <c r="H356" s="41"/>
      <c r="I356" s="157"/>
      <c r="J356" s="41"/>
      <c r="K356" s="41"/>
      <c r="L356" s="45"/>
      <c r="M356" s="245"/>
      <c r="N356" s="246"/>
      <c r="O356" s="93"/>
      <c r="P356" s="93"/>
      <c r="Q356" s="93"/>
      <c r="R356" s="93"/>
      <c r="S356" s="93"/>
      <c r="T356" s="94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7" t="s">
        <v>195</v>
      </c>
      <c r="AU356" s="17" t="s">
        <v>85</v>
      </c>
    </row>
    <row r="357" s="15" customFormat="1" ht="25.92" customHeight="1">
      <c r="A357" s="15"/>
      <c r="B357" s="290"/>
      <c r="C357" s="291"/>
      <c r="D357" s="292" t="s">
        <v>84</v>
      </c>
      <c r="E357" s="293" t="s">
        <v>518</v>
      </c>
      <c r="F357" s="293" t="s">
        <v>519</v>
      </c>
      <c r="G357" s="291"/>
      <c r="H357" s="291"/>
      <c r="I357" s="294"/>
      <c r="J357" s="295">
        <f>BK357</f>
        <v>0</v>
      </c>
      <c r="K357" s="291"/>
      <c r="L357" s="296"/>
      <c r="M357" s="297"/>
      <c r="N357" s="298"/>
      <c r="O357" s="298"/>
      <c r="P357" s="299">
        <f>P358</f>
        <v>0</v>
      </c>
      <c r="Q357" s="298"/>
      <c r="R357" s="299">
        <f>R358</f>
        <v>0</v>
      </c>
      <c r="S357" s="298"/>
      <c r="T357" s="300">
        <f>T358</f>
        <v>0</v>
      </c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R357" s="301" t="s">
        <v>92</v>
      </c>
      <c r="AT357" s="302" t="s">
        <v>84</v>
      </c>
      <c r="AU357" s="302" t="s">
        <v>85</v>
      </c>
      <c r="AY357" s="301" t="s">
        <v>192</v>
      </c>
      <c r="BK357" s="303">
        <f>BK358</f>
        <v>0</v>
      </c>
    </row>
    <row r="358" s="15" customFormat="1" ht="22.8" customHeight="1">
      <c r="A358" s="15"/>
      <c r="B358" s="290"/>
      <c r="C358" s="291"/>
      <c r="D358" s="292" t="s">
        <v>84</v>
      </c>
      <c r="E358" s="304" t="s">
        <v>218</v>
      </c>
      <c r="F358" s="304" t="s">
        <v>520</v>
      </c>
      <c r="G358" s="291"/>
      <c r="H358" s="291"/>
      <c r="I358" s="294"/>
      <c r="J358" s="305">
        <f>BK358</f>
        <v>0</v>
      </c>
      <c r="K358" s="291"/>
      <c r="L358" s="296"/>
      <c r="M358" s="297"/>
      <c r="N358" s="298"/>
      <c r="O358" s="298"/>
      <c r="P358" s="299">
        <f>SUM(P359:P420)</f>
        <v>0</v>
      </c>
      <c r="Q358" s="298"/>
      <c r="R358" s="299">
        <f>SUM(R359:R420)</f>
        <v>0</v>
      </c>
      <c r="S358" s="298"/>
      <c r="T358" s="300">
        <f>SUM(T359:T420)</f>
        <v>0</v>
      </c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R358" s="301" t="s">
        <v>92</v>
      </c>
      <c r="AT358" s="302" t="s">
        <v>84</v>
      </c>
      <c r="AU358" s="302" t="s">
        <v>92</v>
      </c>
      <c r="AY358" s="301" t="s">
        <v>192</v>
      </c>
      <c r="BK358" s="303">
        <f>SUM(BK359:BK420)</f>
        <v>0</v>
      </c>
    </row>
    <row r="359" s="2" customFormat="1" ht="21.75" customHeight="1">
      <c r="A359" s="39"/>
      <c r="B359" s="40"/>
      <c r="C359" s="230" t="s">
        <v>521</v>
      </c>
      <c r="D359" s="230" t="s">
        <v>186</v>
      </c>
      <c r="E359" s="231" t="s">
        <v>522</v>
      </c>
      <c r="F359" s="232" t="s">
        <v>523</v>
      </c>
      <c r="G359" s="233" t="s">
        <v>129</v>
      </c>
      <c r="H359" s="234">
        <v>5032</v>
      </c>
      <c r="I359" s="235"/>
      <c r="J359" s="236">
        <f>ROUND(I359*H359,2)</f>
        <v>0</v>
      </c>
      <c r="K359" s="232" t="s">
        <v>190</v>
      </c>
      <c r="L359" s="45"/>
      <c r="M359" s="237" t="s">
        <v>1</v>
      </c>
      <c r="N359" s="238" t="s">
        <v>52</v>
      </c>
      <c r="O359" s="93"/>
      <c r="P359" s="239">
        <f>O359*H359</f>
        <v>0</v>
      </c>
      <c r="Q359" s="239">
        <v>0</v>
      </c>
      <c r="R359" s="239">
        <f>Q359*H359</f>
        <v>0</v>
      </c>
      <c r="S359" s="239">
        <v>0</v>
      </c>
      <c r="T359" s="24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1" t="s">
        <v>191</v>
      </c>
      <c r="AT359" s="241" t="s">
        <v>186</v>
      </c>
      <c r="AU359" s="241" t="s">
        <v>94</v>
      </c>
      <c r="AY359" s="17" t="s">
        <v>192</v>
      </c>
      <c r="BE359" s="242">
        <f>IF(N359="základní",J359,0)</f>
        <v>0</v>
      </c>
      <c r="BF359" s="242">
        <f>IF(N359="snížená",J359,0)</f>
        <v>0</v>
      </c>
      <c r="BG359" s="242">
        <f>IF(N359="zákl. přenesená",J359,0)</f>
        <v>0</v>
      </c>
      <c r="BH359" s="242">
        <f>IF(N359="sníž. přenesená",J359,0)</f>
        <v>0</v>
      </c>
      <c r="BI359" s="242">
        <f>IF(N359="nulová",J359,0)</f>
        <v>0</v>
      </c>
      <c r="BJ359" s="17" t="s">
        <v>191</v>
      </c>
      <c r="BK359" s="242">
        <f>ROUND(I359*H359,2)</f>
        <v>0</v>
      </c>
      <c r="BL359" s="17" t="s">
        <v>191</v>
      </c>
      <c r="BM359" s="241" t="s">
        <v>524</v>
      </c>
    </row>
    <row r="360" s="2" customFormat="1">
      <c r="A360" s="39"/>
      <c r="B360" s="40"/>
      <c r="C360" s="41"/>
      <c r="D360" s="243" t="s">
        <v>193</v>
      </c>
      <c r="E360" s="41"/>
      <c r="F360" s="244" t="s">
        <v>525</v>
      </c>
      <c r="G360" s="41"/>
      <c r="H360" s="41"/>
      <c r="I360" s="157"/>
      <c r="J360" s="41"/>
      <c r="K360" s="41"/>
      <c r="L360" s="45"/>
      <c r="M360" s="245"/>
      <c r="N360" s="246"/>
      <c r="O360" s="93"/>
      <c r="P360" s="93"/>
      <c r="Q360" s="93"/>
      <c r="R360" s="93"/>
      <c r="S360" s="93"/>
      <c r="T360" s="94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7" t="s">
        <v>193</v>
      </c>
      <c r="AU360" s="17" t="s">
        <v>94</v>
      </c>
    </row>
    <row r="361" s="12" customFormat="1">
      <c r="A361" s="12"/>
      <c r="B361" s="248"/>
      <c r="C361" s="249"/>
      <c r="D361" s="243" t="s">
        <v>202</v>
      </c>
      <c r="E361" s="250" t="s">
        <v>1</v>
      </c>
      <c r="F361" s="251" t="s">
        <v>148</v>
      </c>
      <c r="G361" s="249"/>
      <c r="H361" s="252">
        <v>4932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58" t="s">
        <v>202</v>
      </c>
      <c r="AU361" s="258" t="s">
        <v>94</v>
      </c>
      <c r="AV361" s="12" t="s">
        <v>94</v>
      </c>
      <c r="AW361" s="12" t="s">
        <v>40</v>
      </c>
      <c r="AX361" s="12" t="s">
        <v>85</v>
      </c>
      <c r="AY361" s="258" t="s">
        <v>192</v>
      </c>
    </row>
    <row r="362" s="12" customFormat="1">
      <c r="A362" s="12"/>
      <c r="B362" s="248"/>
      <c r="C362" s="249"/>
      <c r="D362" s="243" t="s">
        <v>202</v>
      </c>
      <c r="E362" s="250" t="s">
        <v>1</v>
      </c>
      <c r="F362" s="251" t="s">
        <v>151</v>
      </c>
      <c r="G362" s="249"/>
      <c r="H362" s="252">
        <v>100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58" t="s">
        <v>202</v>
      </c>
      <c r="AU362" s="258" t="s">
        <v>94</v>
      </c>
      <c r="AV362" s="12" t="s">
        <v>94</v>
      </c>
      <c r="AW362" s="12" t="s">
        <v>40</v>
      </c>
      <c r="AX362" s="12" t="s">
        <v>85</v>
      </c>
      <c r="AY362" s="258" t="s">
        <v>192</v>
      </c>
    </row>
    <row r="363" s="13" customFormat="1">
      <c r="A363" s="13"/>
      <c r="B363" s="259"/>
      <c r="C363" s="260"/>
      <c r="D363" s="243" t="s">
        <v>202</v>
      </c>
      <c r="E363" s="261" t="s">
        <v>1</v>
      </c>
      <c r="F363" s="262" t="s">
        <v>204</v>
      </c>
      <c r="G363" s="260"/>
      <c r="H363" s="263">
        <v>5032</v>
      </c>
      <c r="I363" s="264"/>
      <c r="J363" s="260"/>
      <c r="K363" s="260"/>
      <c r="L363" s="265"/>
      <c r="M363" s="266"/>
      <c r="N363" s="267"/>
      <c r="O363" s="267"/>
      <c r="P363" s="267"/>
      <c r="Q363" s="267"/>
      <c r="R363" s="267"/>
      <c r="S363" s="267"/>
      <c r="T363" s="26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9" t="s">
        <v>202</v>
      </c>
      <c r="AU363" s="269" t="s">
        <v>94</v>
      </c>
      <c r="AV363" s="13" t="s">
        <v>191</v>
      </c>
      <c r="AW363" s="13" t="s">
        <v>40</v>
      </c>
      <c r="AX363" s="13" t="s">
        <v>92</v>
      </c>
      <c r="AY363" s="269" t="s">
        <v>192</v>
      </c>
    </row>
    <row r="364" s="2" customFormat="1" ht="21.75" customHeight="1">
      <c r="A364" s="39"/>
      <c r="B364" s="40"/>
      <c r="C364" s="230" t="s">
        <v>401</v>
      </c>
      <c r="D364" s="230" t="s">
        <v>186</v>
      </c>
      <c r="E364" s="231" t="s">
        <v>526</v>
      </c>
      <c r="F364" s="232" t="s">
        <v>527</v>
      </c>
      <c r="G364" s="233" t="s">
        <v>129</v>
      </c>
      <c r="H364" s="234">
        <v>2230</v>
      </c>
      <c r="I364" s="235"/>
      <c r="J364" s="236">
        <f>ROUND(I364*H364,2)</f>
        <v>0</v>
      </c>
      <c r="K364" s="232" t="s">
        <v>190</v>
      </c>
      <c r="L364" s="45"/>
      <c r="M364" s="237" t="s">
        <v>1</v>
      </c>
      <c r="N364" s="238" t="s">
        <v>52</v>
      </c>
      <c r="O364" s="93"/>
      <c r="P364" s="239">
        <f>O364*H364</f>
        <v>0</v>
      </c>
      <c r="Q364" s="239">
        <v>0</v>
      </c>
      <c r="R364" s="239">
        <f>Q364*H364</f>
        <v>0</v>
      </c>
      <c r="S364" s="239">
        <v>0</v>
      </c>
      <c r="T364" s="24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1" t="s">
        <v>191</v>
      </c>
      <c r="AT364" s="241" t="s">
        <v>186</v>
      </c>
      <c r="AU364" s="241" t="s">
        <v>94</v>
      </c>
      <c r="AY364" s="17" t="s">
        <v>192</v>
      </c>
      <c r="BE364" s="242">
        <f>IF(N364="základní",J364,0)</f>
        <v>0</v>
      </c>
      <c r="BF364" s="242">
        <f>IF(N364="snížená",J364,0)</f>
        <v>0</v>
      </c>
      <c r="BG364" s="242">
        <f>IF(N364="zákl. přenesená",J364,0)</f>
        <v>0</v>
      </c>
      <c r="BH364" s="242">
        <f>IF(N364="sníž. přenesená",J364,0)</f>
        <v>0</v>
      </c>
      <c r="BI364" s="242">
        <f>IF(N364="nulová",J364,0)</f>
        <v>0</v>
      </c>
      <c r="BJ364" s="17" t="s">
        <v>191</v>
      </c>
      <c r="BK364" s="242">
        <f>ROUND(I364*H364,2)</f>
        <v>0</v>
      </c>
      <c r="BL364" s="17" t="s">
        <v>191</v>
      </c>
      <c r="BM364" s="241" t="s">
        <v>528</v>
      </c>
    </row>
    <row r="365" s="2" customFormat="1">
      <c r="A365" s="39"/>
      <c r="B365" s="40"/>
      <c r="C365" s="41"/>
      <c r="D365" s="243" t="s">
        <v>193</v>
      </c>
      <c r="E365" s="41"/>
      <c r="F365" s="244" t="s">
        <v>529</v>
      </c>
      <c r="G365" s="41"/>
      <c r="H365" s="41"/>
      <c r="I365" s="157"/>
      <c r="J365" s="41"/>
      <c r="K365" s="41"/>
      <c r="L365" s="45"/>
      <c r="M365" s="245"/>
      <c r="N365" s="246"/>
      <c r="O365" s="93"/>
      <c r="P365" s="93"/>
      <c r="Q365" s="93"/>
      <c r="R365" s="93"/>
      <c r="S365" s="93"/>
      <c r="T365" s="94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7" t="s">
        <v>193</v>
      </c>
      <c r="AU365" s="17" t="s">
        <v>94</v>
      </c>
    </row>
    <row r="366" s="12" customFormat="1">
      <c r="A366" s="12"/>
      <c r="B366" s="248"/>
      <c r="C366" s="249"/>
      <c r="D366" s="243" t="s">
        <v>202</v>
      </c>
      <c r="E366" s="250" t="s">
        <v>1</v>
      </c>
      <c r="F366" s="251" t="s">
        <v>154</v>
      </c>
      <c r="G366" s="249"/>
      <c r="H366" s="252">
        <v>2230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58" t="s">
        <v>202</v>
      </c>
      <c r="AU366" s="258" t="s">
        <v>94</v>
      </c>
      <c r="AV366" s="12" t="s">
        <v>94</v>
      </c>
      <c r="AW366" s="12" t="s">
        <v>40</v>
      </c>
      <c r="AX366" s="12" t="s">
        <v>85</v>
      </c>
      <c r="AY366" s="258" t="s">
        <v>192</v>
      </c>
    </row>
    <row r="367" s="13" customFormat="1">
      <c r="A367" s="13"/>
      <c r="B367" s="259"/>
      <c r="C367" s="260"/>
      <c r="D367" s="243" t="s">
        <v>202</v>
      </c>
      <c r="E367" s="261" t="s">
        <v>1</v>
      </c>
      <c r="F367" s="262" t="s">
        <v>204</v>
      </c>
      <c r="G367" s="260"/>
      <c r="H367" s="263">
        <v>2230</v>
      </c>
      <c r="I367" s="264"/>
      <c r="J367" s="260"/>
      <c r="K367" s="260"/>
      <c r="L367" s="265"/>
      <c r="M367" s="266"/>
      <c r="N367" s="267"/>
      <c r="O367" s="267"/>
      <c r="P367" s="267"/>
      <c r="Q367" s="267"/>
      <c r="R367" s="267"/>
      <c r="S367" s="267"/>
      <c r="T367" s="26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9" t="s">
        <v>202</v>
      </c>
      <c r="AU367" s="269" t="s">
        <v>94</v>
      </c>
      <c r="AV367" s="13" t="s">
        <v>191</v>
      </c>
      <c r="AW367" s="13" t="s">
        <v>40</v>
      </c>
      <c r="AX367" s="13" t="s">
        <v>92</v>
      </c>
      <c r="AY367" s="269" t="s">
        <v>192</v>
      </c>
    </row>
    <row r="368" s="2" customFormat="1" ht="21.75" customHeight="1">
      <c r="A368" s="39"/>
      <c r="B368" s="40"/>
      <c r="C368" s="230" t="s">
        <v>530</v>
      </c>
      <c r="D368" s="230" t="s">
        <v>186</v>
      </c>
      <c r="E368" s="231" t="s">
        <v>531</v>
      </c>
      <c r="F368" s="232" t="s">
        <v>532</v>
      </c>
      <c r="G368" s="233" t="s">
        <v>142</v>
      </c>
      <c r="H368" s="234">
        <v>60</v>
      </c>
      <c r="I368" s="235"/>
      <c r="J368" s="236">
        <f>ROUND(I368*H368,2)</f>
        <v>0</v>
      </c>
      <c r="K368" s="232" t="s">
        <v>190</v>
      </c>
      <c r="L368" s="45"/>
      <c r="M368" s="237" t="s">
        <v>1</v>
      </c>
      <c r="N368" s="238" t="s">
        <v>52</v>
      </c>
      <c r="O368" s="93"/>
      <c r="P368" s="239">
        <f>O368*H368</f>
        <v>0</v>
      </c>
      <c r="Q368" s="239">
        <v>0</v>
      </c>
      <c r="R368" s="239">
        <f>Q368*H368</f>
        <v>0</v>
      </c>
      <c r="S368" s="239">
        <v>0</v>
      </c>
      <c r="T368" s="24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1" t="s">
        <v>191</v>
      </c>
      <c r="AT368" s="241" t="s">
        <v>186</v>
      </c>
      <c r="AU368" s="241" t="s">
        <v>94</v>
      </c>
      <c r="AY368" s="17" t="s">
        <v>192</v>
      </c>
      <c r="BE368" s="242">
        <f>IF(N368="základní",J368,0)</f>
        <v>0</v>
      </c>
      <c r="BF368" s="242">
        <f>IF(N368="snížená",J368,0)</f>
        <v>0</v>
      </c>
      <c r="BG368" s="242">
        <f>IF(N368="zákl. přenesená",J368,0)</f>
        <v>0</v>
      </c>
      <c r="BH368" s="242">
        <f>IF(N368="sníž. přenesená",J368,0)</f>
        <v>0</v>
      </c>
      <c r="BI368" s="242">
        <f>IF(N368="nulová",J368,0)</f>
        <v>0</v>
      </c>
      <c r="BJ368" s="17" t="s">
        <v>191</v>
      </c>
      <c r="BK368" s="242">
        <f>ROUND(I368*H368,2)</f>
        <v>0</v>
      </c>
      <c r="BL368" s="17" t="s">
        <v>191</v>
      </c>
      <c r="BM368" s="241" t="s">
        <v>533</v>
      </c>
    </row>
    <row r="369" s="2" customFormat="1">
      <c r="A369" s="39"/>
      <c r="B369" s="40"/>
      <c r="C369" s="41"/>
      <c r="D369" s="243" t="s">
        <v>193</v>
      </c>
      <c r="E369" s="41"/>
      <c r="F369" s="244" t="s">
        <v>534</v>
      </c>
      <c r="G369" s="41"/>
      <c r="H369" s="41"/>
      <c r="I369" s="157"/>
      <c r="J369" s="41"/>
      <c r="K369" s="41"/>
      <c r="L369" s="45"/>
      <c r="M369" s="245"/>
      <c r="N369" s="246"/>
      <c r="O369" s="93"/>
      <c r="P369" s="93"/>
      <c r="Q369" s="93"/>
      <c r="R369" s="93"/>
      <c r="S369" s="93"/>
      <c r="T369" s="94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7" t="s">
        <v>193</v>
      </c>
      <c r="AU369" s="17" t="s">
        <v>94</v>
      </c>
    </row>
    <row r="370" s="2" customFormat="1">
      <c r="A370" s="39"/>
      <c r="B370" s="40"/>
      <c r="C370" s="41"/>
      <c r="D370" s="243" t="s">
        <v>195</v>
      </c>
      <c r="E370" s="41"/>
      <c r="F370" s="247" t="s">
        <v>535</v>
      </c>
      <c r="G370" s="41"/>
      <c r="H370" s="41"/>
      <c r="I370" s="157"/>
      <c r="J370" s="41"/>
      <c r="K370" s="41"/>
      <c r="L370" s="45"/>
      <c r="M370" s="245"/>
      <c r="N370" s="246"/>
      <c r="O370" s="93"/>
      <c r="P370" s="93"/>
      <c r="Q370" s="93"/>
      <c r="R370" s="93"/>
      <c r="S370" s="93"/>
      <c r="T370" s="94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7" t="s">
        <v>195</v>
      </c>
      <c r="AU370" s="17" t="s">
        <v>94</v>
      </c>
    </row>
    <row r="371" s="2" customFormat="1" ht="21.75" customHeight="1">
      <c r="A371" s="39"/>
      <c r="B371" s="40"/>
      <c r="C371" s="230" t="s">
        <v>407</v>
      </c>
      <c r="D371" s="230" t="s">
        <v>186</v>
      </c>
      <c r="E371" s="231" t="s">
        <v>536</v>
      </c>
      <c r="F371" s="232" t="s">
        <v>537</v>
      </c>
      <c r="G371" s="233" t="s">
        <v>129</v>
      </c>
      <c r="H371" s="234">
        <v>1</v>
      </c>
      <c r="I371" s="235"/>
      <c r="J371" s="236">
        <f>ROUND(I371*H371,2)</f>
        <v>0</v>
      </c>
      <c r="K371" s="232" t="s">
        <v>190</v>
      </c>
      <c r="L371" s="45"/>
      <c r="M371" s="237" t="s">
        <v>1</v>
      </c>
      <c r="N371" s="238" t="s">
        <v>52</v>
      </c>
      <c r="O371" s="93"/>
      <c r="P371" s="239">
        <f>O371*H371</f>
        <v>0</v>
      </c>
      <c r="Q371" s="239">
        <v>0</v>
      </c>
      <c r="R371" s="239">
        <f>Q371*H371</f>
        <v>0</v>
      </c>
      <c r="S371" s="239">
        <v>0</v>
      </c>
      <c r="T371" s="24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1" t="s">
        <v>191</v>
      </c>
      <c r="AT371" s="241" t="s">
        <v>186</v>
      </c>
      <c r="AU371" s="241" t="s">
        <v>94</v>
      </c>
      <c r="AY371" s="17" t="s">
        <v>192</v>
      </c>
      <c r="BE371" s="242">
        <f>IF(N371="základní",J371,0)</f>
        <v>0</v>
      </c>
      <c r="BF371" s="242">
        <f>IF(N371="snížená",J371,0)</f>
        <v>0</v>
      </c>
      <c r="BG371" s="242">
        <f>IF(N371="zákl. přenesená",J371,0)</f>
        <v>0</v>
      </c>
      <c r="BH371" s="242">
        <f>IF(N371="sníž. přenesená",J371,0)</f>
        <v>0</v>
      </c>
      <c r="BI371" s="242">
        <f>IF(N371="nulová",J371,0)</f>
        <v>0</v>
      </c>
      <c r="BJ371" s="17" t="s">
        <v>191</v>
      </c>
      <c r="BK371" s="242">
        <f>ROUND(I371*H371,2)</f>
        <v>0</v>
      </c>
      <c r="BL371" s="17" t="s">
        <v>191</v>
      </c>
      <c r="BM371" s="241" t="s">
        <v>538</v>
      </c>
    </row>
    <row r="372" s="2" customFormat="1">
      <c r="A372" s="39"/>
      <c r="B372" s="40"/>
      <c r="C372" s="41"/>
      <c r="D372" s="243" t="s">
        <v>193</v>
      </c>
      <c r="E372" s="41"/>
      <c r="F372" s="244" t="s">
        <v>539</v>
      </c>
      <c r="G372" s="41"/>
      <c r="H372" s="41"/>
      <c r="I372" s="157"/>
      <c r="J372" s="41"/>
      <c r="K372" s="41"/>
      <c r="L372" s="45"/>
      <c r="M372" s="245"/>
      <c r="N372" s="246"/>
      <c r="O372" s="93"/>
      <c r="P372" s="93"/>
      <c r="Q372" s="93"/>
      <c r="R372" s="93"/>
      <c r="S372" s="93"/>
      <c r="T372" s="94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7" t="s">
        <v>193</v>
      </c>
      <c r="AU372" s="17" t="s">
        <v>94</v>
      </c>
    </row>
    <row r="373" s="2" customFormat="1">
      <c r="A373" s="39"/>
      <c r="B373" s="40"/>
      <c r="C373" s="41"/>
      <c r="D373" s="243" t="s">
        <v>195</v>
      </c>
      <c r="E373" s="41"/>
      <c r="F373" s="247" t="s">
        <v>540</v>
      </c>
      <c r="G373" s="41"/>
      <c r="H373" s="41"/>
      <c r="I373" s="157"/>
      <c r="J373" s="41"/>
      <c r="K373" s="41"/>
      <c r="L373" s="45"/>
      <c r="M373" s="245"/>
      <c r="N373" s="246"/>
      <c r="O373" s="93"/>
      <c r="P373" s="93"/>
      <c r="Q373" s="93"/>
      <c r="R373" s="93"/>
      <c r="S373" s="93"/>
      <c r="T373" s="94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7" t="s">
        <v>195</v>
      </c>
      <c r="AU373" s="17" t="s">
        <v>94</v>
      </c>
    </row>
    <row r="374" s="2" customFormat="1" ht="21.75" customHeight="1">
      <c r="A374" s="39"/>
      <c r="B374" s="40"/>
      <c r="C374" s="230" t="s">
        <v>541</v>
      </c>
      <c r="D374" s="230" t="s">
        <v>186</v>
      </c>
      <c r="E374" s="231" t="s">
        <v>542</v>
      </c>
      <c r="F374" s="232" t="s">
        <v>543</v>
      </c>
      <c r="G374" s="233" t="s">
        <v>113</v>
      </c>
      <c r="H374" s="234">
        <v>2239.3910000000001</v>
      </c>
      <c r="I374" s="235"/>
      <c r="J374" s="236">
        <f>ROUND(I374*H374,2)</f>
        <v>0</v>
      </c>
      <c r="K374" s="232" t="s">
        <v>190</v>
      </c>
      <c r="L374" s="45"/>
      <c r="M374" s="237" t="s">
        <v>1</v>
      </c>
      <c r="N374" s="238" t="s">
        <v>52</v>
      </c>
      <c r="O374" s="93"/>
      <c r="P374" s="239">
        <f>O374*H374</f>
        <v>0</v>
      </c>
      <c r="Q374" s="239">
        <v>0</v>
      </c>
      <c r="R374" s="239">
        <f>Q374*H374</f>
        <v>0</v>
      </c>
      <c r="S374" s="239">
        <v>0</v>
      </c>
      <c r="T374" s="24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1" t="s">
        <v>191</v>
      </c>
      <c r="AT374" s="241" t="s">
        <v>186</v>
      </c>
      <c r="AU374" s="241" t="s">
        <v>94</v>
      </c>
      <c r="AY374" s="17" t="s">
        <v>192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7" t="s">
        <v>191</v>
      </c>
      <c r="BK374" s="242">
        <f>ROUND(I374*H374,2)</f>
        <v>0</v>
      </c>
      <c r="BL374" s="17" t="s">
        <v>191</v>
      </c>
      <c r="BM374" s="241" t="s">
        <v>544</v>
      </c>
    </row>
    <row r="375" s="2" customFormat="1">
      <c r="A375" s="39"/>
      <c r="B375" s="40"/>
      <c r="C375" s="41"/>
      <c r="D375" s="243" t="s">
        <v>193</v>
      </c>
      <c r="E375" s="41"/>
      <c r="F375" s="244" t="s">
        <v>545</v>
      </c>
      <c r="G375" s="41"/>
      <c r="H375" s="41"/>
      <c r="I375" s="157"/>
      <c r="J375" s="41"/>
      <c r="K375" s="41"/>
      <c r="L375" s="45"/>
      <c r="M375" s="245"/>
      <c r="N375" s="246"/>
      <c r="O375" s="93"/>
      <c r="P375" s="93"/>
      <c r="Q375" s="93"/>
      <c r="R375" s="93"/>
      <c r="S375" s="93"/>
      <c r="T375" s="94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7" t="s">
        <v>193</v>
      </c>
      <c r="AU375" s="17" t="s">
        <v>94</v>
      </c>
    </row>
    <row r="376" s="2" customFormat="1">
      <c r="A376" s="39"/>
      <c r="B376" s="40"/>
      <c r="C376" s="41"/>
      <c r="D376" s="243" t="s">
        <v>195</v>
      </c>
      <c r="E376" s="41"/>
      <c r="F376" s="247" t="s">
        <v>546</v>
      </c>
      <c r="G376" s="41"/>
      <c r="H376" s="41"/>
      <c r="I376" s="157"/>
      <c r="J376" s="41"/>
      <c r="K376" s="41"/>
      <c r="L376" s="45"/>
      <c r="M376" s="245"/>
      <c r="N376" s="246"/>
      <c r="O376" s="93"/>
      <c r="P376" s="93"/>
      <c r="Q376" s="93"/>
      <c r="R376" s="93"/>
      <c r="S376" s="93"/>
      <c r="T376" s="94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7" t="s">
        <v>195</v>
      </c>
      <c r="AU376" s="17" t="s">
        <v>94</v>
      </c>
    </row>
    <row r="377" s="12" customFormat="1">
      <c r="A377" s="12"/>
      <c r="B377" s="248"/>
      <c r="C377" s="249"/>
      <c r="D377" s="243" t="s">
        <v>202</v>
      </c>
      <c r="E377" s="250" t="s">
        <v>1</v>
      </c>
      <c r="F377" s="251" t="s">
        <v>547</v>
      </c>
      <c r="G377" s="249"/>
      <c r="H377" s="252">
        <v>2239.3910000000001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58" t="s">
        <v>202</v>
      </c>
      <c r="AU377" s="258" t="s">
        <v>94</v>
      </c>
      <c r="AV377" s="12" t="s">
        <v>94</v>
      </c>
      <c r="AW377" s="12" t="s">
        <v>40</v>
      </c>
      <c r="AX377" s="12" t="s">
        <v>85</v>
      </c>
      <c r="AY377" s="258" t="s">
        <v>192</v>
      </c>
    </row>
    <row r="378" s="13" customFormat="1">
      <c r="A378" s="13"/>
      <c r="B378" s="259"/>
      <c r="C378" s="260"/>
      <c r="D378" s="243" t="s">
        <v>202</v>
      </c>
      <c r="E378" s="261" t="s">
        <v>1</v>
      </c>
      <c r="F378" s="262" t="s">
        <v>204</v>
      </c>
      <c r="G378" s="260"/>
      <c r="H378" s="263">
        <v>2239.3910000000001</v>
      </c>
      <c r="I378" s="264"/>
      <c r="J378" s="260"/>
      <c r="K378" s="260"/>
      <c r="L378" s="265"/>
      <c r="M378" s="266"/>
      <c r="N378" s="267"/>
      <c r="O378" s="267"/>
      <c r="P378" s="267"/>
      <c r="Q378" s="267"/>
      <c r="R378" s="267"/>
      <c r="S378" s="267"/>
      <c r="T378" s="26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9" t="s">
        <v>202</v>
      </c>
      <c r="AU378" s="269" t="s">
        <v>94</v>
      </c>
      <c r="AV378" s="13" t="s">
        <v>191</v>
      </c>
      <c r="AW378" s="13" t="s">
        <v>40</v>
      </c>
      <c r="AX378" s="13" t="s">
        <v>92</v>
      </c>
      <c r="AY378" s="269" t="s">
        <v>192</v>
      </c>
    </row>
    <row r="379" s="2" customFormat="1" ht="21.75" customHeight="1">
      <c r="A379" s="39"/>
      <c r="B379" s="40"/>
      <c r="C379" s="230" t="s">
        <v>414</v>
      </c>
      <c r="D379" s="230" t="s">
        <v>186</v>
      </c>
      <c r="E379" s="231" t="s">
        <v>548</v>
      </c>
      <c r="F379" s="232" t="s">
        <v>549</v>
      </c>
      <c r="G379" s="233" t="s">
        <v>113</v>
      </c>
      <c r="H379" s="234">
        <v>3432.5999999999999</v>
      </c>
      <c r="I379" s="235"/>
      <c r="J379" s="236">
        <f>ROUND(I379*H379,2)</f>
        <v>0</v>
      </c>
      <c r="K379" s="232" t="s">
        <v>190</v>
      </c>
      <c r="L379" s="45"/>
      <c r="M379" s="237" t="s">
        <v>1</v>
      </c>
      <c r="N379" s="238" t="s">
        <v>52</v>
      </c>
      <c r="O379" s="93"/>
      <c r="P379" s="239">
        <f>O379*H379</f>
        <v>0</v>
      </c>
      <c r="Q379" s="239">
        <v>0</v>
      </c>
      <c r="R379" s="239">
        <f>Q379*H379</f>
        <v>0</v>
      </c>
      <c r="S379" s="239">
        <v>0</v>
      </c>
      <c r="T379" s="24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1" t="s">
        <v>191</v>
      </c>
      <c r="AT379" s="241" t="s">
        <v>186</v>
      </c>
      <c r="AU379" s="241" t="s">
        <v>94</v>
      </c>
      <c r="AY379" s="17" t="s">
        <v>192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7" t="s">
        <v>191</v>
      </c>
      <c r="BK379" s="242">
        <f>ROUND(I379*H379,2)</f>
        <v>0</v>
      </c>
      <c r="BL379" s="17" t="s">
        <v>191</v>
      </c>
      <c r="BM379" s="241" t="s">
        <v>550</v>
      </c>
    </row>
    <row r="380" s="2" customFormat="1">
      <c r="A380" s="39"/>
      <c r="B380" s="40"/>
      <c r="C380" s="41"/>
      <c r="D380" s="243" t="s">
        <v>193</v>
      </c>
      <c r="E380" s="41"/>
      <c r="F380" s="244" t="s">
        <v>551</v>
      </c>
      <c r="G380" s="41"/>
      <c r="H380" s="41"/>
      <c r="I380" s="157"/>
      <c r="J380" s="41"/>
      <c r="K380" s="41"/>
      <c r="L380" s="45"/>
      <c r="M380" s="245"/>
      <c r="N380" s="246"/>
      <c r="O380" s="93"/>
      <c r="P380" s="93"/>
      <c r="Q380" s="93"/>
      <c r="R380" s="93"/>
      <c r="S380" s="93"/>
      <c r="T380" s="94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7" t="s">
        <v>193</v>
      </c>
      <c r="AU380" s="17" t="s">
        <v>94</v>
      </c>
    </row>
    <row r="381" s="2" customFormat="1">
      <c r="A381" s="39"/>
      <c r="B381" s="40"/>
      <c r="C381" s="41"/>
      <c r="D381" s="243" t="s">
        <v>195</v>
      </c>
      <c r="E381" s="41"/>
      <c r="F381" s="247" t="s">
        <v>552</v>
      </c>
      <c r="G381" s="41"/>
      <c r="H381" s="41"/>
      <c r="I381" s="157"/>
      <c r="J381" s="41"/>
      <c r="K381" s="41"/>
      <c r="L381" s="45"/>
      <c r="M381" s="245"/>
      <c r="N381" s="246"/>
      <c r="O381" s="93"/>
      <c r="P381" s="93"/>
      <c r="Q381" s="93"/>
      <c r="R381" s="93"/>
      <c r="S381" s="93"/>
      <c r="T381" s="94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7" t="s">
        <v>195</v>
      </c>
      <c r="AU381" s="17" t="s">
        <v>94</v>
      </c>
    </row>
    <row r="382" s="14" customFormat="1">
      <c r="A382" s="14"/>
      <c r="B382" s="280"/>
      <c r="C382" s="281"/>
      <c r="D382" s="243" t="s">
        <v>202</v>
      </c>
      <c r="E382" s="282" t="s">
        <v>1</v>
      </c>
      <c r="F382" s="283" t="s">
        <v>263</v>
      </c>
      <c r="G382" s="281"/>
      <c r="H382" s="282" t="s">
        <v>1</v>
      </c>
      <c r="I382" s="284"/>
      <c r="J382" s="281"/>
      <c r="K382" s="281"/>
      <c r="L382" s="285"/>
      <c r="M382" s="286"/>
      <c r="N382" s="287"/>
      <c r="O382" s="287"/>
      <c r="P382" s="287"/>
      <c r="Q382" s="287"/>
      <c r="R382" s="287"/>
      <c r="S382" s="287"/>
      <c r="T382" s="28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89" t="s">
        <v>202</v>
      </c>
      <c r="AU382" s="289" t="s">
        <v>94</v>
      </c>
      <c r="AV382" s="14" t="s">
        <v>92</v>
      </c>
      <c r="AW382" s="14" t="s">
        <v>40</v>
      </c>
      <c r="AX382" s="14" t="s">
        <v>85</v>
      </c>
      <c r="AY382" s="289" t="s">
        <v>192</v>
      </c>
    </row>
    <row r="383" s="12" customFormat="1">
      <c r="A383" s="12"/>
      <c r="B383" s="248"/>
      <c r="C383" s="249"/>
      <c r="D383" s="243" t="s">
        <v>202</v>
      </c>
      <c r="E383" s="250" t="s">
        <v>1</v>
      </c>
      <c r="F383" s="251" t="s">
        <v>553</v>
      </c>
      <c r="G383" s="249"/>
      <c r="H383" s="252">
        <v>2514.5999999999999</v>
      </c>
      <c r="I383" s="253"/>
      <c r="J383" s="249"/>
      <c r="K383" s="249"/>
      <c r="L383" s="254"/>
      <c r="M383" s="255"/>
      <c r="N383" s="256"/>
      <c r="O383" s="256"/>
      <c r="P383" s="256"/>
      <c r="Q383" s="256"/>
      <c r="R383" s="256"/>
      <c r="S383" s="256"/>
      <c r="T383" s="257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58" t="s">
        <v>202</v>
      </c>
      <c r="AU383" s="258" t="s">
        <v>94</v>
      </c>
      <c r="AV383" s="12" t="s">
        <v>94</v>
      </c>
      <c r="AW383" s="12" t="s">
        <v>40</v>
      </c>
      <c r="AX383" s="12" t="s">
        <v>85</v>
      </c>
      <c r="AY383" s="258" t="s">
        <v>192</v>
      </c>
    </row>
    <row r="384" s="12" customFormat="1">
      <c r="A384" s="12"/>
      <c r="B384" s="248"/>
      <c r="C384" s="249"/>
      <c r="D384" s="243" t="s">
        <v>202</v>
      </c>
      <c r="E384" s="250" t="s">
        <v>1</v>
      </c>
      <c r="F384" s="251" t="s">
        <v>554</v>
      </c>
      <c r="G384" s="249"/>
      <c r="H384" s="252">
        <v>810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58" t="s">
        <v>202</v>
      </c>
      <c r="AU384" s="258" t="s">
        <v>94</v>
      </c>
      <c r="AV384" s="12" t="s">
        <v>94</v>
      </c>
      <c r="AW384" s="12" t="s">
        <v>40</v>
      </c>
      <c r="AX384" s="12" t="s">
        <v>85</v>
      </c>
      <c r="AY384" s="258" t="s">
        <v>192</v>
      </c>
    </row>
    <row r="385" s="12" customFormat="1">
      <c r="A385" s="12"/>
      <c r="B385" s="248"/>
      <c r="C385" s="249"/>
      <c r="D385" s="243" t="s">
        <v>202</v>
      </c>
      <c r="E385" s="250" t="s">
        <v>1</v>
      </c>
      <c r="F385" s="251" t="s">
        <v>555</v>
      </c>
      <c r="G385" s="249"/>
      <c r="H385" s="252">
        <v>108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58" t="s">
        <v>202</v>
      </c>
      <c r="AU385" s="258" t="s">
        <v>94</v>
      </c>
      <c r="AV385" s="12" t="s">
        <v>94</v>
      </c>
      <c r="AW385" s="12" t="s">
        <v>40</v>
      </c>
      <c r="AX385" s="12" t="s">
        <v>85</v>
      </c>
      <c r="AY385" s="258" t="s">
        <v>192</v>
      </c>
    </row>
    <row r="386" s="13" customFormat="1">
      <c r="A386" s="13"/>
      <c r="B386" s="259"/>
      <c r="C386" s="260"/>
      <c r="D386" s="243" t="s">
        <v>202</v>
      </c>
      <c r="E386" s="261" t="s">
        <v>111</v>
      </c>
      <c r="F386" s="262" t="s">
        <v>204</v>
      </c>
      <c r="G386" s="260"/>
      <c r="H386" s="263">
        <v>3432.5999999999999</v>
      </c>
      <c r="I386" s="264"/>
      <c r="J386" s="260"/>
      <c r="K386" s="260"/>
      <c r="L386" s="265"/>
      <c r="M386" s="266"/>
      <c r="N386" s="267"/>
      <c r="O386" s="267"/>
      <c r="P386" s="267"/>
      <c r="Q386" s="267"/>
      <c r="R386" s="267"/>
      <c r="S386" s="267"/>
      <c r="T386" s="26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9" t="s">
        <v>202</v>
      </c>
      <c r="AU386" s="269" t="s">
        <v>94</v>
      </c>
      <c r="AV386" s="13" t="s">
        <v>191</v>
      </c>
      <c r="AW386" s="13" t="s">
        <v>40</v>
      </c>
      <c r="AX386" s="13" t="s">
        <v>92</v>
      </c>
      <c r="AY386" s="269" t="s">
        <v>192</v>
      </c>
    </row>
    <row r="387" s="2" customFormat="1" ht="33" customHeight="1">
      <c r="A387" s="39"/>
      <c r="B387" s="40"/>
      <c r="C387" s="230" t="s">
        <v>556</v>
      </c>
      <c r="D387" s="230" t="s">
        <v>186</v>
      </c>
      <c r="E387" s="231" t="s">
        <v>557</v>
      </c>
      <c r="F387" s="232" t="s">
        <v>558</v>
      </c>
      <c r="G387" s="233" t="s">
        <v>113</v>
      </c>
      <c r="H387" s="234">
        <v>6.3099999999999996</v>
      </c>
      <c r="I387" s="235"/>
      <c r="J387" s="236">
        <f>ROUND(I387*H387,2)</f>
        <v>0</v>
      </c>
      <c r="K387" s="232" t="s">
        <v>190</v>
      </c>
      <c r="L387" s="45"/>
      <c r="M387" s="237" t="s">
        <v>1</v>
      </c>
      <c r="N387" s="238" t="s">
        <v>52</v>
      </c>
      <c r="O387" s="93"/>
      <c r="P387" s="239">
        <f>O387*H387</f>
        <v>0</v>
      </c>
      <c r="Q387" s="239">
        <v>0</v>
      </c>
      <c r="R387" s="239">
        <f>Q387*H387</f>
        <v>0</v>
      </c>
      <c r="S387" s="239">
        <v>0</v>
      </c>
      <c r="T387" s="24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191</v>
      </c>
      <c r="AT387" s="241" t="s">
        <v>186</v>
      </c>
      <c r="AU387" s="241" t="s">
        <v>94</v>
      </c>
      <c r="AY387" s="17" t="s">
        <v>192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7" t="s">
        <v>191</v>
      </c>
      <c r="BK387" s="242">
        <f>ROUND(I387*H387,2)</f>
        <v>0</v>
      </c>
      <c r="BL387" s="17" t="s">
        <v>191</v>
      </c>
      <c r="BM387" s="241" t="s">
        <v>559</v>
      </c>
    </row>
    <row r="388" s="2" customFormat="1">
      <c r="A388" s="39"/>
      <c r="B388" s="40"/>
      <c r="C388" s="41"/>
      <c r="D388" s="243" t="s">
        <v>193</v>
      </c>
      <c r="E388" s="41"/>
      <c r="F388" s="244" t="s">
        <v>560</v>
      </c>
      <c r="G388" s="41"/>
      <c r="H388" s="41"/>
      <c r="I388" s="157"/>
      <c r="J388" s="41"/>
      <c r="K388" s="41"/>
      <c r="L388" s="45"/>
      <c r="M388" s="245"/>
      <c r="N388" s="246"/>
      <c r="O388" s="93"/>
      <c r="P388" s="93"/>
      <c r="Q388" s="93"/>
      <c r="R388" s="93"/>
      <c r="S388" s="93"/>
      <c r="T388" s="94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7" t="s">
        <v>193</v>
      </c>
      <c r="AU388" s="17" t="s">
        <v>94</v>
      </c>
    </row>
    <row r="389" s="2" customFormat="1">
      <c r="A389" s="39"/>
      <c r="B389" s="40"/>
      <c r="C389" s="41"/>
      <c r="D389" s="243" t="s">
        <v>195</v>
      </c>
      <c r="E389" s="41"/>
      <c r="F389" s="247" t="s">
        <v>561</v>
      </c>
      <c r="G389" s="41"/>
      <c r="H389" s="41"/>
      <c r="I389" s="157"/>
      <c r="J389" s="41"/>
      <c r="K389" s="41"/>
      <c r="L389" s="45"/>
      <c r="M389" s="245"/>
      <c r="N389" s="246"/>
      <c r="O389" s="93"/>
      <c r="P389" s="93"/>
      <c r="Q389" s="93"/>
      <c r="R389" s="93"/>
      <c r="S389" s="93"/>
      <c r="T389" s="94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7" t="s">
        <v>195</v>
      </c>
      <c r="AU389" s="17" t="s">
        <v>94</v>
      </c>
    </row>
    <row r="390" s="12" customFormat="1">
      <c r="A390" s="12"/>
      <c r="B390" s="248"/>
      <c r="C390" s="249"/>
      <c r="D390" s="243" t="s">
        <v>202</v>
      </c>
      <c r="E390" s="250" t="s">
        <v>1</v>
      </c>
      <c r="F390" s="251" t="s">
        <v>163</v>
      </c>
      <c r="G390" s="249"/>
      <c r="H390" s="252">
        <v>6.3099999999999996</v>
      </c>
      <c r="I390" s="253"/>
      <c r="J390" s="249"/>
      <c r="K390" s="249"/>
      <c r="L390" s="254"/>
      <c r="M390" s="255"/>
      <c r="N390" s="256"/>
      <c r="O390" s="256"/>
      <c r="P390" s="256"/>
      <c r="Q390" s="256"/>
      <c r="R390" s="256"/>
      <c r="S390" s="256"/>
      <c r="T390" s="257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58" t="s">
        <v>202</v>
      </c>
      <c r="AU390" s="258" t="s">
        <v>94</v>
      </c>
      <c r="AV390" s="12" t="s">
        <v>94</v>
      </c>
      <c r="AW390" s="12" t="s">
        <v>40</v>
      </c>
      <c r="AX390" s="12" t="s">
        <v>85</v>
      </c>
      <c r="AY390" s="258" t="s">
        <v>192</v>
      </c>
    </row>
    <row r="391" s="13" customFormat="1">
      <c r="A391" s="13"/>
      <c r="B391" s="259"/>
      <c r="C391" s="260"/>
      <c r="D391" s="243" t="s">
        <v>202</v>
      </c>
      <c r="E391" s="261" t="s">
        <v>1</v>
      </c>
      <c r="F391" s="262" t="s">
        <v>204</v>
      </c>
      <c r="G391" s="260"/>
      <c r="H391" s="263">
        <v>6.3099999999999996</v>
      </c>
      <c r="I391" s="264"/>
      <c r="J391" s="260"/>
      <c r="K391" s="260"/>
      <c r="L391" s="265"/>
      <c r="M391" s="266"/>
      <c r="N391" s="267"/>
      <c r="O391" s="267"/>
      <c r="P391" s="267"/>
      <c r="Q391" s="267"/>
      <c r="R391" s="267"/>
      <c r="S391" s="267"/>
      <c r="T391" s="26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9" t="s">
        <v>202</v>
      </c>
      <c r="AU391" s="269" t="s">
        <v>94</v>
      </c>
      <c r="AV391" s="13" t="s">
        <v>191</v>
      </c>
      <c r="AW391" s="13" t="s">
        <v>40</v>
      </c>
      <c r="AX391" s="13" t="s">
        <v>92</v>
      </c>
      <c r="AY391" s="269" t="s">
        <v>192</v>
      </c>
    </row>
    <row r="392" s="2" customFormat="1" ht="21.75" customHeight="1">
      <c r="A392" s="39"/>
      <c r="B392" s="40"/>
      <c r="C392" s="230" t="s">
        <v>418</v>
      </c>
      <c r="D392" s="230" t="s">
        <v>186</v>
      </c>
      <c r="E392" s="231" t="s">
        <v>562</v>
      </c>
      <c r="F392" s="232" t="s">
        <v>563</v>
      </c>
      <c r="G392" s="233" t="s">
        <v>113</v>
      </c>
      <c r="H392" s="234">
        <v>3432.5999999999999</v>
      </c>
      <c r="I392" s="235"/>
      <c r="J392" s="236">
        <f>ROUND(I392*H392,2)</f>
        <v>0</v>
      </c>
      <c r="K392" s="232" t="s">
        <v>190</v>
      </c>
      <c r="L392" s="45"/>
      <c r="M392" s="237" t="s">
        <v>1</v>
      </c>
      <c r="N392" s="238" t="s">
        <v>52</v>
      </c>
      <c r="O392" s="93"/>
      <c r="P392" s="239">
        <f>O392*H392</f>
        <v>0</v>
      </c>
      <c r="Q392" s="239">
        <v>0</v>
      </c>
      <c r="R392" s="239">
        <f>Q392*H392</f>
        <v>0</v>
      </c>
      <c r="S392" s="239">
        <v>0</v>
      </c>
      <c r="T392" s="24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1" t="s">
        <v>191</v>
      </c>
      <c r="AT392" s="241" t="s">
        <v>186</v>
      </c>
      <c r="AU392" s="241" t="s">
        <v>94</v>
      </c>
      <c r="AY392" s="17" t="s">
        <v>192</v>
      </c>
      <c r="BE392" s="242">
        <f>IF(N392="základní",J392,0)</f>
        <v>0</v>
      </c>
      <c r="BF392" s="242">
        <f>IF(N392="snížená",J392,0)</f>
        <v>0</v>
      </c>
      <c r="BG392" s="242">
        <f>IF(N392="zákl. přenesená",J392,0)</f>
        <v>0</v>
      </c>
      <c r="BH392" s="242">
        <f>IF(N392="sníž. přenesená",J392,0)</f>
        <v>0</v>
      </c>
      <c r="BI392" s="242">
        <f>IF(N392="nulová",J392,0)</f>
        <v>0</v>
      </c>
      <c r="BJ392" s="17" t="s">
        <v>191</v>
      </c>
      <c r="BK392" s="242">
        <f>ROUND(I392*H392,2)</f>
        <v>0</v>
      </c>
      <c r="BL392" s="17" t="s">
        <v>191</v>
      </c>
      <c r="BM392" s="241" t="s">
        <v>564</v>
      </c>
    </row>
    <row r="393" s="2" customFormat="1">
      <c r="A393" s="39"/>
      <c r="B393" s="40"/>
      <c r="C393" s="41"/>
      <c r="D393" s="243" t="s">
        <v>193</v>
      </c>
      <c r="E393" s="41"/>
      <c r="F393" s="244" t="s">
        <v>565</v>
      </c>
      <c r="G393" s="41"/>
      <c r="H393" s="41"/>
      <c r="I393" s="157"/>
      <c r="J393" s="41"/>
      <c r="K393" s="41"/>
      <c r="L393" s="45"/>
      <c r="M393" s="245"/>
      <c r="N393" s="246"/>
      <c r="O393" s="93"/>
      <c r="P393" s="93"/>
      <c r="Q393" s="93"/>
      <c r="R393" s="93"/>
      <c r="S393" s="93"/>
      <c r="T393" s="94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7" t="s">
        <v>193</v>
      </c>
      <c r="AU393" s="17" t="s">
        <v>94</v>
      </c>
    </row>
    <row r="394" s="2" customFormat="1">
      <c r="A394" s="39"/>
      <c r="B394" s="40"/>
      <c r="C394" s="41"/>
      <c r="D394" s="243" t="s">
        <v>195</v>
      </c>
      <c r="E394" s="41"/>
      <c r="F394" s="247" t="s">
        <v>566</v>
      </c>
      <c r="G394" s="41"/>
      <c r="H394" s="41"/>
      <c r="I394" s="157"/>
      <c r="J394" s="41"/>
      <c r="K394" s="41"/>
      <c r="L394" s="45"/>
      <c r="M394" s="245"/>
      <c r="N394" s="246"/>
      <c r="O394" s="93"/>
      <c r="P394" s="93"/>
      <c r="Q394" s="93"/>
      <c r="R394" s="93"/>
      <c r="S394" s="93"/>
      <c r="T394" s="94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7" t="s">
        <v>195</v>
      </c>
      <c r="AU394" s="17" t="s">
        <v>94</v>
      </c>
    </row>
    <row r="395" s="12" customFormat="1">
      <c r="A395" s="12"/>
      <c r="B395" s="248"/>
      <c r="C395" s="249"/>
      <c r="D395" s="243" t="s">
        <v>202</v>
      </c>
      <c r="E395" s="250" t="s">
        <v>1</v>
      </c>
      <c r="F395" s="251" t="s">
        <v>157</v>
      </c>
      <c r="G395" s="249"/>
      <c r="H395" s="252">
        <v>1.272</v>
      </c>
      <c r="I395" s="253"/>
      <c r="J395" s="249"/>
      <c r="K395" s="249"/>
      <c r="L395" s="254"/>
      <c r="M395" s="255"/>
      <c r="N395" s="256"/>
      <c r="O395" s="256"/>
      <c r="P395" s="256"/>
      <c r="Q395" s="256"/>
      <c r="R395" s="256"/>
      <c r="S395" s="256"/>
      <c r="T395" s="257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58" t="s">
        <v>202</v>
      </c>
      <c r="AU395" s="258" t="s">
        <v>94</v>
      </c>
      <c r="AV395" s="12" t="s">
        <v>94</v>
      </c>
      <c r="AW395" s="12" t="s">
        <v>40</v>
      </c>
      <c r="AX395" s="12" t="s">
        <v>85</v>
      </c>
      <c r="AY395" s="258" t="s">
        <v>192</v>
      </c>
    </row>
    <row r="396" s="12" customFormat="1">
      <c r="A396" s="12"/>
      <c r="B396" s="248"/>
      <c r="C396" s="249"/>
      <c r="D396" s="243" t="s">
        <v>202</v>
      </c>
      <c r="E396" s="250" t="s">
        <v>1</v>
      </c>
      <c r="F396" s="251" t="s">
        <v>111</v>
      </c>
      <c r="G396" s="249"/>
      <c r="H396" s="252">
        <v>3432.5999999999999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58" t="s">
        <v>202</v>
      </c>
      <c r="AU396" s="258" t="s">
        <v>94</v>
      </c>
      <c r="AV396" s="12" t="s">
        <v>94</v>
      </c>
      <c r="AW396" s="12" t="s">
        <v>40</v>
      </c>
      <c r="AX396" s="12" t="s">
        <v>92</v>
      </c>
      <c r="AY396" s="258" t="s">
        <v>192</v>
      </c>
    </row>
    <row r="397" s="2" customFormat="1" ht="21.75" customHeight="1">
      <c r="A397" s="39"/>
      <c r="B397" s="40"/>
      <c r="C397" s="230" t="s">
        <v>567</v>
      </c>
      <c r="D397" s="230" t="s">
        <v>186</v>
      </c>
      <c r="E397" s="231" t="s">
        <v>568</v>
      </c>
      <c r="F397" s="232" t="s">
        <v>569</v>
      </c>
      <c r="G397" s="233" t="s">
        <v>113</v>
      </c>
      <c r="H397" s="234">
        <v>6.3099999999999996</v>
      </c>
      <c r="I397" s="235"/>
      <c r="J397" s="236">
        <f>ROUND(I397*H397,2)</f>
        <v>0</v>
      </c>
      <c r="K397" s="232" t="s">
        <v>190</v>
      </c>
      <c r="L397" s="45"/>
      <c r="M397" s="237" t="s">
        <v>1</v>
      </c>
      <c r="N397" s="238" t="s">
        <v>52</v>
      </c>
      <c r="O397" s="93"/>
      <c r="P397" s="239">
        <f>O397*H397</f>
        <v>0</v>
      </c>
      <c r="Q397" s="239">
        <v>0</v>
      </c>
      <c r="R397" s="239">
        <f>Q397*H397</f>
        <v>0</v>
      </c>
      <c r="S397" s="239">
        <v>0</v>
      </c>
      <c r="T397" s="24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1" t="s">
        <v>191</v>
      </c>
      <c r="AT397" s="241" t="s">
        <v>186</v>
      </c>
      <c r="AU397" s="241" t="s">
        <v>94</v>
      </c>
      <c r="AY397" s="17" t="s">
        <v>192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7" t="s">
        <v>191</v>
      </c>
      <c r="BK397" s="242">
        <f>ROUND(I397*H397,2)</f>
        <v>0</v>
      </c>
      <c r="BL397" s="17" t="s">
        <v>191</v>
      </c>
      <c r="BM397" s="241" t="s">
        <v>570</v>
      </c>
    </row>
    <row r="398" s="2" customFormat="1">
      <c r="A398" s="39"/>
      <c r="B398" s="40"/>
      <c r="C398" s="41"/>
      <c r="D398" s="243" t="s">
        <v>193</v>
      </c>
      <c r="E398" s="41"/>
      <c r="F398" s="244" t="s">
        <v>571</v>
      </c>
      <c r="G398" s="41"/>
      <c r="H398" s="41"/>
      <c r="I398" s="157"/>
      <c r="J398" s="41"/>
      <c r="K398" s="41"/>
      <c r="L398" s="45"/>
      <c r="M398" s="245"/>
      <c r="N398" s="246"/>
      <c r="O398" s="93"/>
      <c r="P398" s="93"/>
      <c r="Q398" s="93"/>
      <c r="R398" s="93"/>
      <c r="S398" s="93"/>
      <c r="T398" s="94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7" t="s">
        <v>193</v>
      </c>
      <c r="AU398" s="17" t="s">
        <v>94</v>
      </c>
    </row>
    <row r="399" s="2" customFormat="1">
      <c r="A399" s="39"/>
      <c r="B399" s="40"/>
      <c r="C399" s="41"/>
      <c r="D399" s="243" t="s">
        <v>195</v>
      </c>
      <c r="E399" s="41"/>
      <c r="F399" s="247" t="s">
        <v>572</v>
      </c>
      <c r="G399" s="41"/>
      <c r="H399" s="41"/>
      <c r="I399" s="157"/>
      <c r="J399" s="41"/>
      <c r="K399" s="41"/>
      <c r="L399" s="45"/>
      <c r="M399" s="245"/>
      <c r="N399" s="246"/>
      <c r="O399" s="93"/>
      <c r="P399" s="93"/>
      <c r="Q399" s="93"/>
      <c r="R399" s="93"/>
      <c r="S399" s="93"/>
      <c r="T399" s="94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7" t="s">
        <v>195</v>
      </c>
      <c r="AU399" s="17" t="s">
        <v>94</v>
      </c>
    </row>
    <row r="400" s="12" customFormat="1">
      <c r="A400" s="12"/>
      <c r="B400" s="248"/>
      <c r="C400" s="249"/>
      <c r="D400" s="243" t="s">
        <v>202</v>
      </c>
      <c r="E400" s="250" t="s">
        <v>1</v>
      </c>
      <c r="F400" s="251" t="s">
        <v>160</v>
      </c>
      <c r="G400" s="249"/>
      <c r="H400" s="252">
        <v>3.2799999999999998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58" t="s">
        <v>202</v>
      </c>
      <c r="AU400" s="258" t="s">
        <v>94</v>
      </c>
      <c r="AV400" s="12" t="s">
        <v>94</v>
      </c>
      <c r="AW400" s="12" t="s">
        <v>40</v>
      </c>
      <c r="AX400" s="12" t="s">
        <v>85</v>
      </c>
      <c r="AY400" s="258" t="s">
        <v>192</v>
      </c>
    </row>
    <row r="401" s="12" customFormat="1">
      <c r="A401" s="12"/>
      <c r="B401" s="248"/>
      <c r="C401" s="249"/>
      <c r="D401" s="243" t="s">
        <v>202</v>
      </c>
      <c r="E401" s="250" t="s">
        <v>1</v>
      </c>
      <c r="F401" s="251" t="s">
        <v>573</v>
      </c>
      <c r="G401" s="249"/>
      <c r="H401" s="252">
        <v>1.45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58" t="s">
        <v>202</v>
      </c>
      <c r="AU401" s="258" t="s">
        <v>94</v>
      </c>
      <c r="AV401" s="12" t="s">
        <v>94</v>
      </c>
      <c r="AW401" s="12" t="s">
        <v>40</v>
      </c>
      <c r="AX401" s="12" t="s">
        <v>85</v>
      </c>
      <c r="AY401" s="258" t="s">
        <v>192</v>
      </c>
    </row>
    <row r="402" s="12" customFormat="1">
      <c r="A402" s="12"/>
      <c r="B402" s="248"/>
      <c r="C402" s="249"/>
      <c r="D402" s="243" t="s">
        <v>202</v>
      </c>
      <c r="E402" s="250" t="s">
        <v>1</v>
      </c>
      <c r="F402" s="251" t="s">
        <v>574</v>
      </c>
      <c r="G402" s="249"/>
      <c r="H402" s="252">
        <v>1.5800000000000001</v>
      </c>
      <c r="I402" s="253"/>
      <c r="J402" s="249"/>
      <c r="K402" s="249"/>
      <c r="L402" s="254"/>
      <c r="M402" s="255"/>
      <c r="N402" s="256"/>
      <c r="O402" s="256"/>
      <c r="P402" s="256"/>
      <c r="Q402" s="256"/>
      <c r="R402" s="256"/>
      <c r="S402" s="256"/>
      <c r="T402" s="257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58" t="s">
        <v>202</v>
      </c>
      <c r="AU402" s="258" t="s">
        <v>94</v>
      </c>
      <c r="AV402" s="12" t="s">
        <v>94</v>
      </c>
      <c r="AW402" s="12" t="s">
        <v>40</v>
      </c>
      <c r="AX402" s="12" t="s">
        <v>85</v>
      </c>
      <c r="AY402" s="258" t="s">
        <v>192</v>
      </c>
    </row>
    <row r="403" s="13" customFormat="1">
      <c r="A403" s="13"/>
      <c r="B403" s="259"/>
      <c r="C403" s="260"/>
      <c r="D403" s="243" t="s">
        <v>202</v>
      </c>
      <c r="E403" s="261" t="s">
        <v>163</v>
      </c>
      <c r="F403" s="262" t="s">
        <v>204</v>
      </c>
      <c r="G403" s="260"/>
      <c r="H403" s="263">
        <v>6.3099999999999996</v>
      </c>
      <c r="I403" s="264"/>
      <c r="J403" s="260"/>
      <c r="K403" s="260"/>
      <c r="L403" s="265"/>
      <c r="M403" s="266"/>
      <c r="N403" s="267"/>
      <c r="O403" s="267"/>
      <c r="P403" s="267"/>
      <c r="Q403" s="267"/>
      <c r="R403" s="267"/>
      <c r="S403" s="267"/>
      <c r="T403" s="26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9" t="s">
        <v>202</v>
      </c>
      <c r="AU403" s="269" t="s">
        <v>94</v>
      </c>
      <c r="AV403" s="13" t="s">
        <v>191</v>
      </c>
      <c r="AW403" s="13" t="s">
        <v>40</v>
      </c>
      <c r="AX403" s="13" t="s">
        <v>92</v>
      </c>
      <c r="AY403" s="269" t="s">
        <v>192</v>
      </c>
    </row>
    <row r="404" s="2" customFormat="1" ht="21.75" customHeight="1">
      <c r="A404" s="39"/>
      <c r="B404" s="40"/>
      <c r="C404" s="230" t="s">
        <v>575</v>
      </c>
      <c r="D404" s="230" t="s">
        <v>186</v>
      </c>
      <c r="E404" s="231" t="s">
        <v>576</v>
      </c>
      <c r="F404" s="232" t="s">
        <v>577</v>
      </c>
      <c r="G404" s="233" t="s">
        <v>113</v>
      </c>
      <c r="H404" s="234">
        <v>3432.5999999999999</v>
      </c>
      <c r="I404" s="235"/>
      <c r="J404" s="236">
        <f>ROUND(I404*H404,2)</f>
        <v>0</v>
      </c>
      <c r="K404" s="232" t="s">
        <v>190</v>
      </c>
      <c r="L404" s="45"/>
      <c r="M404" s="237" t="s">
        <v>1</v>
      </c>
      <c r="N404" s="238" t="s">
        <v>52</v>
      </c>
      <c r="O404" s="93"/>
      <c r="P404" s="239">
        <f>O404*H404</f>
        <v>0</v>
      </c>
      <c r="Q404" s="239">
        <v>0</v>
      </c>
      <c r="R404" s="239">
        <f>Q404*H404</f>
        <v>0</v>
      </c>
      <c r="S404" s="239">
        <v>0</v>
      </c>
      <c r="T404" s="240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1" t="s">
        <v>191</v>
      </c>
      <c r="AT404" s="241" t="s">
        <v>186</v>
      </c>
      <c r="AU404" s="241" t="s">
        <v>94</v>
      </c>
      <c r="AY404" s="17" t="s">
        <v>192</v>
      </c>
      <c r="BE404" s="242">
        <f>IF(N404="základní",J404,0)</f>
        <v>0</v>
      </c>
      <c r="BF404" s="242">
        <f>IF(N404="snížená",J404,0)</f>
        <v>0</v>
      </c>
      <c r="BG404" s="242">
        <f>IF(N404="zákl. přenesená",J404,0)</f>
        <v>0</v>
      </c>
      <c r="BH404" s="242">
        <f>IF(N404="sníž. přenesená",J404,0)</f>
        <v>0</v>
      </c>
      <c r="BI404" s="242">
        <f>IF(N404="nulová",J404,0)</f>
        <v>0</v>
      </c>
      <c r="BJ404" s="17" t="s">
        <v>191</v>
      </c>
      <c r="BK404" s="242">
        <f>ROUND(I404*H404,2)</f>
        <v>0</v>
      </c>
      <c r="BL404" s="17" t="s">
        <v>191</v>
      </c>
      <c r="BM404" s="241" t="s">
        <v>578</v>
      </c>
    </row>
    <row r="405" s="2" customFormat="1">
      <c r="A405" s="39"/>
      <c r="B405" s="40"/>
      <c r="C405" s="41"/>
      <c r="D405" s="243" t="s">
        <v>193</v>
      </c>
      <c r="E405" s="41"/>
      <c r="F405" s="244" t="s">
        <v>579</v>
      </c>
      <c r="G405" s="41"/>
      <c r="H405" s="41"/>
      <c r="I405" s="157"/>
      <c r="J405" s="41"/>
      <c r="K405" s="41"/>
      <c r="L405" s="45"/>
      <c r="M405" s="245"/>
      <c r="N405" s="246"/>
      <c r="O405" s="93"/>
      <c r="P405" s="93"/>
      <c r="Q405" s="93"/>
      <c r="R405" s="93"/>
      <c r="S405" s="93"/>
      <c r="T405" s="94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7" t="s">
        <v>193</v>
      </c>
      <c r="AU405" s="17" t="s">
        <v>94</v>
      </c>
    </row>
    <row r="406" s="2" customFormat="1">
      <c r="A406" s="39"/>
      <c r="B406" s="40"/>
      <c r="C406" s="41"/>
      <c r="D406" s="243" t="s">
        <v>195</v>
      </c>
      <c r="E406" s="41"/>
      <c r="F406" s="247" t="s">
        <v>580</v>
      </c>
      <c r="G406" s="41"/>
      <c r="H406" s="41"/>
      <c r="I406" s="157"/>
      <c r="J406" s="41"/>
      <c r="K406" s="41"/>
      <c r="L406" s="45"/>
      <c r="M406" s="245"/>
      <c r="N406" s="246"/>
      <c r="O406" s="93"/>
      <c r="P406" s="93"/>
      <c r="Q406" s="93"/>
      <c r="R406" s="93"/>
      <c r="S406" s="93"/>
      <c r="T406" s="94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7" t="s">
        <v>195</v>
      </c>
      <c r="AU406" s="17" t="s">
        <v>94</v>
      </c>
    </row>
    <row r="407" s="12" customFormat="1">
      <c r="A407" s="12"/>
      <c r="B407" s="248"/>
      <c r="C407" s="249"/>
      <c r="D407" s="243" t="s">
        <v>202</v>
      </c>
      <c r="E407" s="250" t="s">
        <v>1</v>
      </c>
      <c r="F407" s="251" t="s">
        <v>111</v>
      </c>
      <c r="G407" s="249"/>
      <c r="H407" s="252">
        <v>3432.5999999999999</v>
      </c>
      <c r="I407" s="253"/>
      <c r="J407" s="249"/>
      <c r="K407" s="249"/>
      <c r="L407" s="254"/>
      <c r="M407" s="255"/>
      <c r="N407" s="256"/>
      <c r="O407" s="256"/>
      <c r="P407" s="256"/>
      <c r="Q407" s="256"/>
      <c r="R407" s="256"/>
      <c r="S407" s="256"/>
      <c r="T407" s="257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58" t="s">
        <v>202</v>
      </c>
      <c r="AU407" s="258" t="s">
        <v>94</v>
      </c>
      <c r="AV407" s="12" t="s">
        <v>94</v>
      </c>
      <c r="AW407" s="12" t="s">
        <v>40</v>
      </c>
      <c r="AX407" s="12" t="s">
        <v>92</v>
      </c>
      <c r="AY407" s="258" t="s">
        <v>192</v>
      </c>
    </row>
    <row r="408" s="2" customFormat="1" ht="21.75" customHeight="1">
      <c r="A408" s="39"/>
      <c r="B408" s="40"/>
      <c r="C408" s="230" t="s">
        <v>581</v>
      </c>
      <c r="D408" s="230" t="s">
        <v>186</v>
      </c>
      <c r="E408" s="231" t="s">
        <v>582</v>
      </c>
      <c r="F408" s="232" t="s">
        <v>583</v>
      </c>
      <c r="G408" s="233" t="s">
        <v>113</v>
      </c>
      <c r="H408" s="234">
        <v>1.272</v>
      </c>
      <c r="I408" s="235"/>
      <c r="J408" s="236">
        <f>ROUND(I408*H408,2)</f>
        <v>0</v>
      </c>
      <c r="K408" s="232" t="s">
        <v>190</v>
      </c>
      <c r="L408" s="45"/>
      <c r="M408" s="237" t="s">
        <v>1</v>
      </c>
      <c r="N408" s="238" t="s">
        <v>52</v>
      </c>
      <c r="O408" s="93"/>
      <c r="P408" s="239">
        <f>O408*H408</f>
        <v>0</v>
      </c>
      <c r="Q408" s="239">
        <v>0</v>
      </c>
      <c r="R408" s="239">
        <f>Q408*H408</f>
        <v>0</v>
      </c>
      <c r="S408" s="239">
        <v>0</v>
      </c>
      <c r="T408" s="24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1" t="s">
        <v>191</v>
      </c>
      <c r="AT408" s="241" t="s">
        <v>186</v>
      </c>
      <c r="AU408" s="241" t="s">
        <v>94</v>
      </c>
      <c r="AY408" s="17" t="s">
        <v>192</v>
      </c>
      <c r="BE408" s="242">
        <f>IF(N408="základní",J408,0)</f>
        <v>0</v>
      </c>
      <c r="BF408" s="242">
        <f>IF(N408="snížená",J408,0)</f>
        <v>0</v>
      </c>
      <c r="BG408" s="242">
        <f>IF(N408="zákl. přenesená",J408,0)</f>
        <v>0</v>
      </c>
      <c r="BH408" s="242">
        <f>IF(N408="sníž. přenesená",J408,0)</f>
        <v>0</v>
      </c>
      <c r="BI408" s="242">
        <f>IF(N408="nulová",J408,0)</f>
        <v>0</v>
      </c>
      <c r="BJ408" s="17" t="s">
        <v>191</v>
      </c>
      <c r="BK408" s="242">
        <f>ROUND(I408*H408,2)</f>
        <v>0</v>
      </c>
      <c r="BL408" s="17" t="s">
        <v>191</v>
      </c>
      <c r="BM408" s="241" t="s">
        <v>584</v>
      </c>
    </row>
    <row r="409" s="2" customFormat="1">
      <c r="A409" s="39"/>
      <c r="B409" s="40"/>
      <c r="C409" s="41"/>
      <c r="D409" s="243" t="s">
        <v>193</v>
      </c>
      <c r="E409" s="41"/>
      <c r="F409" s="244" t="s">
        <v>585</v>
      </c>
      <c r="G409" s="41"/>
      <c r="H409" s="41"/>
      <c r="I409" s="157"/>
      <c r="J409" s="41"/>
      <c r="K409" s="41"/>
      <c r="L409" s="45"/>
      <c r="M409" s="245"/>
      <c r="N409" s="246"/>
      <c r="O409" s="93"/>
      <c r="P409" s="93"/>
      <c r="Q409" s="93"/>
      <c r="R409" s="93"/>
      <c r="S409" s="93"/>
      <c r="T409" s="94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7" t="s">
        <v>193</v>
      </c>
      <c r="AU409" s="17" t="s">
        <v>94</v>
      </c>
    </row>
    <row r="410" s="2" customFormat="1">
      <c r="A410" s="39"/>
      <c r="B410" s="40"/>
      <c r="C410" s="41"/>
      <c r="D410" s="243" t="s">
        <v>195</v>
      </c>
      <c r="E410" s="41"/>
      <c r="F410" s="247" t="s">
        <v>586</v>
      </c>
      <c r="G410" s="41"/>
      <c r="H410" s="41"/>
      <c r="I410" s="157"/>
      <c r="J410" s="41"/>
      <c r="K410" s="41"/>
      <c r="L410" s="45"/>
      <c r="M410" s="245"/>
      <c r="N410" s="246"/>
      <c r="O410" s="93"/>
      <c r="P410" s="93"/>
      <c r="Q410" s="93"/>
      <c r="R410" s="93"/>
      <c r="S410" s="93"/>
      <c r="T410" s="94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7" t="s">
        <v>195</v>
      </c>
      <c r="AU410" s="17" t="s">
        <v>94</v>
      </c>
    </row>
    <row r="411" s="12" customFormat="1">
      <c r="A411" s="12"/>
      <c r="B411" s="248"/>
      <c r="C411" s="249"/>
      <c r="D411" s="243" t="s">
        <v>202</v>
      </c>
      <c r="E411" s="250" t="s">
        <v>1</v>
      </c>
      <c r="F411" s="251" t="s">
        <v>587</v>
      </c>
      <c r="G411" s="249"/>
      <c r="H411" s="252">
        <v>0.91700000000000004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58" t="s">
        <v>202</v>
      </c>
      <c r="AU411" s="258" t="s">
        <v>94</v>
      </c>
      <c r="AV411" s="12" t="s">
        <v>94</v>
      </c>
      <c r="AW411" s="12" t="s">
        <v>40</v>
      </c>
      <c r="AX411" s="12" t="s">
        <v>85</v>
      </c>
      <c r="AY411" s="258" t="s">
        <v>192</v>
      </c>
    </row>
    <row r="412" s="12" customFormat="1">
      <c r="A412" s="12"/>
      <c r="B412" s="248"/>
      <c r="C412" s="249"/>
      <c r="D412" s="243" t="s">
        <v>202</v>
      </c>
      <c r="E412" s="250" t="s">
        <v>1</v>
      </c>
      <c r="F412" s="251" t="s">
        <v>588</v>
      </c>
      <c r="G412" s="249"/>
      <c r="H412" s="252">
        <v>0.02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58" t="s">
        <v>202</v>
      </c>
      <c r="AU412" s="258" t="s">
        <v>94</v>
      </c>
      <c r="AV412" s="12" t="s">
        <v>94</v>
      </c>
      <c r="AW412" s="12" t="s">
        <v>40</v>
      </c>
      <c r="AX412" s="12" t="s">
        <v>85</v>
      </c>
      <c r="AY412" s="258" t="s">
        <v>192</v>
      </c>
    </row>
    <row r="413" s="12" customFormat="1">
      <c r="A413" s="12"/>
      <c r="B413" s="248"/>
      <c r="C413" s="249"/>
      <c r="D413" s="243" t="s">
        <v>202</v>
      </c>
      <c r="E413" s="250" t="s">
        <v>1</v>
      </c>
      <c r="F413" s="251" t="s">
        <v>589</v>
      </c>
      <c r="G413" s="249"/>
      <c r="H413" s="252">
        <v>0.33500000000000002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58" t="s">
        <v>202</v>
      </c>
      <c r="AU413" s="258" t="s">
        <v>94</v>
      </c>
      <c r="AV413" s="12" t="s">
        <v>94</v>
      </c>
      <c r="AW413" s="12" t="s">
        <v>40</v>
      </c>
      <c r="AX413" s="12" t="s">
        <v>85</v>
      </c>
      <c r="AY413" s="258" t="s">
        <v>192</v>
      </c>
    </row>
    <row r="414" s="13" customFormat="1">
      <c r="A414" s="13"/>
      <c r="B414" s="259"/>
      <c r="C414" s="260"/>
      <c r="D414" s="243" t="s">
        <v>202</v>
      </c>
      <c r="E414" s="261" t="s">
        <v>157</v>
      </c>
      <c r="F414" s="262" t="s">
        <v>204</v>
      </c>
      <c r="G414" s="260"/>
      <c r="H414" s="263">
        <v>1.272</v>
      </c>
      <c r="I414" s="264"/>
      <c r="J414" s="260"/>
      <c r="K414" s="260"/>
      <c r="L414" s="265"/>
      <c r="M414" s="266"/>
      <c r="N414" s="267"/>
      <c r="O414" s="267"/>
      <c r="P414" s="267"/>
      <c r="Q414" s="267"/>
      <c r="R414" s="267"/>
      <c r="S414" s="267"/>
      <c r="T414" s="26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9" t="s">
        <v>202</v>
      </c>
      <c r="AU414" s="269" t="s">
        <v>94</v>
      </c>
      <c r="AV414" s="13" t="s">
        <v>191</v>
      </c>
      <c r="AW414" s="13" t="s">
        <v>40</v>
      </c>
      <c r="AX414" s="13" t="s">
        <v>92</v>
      </c>
      <c r="AY414" s="269" t="s">
        <v>192</v>
      </c>
    </row>
    <row r="415" s="2" customFormat="1" ht="21.75" customHeight="1">
      <c r="A415" s="39"/>
      <c r="B415" s="40"/>
      <c r="C415" s="230" t="s">
        <v>590</v>
      </c>
      <c r="D415" s="230" t="s">
        <v>186</v>
      </c>
      <c r="E415" s="231" t="s">
        <v>591</v>
      </c>
      <c r="F415" s="232" t="s">
        <v>592</v>
      </c>
      <c r="G415" s="233" t="s">
        <v>113</v>
      </c>
      <c r="H415" s="234">
        <v>3.2799999999999998</v>
      </c>
      <c r="I415" s="235"/>
      <c r="J415" s="236">
        <f>ROUND(I415*H415,2)</f>
        <v>0</v>
      </c>
      <c r="K415" s="232" t="s">
        <v>190</v>
      </c>
      <c r="L415" s="45"/>
      <c r="M415" s="237" t="s">
        <v>1</v>
      </c>
      <c r="N415" s="238" t="s">
        <v>52</v>
      </c>
      <c r="O415" s="93"/>
      <c r="P415" s="239">
        <f>O415*H415</f>
        <v>0</v>
      </c>
      <c r="Q415" s="239">
        <v>0</v>
      </c>
      <c r="R415" s="239">
        <f>Q415*H415</f>
        <v>0</v>
      </c>
      <c r="S415" s="239">
        <v>0</v>
      </c>
      <c r="T415" s="240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1" t="s">
        <v>191</v>
      </c>
      <c r="AT415" s="241" t="s">
        <v>186</v>
      </c>
      <c r="AU415" s="241" t="s">
        <v>94</v>
      </c>
      <c r="AY415" s="17" t="s">
        <v>192</v>
      </c>
      <c r="BE415" s="242">
        <f>IF(N415="základní",J415,0)</f>
        <v>0</v>
      </c>
      <c r="BF415" s="242">
        <f>IF(N415="snížená",J415,0)</f>
        <v>0</v>
      </c>
      <c r="BG415" s="242">
        <f>IF(N415="zákl. přenesená",J415,0)</f>
        <v>0</v>
      </c>
      <c r="BH415" s="242">
        <f>IF(N415="sníž. přenesená",J415,0)</f>
        <v>0</v>
      </c>
      <c r="BI415" s="242">
        <f>IF(N415="nulová",J415,0)</f>
        <v>0</v>
      </c>
      <c r="BJ415" s="17" t="s">
        <v>191</v>
      </c>
      <c r="BK415" s="242">
        <f>ROUND(I415*H415,2)</f>
        <v>0</v>
      </c>
      <c r="BL415" s="17" t="s">
        <v>191</v>
      </c>
      <c r="BM415" s="241" t="s">
        <v>593</v>
      </c>
    </row>
    <row r="416" s="2" customFormat="1">
      <c r="A416" s="39"/>
      <c r="B416" s="40"/>
      <c r="C416" s="41"/>
      <c r="D416" s="243" t="s">
        <v>193</v>
      </c>
      <c r="E416" s="41"/>
      <c r="F416" s="244" t="s">
        <v>594</v>
      </c>
      <c r="G416" s="41"/>
      <c r="H416" s="41"/>
      <c r="I416" s="157"/>
      <c r="J416" s="41"/>
      <c r="K416" s="41"/>
      <c r="L416" s="45"/>
      <c r="M416" s="245"/>
      <c r="N416" s="246"/>
      <c r="O416" s="93"/>
      <c r="P416" s="93"/>
      <c r="Q416" s="93"/>
      <c r="R416" s="93"/>
      <c r="S416" s="93"/>
      <c r="T416" s="94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7" t="s">
        <v>193</v>
      </c>
      <c r="AU416" s="17" t="s">
        <v>94</v>
      </c>
    </row>
    <row r="417" s="2" customFormat="1">
      <c r="A417" s="39"/>
      <c r="B417" s="40"/>
      <c r="C417" s="41"/>
      <c r="D417" s="243" t="s">
        <v>195</v>
      </c>
      <c r="E417" s="41"/>
      <c r="F417" s="247" t="s">
        <v>595</v>
      </c>
      <c r="G417" s="41"/>
      <c r="H417" s="41"/>
      <c r="I417" s="157"/>
      <c r="J417" s="41"/>
      <c r="K417" s="41"/>
      <c r="L417" s="45"/>
      <c r="M417" s="245"/>
      <c r="N417" s="246"/>
      <c r="O417" s="93"/>
      <c r="P417" s="93"/>
      <c r="Q417" s="93"/>
      <c r="R417" s="93"/>
      <c r="S417" s="93"/>
      <c r="T417" s="94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7" t="s">
        <v>195</v>
      </c>
      <c r="AU417" s="17" t="s">
        <v>94</v>
      </c>
    </row>
    <row r="418" s="12" customFormat="1">
      <c r="A418" s="12"/>
      <c r="B418" s="248"/>
      <c r="C418" s="249"/>
      <c r="D418" s="243" t="s">
        <v>202</v>
      </c>
      <c r="E418" s="250" t="s">
        <v>1</v>
      </c>
      <c r="F418" s="251" t="s">
        <v>596</v>
      </c>
      <c r="G418" s="249"/>
      <c r="H418" s="252">
        <v>1.6799999999999999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58" t="s">
        <v>202</v>
      </c>
      <c r="AU418" s="258" t="s">
        <v>94</v>
      </c>
      <c r="AV418" s="12" t="s">
        <v>94</v>
      </c>
      <c r="AW418" s="12" t="s">
        <v>40</v>
      </c>
      <c r="AX418" s="12" t="s">
        <v>85</v>
      </c>
      <c r="AY418" s="258" t="s">
        <v>192</v>
      </c>
    </row>
    <row r="419" s="12" customFormat="1">
      <c r="A419" s="12"/>
      <c r="B419" s="248"/>
      <c r="C419" s="249"/>
      <c r="D419" s="243" t="s">
        <v>202</v>
      </c>
      <c r="E419" s="250" t="s">
        <v>1</v>
      </c>
      <c r="F419" s="251" t="s">
        <v>597</v>
      </c>
      <c r="G419" s="249"/>
      <c r="H419" s="252">
        <v>1.6000000000000001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58" t="s">
        <v>202</v>
      </c>
      <c r="AU419" s="258" t="s">
        <v>94</v>
      </c>
      <c r="AV419" s="12" t="s">
        <v>94</v>
      </c>
      <c r="AW419" s="12" t="s">
        <v>40</v>
      </c>
      <c r="AX419" s="12" t="s">
        <v>85</v>
      </c>
      <c r="AY419" s="258" t="s">
        <v>192</v>
      </c>
    </row>
    <row r="420" s="13" customFormat="1">
      <c r="A420" s="13"/>
      <c r="B420" s="259"/>
      <c r="C420" s="260"/>
      <c r="D420" s="243" t="s">
        <v>202</v>
      </c>
      <c r="E420" s="261" t="s">
        <v>160</v>
      </c>
      <c r="F420" s="262" t="s">
        <v>204</v>
      </c>
      <c r="G420" s="260"/>
      <c r="H420" s="263">
        <v>3.2799999999999998</v>
      </c>
      <c r="I420" s="264"/>
      <c r="J420" s="260"/>
      <c r="K420" s="260"/>
      <c r="L420" s="265"/>
      <c r="M420" s="306"/>
      <c r="N420" s="307"/>
      <c r="O420" s="307"/>
      <c r="P420" s="307"/>
      <c r="Q420" s="307"/>
      <c r="R420" s="307"/>
      <c r="S420" s="307"/>
      <c r="T420" s="30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9" t="s">
        <v>202</v>
      </c>
      <c r="AU420" s="269" t="s">
        <v>94</v>
      </c>
      <c r="AV420" s="13" t="s">
        <v>191</v>
      </c>
      <c r="AW420" s="13" t="s">
        <v>40</v>
      </c>
      <c r="AX420" s="13" t="s">
        <v>92</v>
      </c>
      <c r="AY420" s="269" t="s">
        <v>192</v>
      </c>
    </row>
    <row r="421" s="2" customFormat="1" ht="6.96" customHeight="1">
      <c r="A421" s="39"/>
      <c r="B421" s="68"/>
      <c r="C421" s="69"/>
      <c r="D421" s="69"/>
      <c r="E421" s="69"/>
      <c r="F421" s="69"/>
      <c r="G421" s="69"/>
      <c r="H421" s="69"/>
      <c r="I421" s="195"/>
      <c r="J421" s="69"/>
      <c r="K421" s="69"/>
      <c r="L421" s="45"/>
      <c r="M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</row>
  </sheetData>
  <sheetProtection sheet="1" autoFilter="0" formatColumns="0" formatRows="0" objects="1" scenarios="1" spinCount="100000" saltValue="JoB0IOcHeWya9rCO3kIaNwLxwa8WljwlIJJwaL568weeHp67N+BlKchXFq7AsNDIScw0jYrlPYHKnLS3M3mALg==" hashValue="rlCLI/8Udqsb0o48wo2uorC+bXGqSSihFbcjVQKo4vSBqFFGV2eAuaa/g1Amwi1Caj1/dI7zFAF3igW8jiI+zQ==" algorithmName="SHA-512" password="CC35"/>
  <autoFilter ref="C121:K4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2"/>
      <c r="J3" s="151"/>
      <c r="K3" s="151"/>
      <c r="L3" s="20"/>
      <c r="AT3" s="17" t="s">
        <v>94</v>
      </c>
    </row>
    <row r="4" s="1" customFormat="1" ht="24.96" customHeight="1">
      <c r="B4" s="20"/>
      <c r="D4" s="153" t="s">
        <v>119</v>
      </c>
      <c r="I4" s="148"/>
      <c r="L4" s="20"/>
      <c r="M4" s="154" t="s">
        <v>10</v>
      </c>
      <c r="AT4" s="17" t="s">
        <v>40</v>
      </c>
    </row>
    <row r="5" s="1" customFormat="1" ht="6.96" customHeight="1">
      <c r="B5" s="20"/>
      <c r="I5" s="148"/>
      <c r="L5" s="20"/>
    </row>
    <row r="6" s="1" customFormat="1" ht="12" customHeight="1">
      <c r="B6" s="20"/>
      <c r="D6" s="155" t="s">
        <v>16</v>
      </c>
      <c r="I6" s="148"/>
      <c r="L6" s="20"/>
    </row>
    <row r="7" s="1" customFormat="1" ht="16.5" customHeight="1">
      <c r="B7" s="20"/>
      <c r="E7" s="156" t="str">
        <f>'Rekapitulace stavby'!K6</f>
        <v>Oprava trati v úseku Světec - Ohníč</v>
      </c>
      <c r="F7" s="155"/>
      <c r="G7" s="155"/>
      <c r="H7" s="155"/>
      <c r="I7" s="148"/>
      <c r="L7" s="20"/>
    </row>
    <row r="8" s="1" customFormat="1" ht="12" customHeight="1">
      <c r="B8" s="20"/>
      <c r="D8" s="155" t="s">
        <v>132</v>
      </c>
      <c r="I8" s="148"/>
      <c r="L8" s="20"/>
    </row>
    <row r="9" s="2" customFormat="1" ht="16.5" customHeight="1">
      <c r="A9" s="39"/>
      <c r="B9" s="45"/>
      <c r="C9" s="39"/>
      <c r="D9" s="39"/>
      <c r="E9" s="156" t="s">
        <v>598</v>
      </c>
      <c r="F9" s="39"/>
      <c r="G9" s="39"/>
      <c r="H9" s="39"/>
      <c r="I9" s="157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5" t="s">
        <v>139</v>
      </c>
      <c r="E10" s="39"/>
      <c r="F10" s="39"/>
      <c r="G10" s="39"/>
      <c r="H10" s="39"/>
      <c r="I10" s="157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8" t="s">
        <v>599</v>
      </c>
      <c r="F11" s="39"/>
      <c r="G11" s="39"/>
      <c r="H11" s="39"/>
      <c r="I11" s="157"/>
      <c r="J11" s="39"/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7"/>
      <c r="J12" s="39"/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5" t="s">
        <v>18</v>
      </c>
      <c r="E13" s="39"/>
      <c r="F13" s="143" t="s">
        <v>1</v>
      </c>
      <c r="G13" s="39"/>
      <c r="H13" s="39"/>
      <c r="I13" s="159" t="s">
        <v>20</v>
      </c>
      <c r="J13" s="143" t="s">
        <v>1</v>
      </c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22</v>
      </c>
      <c r="E14" s="39"/>
      <c r="F14" s="143" t="s">
        <v>23</v>
      </c>
      <c r="G14" s="39"/>
      <c r="H14" s="39"/>
      <c r="I14" s="159" t="s">
        <v>24</v>
      </c>
      <c r="J14" s="160" t="str">
        <f>'Rekapitulace stavby'!AN8</f>
        <v>28. 1. 2020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7"/>
      <c r="J15" s="39"/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5" t="s">
        <v>30</v>
      </c>
      <c r="E16" s="39"/>
      <c r="F16" s="39"/>
      <c r="G16" s="39"/>
      <c r="H16" s="39"/>
      <c r="I16" s="159" t="s">
        <v>31</v>
      </c>
      <c r="J16" s="143" t="s">
        <v>32</v>
      </c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3" t="s">
        <v>33</v>
      </c>
      <c r="F17" s="39"/>
      <c r="G17" s="39"/>
      <c r="H17" s="39"/>
      <c r="I17" s="159" t="s">
        <v>34</v>
      </c>
      <c r="J17" s="143" t="s">
        <v>35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7"/>
      <c r="J18" s="39"/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5" t="s">
        <v>36</v>
      </c>
      <c r="E19" s="39"/>
      <c r="F19" s="39"/>
      <c r="G19" s="39"/>
      <c r="H19" s="39"/>
      <c r="I19" s="159" t="s">
        <v>31</v>
      </c>
      <c r="J19" s="33" t="str">
        <f>'Rekapitulace stavby'!AN13</f>
        <v>Vyplň údaj</v>
      </c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stavby'!E14</f>
        <v>Vyplň údaj</v>
      </c>
      <c r="F20" s="143"/>
      <c r="G20" s="143"/>
      <c r="H20" s="143"/>
      <c r="I20" s="159" t="s">
        <v>34</v>
      </c>
      <c r="J20" s="33" t="str">
        <f>'Rekapitulace stavby'!AN14</f>
        <v>Vyplň údaj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7"/>
      <c r="J21" s="39"/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5" t="s">
        <v>38</v>
      </c>
      <c r="E22" s="39"/>
      <c r="F22" s="39"/>
      <c r="G22" s="39"/>
      <c r="H22" s="39"/>
      <c r="I22" s="159" t="s">
        <v>31</v>
      </c>
      <c r="J22" s="143" t="str">
        <f>IF('Rekapitulace stavby'!AN16="","",'Rekapitulace stavby'!AN16)</f>
        <v/>
      </c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3" t="str">
        <f>IF('Rekapitulace stavby'!E17="","",'Rekapitulace stavby'!E17)</f>
        <v xml:space="preserve"> </v>
      </c>
      <c r="F23" s="39"/>
      <c r="G23" s="39"/>
      <c r="H23" s="39"/>
      <c r="I23" s="159" t="s">
        <v>34</v>
      </c>
      <c r="J23" s="143" t="str">
        <f>IF('Rekapitulace stavby'!AN17="","",'Rekapitulace stavby'!AN17)</f>
        <v/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7"/>
      <c r="J24" s="39"/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5" t="s">
        <v>41</v>
      </c>
      <c r="E25" s="39"/>
      <c r="F25" s="39"/>
      <c r="G25" s="39"/>
      <c r="H25" s="39"/>
      <c r="I25" s="159" t="s">
        <v>31</v>
      </c>
      <c r="J25" s="143" t="s">
        <v>1</v>
      </c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3" t="s">
        <v>42</v>
      </c>
      <c r="F26" s="39"/>
      <c r="G26" s="39"/>
      <c r="H26" s="39"/>
      <c r="I26" s="159" t="s">
        <v>34</v>
      </c>
      <c r="J26" s="143" t="s">
        <v>1</v>
      </c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7"/>
      <c r="J27" s="39"/>
      <c r="K27" s="39"/>
      <c r="L27" s="6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5" t="s">
        <v>43</v>
      </c>
      <c r="E28" s="39"/>
      <c r="F28" s="39"/>
      <c r="G28" s="39"/>
      <c r="H28" s="39"/>
      <c r="I28" s="157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61"/>
      <c r="B29" s="162"/>
      <c r="C29" s="161"/>
      <c r="D29" s="161"/>
      <c r="E29" s="163" t="s">
        <v>44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7"/>
      <c r="J30" s="39"/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7"/>
      <c r="J31" s="166"/>
      <c r="K31" s="166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45</v>
      </c>
      <c r="E32" s="39"/>
      <c r="F32" s="39"/>
      <c r="G32" s="39"/>
      <c r="H32" s="39"/>
      <c r="I32" s="157"/>
      <c r="J32" s="169">
        <f>ROUND(J121, 2)</f>
        <v>0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47</v>
      </c>
      <c r="G34" s="39"/>
      <c r="H34" s="39"/>
      <c r="I34" s="171" t="s">
        <v>46</v>
      </c>
      <c r="J34" s="170" t="s">
        <v>48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72" t="s">
        <v>49</v>
      </c>
      <c r="E35" s="155" t="s">
        <v>50</v>
      </c>
      <c r="F35" s="173">
        <f>ROUND((SUM(BE121:BE155)),  2)</f>
        <v>0</v>
      </c>
      <c r="G35" s="39"/>
      <c r="H35" s="39"/>
      <c r="I35" s="174">
        <v>0.20999999999999999</v>
      </c>
      <c r="J35" s="173">
        <f>ROUND(((SUM(BE121:BE155))*I35),  2)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5" t="s">
        <v>51</v>
      </c>
      <c r="F36" s="173">
        <f>ROUND((SUM(BF121:BF155)),  2)</f>
        <v>0</v>
      </c>
      <c r="G36" s="39"/>
      <c r="H36" s="39"/>
      <c r="I36" s="174">
        <v>0.14999999999999999</v>
      </c>
      <c r="J36" s="173">
        <f>ROUND(((SUM(BF121:BF155))*I36),  2)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5" t="s">
        <v>49</v>
      </c>
      <c r="E37" s="155" t="s">
        <v>52</v>
      </c>
      <c r="F37" s="173">
        <f>ROUND((SUM(BG121:BG155)),  2)</f>
        <v>0</v>
      </c>
      <c r="G37" s="39"/>
      <c r="H37" s="39"/>
      <c r="I37" s="174">
        <v>0.20999999999999999</v>
      </c>
      <c r="J37" s="173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5" t="s">
        <v>53</v>
      </c>
      <c r="F38" s="173">
        <f>ROUND((SUM(BH121:BH155)),  2)</f>
        <v>0</v>
      </c>
      <c r="G38" s="39"/>
      <c r="H38" s="39"/>
      <c r="I38" s="174">
        <v>0.14999999999999999</v>
      </c>
      <c r="J38" s="173">
        <f>0</f>
        <v>0</v>
      </c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54</v>
      </c>
      <c r="F39" s="173">
        <f>ROUND((SUM(BI121:BI155)),  2)</f>
        <v>0</v>
      </c>
      <c r="G39" s="39"/>
      <c r="H39" s="39"/>
      <c r="I39" s="174">
        <v>0</v>
      </c>
      <c r="J39" s="173">
        <f>0</f>
        <v>0</v>
      </c>
      <c r="K39" s="39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7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5"/>
      <c r="D41" s="176" t="s">
        <v>55</v>
      </c>
      <c r="E41" s="177"/>
      <c r="F41" s="177"/>
      <c r="G41" s="178" t="s">
        <v>56</v>
      </c>
      <c r="H41" s="179" t="s">
        <v>57</v>
      </c>
      <c r="I41" s="180"/>
      <c r="J41" s="181">
        <f>SUM(J32:J39)</f>
        <v>0</v>
      </c>
      <c r="K41" s="182"/>
      <c r="L41" s="6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0"/>
      <c r="I43" s="148"/>
      <c r="L43" s="20"/>
    </row>
    <row r="44" s="1" customFormat="1" ht="14.4" customHeight="1">
      <c r="B44" s="20"/>
      <c r="I44" s="148"/>
      <c r="L44" s="20"/>
    </row>
    <row r="45" s="1" customFormat="1" ht="14.4" customHeight="1">
      <c r="B45" s="20"/>
      <c r="I45" s="148"/>
      <c r="L45" s="20"/>
    </row>
    <row r="46" s="1" customFormat="1" ht="14.4" customHeight="1">
      <c r="B46" s="20"/>
      <c r="I46" s="148"/>
      <c r="L46" s="20"/>
    </row>
    <row r="47" s="1" customFormat="1" ht="14.4" customHeight="1">
      <c r="B47" s="20"/>
      <c r="I47" s="148"/>
      <c r="L47" s="20"/>
    </row>
    <row r="48" s="1" customFormat="1" ht="14.4" customHeight="1">
      <c r="B48" s="20"/>
      <c r="I48" s="148"/>
      <c r="L48" s="20"/>
    </row>
    <row r="49" s="1" customFormat="1" ht="14.4" customHeight="1">
      <c r="B49" s="20"/>
      <c r="I49" s="148"/>
      <c r="L49" s="20"/>
    </row>
    <row r="50" s="2" customFormat="1" ht="14.4" customHeight="1">
      <c r="B50" s="65"/>
      <c r="D50" s="183" t="s">
        <v>58</v>
      </c>
      <c r="E50" s="184"/>
      <c r="F50" s="184"/>
      <c r="G50" s="183" t="s">
        <v>59</v>
      </c>
      <c r="H50" s="184"/>
      <c r="I50" s="185"/>
      <c r="J50" s="184"/>
      <c r="K50" s="18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86" t="s">
        <v>60</v>
      </c>
      <c r="E61" s="187"/>
      <c r="F61" s="188" t="s">
        <v>61</v>
      </c>
      <c r="G61" s="186" t="s">
        <v>60</v>
      </c>
      <c r="H61" s="187"/>
      <c r="I61" s="189"/>
      <c r="J61" s="190" t="s">
        <v>61</v>
      </c>
      <c r="K61" s="18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83" t="s">
        <v>62</v>
      </c>
      <c r="E65" s="191"/>
      <c r="F65" s="191"/>
      <c r="G65" s="183" t="s">
        <v>63</v>
      </c>
      <c r="H65" s="191"/>
      <c r="I65" s="192"/>
      <c r="J65" s="191"/>
      <c r="K65" s="191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86" t="s">
        <v>60</v>
      </c>
      <c r="E76" s="187"/>
      <c r="F76" s="188" t="s">
        <v>61</v>
      </c>
      <c r="G76" s="186" t="s">
        <v>60</v>
      </c>
      <c r="H76" s="187"/>
      <c r="I76" s="189"/>
      <c r="J76" s="190" t="s">
        <v>61</v>
      </c>
      <c r="K76" s="18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3"/>
      <c r="C77" s="194"/>
      <c r="D77" s="194"/>
      <c r="E77" s="194"/>
      <c r="F77" s="194"/>
      <c r="G77" s="194"/>
      <c r="H77" s="194"/>
      <c r="I77" s="195"/>
      <c r="J77" s="194"/>
      <c r="K77" s="194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6"/>
      <c r="C81" s="197"/>
      <c r="D81" s="197"/>
      <c r="E81" s="197"/>
      <c r="F81" s="197"/>
      <c r="G81" s="197"/>
      <c r="H81" s="197"/>
      <c r="I81" s="198"/>
      <c r="J81" s="197"/>
      <c r="K81" s="197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3" t="s">
        <v>166</v>
      </c>
      <c r="D82" s="41"/>
      <c r="E82" s="41"/>
      <c r="F82" s="41"/>
      <c r="G82" s="41"/>
      <c r="H82" s="41"/>
      <c r="I82" s="157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157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9" t="str">
        <f>E7</f>
        <v>Oprava trati v úseku Světec - Ohníč</v>
      </c>
      <c r="F85" s="32"/>
      <c r="G85" s="32"/>
      <c r="H85" s="32"/>
      <c r="I85" s="157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148"/>
      <c r="J86" s="22"/>
      <c r="K86" s="22"/>
      <c r="L86" s="20"/>
    </row>
    <row r="87" hidden="1" s="2" customFormat="1" ht="16.5" customHeight="1">
      <c r="A87" s="39"/>
      <c r="B87" s="40"/>
      <c r="C87" s="41"/>
      <c r="D87" s="41"/>
      <c r="E87" s="199" t="s">
        <v>598</v>
      </c>
      <c r="F87" s="41"/>
      <c r="G87" s="41"/>
      <c r="H87" s="41"/>
      <c r="I87" s="157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2" t="s">
        <v>139</v>
      </c>
      <c r="D88" s="41"/>
      <c r="E88" s="41"/>
      <c r="F88" s="41"/>
      <c r="G88" s="41"/>
      <c r="H88" s="41"/>
      <c r="I88" s="157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8" t="str">
        <f>E11</f>
        <v>Č21 - Oprava zab.zař. Světec - Ohníč</v>
      </c>
      <c r="F89" s="41"/>
      <c r="G89" s="41"/>
      <c r="H89" s="41"/>
      <c r="I89" s="157"/>
      <c r="J89" s="41"/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7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2" t="s">
        <v>22</v>
      </c>
      <c r="D91" s="41"/>
      <c r="E91" s="41"/>
      <c r="F91" s="27" t="str">
        <f>F14</f>
        <v>Světec - Ohníč</v>
      </c>
      <c r="G91" s="41"/>
      <c r="H91" s="41"/>
      <c r="I91" s="159" t="s">
        <v>24</v>
      </c>
      <c r="J91" s="81" t="str">
        <f>IF(J14="","",J14)</f>
        <v>28. 1. 2020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5.15" customHeight="1">
      <c r="A93" s="39"/>
      <c r="B93" s="40"/>
      <c r="C93" s="32" t="s">
        <v>30</v>
      </c>
      <c r="D93" s="41"/>
      <c r="E93" s="41"/>
      <c r="F93" s="27" t="str">
        <f>E17</f>
        <v>Správa železnic, OŘ UNL, ST Most</v>
      </c>
      <c r="G93" s="41"/>
      <c r="H93" s="41"/>
      <c r="I93" s="159" t="s">
        <v>38</v>
      </c>
      <c r="J93" s="37" t="str">
        <f>E23</f>
        <v xml:space="preserve"> </v>
      </c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40.05" customHeight="1">
      <c r="A94" s="39"/>
      <c r="B94" s="40"/>
      <c r="C94" s="32" t="s">
        <v>36</v>
      </c>
      <c r="D94" s="41"/>
      <c r="E94" s="41"/>
      <c r="F94" s="27" t="str">
        <f>IF(E20="","",E20)</f>
        <v>Vyplň údaj</v>
      </c>
      <c r="G94" s="41"/>
      <c r="H94" s="41"/>
      <c r="I94" s="159" t="s">
        <v>41</v>
      </c>
      <c r="J94" s="37" t="str">
        <f>E26</f>
        <v>Ing. Horák Jiří, horak@szdc.cz, +420 602155923</v>
      </c>
      <c r="K94" s="41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7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00" t="s">
        <v>167</v>
      </c>
      <c r="D96" s="201"/>
      <c r="E96" s="201"/>
      <c r="F96" s="201"/>
      <c r="G96" s="201"/>
      <c r="H96" s="201"/>
      <c r="I96" s="202"/>
      <c r="J96" s="203" t="s">
        <v>168</v>
      </c>
      <c r="K96" s="201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04" t="s">
        <v>169</v>
      </c>
      <c r="D98" s="41"/>
      <c r="E98" s="41"/>
      <c r="F98" s="41"/>
      <c r="G98" s="41"/>
      <c r="H98" s="41"/>
      <c r="I98" s="157"/>
      <c r="J98" s="112">
        <f>J121</f>
        <v>0</v>
      </c>
      <c r="K98" s="41"/>
      <c r="L98" s="6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7" t="s">
        <v>170</v>
      </c>
    </row>
    <row r="99" hidden="1" s="9" customFormat="1" ht="24.96" customHeight="1">
      <c r="A99" s="9"/>
      <c r="B99" s="205"/>
      <c r="C99" s="206"/>
      <c r="D99" s="207" t="s">
        <v>600</v>
      </c>
      <c r="E99" s="208"/>
      <c r="F99" s="208"/>
      <c r="G99" s="208"/>
      <c r="H99" s="208"/>
      <c r="I99" s="209"/>
      <c r="J99" s="210">
        <f>J122</f>
        <v>0</v>
      </c>
      <c r="K99" s="206"/>
      <c r="L99" s="21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57"/>
      <c r="J100" s="41"/>
      <c r="K100" s="41"/>
      <c r="L100" s="6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8"/>
      <c r="C101" s="69"/>
      <c r="D101" s="69"/>
      <c r="E101" s="69"/>
      <c r="F101" s="69"/>
      <c r="G101" s="69"/>
      <c r="H101" s="69"/>
      <c r="I101" s="195"/>
      <c r="J101" s="69"/>
      <c r="K101" s="69"/>
      <c r="L101" s="6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70"/>
      <c r="C105" s="71"/>
      <c r="D105" s="71"/>
      <c r="E105" s="71"/>
      <c r="F105" s="71"/>
      <c r="G105" s="71"/>
      <c r="H105" s="71"/>
      <c r="I105" s="198"/>
      <c r="J105" s="71"/>
      <c r="K105" s="71"/>
      <c r="L105" s="6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3" t="s">
        <v>173</v>
      </c>
      <c r="D106" s="41"/>
      <c r="E106" s="41"/>
      <c r="F106" s="41"/>
      <c r="G106" s="41"/>
      <c r="H106" s="41"/>
      <c r="I106" s="157"/>
      <c r="J106" s="41"/>
      <c r="K106" s="41"/>
      <c r="L106" s="6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57"/>
      <c r="J107" s="41"/>
      <c r="K107" s="41"/>
      <c r="L107" s="6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16</v>
      </c>
      <c r="D108" s="41"/>
      <c r="E108" s="41"/>
      <c r="F108" s="41"/>
      <c r="G108" s="41"/>
      <c r="H108" s="41"/>
      <c r="I108" s="157"/>
      <c r="J108" s="41"/>
      <c r="K108" s="41"/>
      <c r="L108" s="65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99" t="str">
        <f>E7</f>
        <v>Oprava trati v úseku Světec - Ohníč</v>
      </c>
      <c r="F109" s="32"/>
      <c r="G109" s="32"/>
      <c r="H109" s="32"/>
      <c r="I109" s="157"/>
      <c r="J109" s="41"/>
      <c r="K109" s="41"/>
      <c r="L109" s="65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1"/>
      <c r="C110" s="32" t="s">
        <v>132</v>
      </c>
      <c r="D110" s="22"/>
      <c r="E110" s="22"/>
      <c r="F110" s="22"/>
      <c r="G110" s="22"/>
      <c r="H110" s="22"/>
      <c r="I110" s="148"/>
      <c r="J110" s="22"/>
      <c r="K110" s="22"/>
      <c r="L110" s="20"/>
    </row>
    <row r="111" s="2" customFormat="1" ht="16.5" customHeight="1">
      <c r="A111" s="39"/>
      <c r="B111" s="40"/>
      <c r="C111" s="41"/>
      <c r="D111" s="41"/>
      <c r="E111" s="199" t="s">
        <v>598</v>
      </c>
      <c r="F111" s="41"/>
      <c r="G111" s="41"/>
      <c r="H111" s="41"/>
      <c r="I111" s="157"/>
      <c r="J111" s="41"/>
      <c r="K111" s="41"/>
      <c r="L111" s="65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139</v>
      </c>
      <c r="D112" s="41"/>
      <c r="E112" s="41"/>
      <c r="F112" s="41"/>
      <c r="G112" s="41"/>
      <c r="H112" s="41"/>
      <c r="I112" s="157"/>
      <c r="J112" s="41"/>
      <c r="K112" s="41"/>
      <c r="L112" s="65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8" t="str">
        <f>E11</f>
        <v>Č21 - Oprava zab.zař. Světec - Ohníč</v>
      </c>
      <c r="F113" s="41"/>
      <c r="G113" s="41"/>
      <c r="H113" s="41"/>
      <c r="I113" s="157"/>
      <c r="J113" s="41"/>
      <c r="K113" s="41"/>
      <c r="L113" s="65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57"/>
      <c r="J114" s="41"/>
      <c r="K114" s="41"/>
      <c r="L114" s="65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22</v>
      </c>
      <c r="D115" s="41"/>
      <c r="E115" s="41"/>
      <c r="F115" s="27" t="str">
        <f>F14</f>
        <v>Světec - Ohníč</v>
      </c>
      <c r="G115" s="41"/>
      <c r="H115" s="41"/>
      <c r="I115" s="159" t="s">
        <v>24</v>
      </c>
      <c r="J115" s="81" t="str">
        <f>IF(J14="","",J14)</f>
        <v>28. 1. 2020</v>
      </c>
      <c r="K115" s="41"/>
      <c r="L115" s="65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57"/>
      <c r="J116" s="41"/>
      <c r="K116" s="41"/>
      <c r="L116" s="65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2" t="s">
        <v>30</v>
      </c>
      <c r="D117" s="41"/>
      <c r="E117" s="41"/>
      <c r="F117" s="27" t="str">
        <f>E17</f>
        <v>Správa železnic, OŘ UNL, ST Most</v>
      </c>
      <c r="G117" s="41"/>
      <c r="H117" s="41"/>
      <c r="I117" s="159" t="s">
        <v>38</v>
      </c>
      <c r="J117" s="37" t="str">
        <f>E23</f>
        <v xml:space="preserve"> </v>
      </c>
      <c r="K117" s="41"/>
      <c r="L117" s="65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2" t="s">
        <v>36</v>
      </c>
      <c r="D118" s="41"/>
      <c r="E118" s="41"/>
      <c r="F118" s="27" t="str">
        <f>IF(E20="","",E20)</f>
        <v>Vyplň údaj</v>
      </c>
      <c r="G118" s="41"/>
      <c r="H118" s="41"/>
      <c r="I118" s="159" t="s">
        <v>41</v>
      </c>
      <c r="J118" s="37" t="str">
        <f>E26</f>
        <v>Ing. Horák Jiří, horak@szdc.cz, +420 602155923</v>
      </c>
      <c r="K118" s="41"/>
      <c r="L118" s="65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57"/>
      <c r="J119" s="41"/>
      <c r="K119" s="41"/>
      <c r="L119" s="65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18"/>
      <c r="B120" s="219"/>
      <c r="C120" s="220" t="s">
        <v>174</v>
      </c>
      <c r="D120" s="221" t="s">
        <v>70</v>
      </c>
      <c r="E120" s="221" t="s">
        <v>66</v>
      </c>
      <c r="F120" s="221" t="s">
        <v>67</v>
      </c>
      <c r="G120" s="221" t="s">
        <v>175</v>
      </c>
      <c r="H120" s="221" t="s">
        <v>176</v>
      </c>
      <c r="I120" s="222" t="s">
        <v>177</v>
      </c>
      <c r="J120" s="221" t="s">
        <v>168</v>
      </c>
      <c r="K120" s="223" t="s">
        <v>178</v>
      </c>
      <c r="L120" s="224"/>
      <c r="M120" s="102" t="s">
        <v>1</v>
      </c>
      <c r="N120" s="103" t="s">
        <v>49</v>
      </c>
      <c r="O120" s="103" t="s">
        <v>179</v>
      </c>
      <c r="P120" s="103" t="s">
        <v>180</v>
      </c>
      <c r="Q120" s="103" t="s">
        <v>181</v>
      </c>
      <c r="R120" s="103" t="s">
        <v>182</v>
      </c>
      <c r="S120" s="103" t="s">
        <v>183</v>
      </c>
      <c r="T120" s="104" t="s">
        <v>184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9"/>
      <c r="B121" s="40"/>
      <c r="C121" s="109" t="s">
        <v>185</v>
      </c>
      <c r="D121" s="41"/>
      <c r="E121" s="41"/>
      <c r="F121" s="41"/>
      <c r="G121" s="41"/>
      <c r="H121" s="41"/>
      <c r="I121" s="157"/>
      <c r="J121" s="225">
        <f>BK121</f>
        <v>0</v>
      </c>
      <c r="K121" s="41"/>
      <c r="L121" s="45"/>
      <c r="M121" s="105"/>
      <c r="N121" s="226"/>
      <c r="O121" s="106"/>
      <c r="P121" s="227">
        <f>P122</f>
        <v>0</v>
      </c>
      <c r="Q121" s="106"/>
      <c r="R121" s="227">
        <f>R122</f>
        <v>0</v>
      </c>
      <c r="S121" s="106"/>
      <c r="T121" s="228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84</v>
      </c>
      <c r="AU121" s="17" t="s">
        <v>170</v>
      </c>
      <c r="BK121" s="229">
        <f>BK122</f>
        <v>0</v>
      </c>
    </row>
    <row r="122" s="15" customFormat="1" ht="25.92" customHeight="1">
      <c r="A122" s="15"/>
      <c r="B122" s="290"/>
      <c r="C122" s="291"/>
      <c r="D122" s="292" t="s">
        <v>84</v>
      </c>
      <c r="E122" s="293" t="s">
        <v>601</v>
      </c>
      <c r="F122" s="293" t="s">
        <v>602</v>
      </c>
      <c r="G122" s="291"/>
      <c r="H122" s="291"/>
      <c r="I122" s="294"/>
      <c r="J122" s="295">
        <f>BK122</f>
        <v>0</v>
      </c>
      <c r="K122" s="291"/>
      <c r="L122" s="296"/>
      <c r="M122" s="297"/>
      <c r="N122" s="298"/>
      <c r="O122" s="298"/>
      <c r="P122" s="299">
        <f>SUM(P123:P155)</f>
        <v>0</v>
      </c>
      <c r="Q122" s="298"/>
      <c r="R122" s="299">
        <f>SUM(R123:R155)</f>
        <v>0</v>
      </c>
      <c r="S122" s="298"/>
      <c r="T122" s="300">
        <f>SUM(T123:T155)</f>
        <v>0</v>
      </c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R122" s="301" t="s">
        <v>191</v>
      </c>
      <c r="AT122" s="302" t="s">
        <v>84</v>
      </c>
      <c r="AU122" s="302" t="s">
        <v>85</v>
      </c>
      <c r="AY122" s="301" t="s">
        <v>192</v>
      </c>
      <c r="BK122" s="303">
        <f>SUM(BK123:BK155)</f>
        <v>0</v>
      </c>
    </row>
    <row r="123" s="2" customFormat="1" ht="21.75" customHeight="1">
      <c r="A123" s="39"/>
      <c r="B123" s="40"/>
      <c r="C123" s="230" t="s">
        <v>92</v>
      </c>
      <c r="D123" s="230" t="s">
        <v>186</v>
      </c>
      <c r="E123" s="231" t="s">
        <v>603</v>
      </c>
      <c r="F123" s="232" t="s">
        <v>604</v>
      </c>
      <c r="G123" s="233" t="s">
        <v>129</v>
      </c>
      <c r="H123" s="234">
        <v>8</v>
      </c>
      <c r="I123" s="235"/>
      <c r="J123" s="236">
        <f>ROUND(I123*H123,2)</f>
        <v>0</v>
      </c>
      <c r="K123" s="232" t="s">
        <v>190</v>
      </c>
      <c r="L123" s="45"/>
      <c r="M123" s="237" t="s">
        <v>1</v>
      </c>
      <c r="N123" s="238" t="s">
        <v>52</v>
      </c>
      <c r="O123" s="93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1" t="s">
        <v>605</v>
      </c>
      <c r="AT123" s="241" t="s">
        <v>186</v>
      </c>
      <c r="AU123" s="241" t="s">
        <v>92</v>
      </c>
      <c r="AY123" s="17" t="s">
        <v>192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7" t="s">
        <v>191</v>
      </c>
      <c r="BK123" s="242">
        <f>ROUND(I123*H123,2)</f>
        <v>0</v>
      </c>
      <c r="BL123" s="17" t="s">
        <v>605</v>
      </c>
      <c r="BM123" s="241" t="s">
        <v>606</v>
      </c>
    </row>
    <row r="124" s="2" customFormat="1">
      <c r="A124" s="39"/>
      <c r="B124" s="40"/>
      <c r="C124" s="41"/>
      <c r="D124" s="243" t="s">
        <v>193</v>
      </c>
      <c r="E124" s="41"/>
      <c r="F124" s="244" t="s">
        <v>604</v>
      </c>
      <c r="G124" s="41"/>
      <c r="H124" s="41"/>
      <c r="I124" s="157"/>
      <c r="J124" s="41"/>
      <c r="K124" s="41"/>
      <c r="L124" s="45"/>
      <c r="M124" s="245"/>
      <c r="N124" s="246"/>
      <c r="O124" s="93"/>
      <c r="P124" s="93"/>
      <c r="Q124" s="93"/>
      <c r="R124" s="93"/>
      <c r="S124" s="93"/>
      <c r="T124" s="9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193</v>
      </c>
      <c r="AU124" s="17" t="s">
        <v>92</v>
      </c>
    </row>
    <row r="125" s="2" customFormat="1" ht="21.75" customHeight="1">
      <c r="A125" s="39"/>
      <c r="B125" s="40"/>
      <c r="C125" s="230" t="s">
        <v>94</v>
      </c>
      <c r="D125" s="230" t="s">
        <v>186</v>
      </c>
      <c r="E125" s="231" t="s">
        <v>607</v>
      </c>
      <c r="F125" s="232" t="s">
        <v>608</v>
      </c>
      <c r="G125" s="233" t="s">
        <v>129</v>
      </c>
      <c r="H125" s="234">
        <v>4</v>
      </c>
      <c r="I125" s="235"/>
      <c r="J125" s="236">
        <f>ROUND(I125*H125,2)</f>
        <v>0</v>
      </c>
      <c r="K125" s="232" t="s">
        <v>190</v>
      </c>
      <c r="L125" s="45"/>
      <c r="M125" s="237" t="s">
        <v>1</v>
      </c>
      <c r="N125" s="238" t="s">
        <v>52</v>
      </c>
      <c r="O125" s="93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605</v>
      </c>
      <c r="AT125" s="241" t="s">
        <v>186</v>
      </c>
      <c r="AU125" s="241" t="s">
        <v>92</v>
      </c>
      <c r="AY125" s="17" t="s">
        <v>192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7" t="s">
        <v>191</v>
      </c>
      <c r="BK125" s="242">
        <f>ROUND(I125*H125,2)</f>
        <v>0</v>
      </c>
      <c r="BL125" s="17" t="s">
        <v>605</v>
      </c>
      <c r="BM125" s="241" t="s">
        <v>609</v>
      </c>
    </row>
    <row r="126" s="2" customFormat="1">
      <c r="A126" s="39"/>
      <c r="B126" s="40"/>
      <c r="C126" s="41"/>
      <c r="D126" s="243" t="s">
        <v>193</v>
      </c>
      <c r="E126" s="41"/>
      <c r="F126" s="244" t="s">
        <v>608</v>
      </c>
      <c r="G126" s="41"/>
      <c r="H126" s="41"/>
      <c r="I126" s="157"/>
      <c r="J126" s="41"/>
      <c r="K126" s="41"/>
      <c r="L126" s="45"/>
      <c r="M126" s="245"/>
      <c r="N126" s="246"/>
      <c r="O126" s="93"/>
      <c r="P126" s="93"/>
      <c r="Q126" s="93"/>
      <c r="R126" s="93"/>
      <c r="S126" s="93"/>
      <c r="T126" s="9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7" t="s">
        <v>193</v>
      </c>
      <c r="AU126" s="17" t="s">
        <v>92</v>
      </c>
    </row>
    <row r="127" s="2" customFormat="1" ht="21.75" customHeight="1">
      <c r="A127" s="39"/>
      <c r="B127" s="40"/>
      <c r="C127" s="230" t="s">
        <v>205</v>
      </c>
      <c r="D127" s="230" t="s">
        <v>186</v>
      </c>
      <c r="E127" s="231" t="s">
        <v>610</v>
      </c>
      <c r="F127" s="232" t="s">
        <v>611</v>
      </c>
      <c r="G127" s="233" t="s">
        <v>129</v>
      </c>
      <c r="H127" s="234">
        <v>5</v>
      </c>
      <c r="I127" s="235"/>
      <c r="J127" s="236">
        <f>ROUND(I127*H127,2)</f>
        <v>0</v>
      </c>
      <c r="K127" s="232" t="s">
        <v>190</v>
      </c>
      <c r="L127" s="45"/>
      <c r="M127" s="237" t="s">
        <v>1</v>
      </c>
      <c r="N127" s="238" t="s">
        <v>52</v>
      </c>
      <c r="O127" s="93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605</v>
      </c>
      <c r="AT127" s="241" t="s">
        <v>186</v>
      </c>
      <c r="AU127" s="241" t="s">
        <v>92</v>
      </c>
      <c r="AY127" s="17" t="s">
        <v>192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7" t="s">
        <v>191</v>
      </c>
      <c r="BK127" s="242">
        <f>ROUND(I127*H127,2)</f>
        <v>0</v>
      </c>
      <c r="BL127" s="17" t="s">
        <v>605</v>
      </c>
      <c r="BM127" s="241" t="s">
        <v>612</v>
      </c>
    </row>
    <row r="128" s="2" customFormat="1">
      <c r="A128" s="39"/>
      <c r="B128" s="40"/>
      <c r="C128" s="41"/>
      <c r="D128" s="243" t="s">
        <v>193</v>
      </c>
      <c r="E128" s="41"/>
      <c r="F128" s="244" t="s">
        <v>611</v>
      </c>
      <c r="G128" s="41"/>
      <c r="H128" s="41"/>
      <c r="I128" s="157"/>
      <c r="J128" s="41"/>
      <c r="K128" s="41"/>
      <c r="L128" s="45"/>
      <c r="M128" s="245"/>
      <c r="N128" s="246"/>
      <c r="O128" s="93"/>
      <c r="P128" s="93"/>
      <c r="Q128" s="93"/>
      <c r="R128" s="93"/>
      <c r="S128" s="93"/>
      <c r="T128" s="9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193</v>
      </c>
      <c r="AU128" s="17" t="s">
        <v>92</v>
      </c>
    </row>
    <row r="129" s="2" customFormat="1" ht="21.75" customHeight="1">
      <c r="A129" s="39"/>
      <c r="B129" s="40"/>
      <c r="C129" s="230" t="s">
        <v>191</v>
      </c>
      <c r="D129" s="230" t="s">
        <v>186</v>
      </c>
      <c r="E129" s="231" t="s">
        <v>613</v>
      </c>
      <c r="F129" s="232" t="s">
        <v>614</v>
      </c>
      <c r="G129" s="233" t="s">
        <v>129</v>
      </c>
      <c r="H129" s="234">
        <v>6</v>
      </c>
      <c r="I129" s="235"/>
      <c r="J129" s="236">
        <f>ROUND(I129*H129,2)</f>
        <v>0</v>
      </c>
      <c r="K129" s="232" t="s">
        <v>190</v>
      </c>
      <c r="L129" s="45"/>
      <c r="M129" s="237" t="s">
        <v>1</v>
      </c>
      <c r="N129" s="238" t="s">
        <v>52</v>
      </c>
      <c r="O129" s="93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605</v>
      </c>
      <c r="AT129" s="241" t="s">
        <v>186</v>
      </c>
      <c r="AU129" s="241" t="s">
        <v>92</v>
      </c>
      <c r="AY129" s="17" t="s">
        <v>192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7" t="s">
        <v>191</v>
      </c>
      <c r="BK129" s="242">
        <f>ROUND(I129*H129,2)</f>
        <v>0</v>
      </c>
      <c r="BL129" s="17" t="s">
        <v>605</v>
      </c>
      <c r="BM129" s="241" t="s">
        <v>615</v>
      </c>
    </row>
    <row r="130" s="2" customFormat="1">
      <c r="A130" s="39"/>
      <c r="B130" s="40"/>
      <c r="C130" s="41"/>
      <c r="D130" s="243" t="s">
        <v>193</v>
      </c>
      <c r="E130" s="41"/>
      <c r="F130" s="244" t="s">
        <v>614</v>
      </c>
      <c r="G130" s="41"/>
      <c r="H130" s="41"/>
      <c r="I130" s="157"/>
      <c r="J130" s="41"/>
      <c r="K130" s="41"/>
      <c r="L130" s="45"/>
      <c r="M130" s="245"/>
      <c r="N130" s="246"/>
      <c r="O130" s="93"/>
      <c r="P130" s="93"/>
      <c r="Q130" s="93"/>
      <c r="R130" s="93"/>
      <c r="S130" s="93"/>
      <c r="T130" s="9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193</v>
      </c>
      <c r="AU130" s="17" t="s">
        <v>92</v>
      </c>
    </row>
    <row r="131" s="2" customFormat="1" ht="21.75" customHeight="1">
      <c r="A131" s="39"/>
      <c r="B131" s="40"/>
      <c r="C131" s="230" t="s">
        <v>218</v>
      </c>
      <c r="D131" s="230" t="s">
        <v>186</v>
      </c>
      <c r="E131" s="231" t="s">
        <v>616</v>
      </c>
      <c r="F131" s="232" t="s">
        <v>617</v>
      </c>
      <c r="G131" s="233" t="s">
        <v>129</v>
      </c>
      <c r="H131" s="234">
        <v>2</v>
      </c>
      <c r="I131" s="235"/>
      <c r="J131" s="236">
        <f>ROUND(I131*H131,2)</f>
        <v>0</v>
      </c>
      <c r="K131" s="232" t="s">
        <v>190</v>
      </c>
      <c r="L131" s="45"/>
      <c r="M131" s="237" t="s">
        <v>1</v>
      </c>
      <c r="N131" s="238" t="s">
        <v>52</v>
      </c>
      <c r="O131" s="93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605</v>
      </c>
      <c r="AT131" s="241" t="s">
        <v>186</v>
      </c>
      <c r="AU131" s="241" t="s">
        <v>92</v>
      </c>
      <c r="AY131" s="17" t="s">
        <v>192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7" t="s">
        <v>191</v>
      </c>
      <c r="BK131" s="242">
        <f>ROUND(I131*H131,2)</f>
        <v>0</v>
      </c>
      <c r="BL131" s="17" t="s">
        <v>605</v>
      </c>
      <c r="BM131" s="241" t="s">
        <v>618</v>
      </c>
    </row>
    <row r="132" s="2" customFormat="1">
      <c r="A132" s="39"/>
      <c r="B132" s="40"/>
      <c r="C132" s="41"/>
      <c r="D132" s="243" t="s">
        <v>193</v>
      </c>
      <c r="E132" s="41"/>
      <c r="F132" s="244" t="s">
        <v>617</v>
      </c>
      <c r="G132" s="41"/>
      <c r="H132" s="41"/>
      <c r="I132" s="157"/>
      <c r="J132" s="41"/>
      <c r="K132" s="41"/>
      <c r="L132" s="45"/>
      <c r="M132" s="245"/>
      <c r="N132" s="246"/>
      <c r="O132" s="93"/>
      <c r="P132" s="93"/>
      <c r="Q132" s="93"/>
      <c r="R132" s="93"/>
      <c r="S132" s="93"/>
      <c r="T132" s="9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7" t="s">
        <v>193</v>
      </c>
      <c r="AU132" s="17" t="s">
        <v>92</v>
      </c>
    </row>
    <row r="133" s="2" customFormat="1" ht="21.75" customHeight="1">
      <c r="A133" s="39"/>
      <c r="B133" s="40"/>
      <c r="C133" s="230" t="s">
        <v>199</v>
      </c>
      <c r="D133" s="230" t="s">
        <v>186</v>
      </c>
      <c r="E133" s="231" t="s">
        <v>619</v>
      </c>
      <c r="F133" s="232" t="s">
        <v>620</v>
      </c>
      <c r="G133" s="233" t="s">
        <v>129</v>
      </c>
      <c r="H133" s="234">
        <v>3</v>
      </c>
      <c r="I133" s="235"/>
      <c r="J133" s="236">
        <f>ROUND(I133*H133,2)</f>
        <v>0</v>
      </c>
      <c r="K133" s="232" t="s">
        <v>190</v>
      </c>
      <c r="L133" s="45"/>
      <c r="M133" s="237" t="s">
        <v>1</v>
      </c>
      <c r="N133" s="238" t="s">
        <v>52</v>
      </c>
      <c r="O133" s="93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605</v>
      </c>
      <c r="AT133" s="241" t="s">
        <v>186</v>
      </c>
      <c r="AU133" s="241" t="s">
        <v>92</v>
      </c>
      <c r="AY133" s="17" t="s">
        <v>192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7" t="s">
        <v>191</v>
      </c>
      <c r="BK133" s="242">
        <f>ROUND(I133*H133,2)</f>
        <v>0</v>
      </c>
      <c r="BL133" s="17" t="s">
        <v>605</v>
      </c>
      <c r="BM133" s="241" t="s">
        <v>621</v>
      </c>
    </row>
    <row r="134" s="2" customFormat="1">
      <c r="A134" s="39"/>
      <c r="B134" s="40"/>
      <c r="C134" s="41"/>
      <c r="D134" s="243" t="s">
        <v>193</v>
      </c>
      <c r="E134" s="41"/>
      <c r="F134" s="244" t="s">
        <v>620</v>
      </c>
      <c r="G134" s="41"/>
      <c r="H134" s="41"/>
      <c r="I134" s="157"/>
      <c r="J134" s="41"/>
      <c r="K134" s="41"/>
      <c r="L134" s="45"/>
      <c r="M134" s="245"/>
      <c r="N134" s="246"/>
      <c r="O134" s="93"/>
      <c r="P134" s="93"/>
      <c r="Q134" s="93"/>
      <c r="R134" s="93"/>
      <c r="S134" s="93"/>
      <c r="T134" s="9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7" t="s">
        <v>193</v>
      </c>
      <c r="AU134" s="17" t="s">
        <v>92</v>
      </c>
    </row>
    <row r="135" s="2" customFormat="1" ht="21.75" customHeight="1">
      <c r="A135" s="39"/>
      <c r="B135" s="40"/>
      <c r="C135" s="230" t="s">
        <v>229</v>
      </c>
      <c r="D135" s="230" t="s">
        <v>186</v>
      </c>
      <c r="E135" s="231" t="s">
        <v>622</v>
      </c>
      <c r="F135" s="232" t="s">
        <v>623</v>
      </c>
      <c r="G135" s="233" t="s">
        <v>129</v>
      </c>
      <c r="H135" s="234">
        <v>8</v>
      </c>
      <c r="I135" s="235"/>
      <c r="J135" s="236">
        <f>ROUND(I135*H135,2)</f>
        <v>0</v>
      </c>
      <c r="K135" s="232" t="s">
        <v>190</v>
      </c>
      <c r="L135" s="45"/>
      <c r="M135" s="237" t="s">
        <v>1</v>
      </c>
      <c r="N135" s="238" t="s">
        <v>52</v>
      </c>
      <c r="O135" s="93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605</v>
      </c>
      <c r="AT135" s="241" t="s">
        <v>186</v>
      </c>
      <c r="AU135" s="241" t="s">
        <v>92</v>
      </c>
      <c r="AY135" s="17" t="s">
        <v>192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7" t="s">
        <v>191</v>
      </c>
      <c r="BK135" s="242">
        <f>ROUND(I135*H135,2)</f>
        <v>0</v>
      </c>
      <c r="BL135" s="17" t="s">
        <v>605</v>
      </c>
      <c r="BM135" s="241" t="s">
        <v>624</v>
      </c>
    </row>
    <row r="136" s="2" customFormat="1">
      <c r="A136" s="39"/>
      <c r="B136" s="40"/>
      <c r="C136" s="41"/>
      <c r="D136" s="243" t="s">
        <v>193</v>
      </c>
      <c r="E136" s="41"/>
      <c r="F136" s="244" t="s">
        <v>625</v>
      </c>
      <c r="G136" s="41"/>
      <c r="H136" s="41"/>
      <c r="I136" s="157"/>
      <c r="J136" s="41"/>
      <c r="K136" s="41"/>
      <c r="L136" s="45"/>
      <c r="M136" s="245"/>
      <c r="N136" s="246"/>
      <c r="O136" s="93"/>
      <c r="P136" s="93"/>
      <c r="Q136" s="93"/>
      <c r="R136" s="93"/>
      <c r="S136" s="93"/>
      <c r="T136" s="9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193</v>
      </c>
      <c r="AU136" s="17" t="s">
        <v>92</v>
      </c>
    </row>
    <row r="137" s="2" customFormat="1" ht="21.75" customHeight="1">
      <c r="A137" s="39"/>
      <c r="B137" s="40"/>
      <c r="C137" s="230" t="s">
        <v>208</v>
      </c>
      <c r="D137" s="230" t="s">
        <v>186</v>
      </c>
      <c r="E137" s="231" t="s">
        <v>626</v>
      </c>
      <c r="F137" s="232" t="s">
        <v>627</v>
      </c>
      <c r="G137" s="233" t="s">
        <v>129</v>
      </c>
      <c r="H137" s="234">
        <v>4</v>
      </c>
      <c r="I137" s="235"/>
      <c r="J137" s="236">
        <f>ROUND(I137*H137,2)</f>
        <v>0</v>
      </c>
      <c r="K137" s="232" t="s">
        <v>190</v>
      </c>
      <c r="L137" s="45"/>
      <c r="M137" s="237" t="s">
        <v>1</v>
      </c>
      <c r="N137" s="238" t="s">
        <v>52</v>
      </c>
      <c r="O137" s="93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605</v>
      </c>
      <c r="AT137" s="241" t="s">
        <v>186</v>
      </c>
      <c r="AU137" s="241" t="s">
        <v>92</v>
      </c>
      <c r="AY137" s="17" t="s">
        <v>192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7" t="s">
        <v>191</v>
      </c>
      <c r="BK137" s="242">
        <f>ROUND(I137*H137,2)</f>
        <v>0</v>
      </c>
      <c r="BL137" s="17" t="s">
        <v>605</v>
      </c>
      <c r="BM137" s="241" t="s">
        <v>628</v>
      </c>
    </row>
    <row r="138" s="2" customFormat="1">
      <c r="A138" s="39"/>
      <c r="B138" s="40"/>
      <c r="C138" s="41"/>
      <c r="D138" s="243" t="s">
        <v>193</v>
      </c>
      <c r="E138" s="41"/>
      <c r="F138" s="244" t="s">
        <v>627</v>
      </c>
      <c r="G138" s="41"/>
      <c r="H138" s="41"/>
      <c r="I138" s="157"/>
      <c r="J138" s="41"/>
      <c r="K138" s="41"/>
      <c r="L138" s="45"/>
      <c r="M138" s="245"/>
      <c r="N138" s="246"/>
      <c r="O138" s="93"/>
      <c r="P138" s="93"/>
      <c r="Q138" s="93"/>
      <c r="R138" s="93"/>
      <c r="S138" s="93"/>
      <c r="T138" s="9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7" t="s">
        <v>193</v>
      </c>
      <c r="AU138" s="17" t="s">
        <v>92</v>
      </c>
    </row>
    <row r="139" s="2" customFormat="1" ht="21.75" customHeight="1">
      <c r="A139" s="39"/>
      <c r="B139" s="40"/>
      <c r="C139" s="230" t="s">
        <v>242</v>
      </c>
      <c r="D139" s="230" t="s">
        <v>186</v>
      </c>
      <c r="E139" s="231" t="s">
        <v>629</v>
      </c>
      <c r="F139" s="232" t="s">
        <v>630</v>
      </c>
      <c r="G139" s="233" t="s">
        <v>129</v>
      </c>
      <c r="H139" s="234">
        <v>3</v>
      </c>
      <c r="I139" s="235"/>
      <c r="J139" s="236">
        <f>ROUND(I139*H139,2)</f>
        <v>0</v>
      </c>
      <c r="K139" s="232" t="s">
        <v>190</v>
      </c>
      <c r="L139" s="45"/>
      <c r="M139" s="237" t="s">
        <v>1</v>
      </c>
      <c r="N139" s="238" t="s">
        <v>52</v>
      </c>
      <c r="O139" s="93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605</v>
      </c>
      <c r="AT139" s="241" t="s">
        <v>186</v>
      </c>
      <c r="AU139" s="241" t="s">
        <v>92</v>
      </c>
      <c r="AY139" s="17" t="s">
        <v>192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7" t="s">
        <v>191</v>
      </c>
      <c r="BK139" s="242">
        <f>ROUND(I139*H139,2)</f>
        <v>0</v>
      </c>
      <c r="BL139" s="17" t="s">
        <v>605</v>
      </c>
      <c r="BM139" s="241" t="s">
        <v>631</v>
      </c>
    </row>
    <row r="140" s="2" customFormat="1">
      <c r="A140" s="39"/>
      <c r="B140" s="40"/>
      <c r="C140" s="41"/>
      <c r="D140" s="243" t="s">
        <v>193</v>
      </c>
      <c r="E140" s="41"/>
      <c r="F140" s="244" t="s">
        <v>632</v>
      </c>
      <c r="G140" s="41"/>
      <c r="H140" s="41"/>
      <c r="I140" s="157"/>
      <c r="J140" s="41"/>
      <c r="K140" s="41"/>
      <c r="L140" s="45"/>
      <c r="M140" s="245"/>
      <c r="N140" s="246"/>
      <c r="O140" s="93"/>
      <c r="P140" s="93"/>
      <c r="Q140" s="93"/>
      <c r="R140" s="93"/>
      <c r="S140" s="93"/>
      <c r="T140" s="9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193</v>
      </c>
      <c r="AU140" s="17" t="s">
        <v>92</v>
      </c>
    </row>
    <row r="141" s="2" customFormat="1" ht="21.75" customHeight="1">
      <c r="A141" s="39"/>
      <c r="B141" s="40"/>
      <c r="C141" s="230" t="s">
        <v>213</v>
      </c>
      <c r="D141" s="230" t="s">
        <v>186</v>
      </c>
      <c r="E141" s="231" t="s">
        <v>633</v>
      </c>
      <c r="F141" s="232" t="s">
        <v>634</v>
      </c>
      <c r="G141" s="233" t="s">
        <v>129</v>
      </c>
      <c r="H141" s="234">
        <v>2</v>
      </c>
      <c r="I141" s="235"/>
      <c r="J141" s="236">
        <f>ROUND(I141*H141,2)</f>
        <v>0</v>
      </c>
      <c r="K141" s="232" t="s">
        <v>190</v>
      </c>
      <c r="L141" s="45"/>
      <c r="M141" s="237" t="s">
        <v>1</v>
      </c>
      <c r="N141" s="238" t="s">
        <v>52</v>
      </c>
      <c r="O141" s="93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605</v>
      </c>
      <c r="AT141" s="241" t="s">
        <v>186</v>
      </c>
      <c r="AU141" s="241" t="s">
        <v>92</v>
      </c>
      <c r="AY141" s="17" t="s">
        <v>192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191</v>
      </c>
      <c r="BK141" s="242">
        <f>ROUND(I141*H141,2)</f>
        <v>0</v>
      </c>
      <c r="BL141" s="17" t="s">
        <v>605</v>
      </c>
      <c r="BM141" s="241" t="s">
        <v>635</v>
      </c>
    </row>
    <row r="142" s="2" customFormat="1">
      <c r="A142" s="39"/>
      <c r="B142" s="40"/>
      <c r="C142" s="41"/>
      <c r="D142" s="243" t="s">
        <v>193</v>
      </c>
      <c r="E142" s="41"/>
      <c r="F142" s="244" t="s">
        <v>636</v>
      </c>
      <c r="G142" s="41"/>
      <c r="H142" s="41"/>
      <c r="I142" s="157"/>
      <c r="J142" s="41"/>
      <c r="K142" s="41"/>
      <c r="L142" s="45"/>
      <c r="M142" s="245"/>
      <c r="N142" s="246"/>
      <c r="O142" s="93"/>
      <c r="P142" s="93"/>
      <c r="Q142" s="93"/>
      <c r="R142" s="93"/>
      <c r="S142" s="93"/>
      <c r="T142" s="9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193</v>
      </c>
      <c r="AU142" s="17" t="s">
        <v>92</v>
      </c>
    </row>
    <row r="143" s="12" customFormat="1">
      <c r="A143" s="12"/>
      <c r="B143" s="248"/>
      <c r="C143" s="249"/>
      <c r="D143" s="243" t="s">
        <v>202</v>
      </c>
      <c r="E143" s="249"/>
      <c r="F143" s="251" t="s">
        <v>637</v>
      </c>
      <c r="G143" s="249"/>
      <c r="H143" s="252">
        <v>2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8" t="s">
        <v>202</v>
      </c>
      <c r="AU143" s="258" t="s">
        <v>92</v>
      </c>
      <c r="AV143" s="12" t="s">
        <v>94</v>
      </c>
      <c r="AW143" s="12" t="s">
        <v>4</v>
      </c>
      <c r="AX143" s="12" t="s">
        <v>92</v>
      </c>
      <c r="AY143" s="258" t="s">
        <v>192</v>
      </c>
    </row>
    <row r="144" s="2" customFormat="1" ht="21.75" customHeight="1">
      <c r="A144" s="39"/>
      <c r="B144" s="40"/>
      <c r="C144" s="230" t="s">
        <v>253</v>
      </c>
      <c r="D144" s="230" t="s">
        <v>186</v>
      </c>
      <c r="E144" s="231" t="s">
        <v>638</v>
      </c>
      <c r="F144" s="232" t="s">
        <v>639</v>
      </c>
      <c r="G144" s="233" t="s">
        <v>129</v>
      </c>
      <c r="H144" s="234">
        <v>3</v>
      </c>
      <c r="I144" s="235"/>
      <c r="J144" s="236">
        <f>ROUND(I144*H144,2)</f>
        <v>0</v>
      </c>
      <c r="K144" s="232" t="s">
        <v>190</v>
      </c>
      <c r="L144" s="45"/>
      <c r="M144" s="237" t="s">
        <v>1</v>
      </c>
      <c r="N144" s="238" t="s">
        <v>52</v>
      </c>
      <c r="O144" s="93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605</v>
      </c>
      <c r="AT144" s="241" t="s">
        <v>186</v>
      </c>
      <c r="AU144" s="241" t="s">
        <v>92</v>
      </c>
      <c r="AY144" s="17" t="s">
        <v>192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7" t="s">
        <v>191</v>
      </c>
      <c r="BK144" s="242">
        <f>ROUND(I144*H144,2)</f>
        <v>0</v>
      </c>
      <c r="BL144" s="17" t="s">
        <v>605</v>
      </c>
      <c r="BM144" s="241" t="s">
        <v>640</v>
      </c>
    </row>
    <row r="145" s="2" customFormat="1">
      <c r="A145" s="39"/>
      <c r="B145" s="40"/>
      <c r="C145" s="41"/>
      <c r="D145" s="243" t="s">
        <v>193</v>
      </c>
      <c r="E145" s="41"/>
      <c r="F145" s="244" t="s">
        <v>641</v>
      </c>
      <c r="G145" s="41"/>
      <c r="H145" s="41"/>
      <c r="I145" s="157"/>
      <c r="J145" s="41"/>
      <c r="K145" s="41"/>
      <c r="L145" s="45"/>
      <c r="M145" s="245"/>
      <c r="N145" s="246"/>
      <c r="O145" s="93"/>
      <c r="P145" s="93"/>
      <c r="Q145" s="93"/>
      <c r="R145" s="93"/>
      <c r="S145" s="93"/>
      <c r="T145" s="9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7" t="s">
        <v>193</v>
      </c>
      <c r="AU145" s="17" t="s">
        <v>92</v>
      </c>
    </row>
    <row r="146" s="2" customFormat="1" ht="21.75" customHeight="1">
      <c r="A146" s="39"/>
      <c r="B146" s="40"/>
      <c r="C146" s="230" t="s">
        <v>221</v>
      </c>
      <c r="D146" s="230" t="s">
        <v>186</v>
      </c>
      <c r="E146" s="231" t="s">
        <v>642</v>
      </c>
      <c r="F146" s="232" t="s">
        <v>643</v>
      </c>
      <c r="G146" s="233" t="s">
        <v>129</v>
      </c>
      <c r="H146" s="234">
        <v>3</v>
      </c>
      <c r="I146" s="235"/>
      <c r="J146" s="236">
        <f>ROUND(I146*H146,2)</f>
        <v>0</v>
      </c>
      <c r="K146" s="232" t="s">
        <v>190</v>
      </c>
      <c r="L146" s="45"/>
      <c r="M146" s="237" t="s">
        <v>1</v>
      </c>
      <c r="N146" s="238" t="s">
        <v>52</v>
      </c>
      <c r="O146" s="93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605</v>
      </c>
      <c r="AT146" s="241" t="s">
        <v>186</v>
      </c>
      <c r="AU146" s="241" t="s">
        <v>92</v>
      </c>
      <c r="AY146" s="17" t="s">
        <v>192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7" t="s">
        <v>191</v>
      </c>
      <c r="BK146" s="242">
        <f>ROUND(I146*H146,2)</f>
        <v>0</v>
      </c>
      <c r="BL146" s="17" t="s">
        <v>605</v>
      </c>
      <c r="BM146" s="241" t="s">
        <v>644</v>
      </c>
    </row>
    <row r="147" s="2" customFormat="1">
      <c r="A147" s="39"/>
      <c r="B147" s="40"/>
      <c r="C147" s="41"/>
      <c r="D147" s="243" t="s">
        <v>193</v>
      </c>
      <c r="E147" s="41"/>
      <c r="F147" s="244" t="s">
        <v>645</v>
      </c>
      <c r="G147" s="41"/>
      <c r="H147" s="41"/>
      <c r="I147" s="157"/>
      <c r="J147" s="41"/>
      <c r="K147" s="41"/>
      <c r="L147" s="45"/>
      <c r="M147" s="245"/>
      <c r="N147" s="246"/>
      <c r="O147" s="93"/>
      <c r="P147" s="93"/>
      <c r="Q147" s="93"/>
      <c r="R147" s="93"/>
      <c r="S147" s="93"/>
      <c r="T147" s="9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7" t="s">
        <v>193</v>
      </c>
      <c r="AU147" s="17" t="s">
        <v>92</v>
      </c>
    </row>
    <row r="148" s="2" customFormat="1" ht="21.75" customHeight="1">
      <c r="A148" s="39"/>
      <c r="B148" s="40"/>
      <c r="C148" s="230" t="s">
        <v>265</v>
      </c>
      <c r="D148" s="230" t="s">
        <v>186</v>
      </c>
      <c r="E148" s="231" t="s">
        <v>646</v>
      </c>
      <c r="F148" s="232" t="s">
        <v>647</v>
      </c>
      <c r="G148" s="233" t="s">
        <v>129</v>
      </c>
      <c r="H148" s="234">
        <v>2</v>
      </c>
      <c r="I148" s="235"/>
      <c r="J148" s="236">
        <f>ROUND(I148*H148,2)</f>
        <v>0</v>
      </c>
      <c r="K148" s="232" t="s">
        <v>190</v>
      </c>
      <c r="L148" s="45"/>
      <c r="M148" s="237" t="s">
        <v>1</v>
      </c>
      <c r="N148" s="238" t="s">
        <v>52</v>
      </c>
      <c r="O148" s="93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605</v>
      </c>
      <c r="AT148" s="241" t="s">
        <v>186</v>
      </c>
      <c r="AU148" s="241" t="s">
        <v>92</v>
      </c>
      <c r="AY148" s="17" t="s">
        <v>192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7" t="s">
        <v>191</v>
      </c>
      <c r="BK148" s="242">
        <f>ROUND(I148*H148,2)</f>
        <v>0</v>
      </c>
      <c r="BL148" s="17" t="s">
        <v>605</v>
      </c>
      <c r="BM148" s="241" t="s">
        <v>648</v>
      </c>
    </row>
    <row r="149" s="2" customFormat="1">
      <c r="A149" s="39"/>
      <c r="B149" s="40"/>
      <c r="C149" s="41"/>
      <c r="D149" s="243" t="s">
        <v>193</v>
      </c>
      <c r="E149" s="41"/>
      <c r="F149" s="244" t="s">
        <v>649</v>
      </c>
      <c r="G149" s="41"/>
      <c r="H149" s="41"/>
      <c r="I149" s="157"/>
      <c r="J149" s="41"/>
      <c r="K149" s="41"/>
      <c r="L149" s="45"/>
      <c r="M149" s="245"/>
      <c r="N149" s="246"/>
      <c r="O149" s="93"/>
      <c r="P149" s="93"/>
      <c r="Q149" s="93"/>
      <c r="R149" s="93"/>
      <c r="S149" s="93"/>
      <c r="T149" s="9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193</v>
      </c>
      <c r="AU149" s="17" t="s">
        <v>92</v>
      </c>
    </row>
    <row r="150" s="2" customFormat="1" ht="21.75" customHeight="1">
      <c r="A150" s="39"/>
      <c r="B150" s="40"/>
      <c r="C150" s="230" t="s">
        <v>226</v>
      </c>
      <c r="D150" s="230" t="s">
        <v>186</v>
      </c>
      <c r="E150" s="231" t="s">
        <v>650</v>
      </c>
      <c r="F150" s="232" t="s">
        <v>651</v>
      </c>
      <c r="G150" s="233" t="s">
        <v>129</v>
      </c>
      <c r="H150" s="234">
        <v>3</v>
      </c>
      <c r="I150" s="235"/>
      <c r="J150" s="236">
        <f>ROUND(I150*H150,2)</f>
        <v>0</v>
      </c>
      <c r="K150" s="232" t="s">
        <v>190</v>
      </c>
      <c r="L150" s="45"/>
      <c r="M150" s="237" t="s">
        <v>1</v>
      </c>
      <c r="N150" s="238" t="s">
        <v>52</v>
      </c>
      <c r="O150" s="93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605</v>
      </c>
      <c r="AT150" s="241" t="s">
        <v>186</v>
      </c>
      <c r="AU150" s="241" t="s">
        <v>92</v>
      </c>
      <c r="AY150" s="17" t="s">
        <v>192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7" t="s">
        <v>191</v>
      </c>
      <c r="BK150" s="242">
        <f>ROUND(I150*H150,2)</f>
        <v>0</v>
      </c>
      <c r="BL150" s="17" t="s">
        <v>605</v>
      </c>
      <c r="BM150" s="241" t="s">
        <v>652</v>
      </c>
    </row>
    <row r="151" s="2" customFormat="1">
      <c r="A151" s="39"/>
      <c r="B151" s="40"/>
      <c r="C151" s="41"/>
      <c r="D151" s="243" t="s">
        <v>193</v>
      </c>
      <c r="E151" s="41"/>
      <c r="F151" s="244" t="s">
        <v>653</v>
      </c>
      <c r="G151" s="41"/>
      <c r="H151" s="41"/>
      <c r="I151" s="157"/>
      <c r="J151" s="41"/>
      <c r="K151" s="41"/>
      <c r="L151" s="45"/>
      <c r="M151" s="245"/>
      <c r="N151" s="246"/>
      <c r="O151" s="93"/>
      <c r="P151" s="93"/>
      <c r="Q151" s="93"/>
      <c r="R151" s="93"/>
      <c r="S151" s="93"/>
      <c r="T151" s="94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193</v>
      </c>
      <c r="AU151" s="17" t="s">
        <v>92</v>
      </c>
    </row>
    <row r="152" s="2" customFormat="1" ht="21.75" customHeight="1">
      <c r="A152" s="39"/>
      <c r="B152" s="40"/>
      <c r="C152" s="270" t="s">
        <v>8</v>
      </c>
      <c r="D152" s="270" t="s">
        <v>259</v>
      </c>
      <c r="E152" s="271" t="s">
        <v>654</v>
      </c>
      <c r="F152" s="272" t="s">
        <v>655</v>
      </c>
      <c r="G152" s="273" t="s">
        <v>129</v>
      </c>
      <c r="H152" s="274">
        <v>4</v>
      </c>
      <c r="I152" s="275"/>
      <c r="J152" s="276">
        <f>ROUND(I152*H152,2)</f>
        <v>0</v>
      </c>
      <c r="K152" s="272" t="s">
        <v>190</v>
      </c>
      <c r="L152" s="277"/>
      <c r="M152" s="278" t="s">
        <v>1</v>
      </c>
      <c r="N152" s="279" t="s">
        <v>52</v>
      </c>
      <c r="O152" s="93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656</v>
      </c>
      <c r="AT152" s="241" t="s">
        <v>259</v>
      </c>
      <c r="AU152" s="241" t="s">
        <v>92</v>
      </c>
      <c r="AY152" s="17" t="s">
        <v>192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7" t="s">
        <v>191</v>
      </c>
      <c r="BK152" s="242">
        <f>ROUND(I152*H152,2)</f>
        <v>0</v>
      </c>
      <c r="BL152" s="17" t="s">
        <v>656</v>
      </c>
      <c r="BM152" s="241" t="s">
        <v>657</v>
      </c>
    </row>
    <row r="153" s="2" customFormat="1">
      <c r="A153" s="39"/>
      <c r="B153" s="40"/>
      <c r="C153" s="41"/>
      <c r="D153" s="243" t="s">
        <v>193</v>
      </c>
      <c r="E153" s="41"/>
      <c r="F153" s="244" t="s">
        <v>655</v>
      </c>
      <c r="G153" s="41"/>
      <c r="H153" s="41"/>
      <c r="I153" s="157"/>
      <c r="J153" s="41"/>
      <c r="K153" s="41"/>
      <c r="L153" s="45"/>
      <c r="M153" s="245"/>
      <c r="N153" s="246"/>
      <c r="O153" s="93"/>
      <c r="P153" s="93"/>
      <c r="Q153" s="93"/>
      <c r="R153" s="93"/>
      <c r="S153" s="93"/>
      <c r="T153" s="9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7" t="s">
        <v>193</v>
      </c>
      <c r="AU153" s="17" t="s">
        <v>92</v>
      </c>
    </row>
    <row r="154" s="2" customFormat="1" ht="21.75" customHeight="1">
      <c r="A154" s="39"/>
      <c r="B154" s="40"/>
      <c r="C154" s="270" t="s">
        <v>232</v>
      </c>
      <c r="D154" s="270" t="s">
        <v>259</v>
      </c>
      <c r="E154" s="271" t="s">
        <v>658</v>
      </c>
      <c r="F154" s="272" t="s">
        <v>659</v>
      </c>
      <c r="G154" s="273" t="s">
        <v>129</v>
      </c>
      <c r="H154" s="274">
        <v>4</v>
      </c>
      <c r="I154" s="275"/>
      <c r="J154" s="276">
        <f>ROUND(I154*H154,2)</f>
        <v>0</v>
      </c>
      <c r="K154" s="272" t="s">
        <v>190</v>
      </c>
      <c r="L154" s="277"/>
      <c r="M154" s="278" t="s">
        <v>1</v>
      </c>
      <c r="N154" s="279" t="s">
        <v>52</v>
      </c>
      <c r="O154" s="93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656</v>
      </c>
      <c r="AT154" s="241" t="s">
        <v>259</v>
      </c>
      <c r="AU154" s="241" t="s">
        <v>92</v>
      </c>
      <c r="AY154" s="17" t="s">
        <v>192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7" t="s">
        <v>191</v>
      </c>
      <c r="BK154" s="242">
        <f>ROUND(I154*H154,2)</f>
        <v>0</v>
      </c>
      <c r="BL154" s="17" t="s">
        <v>656</v>
      </c>
      <c r="BM154" s="241" t="s">
        <v>660</v>
      </c>
    </row>
    <row r="155" s="2" customFormat="1">
      <c r="A155" s="39"/>
      <c r="B155" s="40"/>
      <c r="C155" s="41"/>
      <c r="D155" s="243" t="s">
        <v>193</v>
      </c>
      <c r="E155" s="41"/>
      <c r="F155" s="244" t="s">
        <v>659</v>
      </c>
      <c r="G155" s="41"/>
      <c r="H155" s="41"/>
      <c r="I155" s="157"/>
      <c r="J155" s="41"/>
      <c r="K155" s="41"/>
      <c r="L155" s="45"/>
      <c r="M155" s="309"/>
      <c r="N155" s="310"/>
      <c r="O155" s="311"/>
      <c r="P155" s="311"/>
      <c r="Q155" s="311"/>
      <c r="R155" s="311"/>
      <c r="S155" s="311"/>
      <c r="T155" s="312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193</v>
      </c>
      <c r="AU155" s="17" t="s">
        <v>92</v>
      </c>
    </row>
    <row r="156" s="2" customFormat="1" ht="6.96" customHeight="1">
      <c r="A156" s="39"/>
      <c r="B156" s="68"/>
      <c r="C156" s="69"/>
      <c r="D156" s="69"/>
      <c r="E156" s="69"/>
      <c r="F156" s="69"/>
      <c r="G156" s="69"/>
      <c r="H156" s="69"/>
      <c r="I156" s="195"/>
      <c r="J156" s="69"/>
      <c r="K156" s="69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wm4oRisotkq3tEnE8z4YjHtL+V9PUKBoj8tXzMnHi8K9s78D35uOGRciBjTby6LL0q4L+Rtb9vMw9c4+9agLjQ==" hashValue="vKS3ROOCqctXK2X8AiKIeCZFou70nKK9TWNEN+XFlypH3H1AH4jOWBcXldebWfVXc4VQ80X9voo4w9BoWRdv4A==" algorithmName="SHA-512" password="CC35"/>
  <autoFilter ref="C120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  <c r="AZ2" s="149" t="s">
        <v>661</v>
      </c>
      <c r="BA2" s="149" t="s">
        <v>662</v>
      </c>
      <c r="BB2" s="149" t="s">
        <v>117</v>
      </c>
      <c r="BC2" s="149" t="s">
        <v>663</v>
      </c>
      <c r="BD2" s="149" t="s">
        <v>94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2"/>
      <c r="J3" s="151"/>
      <c r="K3" s="151"/>
      <c r="L3" s="20"/>
      <c r="AT3" s="17" t="s">
        <v>94</v>
      </c>
    </row>
    <row r="4" s="1" customFormat="1" ht="24.96" customHeight="1">
      <c r="B4" s="20"/>
      <c r="D4" s="153" t="s">
        <v>119</v>
      </c>
      <c r="I4" s="148"/>
      <c r="L4" s="20"/>
      <c r="M4" s="154" t="s">
        <v>10</v>
      </c>
      <c r="AT4" s="17" t="s">
        <v>40</v>
      </c>
    </row>
    <row r="5" s="1" customFormat="1" ht="6.96" customHeight="1">
      <c r="B5" s="20"/>
      <c r="I5" s="148"/>
      <c r="L5" s="20"/>
    </row>
    <row r="6" s="1" customFormat="1" ht="12" customHeight="1">
      <c r="B6" s="20"/>
      <c r="D6" s="155" t="s">
        <v>16</v>
      </c>
      <c r="I6" s="148"/>
      <c r="L6" s="20"/>
    </row>
    <row r="7" s="1" customFormat="1" ht="16.5" customHeight="1">
      <c r="B7" s="20"/>
      <c r="E7" s="156" t="str">
        <f>'Rekapitulace stavby'!K6</f>
        <v>Oprava trati v úseku Světec - Ohníč</v>
      </c>
      <c r="F7" s="155"/>
      <c r="G7" s="155"/>
      <c r="H7" s="155"/>
      <c r="I7" s="148"/>
      <c r="L7" s="20"/>
    </row>
    <row r="8" s="1" customFormat="1" ht="12" customHeight="1">
      <c r="B8" s="20"/>
      <c r="D8" s="155" t="s">
        <v>132</v>
      </c>
      <c r="I8" s="148"/>
      <c r="L8" s="20"/>
    </row>
    <row r="9" s="2" customFormat="1" ht="16.5" customHeight="1">
      <c r="A9" s="39"/>
      <c r="B9" s="45"/>
      <c r="C9" s="39"/>
      <c r="D9" s="39"/>
      <c r="E9" s="156" t="s">
        <v>664</v>
      </c>
      <c r="F9" s="39"/>
      <c r="G9" s="39"/>
      <c r="H9" s="39"/>
      <c r="I9" s="157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5" t="s">
        <v>139</v>
      </c>
      <c r="E10" s="39"/>
      <c r="F10" s="39"/>
      <c r="G10" s="39"/>
      <c r="H10" s="39"/>
      <c r="I10" s="157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8" t="s">
        <v>665</v>
      </c>
      <c r="F11" s="39"/>
      <c r="G11" s="39"/>
      <c r="H11" s="39"/>
      <c r="I11" s="157"/>
      <c r="J11" s="39"/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7"/>
      <c r="J12" s="39"/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5" t="s">
        <v>18</v>
      </c>
      <c r="E13" s="39"/>
      <c r="F13" s="143" t="s">
        <v>1</v>
      </c>
      <c r="G13" s="39"/>
      <c r="H13" s="39"/>
      <c r="I13" s="159" t="s">
        <v>20</v>
      </c>
      <c r="J13" s="143" t="s">
        <v>1</v>
      </c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5" t="s">
        <v>22</v>
      </c>
      <c r="E14" s="39"/>
      <c r="F14" s="143" t="s">
        <v>23</v>
      </c>
      <c r="G14" s="39"/>
      <c r="H14" s="39"/>
      <c r="I14" s="159" t="s">
        <v>24</v>
      </c>
      <c r="J14" s="160" t="str">
        <f>'Rekapitulace stavby'!AN8</f>
        <v>28. 1. 2020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7"/>
      <c r="J15" s="39"/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5" t="s">
        <v>30</v>
      </c>
      <c r="E16" s="39"/>
      <c r="F16" s="39"/>
      <c r="G16" s="39"/>
      <c r="H16" s="39"/>
      <c r="I16" s="159" t="s">
        <v>31</v>
      </c>
      <c r="J16" s="143" t="s">
        <v>32</v>
      </c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3" t="s">
        <v>33</v>
      </c>
      <c r="F17" s="39"/>
      <c r="G17" s="39"/>
      <c r="H17" s="39"/>
      <c r="I17" s="159" t="s">
        <v>34</v>
      </c>
      <c r="J17" s="143" t="s">
        <v>35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7"/>
      <c r="J18" s="39"/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5" t="s">
        <v>36</v>
      </c>
      <c r="E19" s="39"/>
      <c r="F19" s="39"/>
      <c r="G19" s="39"/>
      <c r="H19" s="39"/>
      <c r="I19" s="159" t="s">
        <v>31</v>
      </c>
      <c r="J19" s="33" t="str">
        <f>'Rekapitulace stavby'!AN13</f>
        <v>Vyplň údaj</v>
      </c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stavby'!E14</f>
        <v>Vyplň údaj</v>
      </c>
      <c r="F20" s="143"/>
      <c r="G20" s="143"/>
      <c r="H20" s="143"/>
      <c r="I20" s="159" t="s">
        <v>34</v>
      </c>
      <c r="J20" s="33" t="str">
        <f>'Rekapitulace stavby'!AN14</f>
        <v>Vyplň údaj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7"/>
      <c r="J21" s="39"/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5" t="s">
        <v>38</v>
      </c>
      <c r="E22" s="39"/>
      <c r="F22" s="39"/>
      <c r="G22" s="39"/>
      <c r="H22" s="39"/>
      <c r="I22" s="159" t="s">
        <v>31</v>
      </c>
      <c r="J22" s="143" t="str">
        <f>IF('Rekapitulace stavby'!AN16="","",'Rekapitulace stavby'!AN16)</f>
        <v/>
      </c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3" t="str">
        <f>IF('Rekapitulace stavby'!E17="","",'Rekapitulace stavby'!E17)</f>
        <v xml:space="preserve"> </v>
      </c>
      <c r="F23" s="39"/>
      <c r="G23" s="39"/>
      <c r="H23" s="39"/>
      <c r="I23" s="159" t="s">
        <v>34</v>
      </c>
      <c r="J23" s="143" t="str">
        <f>IF('Rekapitulace stavby'!AN17="","",'Rekapitulace stavby'!AN17)</f>
        <v/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7"/>
      <c r="J24" s="39"/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5" t="s">
        <v>41</v>
      </c>
      <c r="E25" s="39"/>
      <c r="F25" s="39"/>
      <c r="G25" s="39"/>
      <c r="H25" s="39"/>
      <c r="I25" s="159" t="s">
        <v>31</v>
      </c>
      <c r="J25" s="143" t="s">
        <v>1</v>
      </c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3" t="s">
        <v>42</v>
      </c>
      <c r="F26" s="39"/>
      <c r="G26" s="39"/>
      <c r="H26" s="39"/>
      <c r="I26" s="159" t="s">
        <v>34</v>
      </c>
      <c r="J26" s="143" t="s">
        <v>1</v>
      </c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7"/>
      <c r="J27" s="39"/>
      <c r="K27" s="39"/>
      <c r="L27" s="6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5" t="s">
        <v>43</v>
      </c>
      <c r="E28" s="39"/>
      <c r="F28" s="39"/>
      <c r="G28" s="39"/>
      <c r="H28" s="39"/>
      <c r="I28" s="157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3.25" customHeight="1">
      <c r="A29" s="161"/>
      <c r="B29" s="162"/>
      <c r="C29" s="161"/>
      <c r="D29" s="161"/>
      <c r="E29" s="163" t="s">
        <v>44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7"/>
      <c r="J30" s="39"/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7"/>
      <c r="J31" s="166"/>
      <c r="K31" s="166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45</v>
      </c>
      <c r="E32" s="39"/>
      <c r="F32" s="39"/>
      <c r="G32" s="39"/>
      <c r="H32" s="39"/>
      <c r="I32" s="157"/>
      <c r="J32" s="169">
        <f>ROUND(J121, 2)</f>
        <v>0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47</v>
      </c>
      <c r="G34" s="39"/>
      <c r="H34" s="39"/>
      <c r="I34" s="171" t="s">
        <v>46</v>
      </c>
      <c r="J34" s="170" t="s">
        <v>48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72" t="s">
        <v>49</v>
      </c>
      <c r="E35" s="155" t="s">
        <v>50</v>
      </c>
      <c r="F35" s="173">
        <f>ROUND((SUM(BE121:BE153)),  2)</f>
        <v>0</v>
      </c>
      <c r="G35" s="39"/>
      <c r="H35" s="39"/>
      <c r="I35" s="174">
        <v>0.20999999999999999</v>
      </c>
      <c r="J35" s="173">
        <f>ROUND(((SUM(BE121:BE153))*I35),  2)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5" t="s">
        <v>51</v>
      </c>
      <c r="F36" s="173">
        <f>ROUND((SUM(BF121:BF153)),  2)</f>
        <v>0</v>
      </c>
      <c r="G36" s="39"/>
      <c r="H36" s="39"/>
      <c r="I36" s="174">
        <v>0.14999999999999999</v>
      </c>
      <c r="J36" s="173">
        <f>ROUND(((SUM(BF121:BF153))*I36),  2)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5" t="s">
        <v>49</v>
      </c>
      <c r="E37" s="155" t="s">
        <v>52</v>
      </c>
      <c r="F37" s="173">
        <f>ROUND((SUM(BG121:BG153)),  2)</f>
        <v>0</v>
      </c>
      <c r="G37" s="39"/>
      <c r="H37" s="39"/>
      <c r="I37" s="174">
        <v>0.20999999999999999</v>
      </c>
      <c r="J37" s="173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5" t="s">
        <v>53</v>
      </c>
      <c r="F38" s="173">
        <f>ROUND((SUM(BH121:BH153)),  2)</f>
        <v>0</v>
      </c>
      <c r="G38" s="39"/>
      <c r="H38" s="39"/>
      <c r="I38" s="174">
        <v>0.14999999999999999</v>
      </c>
      <c r="J38" s="173">
        <f>0</f>
        <v>0</v>
      </c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5" t="s">
        <v>54</v>
      </c>
      <c r="F39" s="173">
        <f>ROUND((SUM(BI121:BI153)),  2)</f>
        <v>0</v>
      </c>
      <c r="G39" s="39"/>
      <c r="H39" s="39"/>
      <c r="I39" s="174">
        <v>0</v>
      </c>
      <c r="J39" s="173">
        <f>0</f>
        <v>0</v>
      </c>
      <c r="K39" s="39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7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5"/>
      <c r="D41" s="176" t="s">
        <v>55</v>
      </c>
      <c r="E41" s="177"/>
      <c r="F41" s="177"/>
      <c r="G41" s="178" t="s">
        <v>56</v>
      </c>
      <c r="H41" s="179" t="s">
        <v>57</v>
      </c>
      <c r="I41" s="180"/>
      <c r="J41" s="181">
        <f>SUM(J32:J39)</f>
        <v>0</v>
      </c>
      <c r="K41" s="182"/>
      <c r="L41" s="6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0"/>
      <c r="I43" s="148"/>
      <c r="L43" s="20"/>
    </row>
    <row r="44" s="1" customFormat="1" ht="14.4" customHeight="1">
      <c r="B44" s="20"/>
      <c r="I44" s="148"/>
      <c r="L44" s="20"/>
    </row>
    <row r="45" s="1" customFormat="1" ht="14.4" customHeight="1">
      <c r="B45" s="20"/>
      <c r="I45" s="148"/>
      <c r="L45" s="20"/>
    </row>
    <row r="46" s="1" customFormat="1" ht="14.4" customHeight="1">
      <c r="B46" s="20"/>
      <c r="I46" s="148"/>
      <c r="L46" s="20"/>
    </row>
    <row r="47" s="1" customFormat="1" ht="14.4" customHeight="1">
      <c r="B47" s="20"/>
      <c r="I47" s="148"/>
      <c r="L47" s="20"/>
    </row>
    <row r="48" s="1" customFormat="1" ht="14.4" customHeight="1">
      <c r="B48" s="20"/>
      <c r="I48" s="148"/>
      <c r="L48" s="20"/>
    </row>
    <row r="49" s="1" customFormat="1" ht="14.4" customHeight="1">
      <c r="B49" s="20"/>
      <c r="I49" s="148"/>
      <c r="L49" s="20"/>
    </row>
    <row r="50" s="2" customFormat="1" ht="14.4" customHeight="1">
      <c r="B50" s="65"/>
      <c r="D50" s="183" t="s">
        <v>58</v>
      </c>
      <c r="E50" s="184"/>
      <c r="F50" s="184"/>
      <c r="G50" s="183" t="s">
        <v>59</v>
      </c>
      <c r="H50" s="184"/>
      <c r="I50" s="185"/>
      <c r="J50" s="184"/>
      <c r="K50" s="18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86" t="s">
        <v>60</v>
      </c>
      <c r="E61" s="187"/>
      <c r="F61" s="188" t="s">
        <v>61</v>
      </c>
      <c r="G61" s="186" t="s">
        <v>60</v>
      </c>
      <c r="H61" s="187"/>
      <c r="I61" s="189"/>
      <c r="J61" s="190" t="s">
        <v>61</v>
      </c>
      <c r="K61" s="18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83" t="s">
        <v>62</v>
      </c>
      <c r="E65" s="191"/>
      <c r="F65" s="191"/>
      <c r="G65" s="183" t="s">
        <v>63</v>
      </c>
      <c r="H65" s="191"/>
      <c r="I65" s="192"/>
      <c r="J65" s="191"/>
      <c r="K65" s="191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86" t="s">
        <v>60</v>
      </c>
      <c r="E76" s="187"/>
      <c r="F76" s="188" t="s">
        <v>61</v>
      </c>
      <c r="G76" s="186" t="s">
        <v>60</v>
      </c>
      <c r="H76" s="187"/>
      <c r="I76" s="189"/>
      <c r="J76" s="190" t="s">
        <v>61</v>
      </c>
      <c r="K76" s="18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3"/>
      <c r="C77" s="194"/>
      <c r="D77" s="194"/>
      <c r="E77" s="194"/>
      <c r="F77" s="194"/>
      <c r="G77" s="194"/>
      <c r="H77" s="194"/>
      <c r="I77" s="195"/>
      <c r="J77" s="194"/>
      <c r="K77" s="194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96"/>
      <c r="C81" s="197"/>
      <c r="D81" s="197"/>
      <c r="E81" s="197"/>
      <c r="F81" s="197"/>
      <c r="G81" s="197"/>
      <c r="H81" s="197"/>
      <c r="I81" s="198"/>
      <c r="J81" s="197"/>
      <c r="K81" s="197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3" t="s">
        <v>166</v>
      </c>
      <c r="D82" s="41"/>
      <c r="E82" s="41"/>
      <c r="F82" s="41"/>
      <c r="G82" s="41"/>
      <c r="H82" s="41"/>
      <c r="I82" s="157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157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9" t="str">
        <f>E7</f>
        <v>Oprava trati v úseku Světec - Ohníč</v>
      </c>
      <c r="F85" s="32"/>
      <c r="G85" s="32"/>
      <c r="H85" s="32"/>
      <c r="I85" s="157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148"/>
      <c r="J86" s="22"/>
      <c r="K86" s="22"/>
      <c r="L86" s="20"/>
    </row>
    <row r="87" hidden="1" s="2" customFormat="1" ht="16.5" customHeight="1">
      <c r="A87" s="39"/>
      <c r="B87" s="40"/>
      <c r="C87" s="41"/>
      <c r="D87" s="41"/>
      <c r="E87" s="199" t="s">
        <v>664</v>
      </c>
      <c r="F87" s="41"/>
      <c r="G87" s="41"/>
      <c r="H87" s="41"/>
      <c r="I87" s="157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2" t="s">
        <v>139</v>
      </c>
      <c r="D88" s="41"/>
      <c r="E88" s="41"/>
      <c r="F88" s="41"/>
      <c r="G88" s="41"/>
      <c r="H88" s="41"/>
      <c r="I88" s="157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8" t="str">
        <f>E11</f>
        <v>Č31 - VRN</v>
      </c>
      <c r="F89" s="41"/>
      <c r="G89" s="41"/>
      <c r="H89" s="41"/>
      <c r="I89" s="157"/>
      <c r="J89" s="41"/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7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2" t="s">
        <v>22</v>
      </c>
      <c r="D91" s="41"/>
      <c r="E91" s="41"/>
      <c r="F91" s="27" t="str">
        <f>F14</f>
        <v>Světec - Ohníč</v>
      </c>
      <c r="G91" s="41"/>
      <c r="H91" s="41"/>
      <c r="I91" s="159" t="s">
        <v>24</v>
      </c>
      <c r="J91" s="81" t="str">
        <f>IF(J14="","",J14)</f>
        <v>28. 1. 2020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5.15" customHeight="1">
      <c r="A93" s="39"/>
      <c r="B93" s="40"/>
      <c r="C93" s="32" t="s">
        <v>30</v>
      </c>
      <c r="D93" s="41"/>
      <c r="E93" s="41"/>
      <c r="F93" s="27" t="str">
        <f>E17</f>
        <v>Správa železnic, OŘ UNL, ST Most</v>
      </c>
      <c r="G93" s="41"/>
      <c r="H93" s="41"/>
      <c r="I93" s="159" t="s">
        <v>38</v>
      </c>
      <c r="J93" s="37" t="str">
        <f>E23</f>
        <v xml:space="preserve"> </v>
      </c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40.05" customHeight="1">
      <c r="A94" s="39"/>
      <c r="B94" s="40"/>
      <c r="C94" s="32" t="s">
        <v>36</v>
      </c>
      <c r="D94" s="41"/>
      <c r="E94" s="41"/>
      <c r="F94" s="27" t="str">
        <f>IF(E20="","",E20)</f>
        <v>Vyplň údaj</v>
      </c>
      <c r="G94" s="41"/>
      <c r="H94" s="41"/>
      <c r="I94" s="159" t="s">
        <v>41</v>
      </c>
      <c r="J94" s="37" t="str">
        <f>E26</f>
        <v>Ing. Horák Jiří, horak@szdc.cz, +420 602155923</v>
      </c>
      <c r="K94" s="41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7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00" t="s">
        <v>167</v>
      </c>
      <c r="D96" s="201"/>
      <c r="E96" s="201"/>
      <c r="F96" s="201"/>
      <c r="G96" s="201"/>
      <c r="H96" s="201"/>
      <c r="I96" s="202"/>
      <c r="J96" s="203" t="s">
        <v>168</v>
      </c>
      <c r="K96" s="201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04" t="s">
        <v>169</v>
      </c>
      <c r="D98" s="41"/>
      <c r="E98" s="41"/>
      <c r="F98" s="41"/>
      <c r="G98" s="41"/>
      <c r="H98" s="41"/>
      <c r="I98" s="157"/>
      <c r="J98" s="112">
        <f>J121</f>
        <v>0</v>
      </c>
      <c r="K98" s="41"/>
      <c r="L98" s="6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7" t="s">
        <v>170</v>
      </c>
    </row>
    <row r="99" hidden="1" s="9" customFormat="1" ht="24.96" customHeight="1">
      <c r="A99" s="9"/>
      <c r="B99" s="205"/>
      <c r="C99" s="206"/>
      <c r="D99" s="207" t="s">
        <v>666</v>
      </c>
      <c r="E99" s="208"/>
      <c r="F99" s="208"/>
      <c r="G99" s="208"/>
      <c r="H99" s="208"/>
      <c r="I99" s="209"/>
      <c r="J99" s="210">
        <f>J145</f>
        <v>0</v>
      </c>
      <c r="K99" s="206"/>
      <c r="L99" s="21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57"/>
      <c r="J100" s="41"/>
      <c r="K100" s="41"/>
      <c r="L100" s="6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8"/>
      <c r="C101" s="69"/>
      <c r="D101" s="69"/>
      <c r="E101" s="69"/>
      <c r="F101" s="69"/>
      <c r="G101" s="69"/>
      <c r="H101" s="69"/>
      <c r="I101" s="195"/>
      <c r="J101" s="69"/>
      <c r="K101" s="69"/>
      <c r="L101" s="6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70"/>
      <c r="C105" s="71"/>
      <c r="D105" s="71"/>
      <c r="E105" s="71"/>
      <c r="F105" s="71"/>
      <c r="G105" s="71"/>
      <c r="H105" s="71"/>
      <c r="I105" s="198"/>
      <c r="J105" s="71"/>
      <c r="K105" s="71"/>
      <c r="L105" s="6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3" t="s">
        <v>173</v>
      </c>
      <c r="D106" s="41"/>
      <c r="E106" s="41"/>
      <c r="F106" s="41"/>
      <c r="G106" s="41"/>
      <c r="H106" s="41"/>
      <c r="I106" s="157"/>
      <c r="J106" s="41"/>
      <c r="K106" s="41"/>
      <c r="L106" s="6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57"/>
      <c r="J107" s="41"/>
      <c r="K107" s="41"/>
      <c r="L107" s="6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16</v>
      </c>
      <c r="D108" s="41"/>
      <c r="E108" s="41"/>
      <c r="F108" s="41"/>
      <c r="G108" s="41"/>
      <c r="H108" s="41"/>
      <c r="I108" s="157"/>
      <c r="J108" s="41"/>
      <c r="K108" s="41"/>
      <c r="L108" s="65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99" t="str">
        <f>E7</f>
        <v>Oprava trati v úseku Světec - Ohníč</v>
      </c>
      <c r="F109" s="32"/>
      <c r="G109" s="32"/>
      <c r="H109" s="32"/>
      <c r="I109" s="157"/>
      <c r="J109" s="41"/>
      <c r="K109" s="41"/>
      <c r="L109" s="65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1"/>
      <c r="C110" s="32" t="s">
        <v>132</v>
      </c>
      <c r="D110" s="22"/>
      <c r="E110" s="22"/>
      <c r="F110" s="22"/>
      <c r="G110" s="22"/>
      <c r="H110" s="22"/>
      <c r="I110" s="148"/>
      <c r="J110" s="22"/>
      <c r="K110" s="22"/>
      <c r="L110" s="20"/>
    </row>
    <row r="111" s="2" customFormat="1" ht="16.5" customHeight="1">
      <c r="A111" s="39"/>
      <c r="B111" s="40"/>
      <c r="C111" s="41"/>
      <c r="D111" s="41"/>
      <c r="E111" s="199" t="s">
        <v>664</v>
      </c>
      <c r="F111" s="41"/>
      <c r="G111" s="41"/>
      <c r="H111" s="41"/>
      <c r="I111" s="157"/>
      <c r="J111" s="41"/>
      <c r="K111" s="41"/>
      <c r="L111" s="65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139</v>
      </c>
      <c r="D112" s="41"/>
      <c r="E112" s="41"/>
      <c r="F112" s="41"/>
      <c r="G112" s="41"/>
      <c r="H112" s="41"/>
      <c r="I112" s="157"/>
      <c r="J112" s="41"/>
      <c r="K112" s="41"/>
      <c r="L112" s="65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8" t="str">
        <f>E11</f>
        <v>Č31 - VRN</v>
      </c>
      <c r="F113" s="41"/>
      <c r="G113" s="41"/>
      <c r="H113" s="41"/>
      <c r="I113" s="157"/>
      <c r="J113" s="41"/>
      <c r="K113" s="41"/>
      <c r="L113" s="65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57"/>
      <c r="J114" s="41"/>
      <c r="K114" s="41"/>
      <c r="L114" s="65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22</v>
      </c>
      <c r="D115" s="41"/>
      <c r="E115" s="41"/>
      <c r="F115" s="27" t="str">
        <f>F14</f>
        <v>Světec - Ohníč</v>
      </c>
      <c r="G115" s="41"/>
      <c r="H115" s="41"/>
      <c r="I115" s="159" t="s">
        <v>24</v>
      </c>
      <c r="J115" s="81" t="str">
        <f>IF(J14="","",J14)</f>
        <v>28. 1. 2020</v>
      </c>
      <c r="K115" s="41"/>
      <c r="L115" s="65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57"/>
      <c r="J116" s="41"/>
      <c r="K116" s="41"/>
      <c r="L116" s="65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2" t="s">
        <v>30</v>
      </c>
      <c r="D117" s="41"/>
      <c r="E117" s="41"/>
      <c r="F117" s="27" t="str">
        <f>E17</f>
        <v>Správa železnic, OŘ UNL, ST Most</v>
      </c>
      <c r="G117" s="41"/>
      <c r="H117" s="41"/>
      <c r="I117" s="159" t="s">
        <v>38</v>
      </c>
      <c r="J117" s="37" t="str">
        <f>E23</f>
        <v xml:space="preserve"> </v>
      </c>
      <c r="K117" s="41"/>
      <c r="L117" s="65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2" t="s">
        <v>36</v>
      </c>
      <c r="D118" s="41"/>
      <c r="E118" s="41"/>
      <c r="F118" s="27" t="str">
        <f>IF(E20="","",E20)</f>
        <v>Vyplň údaj</v>
      </c>
      <c r="G118" s="41"/>
      <c r="H118" s="41"/>
      <c r="I118" s="159" t="s">
        <v>41</v>
      </c>
      <c r="J118" s="37" t="str">
        <f>E26</f>
        <v>Ing. Horák Jiří, horak@szdc.cz, +420 602155923</v>
      </c>
      <c r="K118" s="41"/>
      <c r="L118" s="65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57"/>
      <c r="J119" s="41"/>
      <c r="K119" s="41"/>
      <c r="L119" s="65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18"/>
      <c r="B120" s="219"/>
      <c r="C120" s="220" t="s">
        <v>174</v>
      </c>
      <c r="D120" s="221" t="s">
        <v>70</v>
      </c>
      <c r="E120" s="221" t="s">
        <v>66</v>
      </c>
      <c r="F120" s="221" t="s">
        <v>67</v>
      </c>
      <c r="G120" s="221" t="s">
        <v>175</v>
      </c>
      <c r="H120" s="221" t="s">
        <v>176</v>
      </c>
      <c r="I120" s="222" t="s">
        <v>177</v>
      </c>
      <c r="J120" s="221" t="s">
        <v>168</v>
      </c>
      <c r="K120" s="223" t="s">
        <v>178</v>
      </c>
      <c r="L120" s="224"/>
      <c r="M120" s="102" t="s">
        <v>1</v>
      </c>
      <c r="N120" s="103" t="s">
        <v>49</v>
      </c>
      <c r="O120" s="103" t="s">
        <v>179</v>
      </c>
      <c r="P120" s="103" t="s">
        <v>180</v>
      </c>
      <c r="Q120" s="103" t="s">
        <v>181</v>
      </c>
      <c r="R120" s="103" t="s">
        <v>182</v>
      </c>
      <c r="S120" s="103" t="s">
        <v>183</v>
      </c>
      <c r="T120" s="104" t="s">
        <v>184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9"/>
      <c r="B121" s="40"/>
      <c r="C121" s="109" t="s">
        <v>185</v>
      </c>
      <c r="D121" s="41"/>
      <c r="E121" s="41"/>
      <c r="F121" s="41"/>
      <c r="G121" s="41"/>
      <c r="H121" s="41"/>
      <c r="I121" s="157"/>
      <c r="J121" s="225">
        <f>BK121</f>
        <v>0</v>
      </c>
      <c r="K121" s="41"/>
      <c r="L121" s="45"/>
      <c r="M121" s="105"/>
      <c r="N121" s="226"/>
      <c r="O121" s="106"/>
      <c r="P121" s="227">
        <f>P122+SUM(P123:P145)</f>
        <v>0</v>
      </c>
      <c r="Q121" s="106"/>
      <c r="R121" s="227">
        <f>R122+SUM(R123:R145)</f>
        <v>0</v>
      </c>
      <c r="S121" s="106"/>
      <c r="T121" s="228">
        <f>T122+SUM(T123:T145)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84</v>
      </c>
      <c r="AU121" s="17" t="s">
        <v>170</v>
      </c>
      <c r="BK121" s="229">
        <f>BK122+SUM(BK123:BK145)</f>
        <v>0</v>
      </c>
    </row>
    <row r="122" s="2" customFormat="1" ht="16.5" customHeight="1">
      <c r="A122" s="39"/>
      <c r="B122" s="40"/>
      <c r="C122" s="230" t="s">
        <v>92</v>
      </c>
      <c r="D122" s="230" t="s">
        <v>186</v>
      </c>
      <c r="E122" s="231" t="s">
        <v>667</v>
      </c>
      <c r="F122" s="232" t="s">
        <v>668</v>
      </c>
      <c r="G122" s="233" t="s">
        <v>669</v>
      </c>
      <c r="H122" s="313"/>
      <c r="I122" s="235"/>
      <c r="J122" s="236">
        <f>ROUND(I122*H122,2)</f>
        <v>0</v>
      </c>
      <c r="K122" s="232" t="s">
        <v>1</v>
      </c>
      <c r="L122" s="45"/>
      <c r="M122" s="237" t="s">
        <v>1</v>
      </c>
      <c r="N122" s="238" t="s">
        <v>52</v>
      </c>
      <c r="O122" s="93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1" t="s">
        <v>191</v>
      </c>
      <c r="AT122" s="241" t="s">
        <v>186</v>
      </c>
      <c r="AU122" s="241" t="s">
        <v>85</v>
      </c>
      <c r="AY122" s="17" t="s">
        <v>192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7" t="s">
        <v>191</v>
      </c>
      <c r="BK122" s="242">
        <f>ROUND(I122*H122,2)</f>
        <v>0</v>
      </c>
      <c r="BL122" s="17" t="s">
        <v>191</v>
      </c>
      <c r="BM122" s="241" t="s">
        <v>670</v>
      </c>
    </row>
    <row r="123" s="2" customFormat="1">
      <c r="A123" s="39"/>
      <c r="B123" s="40"/>
      <c r="C123" s="41"/>
      <c r="D123" s="243" t="s">
        <v>193</v>
      </c>
      <c r="E123" s="41"/>
      <c r="F123" s="244" t="s">
        <v>668</v>
      </c>
      <c r="G123" s="41"/>
      <c r="H123" s="41"/>
      <c r="I123" s="157"/>
      <c r="J123" s="41"/>
      <c r="K123" s="41"/>
      <c r="L123" s="45"/>
      <c r="M123" s="245"/>
      <c r="N123" s="246"/>
      <c r="O123" s="93"/>
      <c r="P123" s="93"/>
      <c r="Q123" s="93"/>
      <c r="R123" s="93"/>
      <c r="S123" s="93"/>
      <c r="T123" s="9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7" t="s">
        <v>193</v>
      </c>
      <c r="AU123" s="17" t="s">
        <v>85</v>
      </c>
    </row>
    <row r="124" s="2" customFormat="1" ht="21.75" customHeight="1">
      <c r="A124" s="39"/>
      <c r="B124" s="40"/>
      <c r="C124" s="230" t="s">
        <v>94</v>
      </c>
      <c r="D124" s="230" t="s">
        <v>186</v>
      </c>
      <c r="E124" s="231" t="s">
        <v>671</v>
      </c>
      <c r="F124" s="232" t="s">
        <v>672</v>
      </c>
      <c r="G124" s="233" t="s">
        <v>129</v>
      </c>
      <c r="H124" s="234">
        <v>5</v>
      </c>
      <c r="I124" s="235"/>
      <c r="J124" s="236">
        <f>ROUND(I124*H124,2)</f>
        <v>0</v>
      </c>
      <c r="K124" s="232" t="s">
        <v>190</v>
      </c>
      <c r="L124" s="45"/>
      <c r="M124" s="237" t="s">
        <v>1</v>
      </c>
      <c r="N124" s="238" t="s">
        <v>52</v>
      </c>
      <c r="O124" s="93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1" t="s">
        <v>673</v>
      </c>
      <c r="AT124" s="241" t="s">
        <v>186</v>
      </c>
      <c r="AU124" s="241" t="s">
        <v>85</v>
      </c>
      <c r="AY124" s="17" t="s">
        <v>192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7" t="s">
        <v>191</v>
      </c>
      <c r="BK124" s="242">
        <f>ROUND(I124*H124,2)</f>
        <v>0</v>
      </c>
      <c r="BL124" s="17" t="s">
        <v>673</v>
      </c>
      <c r="BM124" s="241" t="s">
        <v>674</v>
      </c>
    </row>
    <row r="125" s="2" customFormat="1">
      <c r="A125" s="39"/>
      <c r="B125" s="40"/>
      <c r="C125" s="41"/>
      <c r="D125" s="243" t="s">
        <v>193</v>
      </c>
      <c r="E125" s="41"/>
      <c r="F125" s="244" t="s">
        <v>675</v>
      </c>
      <c r="G125" s="41"/>
      <c r="H125" s="41"/>
      <c r="I125" s="157"/>
      <c r="J125" s="41"/>
      <c r="K125" s="41"/>
      <c r="L125" s="45"/>
      <c r="M125" s="245"/>
      <c r="N125" s="246"/>
      <c r="O125" s="93"/>
      <c r="P125" s="93"/>
      <c r="Q125" s="93"/>
      <c r="R125" s="93"/>
      <c r="S125" s="93"/>
      <c r="T125" s="9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193</v>
      </c>
      <c r="AU125" s="17" t="s">
        <v>85</v>
      </c>
    </row>
    <row r="126" s="2" customFormat="1" ht="21.75" customHeight="1">
      <c r="A126" s="39"/>
      <c r="B126" s="40"/>
      <c r="C126" s="230" t="s">
        <v>205</v>
      </c>
      <c r="D126" s="230" t="s">
        <v>186</v>
      </c>
      <c r="E126" s="231" t="s">
        <v>676</v>
      </c>
      <c r="F126" s="232" t="s">
        <v>677</v>
      </c>
      <c r="G126" s="233" t="s">
        <v>669</v>
      </c>
      <c r="H126" s="313"/>
      <c r="I126" s="235"/>
      <c r="J126" s="236">
        <f>ROUND(I126*H126,2)</f>
        <v>0</v>
      </c>
      <c r="K126" s="232" t="s">
        <v>190</v>
      </c>
      <c r="L126" s="45"/>
      <c r="M126" s="237" t="s">
        <v>1</v>
      </c>
      <c r="N126" s="238" t="s">
        <v>52</v>
      </c>
      <c r="O126" s="93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191</v>
      </c>
      <c r="AT126" s="241" t="s">
        <v>186</v>
      </c>
      <c r="AU126" s="241" t="s">
        <v>85</v>
      </c>
      <c r="AY126" s="17" t="s">
        <v>192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7" t="s">
        <v>191</v>
      </c>
      <c r="BK126" s="242">
        <f>ROUND(I126*H126,2)</f>
        <v>0</v>
      </c>
      <c r="BL126" s="17" t="s">
        <v>191</v>
      </c>
      <c r="BM126" s="241" t="s">
        <v>678</v>
      </c>
    </row>
    <row r="127" s="2" customFormat="1">
      <c r="A127" s="39"/>
      <c r="B127" s="40"/>
      <c r="C127" s="41"/>
      <c r="D127" s="243" t="s">
        <v>193</v>
      </c>
      <c r="E127" s="41"/>
      <c r="F127" s="244" t="s">
        <v>677</v>
      </c>
      <c r="G127" s="41"/>
      <c r="H127" s="41"/>
      <c r="I127" s="157"/>
      <c r="J127" s="41"/>
      <c r="K127" s="41"/>
      <c r="L127" s="45"/>
      <c r="M127" s="245"/>
      <c r="N127" s="246"/>
      <c r="O127" s="93"/>
      <c r="P127" s="93"/>
      <c r="Q127" s="93"/>
      <c r="R127" s="93"/>
      <c r="S127" s="93"/>
      <c r="T127" s="9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193</v>
      </c>
      <c r="AU127" s="17" t="s">
        <v>85</v>
      </c>
    </row>
    <row r="128" s="2" customFormat="1" ht="21.75" customHeight="1">
      <c r="A128" s="39"/>
      <c r="B128" s="40"/>
      <c r="C128" s="230" t="s">
        <v>191</v>
      </c>
      <c r="D128" s="230" t="s">
        <v>186</v>
      </c>
      <c r="E128" s="231" t="s">
        <v>679</v>
      </c>
      <c r="F128" s="232" t="s">
        <v>680</v>
      </c>
      <c r="G128" s="233" t="s">
        <v>117</v>
      </c>
      <c r="H128" s="234">
        <v>2.2879999999999998</v>
      </c>
      <c r="I128" s="235"/>
      <c r="J128" s="236">
        <f>ROUND(I128*H128,2)</f>
        <v>0</v>
      </c>
      <c r="K128" s="232" t="s">
        <v>1</v>
      </c>
      <c r="L128" s="45"/>
      <c r="M128" s="237" t="s">
        <v>1</v>
      </c>
      <c r="N128" s="238" t="s">
        <v>52</v>
      </c>
      <c r="O128" s="93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191</v>
      </c>
      <c r="AT128" s="241" t="s">
        <v>186</v>
      </c>
      <c r="AU128" s="241" t="s">
        <v>85</v>
      </c>
      <c r="AY128" s="17" t="s">
        <v>192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7" t="s">
        <v>191</v>
      </c>
      <c r="BK128" s="242">
        <f>ROUND(I128*H128,2)</f>
        <v>0</v>
      </c>
      <c r="BL128" s="17" t="s">
        <v>191</v>
      </c>
      <c r="BM128" s="241" t="s">
        <v>681</v>
      </c>
    </row>
    <row r="129" s="2" customFormat="1">
      <c r="A129" s="39"/>
      <c r="B129" s="40"/>
      <c r="C129" s="41"/>
      <c r="D129" s="243" t="s">
        <v>193</v>
      </c>
      <c r="E129" s="41"/>
      <c r="F129" s="244" t="s">
        <v>682</v>
      </c>
      <c r="G129" s="41"/>
      <c r="H129" s="41"/>
      <c r="I129" s="157"/>
      <c r="J129" s="41"/>
      <c r="K129" s="41"/>
      <c r="L129" s="45"/>
      <c r="M129" s="245"/>
      <c r="N129" s="246"/>
      <c r="O129" s="93"/>
      <c r="P129" s="93"/>
      <c r="Q129" s="93"/>
      <c r="R129" s="93"/>
      <c r="S129" s="93"/>
      <c r="T129" s="9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7" t="s">
        <v>193</v>
      </c>
      <c r="AU129" s="17" t="s">
        <v>85</v>
      </c>
    </row>
    <row r="130" s="12" customFormat="1">
      <c r="A130" s="12"/>
      <c r="B130" s="248"/>
      <c r="C130" s="249"/>
      <c r="D130" s="243" t="s">
        <v>202</v>
      </c>
      <c r="E130" s="250" t="s">
        <v>1</v>
      </c>
      <c r="F130" s="251" t="s">
        <v>663</v>
      </c>
      <c r="G130" s="249"/>
      <c r="H130" s="252">
        <v>2.2879999999999998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8" t="s">
        <v>202</v>
      </c>
      <c r="AU130" s="258" t="s">
        <v>85</v>
      </c>
      <c r="AV130" s="12" t="s">
        <v>94</v>
      </c>
      <c r="AW130" s="12" t="s">
        <v>40</v>
      </c>
      <c r="AX130" s="12" t="s">
        <v>85</v>
      </c>
      <c r="AY130" s="258" t="s">
        <v>192</v>
      </c>
    </row>
    <row r="131" s="13" customFormat="1">
      <c r="A131" s="13"/>
      <c r="B131" s="259"/>
      <c r="C131" s="260"/>
      <c r="D131" s="243" t="s">
        <v>202</v>
      </c>
      <c r="E131" s="261" t="s">
        <v>661</v>
      </c>
      <c r="F131" s="262" t="s">
        <v>204</v>
      </c>
      <c r="G131" s="260"/>
      <c r="H131" s="263">
        <v>2.2879999999999998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202</v>
      </c>
      <c r="AU131" s="269" t="s">
        <v>85</v>
      </c>
      <c r="AV131" s="13" t="s">
        <v>191</v>
      </c>
      <c r="AW131" s="13" t="s">
        <v>40</v>
      </c>
      <c r="AX131" s="13" t="s">
        <v>92</v>
      </c>
      <c r="AY131" s="269" t="s">
        <v>192</v>
      </c>
    </row>
    <row r="132" s="2" customFormat="1" ht="21.75" customHeight="1">
      <c r="A132" s="39"/>
      <c r="B132" s="40"/>
      <c r="C132" s="230" t="s">
        <v>218</v>
      </c>
      <c r="D132" s="230" t="s">
        <v>186</v>
      </c>
      <c r="E132" s="231" t="s">
        <v>683</v>
      </c>
      <c r="F132" s="232" t="s">
        <v>684</v>
      </c>
      <c r="G132" s="233" t="s">
        <v>669</v>
      </c>
      <c r="H132" s="313"/>
      <c r="I132" s="235"/>
      <c r="J132" s="236">
        <f>ROUND(I132*H132,2)</f>
        <v>0</v>
      </c>
      <c r="K132" s="232" t="s">
        <v>190</v>
      </c>
      <c r="L132" s="45"/>
      <c r="M132" s="237" t="s">
        <v>1</v>
      </c>
      <c r="N132" s="238" t="s">
        <v>52</v>
      </c>
      <c r="O132" s="93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605</v>
      </c>
      <c r="AT132" s="241" t="s">
        <v>186</v>
      </c>
      <c r="AU132" s="241" t="s">
        <v>85</v>
      </c>
      <c r="AY132" s="17" t="s">
        <v>192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7" t="s">
        <v>191</v>
      </c>
      <c r="BK132" s="242">
        <f>ROUND(I132*H132,2)</f>
        <v>0</v>
      </c>
      <c r="BL132" s="17" t="s">
        <v>605</v>
      </c>
      <c r="BM132" s="241" t="s">
        <v>685</v>
      </c>
    </row>
    <row r="133" s="2" customFormat="1">
      <c r="A133" s="39"/>
      <c r="B133" s="40"/>
      <c r="C133" s="41"/>
      <c r="D133" s="243" t="s">
        <v>193</v>
      </c>
      <c r="E133" s="41"/>
      <c r="F133" s="244" t="s">
        <v>686</v>
      </c>
      <c r="G133" s="41"/>
      <c r="H133" s="41"/>
      <c r="I133" s="157"/>
      <c r="J133" s="41"/>
      <c r="K133" s="41"/>
      <c r="L133" s="45"/>
      <c r="M133" s="245"/>
      <c r="N133" s="246"/>
      <c r="O133" s="93"/>
      <c r="P133" s="93"/>
      <c r="Q133" s="93"/>
      <c r="R133" s="93"/>
      <c r="S133" s="93"/>
      <c r="T133" s="9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193</v>
      </c>
      <c r="AU133" s="17" t="s">
        <v>85</v>
      </c>
    </row>
    <row r="134" s="2" customFormat="1" ht="21.75" customHeight="1">
      <c r="A134" s="39"/>
      <c r="B134" s="40"/>
      <c r="C134" s="230" t="s">
        <v>199</v>
      </c>
      <c r="D134" s="230" t="s">
        <v>186</v>
      </c>
      <c r="E134" s="231" t="s">
        <v>687</v>
      </c>
      <c r="F134" s="232" t="s">
        <v>688</v>
      </c>
      <c r="G134" s="233" t="s">
        <v>669</v>
      </c>
      <c r="H134" s="313"/>
      <c r="I134" s="235"/>
      <c r="J134" s="236">
        <f>ROUND(I134*H134,2)</f>
        <v>0</v>
      </c>
      <c r="K134" s="232" t="s">
        <v>190</v>
      </c>
      <c r="L134" s="45"/>
      <c r="M134" s="237" t="s">
        <v>1</v>
      </c>
      <c r="N134" s="238" t="s">
        <v>52</v>
      </c>
      <c r="O134" s="93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605</v>
      </c>
      <c r="AT134" s="241" t="s">
        <v>186</v>
      </c>
      <c r="AU134" s="241" t="s">
        <v>85</v>
      </c>
      <c r="AY134" s="17" t="s">
        <v>192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7" t="s">
        <v>191</v>
      </c>
      <c r="BK134" s="242">
        <f>ROUND(I134*H134,2)</f>
        <v>0</v>
      </c>
      <c r="BL134" s="17" t="s">
        <v>605</v>
      </c>
      <c r="BM134" s="241" t="s">
        <v>689</v>
      </c>
    </row>
    <row r="135" s="2" customFormat="1">
      <c r="A135" s="39"/>
      <c r="B135" s="40"/>
      <c r="C135" s="41"/>
      <c r="D135" s="243" t="s">
        <v>193</v>
      </c>
      <c r="E135" s="41"/>
      <c r="F135" s="244" t="s">
        <v>690</v>
      </c>
      <c r="G135" s="41"/>
      <c r="H135" s="41"/>
      <c r="I135" s="157"/>
      <c r="J135" s="41"/>
      <c r="K135" s="41"/>
      <c r="L135" s="45"/>
      <c r="M135" s="245"/>
      <c r="N135" s="246"/>
      <c r="O135" s="93"/>
      <c r="P135" s="93"/>
      <c r="Q135" s="93"/>
      <c r="R135" s="93"/>
      <c r="S135" s="93"/>
      <c r="T135" s="9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7" t="s">
        <v>193</v>
      </c>
      <c r="AU135" s="17" t="s">
        <v>85</v>
      </c>
    </row>
    <row r="136" s="2" customFormat="1">
      <c r="A136" s="39"/>
      <c r="B136" s="40"/>
      <c r="C136" s="41"/>
      <c r="D136" s="243" t="s">
        <v>195</v>
      </c>
      <c r="E136" s="41"/>
      <c r="F136" s="247" t="s">
        <v>691</v>
      </c>
      <c r="G136" s="41"/>
      <c r="H136" s="41"/>
      <c r="I136" s="157"/>
      <c r="J136" s="41"/>
      <c r="K136" s="41"/>
      <c r="L136" s="45"/>
      <c r="M136" s="245"/>
      <c r="N136" s="246"/>
      <c r="O136" s="93"/>
      <c r="P136" s="93"/>
      <c r="Q136" s="93"/>
      <c r="R136" s="93"/>
      <c r="S136" s="93"/>
      <c r="T136" s="9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195</v>
      </c>
      <c r="AU136" s="17" t="s">
        <v>85</v>
      </c>
    </row>
    <row r="137" s="2" customFormat="1" ht="55.5" customHeight="1">
      <c r="A137" s="39"/>
      <c r="B137" s="40"/>
      <c r="C137" s="230" t="s">
        <v>229</v>
      </c>
      <c r="D137" s="230" t="s">
        <v>186</v>
      </c>
      <c r="E137" s="231" t="s">
        <v>692</v>
      </c>
      <c r="F137" s="232" t="s">
        <v>693</v>
      </c>
      <c r="G137" s="233" t="s">
        <v>669</v>
      </c>
      <c r="H137" s="313"/>
      <c r="I137" s="235"/>
      <c r="J137" s="236">
        <f>ROUND(I137*H137,2)</f>
        <v>0</v>
      </c>
      <c r="K137" s="232" t="s">
        <v>190</v>
      </c>
      <c r="L137" s="45"/>
      <c r="M137" s="237" t="s">
        <v>1</v>
      </c>
      <c r="N137" s="238" t="s">
        <v>52</v>
      </c>
      <c r="O137" s="93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605</v>
      </c>
      <c r="AT137" s="241" t="s">
        <v>186</v>
      </c>
      <c r="AU137" s="241" t="s">
        <v>85</v>
      </c>
      <c r="AY137" s="17" t="s">
        <v>192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7" t="s">
        <v>191</v>
      </c>
      <c r="BK137" s="242">
        <f>ROUND(I137*H137,2)</f>
        <v>0</v>
      </c>
      <c r="BL137" s="17" t="s">
        <v>605</v>
      </c>
      <c r="BM137" s="241" t="s">
        <v>694</v>
      </c>
    </row>
    <row r="138" s="2" customFormat="1">
      <c r="A138" s="39"/>
      <c r="B138" s="40"/>
      <c r="C138" s="41"/>
      <c r="D138" s="243" t="s">
        <v>193</v>
      </c>
      <c r="E138" s="41"/>
      <c r="F138" s="244" t="s">
        <v>693</v>
      </c>
      <c r="G138" s="41"/>
      <c r="H138" s="41"/>
      <c r="I138" s="157"/>
      <c r="J138" s="41"/>
      <c r="K138" s="41"/>
      <c r="L138" s="45"/>
      <c r="M138" s="245"/>
      <c r="N138" s="246"/>
      <c r="O138" s="93"/>
      <c r="P138" s="93"/>
      <c r="Q138" s="93"/>
      <c r="R138" s="93"/>
      <c r="S138" s="93"/>
      <c r="T138" s="9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7" t="s">
        <v>193</v>
      </c>
      <c r="AU138" s="17" t="s">
        <v>85</v>
      </c>
    </row>
    <row r="139" s="2" customFormat="1" ht="21.75" customHeight="1">
      <c r="A139" s="39"/>
      <c r="B139" s="40"/>
      <c r="C139" s="230" t="s">
        <v>208</v>
      </c>
      <c r="D139" s="230" t="s">
        <v>186</v>
      </c>
      <c r="E139" s="231" t="s">
        <v>695</v>
      </c>
      <c r="F139" s="232" t="s">
        <v>696</v>
      </c>
      <c r="G139" s="233" t="s">
        <v>669</v>
      </c>
      <c r="H139" s="313"/>
      <c r="I139" s="235"/>
      <c r="J139" s="236">
        <f>ROUND(I139*H139,2)</f>
        <v>0</v>
      </c>
      <c r="K139" s="232" t="s">
        <v>190</v>
      </c>
      <c r="L139" s="45"/>
      <c r="M139" s="237" t="s">
        <v>1</v>
      </c>
      <c r="N139" s="238" t="s">
        <v>52</v>
      </c>
      <c r="O139" s="93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605</v>
      </c>
      <c r="AT139" s="241" t="s">
        <v>186</v>
      </c>
      <c r="AU139" s="241" t="s">
        <v>85</v>
      </c>
      <c r="AY139" s="17" t="s">
        <v>192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7" t="s">
        <v>191</v>
      </c>
      <c r="BK139" s="242">
        <f>ROUND(I139*H139,2)</f>
        <v>0</v>
      </c>
      <c r="BL139" s="17" t="s">
        <v>605</v>
      </c>
      <c r="BM139" s="241" t="s">
        <v>697</v>
      </c>
    </row>
    <row r="140" s="2" customFormat="1">
      <c r="A140" s="39"/>
      <c r="B140" s="40"/>
      <c r="C140" s="41"/>
      <c r="D140" s="243" t="s">
        <v>193</v>
      </c>
      <c r="E140" s="41"/>
      <c r="F140" s="244" t="s">
        <v>696</v>
      </c>
      <c r="G140" s="41"/>
      <c r="H140" s="41"/>
      <c r="I140" s="157"/>
      <c r="J140" s="41"/>
      <c r="K140" s="41"/>
      <c r="L140" s="45"/>
      <c r="M140" s="245"/>
      <c r="N140" s="246"/>
      <c r="O140" s="93"/>
      <c r="P140" s="93"/>
      <c r="Q140" s="93"/>
      <c r="R140" s="93"/>
      <c r="S140" s="93"/>
      <c r="T140" s="9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193</v>
      </c>
      <c r="AU140" s="17" t="s">
        <v>85</v>
      </c>
    </row>
    <row r="141" s="2" customFormat="1" ht="21.75" customHeight="1">
      <c r="A141" s="39"/>
      <c r="B141" s="40"/>
      <c r="C141" s="230" t="s">
        <v>242</v>
      </c>
      <c r="D141" s="230" t="s">
        <v>186</v>
      </c>
      <c r="E141" s="231" t="s">
        <v>698</v>
      </c>
      <c r="F141" s="232" t="s">
        <v>699</v>
      </c>
      <c r="G141" s="233" t="s">
        <v>142</v>
      </c>
      <c r="H141" s="234">
        <v>4.5759999999999996</v>
      </c>
      <c r="I141" s="235"/>
      <c r="J141" s="236">
        <f>ROUND(I141*H141,2)</f>
        <v>0</v>
      </c>
      <c r="K141" s="232" t="s">
        <v>190</v>
      </c>
      <c r="L141" s="45"/>
      <c r="M141" s="237" t="s">
        <v>1</v>
      </c>
      <c r="N141" s="238" t="s">
        <v>52</v>
      </c>
      <c r="O141" s="93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605</v>
      </c>
      <c r="AT141" s="241" t="s">
        <v>186</v>
      </c>
      <c r="AU141" s="241" t="s">
        <v>85</v>
      </c>
      <c r="AY141" s="17" t="s">
        <v>192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191</v>
      </c>
      <c r="BK141" s="242">
        <f>ROUND(I141*H141,2)</f>
        <v>0</v>
      </c>
      <c r="BL141" s="17" t="s">
        <v>605</v>
      </c>
      <c r="BM141" s="241" t="s">
        <v>700</v>
      </c>
    </row>
    <row r="142" s="2" customFormat="1">
      <c r="A142" s="39"/>
      <c r="B142" s="40"/>
      <c r="C142" s="41"/>
      <c r="D142" s="243" t="s">
        <v>193</v>
      </c>
      <c r="E142" s="41"/>
      <c r="F142" s="244" t="s">
        <v>701</v>
      </c>
      <c r="G142" s="41"/>
      <c r="H142" s="41"/>
      <c r="I142" s="157"/>
      <c r="J142" s="41"/>
      <c r="K142" s="41"/>
      <c r="L142" s="45"/>
      <c r="M142" s="245"/>
      <c r="N142" s="246"/>
      <c r="O142" s="93"/>
      <c r="P142" s="93"/>
      <c r="Q142" s="93"/>
      <c r="R142" s="93"/>
      <c r="S142" s="93"/>
      <c r="T142" s="9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193</v>
      </c>
      <c r="AU142" s="17" t="s">
        <v>85</v>
      </c>
    </row>
    <row r="143" s="12" customFormat="1">
      <c r="A143" s="12"/>
      <c r="B143" s="248"/>
      <c r="C143" s="249"/>
      <c r="D143" s="243" t="s">
        <v>202</v>
      </c>
      <c r="E143" s="250" t="s">
        <v>1</v>
      </c>
      <c r="F143" s="251" t="s">
        <v>702</v>
      </c>
      <c r="G143" s="249"/>
      <c r="H143" s="252">
        <v>4.5759999999999996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8" t="s">
        <v>202</v>
      </c>
      <c r="AU143" s="258" t="s">
        <v>85</v>
      </c>
      <c r="AV143" s="12" t="s">
        <v>94</v>
      </c>
      <c r="AW143" s="12" t="s">
        <v>40</v>
      </c>
      <c r="AX143" s="12" t="s">
        <v>85</v>
      </c>
      <c r="AY143" s="258" t="s">
        <v>192</v>
      </c>
    </row>
    <row r="144" s="13" customFormat="1">
      <c r="A144" s="13"/>
      <c r="B144" s="259"/>
      <c r="C144" s="260"/>
      <c r="D144" s="243" t="s">
        <v>202</v>
      </c>
      <c r="E144" s="261" t="s">
        <v>1</v>
      </c>
      <c r="F144" s="262" t="s">
        <v>204</v>
      </c>
      <c r="G144" s="260"/>
      <c r="H144" s="263">
        <v>4.5759999999999996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202</v>
      </c>
      <c r="AU144" s="269" t="s">
        <v>85</v>
      </c>
      <c r="AV144" s="13" t="s">
        <v>191</v>
      </c>
      <c r="AW144" s="13" t="s">
        <v>40</v>
      </c>
      <c r="AX144" s="13" t="s">
        <v>92</v>
      </c>
      <c r="AY144" s="269" t="s">
        <v>192</v>
      </c>
    </row>
    <row r="145" s="15" customFormat="1" ht="25.92" customHeight="1">
      <c r="A145" s="15"/>
      <c r="B145" s="290"/>
      <c r="C145" s="291"/>
      <c r="D145" s="292" t="s">
        <v>84</v>
      </c>
      <c r="E145" s="293" t="s">
        <v>107</v>
      </c>
      <c r="F145" s="293" t="s">
        <v>703</v>
      </c>
      <c r="G145" s="291"/>
      <c r="H145" s="291"/>
      <c r="I145" s="294"/>
      <c r="J145" s="295">
        <f>BK145</f>
        <v>0</v>
      </c>
      <c r="K145" s="291"/>
      <c r="L145" s="296"/>
      <c r="M145" s="297"/>
      <c r="N145" s="298"/>
      <c r="O145" s="298"/>
      <c r="P145" s="299">
        <f>SUM(P146:P153)</f>
        <v>0</v>
      </c>
      <c r="Q145" s="298"/>
      <c r="R145" s="299">
        <f>SUM(R146:R153)</f>
        <v>0</v>
      </c>
      <c r="S145" s="298"/>
      <c r="T145" s="300">
        <f>SUM(T146:T153)</f>
        <v>0</v>
      </c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R145" s="301" t="s">
        <v>218</v>
      </c>
      <c r="AT145" s="302" t="s">
        <v>84</v>
      </c>
      <c r="AU145" s="302" t="s">
        <v>85</v>
      </c>
      <c r="AY145" s="301" t="s">
        <v>192</v>
      </c>
      <c r="BK145" s="303">
        <f>SUM(BK146:BK153)</f>
        <v>0</v>
      </c>
    </row>
    <row r="146" s="2" customFormat="1" ht="21.75" customHeight="1">
      <c r="A146" s="39"/>
      <c r="B146" s="40"/>
      <c r="C146" s="230" t="s">
        <v>213</v>
      </c>
      <c r="D146" s="230" t="s">
        <v>186</v>
      </c>
      <c r="E146" s="231" t="s">
        <v>704</v>
      </c>
      <c r="F146" s="232" t="s">
        <v>705</v>
      </c>
      <c r="G146" s="233" t="s">
        <v>669</v>
      </c>
      <c r="H146" s="313"/>
      <c r="I146" s="235"/>
      <c r="J146" s="236">
        <f>ROUND(I146*H146,2)</f>
        <v>0</v>
      </c>
      <c r="K146" s="232" t="s">
        <v>190</v>
      </c>
      <c r="L146" s="45"/>
      <c r="M146" s="237" t="s">
        <v>1</v>
      </c>
      <c r="N146" s="238" t="s">
        <v>52</v>
      </c>
      <c r="O146" s="93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191</v>
      </c>
      <c r="AT146" s="241" t="s">
        <v>186</v>
      </c>
      <c r="AU146" s="241" t="s">
        <v>92</v>
      </c>
      <c r="AY146" s="17" t="s">
        <v>192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7" t="s">
        <v>191</v>
      </c>
      <c r="BK146" s="242">
        <f>ROUND(I146*H146,2)</f>
        <v>0</v>
      </c>
      <c r="BL146" s="17" t="s">
        <v>191</v>
      </c>
      <c r="BM146" s="241" t="s">
        <v>706</v>
      </c>
    </row>
    <row r="147" s="2" customFormat="1">
      <c r="A147" s="39"/>
      <c r="B147" s="40"/>
      <c r="C147" s="41"/>
      <c r="D147" s="243" t="s">
        <v>193</v>
      </c>
      <c r="E147" s="41"/>
      <c r="F147" s="244" t="s">
        <v>705</v>
      </c>
      <c r="G147" s="41"/>
      <c r="H147" s="41"/>
      <c r="I147" s="157"/>
      <c r="J147" s="41"/>
      <c r="K147" s="41"/>
      <c r="L147" s="45"/>
      <c r="M147" s="245"/>
      <c r="N147" s="246"/>
      <c r="O147" s="93"/>
      <c r="P147" s="93"/>
      <c r="Q147" s="93"/>
      <c r="R147" s="93"/>
      <c r="S147" s="93"/>
      <c r="T147" s="9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7" t="s">
        <v>193</v>
      </c>
      <c r="AU147" s="17" t="s">
        <v>92</v>
      </c>
    </row>
    <row r="148" s="2" customFormat="1" ht="21.75" customHeight="1">
      <c r="A148" s="39"/>
      <c r="B148" s="40"/>
      <c r="C148" s="230" t="s">
        <v>253</v>
      </c>
      <c r="D148" s="230" t="s">
        <v>186</v>
      </c>
      <c r="E148" s="231" t="s">
        <v>707</v>
      </c>
      <c r="F148" s="232" t="s">
        <v>708</v>
      </c>
      <c r="G148" s="233" t="s">
        <v>669</v>
      </c>
      <c r="H148" s="313"/>
      <c r="I148" s="235"/>
      <c r="J148" s="236">
        <f>ROUND(I148*H148,2)</f>
        <v>0</v>
      </c>
      <c r="K148" s="232" t="s">
        <v>190</v>
      </c>
      <c r="L148" s="45"/>
      <c r="M148" s="237" t="s">
        <v>1</v>
      </c>
      <c r="N148" s="238" t="s">
        <v>52</v>
      </c>
      <c r="O148" s="93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191</v>
      </c>
      <c r="AT148" s="241" t="s">
        <v>186</v>
      </c>
      <c r="AU148" s="241" t="s">
        <v>92</v>
      </c>
      <c r="AY148" s="17" t="s">
        <v>192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7" t="s">
        <v>191</v>
      </c>
      <c r="BK148" s="242">
        <f>ROUND(I148*H148,2)</f>
        <v>0</v>
      </c>
      <c r="BL148" s="17" t="s">
        <v>191</v>
      </c>
      <c r="BM148" s="241" t="s">
        <v>709</v>
      </c>
    </row>
    <row r="149" s="2" customFormat="1">
      <c r="A149" s="39"/>
      <c r="B149" s="40"/>
      <c r="C149" s="41"/>
      <c r="D149" s="243" t="s">
        <v>193</v>
      </c>
      <c r="E149" s="41"/>
      <c r="F149" s="244" t="s">
        <v>708</v>
      </c>
      <c r="G149" s="41"/>
      <c r="H149" s="41"/>
      <c r="I149" s="157"/>
      <c r="J149" s="41"/>
      <c r="K149" s="41"/>
      <c r="L149" s="45"/>
      <c r="M149" s="245"/>
      <c r="N149" s="246"/>
      <c r="O149" s="93"/>
      <c r="P149" s="93"/>
      <c r="Q149" s="93"/>
      <c r="R149" s="93"/>
      <c r="S149" s="93"/>
      <c r="T149" s="9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193</v>
      </c>
      <c r="AU149" s="17" t="s">
        <v>92</v>
      </c>
    </row>
    <row r="150" s="2" customFormat="1" ht="21.75" customHeight="1">
      <c r="A150" s="39"/>
      <c r="B150" s="40"/>
      <c r="C150" s="230" t="s">
        <v>221</v>
      </c>
      <c r="D150" s="230" t="s">
        <v>186</v>
      </c>
      <c r="E150" s="231" t="s">
        <v>710</v>
      </c>
      <c r="F150" s="232" t="s">
        <v>711</v>
      </c>
      <c r="G150" s="233" t="s">
        <v>669</v>
      </c>
      <c r="H150" s="313"/>
      <c r="I150" s="235"/>
      <c r="J150" s="236">
        <f>ROUND(I150*H150,2)</f>
        <v>0</v>
      </c>
      <c r="K150" s="232" t="s">
        <v>190</v>
      </c>
      <c r="L150" s="45"/>
      <c r="M150" s="237" t="s">
        <v>1</v>
      </c>
      <c r="N150" s="238" t="s">
        <v>52</v>
      </c>
      <c r="O150" s="93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191</v>
      </c>
      <c r="AT150" s="241" t="s">
        <v>186</v>
      </c>
      <c r="AU150" s="241" t="s">
        <v>92</v>
      </c>
      <c r="AY150" s="17" t="s">
        <v>192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7" t="s">
        <v>191</v>
      </c>
      <c r="BK150" s="242">
        <f>ROUND(I150*H150,2)</f>
        <v>0</v>
      </c>
      <c r="BL150" s="17" t="s">
        <v>191</v>
      </c>
      <c r="BM150" s="241" t="s">
        <v>712</v>
      </c>
    </row>
    <row r="151" s="2" customFormat="1">
      <c r="A151" s="39"/>
      <c r="B151" s="40"/>
      <c r="C151" s="41"/>
      <c r="D151" s="243" t="s">
        <v>193</v>
      </c>
      <c r="E151" s="41"/>
      <c r="F151" s="244" t="s">
        <v>711</v>
      </c>
      <c r="G151" s="41"/>
      <c r="H151" s="41"/>
      <c r="I151" s="157"/>
      <c r="J151" s="41"/>
      <c r="K151" s="41"/>
      <c r="L151" s="45"/>
      <c r="M151" s="245"/>
      <c r="N151" s="246"/>
      <c r="O151" s="93"/>
      <c r="P151" s="93"/>
      <c r="Q151" s="93"/>
      <c r="R151" s="93"/>
      <c r="S151" s="93"/>
      <c r="T151" s="94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193</v>
      </c>
      <c r="AU151" s="17" t="s">
        <v>92</v>
      </c>
    </row>
    <row r="152" s="2" customFormat="1" ht="16.5" customHeight="1">
      <c r="A152" s="39"/>
      <c r="B152" s="40"/>
      <c r="C152" s="230" t="s">
        <v>265</v>
      </c>
      <c r="D152" s="230" t="s">
        <v>186</v>
      </c>
      <c r="E152" s="231" t="s">
        <v>713</v>
      </c>
      <c r="F152" s="232" t="s">
        <v>714</v>
      </c>
      <c r="G152" s="233" t="s">
        <v>669</v>
      </c>
      <c r="H152" s="313"/>
      <c r="I152" s="235"/>
      <c r="J152" s="236">
        <f>ROUND(I152*H152,2)</f>
        <v>0</v>
      </c>
      <c r="K152" s="232" t="s">
        <v>1</v>
      </c>
      <c r="L152" s="45"/>
      <c r="M152" s="237" t="s">
        <v>1</v>
      </c>
      <c r="N152" s="238" t="s">
        <v>52</v>
      </c>
      <c r="O152" s="93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191</v>
      </c>
      <c r="AT152" s="241" t="s">
        <v>186</v>
      </c>
      <c r="AU152" s="241" t="s">
        <v>92</v>
      </c>
      <c r="AY152" s="17" t="s">
        <v>192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7" t="s">
        <v>191</v>
      </c>
      <c r="BK152" s="242">
        <f>ROUND(I152*H152,2)</f>
        <v>0</v>
      </c>
      <c r="BL152" s="17" t="s">
        <v>191</v>
      </c>
      <c r="BM152" s="241" t="s">
        <v>715</v>
      </c>
    </row>
    <row r="153" s="2" customFormat="1">
      <c r="A153" s="39"/>
      <c r="B153" s="40"/>
      <c r="C153" s="41"/>
      <c r="D153" s="243" t="s">
        <v>193</v>
      </c>
      <c r="E153" s="41"/>
      <c r="F153" s="244" t="s">
        <v>714</v>
      </c>
      <c r="G153" s="41"/>
      <c r="H153" s="41"/>
      <c r="I153" s="157"/>
      <c r="J153" s="41"/>
      <c r="K153" s="41"/>
      <c r="L153" s="45"/>
      <c r="M153" s="309"/>
      <c r="N153" s="310"/>
      <c r="O153" s="311"/>
      <c r="P153" s="311"/>
      <c r="Q153" s="311"/>
      <c r="R153" s="311"/>
      <c r="S153" s="311"/>
      <c r="T153" s="312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7" t="s">
        <v>193</v>
      </c>
      <c r="AU153" s="17" t="s">
        <v>92</v>
      </c>
    </row>
    <row r="154" s="2" customFormat="1" ht="6.96" customHeight="1">
      <c r="A154" s="39"/>
      <c r="B154" s="68"/>
      <c r="C154" s="69"/>
      <c r="D154" s="69"/>
      <c r="E154" s="69"/>
      <c r="F154" s="69"/>
      <c r="G154" s="69"/>
      <c r="H154" s="69"/>
      <c r="I154" s="195"/>
      <c r="J154" s="69"/>
      <c r="K154" s="69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tEWPbgwJuoSb6LcBlxexB4+NP849h7stbPcVnhTUC/KITYmRK2b5GlON8k+kaRkxfnTFM23tgfMDBq4altehrQ==" hashValue="0aHUaYJLoVzSfhk0ub9GKblrH+/yFtzSXqr7UUVmr6X//6itoPxio35ExAL0/Y7MqmDXfJNd3zL3TQxlCA4jEw==" algorithmName="SHA-512" password="CC35"/>
  <autoFilter ref="C120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50"/>
      <c r="C3" s="151"/>
      <c r="D3" s="151"/>
      <c r="E3" s="151"/>
      <c r="F3" s="151"/>
      <c r="G3" s="151"/>
      <c r="H3" s="20"/>
    </row>
    <row r="4" s="1" customFormat="1" ht="24.96" customHeight="1">
      <c r="B4" s="20"/>
      <c r="C4" s="153" t="s">
        <v>716</v>
      </c>
      <c r="H4" s="20"/>
    </row>
    <row r="5" s="1" customFormat="1" ht="12" customHeight="1">
      <c r="B5" s="20"/>
      <c r="C5" s="314" t="s">
        <v>13</v>
      </c>
      <c r="D5" s="163" t="s">
        <v>14</v>
      </c>
      <c r="E5" s="1"/>
      <c r="F5" s="1"/>
      <c r="H5" s="20"/>
    </row>
    <row r="6" s="1" customFormat="1" ht="36.96" customHeight="1">
      <c r="B6" s="20"/>
      <c r="C6" s="315" t="s">
        <v>16</v>
      </c>
      <c r="D6" s="316" t="s">
        <v>17</v>
      </c>
      <c r="E6" s="1"/>
      <c r="F6" s="1"/>
      <c r="H6" s="20"/>
    </row>
    <row r="7" s="1" customFormat="1" ht="16.5" customHeight="1">
      <c r="B7" s="20"/>
      <c r="C7" s="155" t="s">
        <v>24</v>
      </c>
      <c r="D7" s="160" t="str">
        <f>'Rekapitulace stavby'!AN8</f>
        <v>28. 1. 2020</v>
      </c>
      <c r="H7" s="20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18"/>
      <c r="B9" s="317"/>
      <c r="C9" s="318" t="s">
        <v>66</v>
      </c>
      <c r="D9" s="319" t="s">
        <v>67</v>
      </c>
      <c r="E9" s="319" t="s">
        <v>175</v>
      </c>
      <c r="F9" s="320" t="s">
        <v>717</v>
      </c>
      <c r="G9" s="218"/>
      <c r="H9" s="317"/>
    </row>
    <row r="10" s="2" customFormat="1" ht="26.4" customHeight="1">
      <c r="A10" s="39"/>
      <c r="B10" s="45"/>
      <c r="C10" s="321" t="s">
        <v>718</v>
      </c>
      <c r="D10" s="321" t="s">
        <v>97</v>
      </c>
      <c r="E10" s="39"/>
      <c r="F10" s="39"/>
      <c r="G10" s="39"/>
      <c r="H10" s="45"/>
    </row>
    <row r="11" s="2" customFormat="1" ht="16.8" customHeight="1">
      <c r="A11" s="39"/>
      <c r="B11" s="45"/>
      <c r="C11" s="322" t="s">
        <v>160</v>
      </c>
      <c r="D11" s="323" t="s">
        <v>161</v>
      </c>
      <c r="E11" s="324" t="s">
        <v>113</v>
      </c>
      <c r="F11" s="325">
        <v>3.2799999999999998</v>
      </c>
      <c r="G11" s="39"/>
      <c r="H11" s="45"/>
    </row>
    <row r="12" s="2" customFormat="1" ht="16.8" customHeight="1">
      <c r="A12" s="39"/>
      <c r="B12" s="45"/>
      <c r="C12" s="326" t="s">
        <v>1</v>
      </c>
      <c r="D12" s="326" t="s">
        <v>596</v>
      </c>
      <c r="E12" s="17" t="s">
        <v>1</v>
      </c>
      <c r="F12" s="327">
        <v>1.6799999999999999</v>
      </c>
      <c r="G12" s="39"/>
      <c r="H12" s="45"/>
    </row>
    <row r="13" s="2" customFormat="1" ht="16.8" customHeight="1">
      <c r="A13" s="39"/>
      <c r="B13" s="45"/>
      <c r="C13" s="326" t="s">
        <v>1</v>
      </c>
      <c r="D13" s="326" t="s">
        <v>597</v>
      </c>
      <c r="E13" s="17" t="s">
        <v>1</v>
      </c>
      <c r="F13" s="327">
        <v>1.6000000000000001</v>
      </c>
      <c r="G13" s="39"/>
      <c r="H13" s="45"/>
    </row>
    <row r="14" s="2" customFormat="1" ht="16.8" customHeight="1">
      <c r="A14" s="39"/>
      <c r="B14" s="45"/>
      <c r="C14" s="326" t="s">
        <v>160</v>
      </c>
      <c r="D14" s="326" t="s">
        <v>204</v>
      </c>
      <c r="E14" s="17" t="s">
        <v>1</v>
      </c>
      <c r="F14" s="327">
        <v>3.2799999999999998</v>
      </c>
      <c r="G14" s="39"/>
      <c r="H14" s="45"/>
    </row>
    <row r="15" s="2" customFormat="1" ht="16.8" customHeight="1">
      <c r="A15" s="39"/>
      <c r="B15" s="45"/>
      <c r="C15" s="328" t="s">
        <v>719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26" t="s">
        <v>591</v>
      </c>
      <c r="D16" s="326" t="s">
        <v>592</v>
      </c>
      <c r="E16" s="17" t="s">
        <v>113</v>
      </c>
      <c r="F16" s="327">
        <v>3.2799999999999998</v>
      </c>
      <c r="G16" s="39"/>
      <c r="H16" s="45"/>
    </row>
    <row r="17" s="2" customFormat="1" ht="16.8" customHeight="1">
      <c r="A17" s="39"/>
      <c r="B17" s="45"/>
      <c r="C17" s="326" t="s">
        <v>568</v>
      </c>
      <c r="D17" s="326" t="s">
        <v>569</v>
      </c>
      <c r="E17" s="17" t="s">
        <v>113</v>
      </c>
      <c r="F17" s="327">
        <v>6.3099999999999996</v>
      </c>
      <c r="G17" s="39"/>
      <c r="H17" s="45"/>
    </row>
    <row r="18" s="2" customFormat="1" ht="16.8" customHeight="1">
      <c r="A18" s="39"/>
      <c r="B18" s="45"/>
      <c r="C18" s="322" t="s">
        <v>145</v>
      </c>
      <c r="D18" s="323" t="s">
        <v>146</v>
      </c>
      <c r="E18" s="324" t="s">
        <v>142</v>
      </c>
      <c r="F18" s="325">
        <v>2680</v>
      </c>
      <c r="G18" s="39"/>
      <c r="H18" s="45"/>
    </row>
    <row r="19" s="2" customFormat="1" ht="16.8" customHeight="1">
      <c r="A19" s="39"/>
      <c r="B19" s="45"/>
      <c r="C19" s="326" t="s">
        <v>1</v>
      </c>
      <c r="D19" s="326" t="s">
        <v>410</v>
      </c>
      <c r="E19" s="17" t="s">
        <v>1</v>
      </c>
      <c r="F19" s="327">
        <v>2680</v>
      </c>
      <c r="G19" s="39"/>
      <c r="H19" s="45"/>
    </row>
    <row r="20" s="2" customFormat="1" ht="16.8" customHeight="1">
      <c r="A20" s="39"/>
      <c r="B20" s="45"/>
      <c r="C20" s="326" t="s">
        <v>145</v>
      </c>
      <c r="D20" s="326" t="s">
        <v>204</v>
      </c>
      <c r="E20" s="17" t="s">
        <v>1</v>
      </c>
      <c r="F20" s="327">
        <v>2680</v>
      </c>
      <c r="G20" s="39"/>
      <c r="H20" s="45"/>
    </row>
    <row r="21" s="2" customFormat="1" ht="16.8" customHeight="1">
      <c r="A21" s="39"/>
      <c r="B21" s="45"/>
      <c r="C21" s="328" t="s">
        <v>719</v>
      </c>
      <c r="D21" s="39"/>
      <c r="E21" s="39"/>
      <c r="F21" s="39"/>
      <c r="G21" s="39"/>
      <c r="H21" s="45"/>
    </row>
    <row r="22" s="2" customFormat="1">
      <c r="A22" s="39"/>
      <c r="B22" s="45"/>
      <c r="C22" s="326" t="s">
        <v>405</v>
      </c>
      <c r="D22" s="326" t="s">
        <v>406</v>
      </c>
      <c r="E22" s="17" t="s">
        <v>142</v>
      </c>
      <c r="F22" s="327">
        <v>2680</v>
      </c>
      <c r="G22" s="39"/>
      <c r="H22" s="45"/>
    </row>
    <row r="23" s="2" customFormat="1">
      <c r="A23" s="39"/>
      <c r="B23" s="45"/>
      <c r="C23" s="326" t="s">
        <v>416</v>
      </c>
      <c r="D23" s="326" t="s">
        <v>417</v>
      </c>
      <c r="E23" s="17" t="s">
        <v>142</v>
      </c>
      <c r="F23" s="327">
        <v>2680</v>
      </c>
      <c r="G23" s="39"/>
      <c r="H23" s="45"/>
    </row>
    <row r="24" s="2" customFormat="1" ht="16.8" customHeight="1">
      <c r="A24" s="39"/>
      <c r="B24" s="45"/>
      <c r="C24" s="322" t="s">
        <v>140</v>
      </c>
      <c r="D24" s="323" t="s">
        <v>141</v>
      </c>
      <c r="E24" s="324" t="s">
        <v>142</v>
      </c>
      <c r="F24" s="325">
        <v>1454</v>
      </c>
      <c r="G24" s="39"/>
      <c r="H24" s="45"/>
    </row>
    <row r="25" s="2" customFormat="1" ht="16.8" customHeight="1">
      <c r="A25" s="39"/>
      <c r="B25" s="45"/>
      <c r="C25" s="326" t="s">
        <v>1</v>
      </c>
      <c r="D25" s="326" t="s">
        <v>404</v>
      </c>
      <c r="E25" s="17" t="s">
        <v>1</v>
      </c>
      <c r="F25" s="327">
        <v>1454</v>
      </c>
      <c r="G25" s="39"/>
      <c r="H25" s="45"/>
    </row>
    <row r="26" s="2" customFormat="1" ht="16.8" customHeight="1">
      <c r="A26" s="39"/>
      <c r="B26" s="45"/>
      <c r="C26" s="326" t="s">
        <v>140</v>
      </c>
      <c r="D26" s="326" t="s">
        <v>204</v>
      </c>
      <c r="E26" s="17" t="s">
        <v>1</v>
      </c>
      <c r="F26" s="327">
        <v>1454</v>
      </c>
      <c r="G26" s="39"/>
      <c r="H26" s="45"/>
    </row>
    <row r="27" s="2" customFormat="1" ht="16.8" customHeight="1">
      <c r="A27" s="39"/>
      <c r="B27" s="45"/>
      <c r="C27" s="328" t="s">
        <v>719</v>
      </c>
      <c r="D27" s="39"/>
      <c r="E27" s="39"/>
      <c r="F27" s="39"/>
      <c r="G27" s="39"/>
      <c r="H27" s="45"/>
    </row>
    <row r="28" s="2" customFormat="1">
      <c r="A28" s="39"/>
      <c r="B28" s="45"/>
      <c r="C28" s="326" t="s">
        <v>399</v>
      </c>
      <c r="D28" s="326" t="s">
        <v>400</v>
      </c>
      <c r="E28" s="17" t="s">
        <v>142</v>
      </c>
      <c r="F28" s="327">
        <v>1454</v>
      </c>
      <c r="G28" s="39"/>
      <c r="H28" s="45"/>
    </row>
    <row r="29" s="2" customFormat="1">
      <c r="A29" s="39"/>
      <c r="B29" s="45"/>
      <c r="C29" s="326" t="s">
        <v>412</v>
      </c>
      <c r="D29" s="326" t="s">
        <v>413</v>
      </c>
      <c r="E29" s="17" t="s">
        <v>142</v>
      </c>
      <c r="F29" s="327">
        <v>1454</v>
      </c>
      <c r="G29" s="39"/>
      <c r="H29" s="45"/>
    </row>
    <row r="30" s="2" customFormat="1" ht="16.8" customHeight="1">
      <c r="A30" s="39"/>
      <c r="B30" s="45"/>
      <c r="C30" s="322" t="s">
        <v>163</v>
      </c>
      <c r="D30" s="323" t="s">
        <v>164</v>
      </c>
      <c r="E30" s="324" t="s">
        <v>113</v>
      </c>
      <c r="F30" s="325">
        <v>6.3099999999999996</v>
      </c>
      <c r="G30" s="39"/>
      <c r="H30" s="45"/>
    </row>
    <row r="31" s="2" customFormat="1" ht="16.8" customHeight="1">
      <c r="A31" s="39"/>
      <c r="B31" s="45"/>
      <c r="C31" s="326" t="s">
        <v>1</v>
      </c>
      <c r="D31" s="326" t="s">
        <v>160</v>
      </c>
      <c r="E31" s="17" t="s">
        <v>1</v>
      </c>
      <c r="F31" s="327">
        <v>3.2799999999999998</v>
      </c>
      <c r="G31" s="39"/>
      <c r="H31" s="45"/>
    </row>
    <row r="32" s="2" customFormat="1" ht="16.8" customHeight="1">
      <c r="A32" s="39"/>
      <c r="B32" s="45"/>
      <c r="C32" s="326" t="s">
        <v>1</v>
      </c>
      <c r="D32" s="326" t="s">
        <v>573</v>
      </c>
      <c r="E32" s="17" t="s">
        <v>1</v>
      </c>
      <c r="F32" s="327">
        <v>1.45</v>
      </c>
      <c r="G32" s="39"/>
      <c r="H32" s="45"/>
    </row>
    <row r="33" s="2" customFormat="1" ht="16.8" customHeight="1">
      <c r="A33" s="39"/>
      <c r="B33" s="45"/>
      <c r="C33" s="326" t="s">
        <v>1</v>
      </c>
      <c r="D33" s="326" t="s">
        <v>574</v>
      </c>
      <c r="E33" s="17" t="s">
        <v>1</v>
      </c>
      <c r="F33" s="327">
        <v>1.5800000000000001</v>
      </c>
      <c r="G33" s="39"/>
      <c r="H33" s="45"/>
    </row>
    <row r="34" s="2" customFormat="1" ht="16.8" customHeight="1">
      <c r="A34" s="39"/>
      <c r="B34" s="45"/>
      <c r="C34" s="326" t="s">
        <v>163</v>
      </c>
      <c r="D34" s="326" t="s">
        <v>204</v>
      </c>
      <c r="E34" s="17" t="s">
        <v>1</v>
      </c>
      <c r="F34" s="327">
        <v>6.3099999999999996</v>
      </c>
      <c r="G34" s="39"/>
      <c r="H34" s="45"/>
    </row>
    <row r="35" s="2" customFormat="1" ht="16.8" customHeight="1">
      <c r="A35" s="39"/>
      <c r="B35" s="45"/>
      <c r="C35" s="328" t="s">
        <v>719</v>
      </c>
      <c r="D35" s="39"/>
      <c r="E35" s="39"/>
      <c r="F35" s="39"/>
      <c r="G35" s="39"/>
      <c r="H35" s="45"/>
    </row>
    <row r="36" s="2" customFormat="1" ht="16.8" customHeight="1">
      <c r="A36" s="39"/>
      <c r="B36" s="45"/>
      <c r="C36" s="326" t="s">
        <v>568</v>
      </c>
      <c r="D36" s="326" t="s">
        <v>569</v>
      </c>
      <c r="E36" s="17" t="s">
        <v>113</v>
      </c>
      <c r="F36" s="327">
        <v>6.3099999999999996</v>
      </c>
      <c r="G36" s="39"/>
      <c r="H36" s="45"/>
    </row>
    <row r="37" s="2" customFormat="1">
      <c r="A37" s="39"/>
      <c r="B37" s="45"/>
      <c r="C37" s="326" t="s">
        <v>557</v>
      </c>
      <c r="D37" s="326" t="s">
        <v>558</v>
      </c>
      <c r="E37" s="17" t="s">
        <v>113</v>
      </c>
      <c r="F37" s="327">
        <v>6.3099999999999996</v>
      </c>
      <c r="G37" s="39"/>
      <c r="H37" s="45"/>
    </row>
    <row r="38" s="2" customFormat="1" ht="16.8" customHeight="1">
      <c r="A38" s="39"/>
      <c r="B38" s="45"/>
      <c r="C38" s="322" t="s">
        <v>136</v>
      </c>
      <c r="D38" s="323" t="s">
        <v>137</v>
      </c>
      <c r="E38" s="324" t="s">
        <v>117</v>
      </c>
      <c r="F38" s="325">
        <v>2.0670000000000002</v>
      </c>
      <c r="G38" s="39"/>
      <c r="H38" s="45"/>
    </row>
    <row r="39" s="2" customFormat="1" ht="16.8" customHeight="1">
      <c r="A39" s="39"/>
      <c r="B39" s="45"/>
      <c r="C39" s="326" t="s">
        <v>1</v>
      </c>
      <c r="D39" s="326" t="s">
        <v>120</v>
      </c>
      <c r="E39" s="17" t="s">
        <v>1</v>
      </c>
      <c r="F39" s="327">
        <v>1.3400000000000001</v>
      </c>
      <c r="G39" s="39"/>
      <c r="H39" s="45"/>
    </row>
    <row r="40" s="2" customFormat="1" ht="16.8" customHeight="1">
      <c r="A40" s="39"/>
      <c r="B40" s="45"/>
      <c r="C40" s="326" t="s">
        <v>1</v>
      </c>
      <c r="D40" s="326" t="s">
        <v>115</v>
      </c>
      <c r="E40" s="17" t="s">
        <v>1</v>
      </c>
      <c r="F40" s="327">
        <v>0.72699999999999998</v>
      </c>
      <c r="G40" s="39"/>
      <c r="H40" s="45"/>
    </row>
    <row r="41" s="2" customFormat="1" ht="16.8" customHeight="1">
      <c r="A41" s="39"/>
      <c r="B41" s="45"/>
      <c r="C41" s="326" t="s">
        <v>136</v>
      </c>
      <c r="D41" s="326" t="s">
        <v>204</v>
      </c>
      <c r="E41" s="17" t="s">
        <v>1</v>
      </c>
      <c r="F41" s="327">
        <v>2.0670000000000002</v>
      </c>
      <c r="G41" s="39"/>
      <c r="H41" s="45"/>
    </row>
    <row r="42" s="2" customFormat="1" ht="16.8" customHeight="1">
      <c r="A42" s="39"/>
      <c r="B42" s="45"/>
      <c r="C42" s="328" t="s">
        <v>719</v>
      </c>
      <c r="D42" s="39"/>
      <c r="E42" s="39"/>
      <c r="F42" s="39"/>
      <c r="G42" s="39"/>
      <c r="H42" s="45"/>
    </row>
    <row r="43" s="2" customFormat="1" ht="16.8" customHeight="1">
      <c r="A43" s="39"/>
      <c r="B43" s="45"/>
      <c r="C43" s="326" t="s">
        <v>358</v>
      </c>
      <c r="D43" s="326" t="s">
        <v>359</v>
      </c>
      <c r="E43" s="17" t="s">
        <v>117</v>
      </c>
      <c r="F43" s="327">
        <v>2.0670000000000002</v>
      </c>
      <c r="G43" s="39"/>
      <c r="H43" s="45"/>
    </row>
    <row r="44" s="2" customFormat="1" ht="16.8" customHeight="1">
      <c r="A44" s="39"/>
      <c r="B44" s="45"/>
      <c r="C44" s="326" t="s">
        <v>363</v>
      </c>
      <c r="D44" s="326" t="s">
        <v>364</v>
      </c>
      <c r="E44" s="17" t="s">
        <v>117</v>
      </c>
      <c r="F44" s="327">
        <v>2.0670000000000002</v>
      </c>
      <c r="G44" s="39"/>
      <c r="H44" s="45"/>
    </row>
    <row r="45" s="2" customFormat="1" ht="16.8" customHeight="1">
      <c r="A45" s="39"/>
      <c r="B45" s="45"/>
      <c r="C45" s="326" t="s">
        <v>369</v>
      </c>
      <c r="D45" s="326" t="s">
        <v>370</v>
      </c>
      <c r="E45" s="17" t="s">
        <v>117</v>
      </c>
      <c r="F45" s="327">
        <v>2.0670000000000002</v>
      </c>
      <c r="G45" s="39"/>
      <c r="H45" s="45"/>
    </row>
    <row r="46" s="2" customFormat="1" ht="16.8" customHeight="1">
      <c r="A46" s="39"/>
      <c r="B46" s="45"/>
      <c r="C46" s="322" t="s">
        <v>127</v>
      </c>
      <c r="D46" s="323" t="s">
        <v>128</v>
      </c>
      <c r="E46" s="324" t="s">
        <v>129</v>
      </c>
      <c r="F46" s="325">
        <v>2</v>
      </c>
      <c r="G46" s="39"/>
      <c r="H46" s="45"/>
    </row>
    <row r="47" s="2" customFormat="1" ht="16.8" customHeight="1">
      <c r="A47" s="39"/>
      <c r="B47" s="45"/>
      <c r="C47" s="326" t="s">
        <v>1</v>
      </c>
      <c r="D47" s="326" t="s">
        <v>269</v>
      </c>
      <c r="E47" s="17" t="s">
        <v>1</v>
      </c>
      <c r="F47" s="327">
        <v>2</v>
      </c>
      <c r="G47" s="39"/>
      <c r="H47" s="45"/>
    </row>
    <row r="48" s="2" customFormat="1" ht="16.8" customHeight="1">
      <c r="A48" s="39"/>
      <c r="B48" s="45"/>
      <c r="C48" s="326" t="s">
        <v>127</v>
      </c>
      <c r="D48" s="326" t="s">
        <v>204</v>
      </c>
      <c r="E48" s="17" t="s">
        <v>1</v>
      </c>
      <c r="F48" s="327">
        <v>2</v>
      </c>
      <c r="G48" s="39"/>
      <c r="H48" s="45"/>
    </row>
    <row r="49" s="2" customFormat="1" ht="16.8" customHeight="1">
      <c r="A49" s="39"/>
      <c r="B49" s="45"/>
      <c r="C49" s="328" t="s">
        <v>719</v>
      </c>
      <c r="D49" s="39"/>
      <c r="E49" s="39"/>
      <c r="F49" s="39"/>
      <c r="G49" s="39"/>
      <c r="H49" s="45"/>
    </row>
    <row r="50" s="2" customFormat="1" ht="16.8" customHeight="1">
      <c r="A50" s="39"/>
      <c r="B50" s="45"/>
      <c r="C50" s="326" t="s">
        <v>266</v>
      </c>
      <c r="D50" s="326" t="s">
        <v>267</v>
      </c>
      <c r="E50" s="17" t="s">
        <v>129</v>
      </c>
      <c r="F50" s="327">
        <v>2</v>
      </c>
      <c r="G50" s="39"/>
      <c r="H50" s="45"/>
    </row>
    <row r="51" s="2" customFormat="1" ht="16.8" customHeight="1">
      <c r="A51" s="39"/>
      <c r="B51" s="45"/>
      <c r="C51" s="326" t="s">
        <v>254</v>
      </c>
      <c r="D51" s="326" t="s">
        <v>255</v>
      </c>
      <c r="E51" s="17" t="s">
        <v>142</v>
      </c>
      <c r="F51" s="327">
        <v>8.8000000000000007</v>
      </c>
      <c r="G51" s="39"/>
      <c r="H51" s="45"/>
    </row>
    <row r="52" s="2" customFormat="1" ht="16.8" customHeight="1">
      <c r="A52" s="39"/>
      <c r="B52" s="45"/>
      <c r="C52" s="326" t="s">
        <v>336</v>
      </c>
      <c r="D52" s="326" t="s">
        <v>337</v>
      </c>
      <c r="E52" s="17" t="s">
        <v>129</v>
      </c>
      <c r="F52" s="327">
        <v>4</v>
      </c>
      <c r="G52" s="39"/>
      <c r="H52" s="45"/>
    </row>
    <row r="53" s="2" customFormat="1" ht="16.8" customHeight="1">
      <c r="A53" s="39"/>
      <c r="B53" s="45"/>
      <c r="C53" s="326" t="s">
        <v>374</v>
      </c>
      <c r="D53" s="326" t="s">
        <v>375</v>
      </c>
      <c r="E53" s="17" t="s">
        <v>376</v>
      </c>
      <c r="F53" s="327">
        <v>4</v>
      </c>
      <c r="G53" s="39"/>
      <c r="H53" s="45"/>
    </row>
    <row r="54" s="2" customFormat="1" ht="16.8" customHeight="1">
      <c r="A54" s="39"/>
      <c r="B54" s="45"/>
      <c r="C54" s="322" t="s">
        <v>130</v>
      </c>
      <c r="D54" s="323" t="s">
        <v>131</v>
      </c>
      <c r="E54" s="324" t="s">
        <v>129</v>
      </c>
      <c r="F54" s="325">
        <v>2</v>
      </c>
      <c r="G54" s="39"/>
      <c r="H54" s="45"/>
    </row>
    <row r="55" s="2" customFormat="1" ht="16.8" customHeight="1">
      <c r="A55" s="39"/>
      <c r="B55" s="45"/>
      <c r="C55" s="326" t="s">
        <v>1</v>
      </c>
      <c r="D55" s="326" t="s">
        <v>273</v>
      </c>
      <c r="E55" s="17" t="s">
        <v>1</v>
      </c>
      <c r="F55" s="327">
        <v>2</v>
      </c>
      <c r="G55" s="39"/>
      <c r="H55" s="45"/>
    </row>
    <row r="56" s="2" customFormat="1" ht="16.8" customHeight="1">
      <c r="A56" s="39"/>
      <c r="B56" s="45"/>
      <c r="C56" s="326" t="s">
        <v>130</v>
      </c>
      <c r="D56" s="326" t="s">
        <v>204</v>
      </c>
      <c r="E56" s="17" t="s">
        <v>1</v>
      </c>
      <c r="F56" s="327">
        <v>2</v>
      </c>
      <c r="G56" s="39"/>
      <c r="H56" s="45"/>
    </row>
    <row r="57" s="2" customFormat="1" ht="16.8" customHeight="1">
      <c r="A57" s="39"/>
      <c r="B57" s="45"/>
      <c r="C57" s="328" t="s">
        <v>719</v>
      </c>
      <c r="D57" s="39"/>
      <c r="E57" s="39"/>
      <c r="F57" s="39"/>
      <c r="G57" s="39"/>
      <c r="H57" s="45"/>
    </row>
    <row r="58" s="2" customFormat="1" ht="16.8" customHeight="1">
      <c r="A58" s="39"/>
      <c r="B58" s="45"/>
      <c r="C58" s="326" t="s">
        <v>270</v>
      </c>
      <c r="D58" s="326" t="s">
        <v>271</v>
      </c>
      <c r="E58" s="17" t="s">
        <v>129</v>
      </c>
      <c r="F58" s="327">
        <v>2</v>
      </c>
      <c r="G58" s="39"/>
      <c r="H58" s="45"/>
    </row>
    <row r="59" s="2" customFormat="1" ht="16.8" customHeight="1">
      <c r="A59" s="39"/>
      <c r="B59" s="45"/>
      <c r="C59" s="326" t="s">
        <v>312</v>
      </c>
      <c r="D59" s="326" t="s">
        <v>313</v>
      </c>
      <c r="E59" s="17" t="s">
        <v>142</v>
      </c>
      <c r="F59" s="327">
        <v>7.5999999999999996</v>
      </c>
      <c r="G59" s="39"/>
      <c r="H59" s="45"/>
    </row>
    <row r="60" s="2" customFormat="1" ht="16.8" customHeight="1">
      <c r="A60" s="39"/>
      <c r="B60" s="45"/>
      <c r="C60" s="326" t="s">
        <v>343</v>
      </c>
      <c r="D60" s="326" t="s">
        <v>344</v>
      </c>
      <c r="E60" s="17" t="s">
        <v>129</v>
      </c>
      <c r="F60" s="327">
        <v>16</v>
      </c>
      <c r="G60" s="39"/>
      <c r="H60" s="45"/>
    </row>
    <row r="61" s="2" customFormat="1" ht="16.8" customHeight="1">
      <c r="A61" s="39"/>
      <c r="B61" s="45"/>
      <c r="C61" s="326" t="s">
        <v>380</v>
      </c>
      <c r="D61" s="326" t="s">
        <v>381</v>
      </c>
      <c r="E61" s="17" t="s">
        <v>376</v>
      </c>
      <c r="F61" s="327">
        <v>16</v>
      </c>
      <c r="G61" s="39"/>
      <c r="H61" s="45"/>
    </row>
    <row r="62" s="2" customFormat="1" ht="16.8" customHeight="1">
      <c r="A62" s="39"/>
      <c r="B62" s="45"/>
      <c r="C62" s="326" t="s">
        <v>394</v>
      </c>
      <c r="D62" s="326" t="s">
        <v>395</v>
      </c>
      <c r="E62" s="17" t="s">
        <v>376</v>
      </c>
      <c r="F62" s="327">
        <v>18</v>
      </c>
      <c r="G62" s="39"/>
      <c r="H62" s="45"/>
    </row>
    <row r="63" s="2" customFormat="1" ht="16.8" customHeight="1">
      <c r="A63" s="39"/>
      <c r="B63" s="45"/>
      <c r="C63" s="322" t="s">
        <v>133</v>
      </c>
      <c r="D63" s="323" t="s">
        <v>134</v>
      </c>
      <c r="E63" s="324" t="s">
        <v>129</v>
      </c>
      <c r="F63" s="325">
        <v>2</v>
      </c>
      <c r="G63" s="39"/>
      <c r="H63" s="45"/>
    </row>
    <row r="64" s="2" customFormat="1" ht="16.8" customHeight="1">
      <c r="A64" s="39"/>
      <c r="B64" s="45"/>
      <c r="C64" s="326" t="s">
        <v>1</v>
      </c>
      <c r="D64" s="326" t="s">
        <v>277</v>
      </c>
      <c r="E64" s="17" t="s">
        <v>1</v>
      </c>
      <c r="F64" s="327">
        <v>2</v>
      </c>
      <c r="G64" s="39"/>
      <c r="H64" s="45"/>
    </row>
    <row r="65" s="2" customFormat="1" ht="16.8" customHeight="1">
      <c r="A65" s="39"/>
      <c r="B65" s="45"/>
      <c r="C65" s="326" t="s">
        <v>133</v>
      </c>
      <c r="D65" s="326" t="s">
        <v>204</v>
      </c>
      <c r="E65" s="17" t="s">
        <v>1</v>
      </c>
      <c r="F65" s="327">
        <v>2</v>
      </c>
      <c r="G65" s="39"/>
      <c r="H65" s="45"/>
    </row>
    <row r="66" s="2" customFormat="1" ht="16.8" customHeight="1">
      <c r="A66" s="39"/>
      <c r="B66" s="45"/>
      <c r="C66" s="328" t="s">
        <v>719</v>
      </c>
      <c r="D66" s="39"/>
      <c r="E66" s="39"/>
      <c r="F66" s="39"/>
      <c r="G66" s="39"/>
      <c r="H66" s="45"/>
    </row>
    <row r="67" s="2" customFormat="1" ht="16.8" customHeight="1">
      <c r="A67" s="39"/>
      <c r="B67" s="45"/>
      <c r="C67" s="326" t="s">
        <v>274</v>
      </c>
      <c r="D67" s="326" t="s">
        <v>275</v>
      </c>
      <c r="E67" s="17" t="s">
        <v>129</v>
      </c>
      <c r="F67" s="327">
        <v>2</v>
      </c>
      <c r="G67" s="39"/>
      <c r="H67" s="45"/>
    </row>
    <row r="68" s="2" customFormat="1" ht="16.8" customHeight="1">
      <c r="A68" s="39"/>
      <c r="B68" s="45"/>
      <c r="C68" s="326" t="s">
        <v>319</v>
      </c>
      <c r="D68" s="326" t="s">
        <v>320</v>
      </c>
      <c r="E68" s="17" t="s">
        <v>142</v>
      </c>
      <c r="F68" s="327">
        <v>9.5999999999999996</v>
      </c>
      <c r="G68" s="39"/>
      <c r="H68" s="45"/>
    </row>
    <row r="69" s="2" customFormat="1" ht="16.8" customHeight="1">
      <c r="A69" s="39"/>
      <c r="B69" s="45"/>
      <c r="C69" s="326" t="s">
        <v>343</v>
      </c>
      <c r="D69" s="326" t="s">
        <v>344</v>
      </c>
      <c r="E69" s="17" t="s">
        <v>129</v>
      </c>
      <c r="F69" s="327">
        <v>16</v>
      </c>
      <c r="G69" s="39"/>
      <c r="H69" s="45"/>
    </row>
    <row r="70" s="2" customFormat="1" ht="16.8" customHeight="1">
      <c r="A70" s="39"/>
      <c r="B70" s="45"/>
      <c r="C70" s="326" t="s">
        <v>380</v>
      </c>
      <c r="D70" s="326" t="s">
        <v>381</v>
      </c>
      <c r="E70" s="17" t="s">
        <v>376</v>
      </c>
      <c r="F70" s="327">
        <v>16</v>
      </c>
      <c r="G70" s="39"/>
      <c r="H70" s="45"/>
    </row>
    <row r="71" s="2" customFormat="1" ht="16.8" customHeight="1">
      <c r="A71" s="39"/>
      <c r="B71" s="45"/>
      <c r="C71" s="326" t="s">
        <v>394</v>
      </c>
      <c r="D71" s="326" t="s">
        <v>395</v>
      </c>
      <c r="E71" s="17" t="s">
        <v>376</v>
      </c>
      <c r="F71" s="327">
        <v>18</v>
      </c>
      <c r="G71" s="39"/>
      <c r="H71" s="45"/>
    </row>
    <row r="72" s="2" customFormat="1" ht="16.8" customHeight="1">
      <c r="A72" s="39"/>
      <c r="B72" s="45"/>
      <c r="C72" s="322" t="s">
        <v>154</v>
      </c>
      <c r="D72" s="323" t="s">
        <v>155</v>
      </c>
      <c r="E72" s="324" t="s">
        <v>129</v>
      </c>
      <c r="F72" s="325">
        <v>2230</v>
      </c>
      <c r="G72" s="39"/>
      <c r="H72" s="45"/>
    </row>
    <row r="73" s="2" customFormat="1" ht="16.8" customHeight="1">
      <c r="A73" s="39"/>
      <c r="B73" s="45"/>
      <c r="C73" s="326" t="s">
        <v>1</v>
      </c>
      <c r="D73" s="326" t="s">
        <v>309</v>
      </c>
      <c r="E73" s="17" t="s">
        <v>1</v>
      </c>
      <c r="F73" s="327">
        <v>2384.5599999999999</v>
      </c>
      <c r="G73" s="39"/>
      <c r="H73" s="45"/>
    </row>
    <row r="74" s="2" customFormat="1" ht="16.8" customHeight="1">
      <c r="A74" s="39"/>
      <c r="B74" s="45"/>
      <c r="C74" s="326" t="s">
        <v>1</v>
      </c>
      <c r="D74" s="326" t="s">
        <v>310</v>
      </c>
      <c r="E74" s="17" t="s">
        <v>1</v>
      </c>
      <c r="F74" s="327">
        <v>-154</v>
      </c>
      <c r="G74" s="39"/>
      <c r="H74" s="45"/>
    </row>
    <row r="75" s="2" customFormat="1" ht="16.8" customHeight="1">
      <c r="A75" s="39"/>
      <c r="B75" s="45"/>
      <c r="C75" s="326" t="s">
        <v>1</v>
      </c>
      <c r="D75" s="326" t="s">
        <v>311</v>
      </c>
      <c r="E75" s="17" t="s">
        <v>1</v>
      </c>
      <c r="F75" s="327">
        <v>-0.56000000000000005</v>
      </c>
      <c r="G75" s="39"/>
      <c r="H75" s="45"/>
    </row>
    <row r="76" s="2" customFormat="1" ht="16.8" customHeight="1">
      <c r="A76" s="39"/>
      <c r="B76" s="45"/>
      <c r="C76" s="326" t="s">
        <v>154</v>
      </c>
      <c r="D76" s="326" t="s">
        <v>204</v>
      </c>
      <c r="E76" s="17" t="s">
        <v>1</v>
      </c>
      <c r="F76" s="327">
        <v>2230</v>
      </c>
      <c r="G76" s="39"/>
      <c r="H76" s="45"/>
    </row>
    <row r="77" s="2" customFormat="1" ht="16.8" customHeight="1">
      <c r="A77" s="39"/>
      <c r="B77" s="45"/>
      <c r="C77" s="328" t="s">
        <v>719</v>
      </c>
      <c r="D77" s="39"/>
      <c r="E77" s="39"/>
      <c r="F77" s="39"/>
      <c r="G77" s="39"/>
      <c r="H77" s="45"/>
    </row>
    <row r="78" s="2" customFormat="1" ht="16.8" customHeight="1">
      <c r="A78" s="39"/>
      <c r="B78" s="45"/>
      <c r="C78" s="326" t="s">
        <v>305</v>
      </c>
      <c r="D78" s="326" t="s">
        <v>306</v>
      </c>
      <c r="E78" s="17" t="s">
        <v>129</v>
      </c>
      <c r="F78" s="327">
        <v>2230</v>
      </c>
      <c r="G78" s="39"/>
      <c r="H78" s="45"/>
    </row>
    <row r="79" s="2" customFormat="1" ht="16.8" customHeight="1">
      <c r="A79" s="39"/>
      <c r="B79" s="45"/>
      <c r="C79" s="326" t="s">
        <v>526</v>
      </c>
      <c r="D79" s="326" t="s">
        <v>527</v>
      </c>
      <c r="E79" s="17" t="s">
        <v>129</v>
      </c>
      <c r="F79" s="327">
        <v>2230</v>
      </c>
      <c r="G79" s="39"/>
      <c r="H79" s="45"/>
    </row>
    <row r="80" s="2" customFormat="1" ht="16.8" customHeight="1">
      <c r="A80" s="39"/>
      <c r="B80" s="45"/>
      <c r="C80" s="326" t="s">
        <v>582</v>
      </c>
      <c r="D80" s="326" t="s">
        <v>583</v>
      </c>
      <c r="E80" s="17" t="s">
        <v>113</v>
      </c>
      <c r="F80" s="327">
        <v>1.272</v>
      </c>
      <c r="G80" s="39"/>
      <c r="H80" s="45"/>
    </row>
    <row r="81" s="2" customFormat="1" ht="16.8" customHeight="1">
      <c r="A81" s="39"/>
      <c r="B81" s="45"/>
      <c r="C81" s="322" t="s">
        <v>148</v>
      </c>
      <c r="D81" s="323" t="s">
        <v>149</v>
      </c>
      <c r="E81" s="324" t="s">
        <v>129</v>
      </c>
      <c r="F81" s="325">
        <v>4932</v>
      </c>
      <c r="G81" s="39"/>
      <c r="H81" s="45"/>
    </row>
    <row r="82" s="2" customFormat="1" ht="16.8" customHeight="1">
      <c r="A82" s="39"/>
      <c r="B82" s="45"/>
      <c r="C82" s="326" t="s">
        <v>1</v>
      </c>
      <c r="D82" s="326" t="s">
        <v>282</v>
      </c>
      <c r="E82" s="17" t="s">
        <v>1</v>
      </c>
      <c r="F82" s="327">
        <v>4931.1999999999998</v>
      </c>
      <c r="G82" s="39"/>
      <c r="H82" s="45"/>
    </row>
    <row r="83" s="2" customFormat="1" ht="16.8" customHeight="1">
      <c r="A83" s="39"/>
      <c r="B83" s="45"/>
      <c r="C83" s="326" t="s">
        <v>1</v>
      </c>
      <c r="D83" s="326" t="s">
        <v>283</v>
      </c>
      <c r="E83" s="17" t="s">
        <v>1</v>
      </c>
      <c r="F83" s="327">
        <v>0.80000000000000004</v>
      </c>
      <c r="G83" s="39"/>
      <c r="H83" s="45"/>
    </row>
    <row r="84" s="2" customFormat="1" ht="16.8" customHeight="1">
      <c r="A84" s="39"/>
      <c r="B84" s="45"/>
      <c r="C84" s="326" t="s">
        <v>148</v>
      </c>
      <c r="D84" s="326" t="s">
        <v>204</v>
      </c>
      <c r="E84" s="17" t="s">
        <v>1</v>
      </c>
      <c r="F84" s="327">
        <v>4932</v>
      </c>
      <c r="G84" s="39"/>
      <c r="H84" s="45"/>
    </row>
    <row r="85" s="2" customFormat="1" ht="16.8" customHeight="1">
      <c r="A85" s="39"/>
      <c r="B85" s="45"/>
      <c r="C85" s="328" t="s">
        <v>719</v>
      </c>
      <c r="D85" s="39"/>
      <c r="E85" s="39"/>
      <c r="F85" s="39"/>
      <c r="G85" s="39"/>
      <c r="H85" s="45"/>
    </row>
    <row r="86" s="2" customFormat="1" ht="16.8" customHeight="1">
      <c r="A86" s="39"/>
      <c r="B86" s="45"/>
      <c r="C86" s="326" t="s">
        <v>278</v>
      </c>
      <c r="D86" s="326" t="s">
        <v>279</v>
      </c>
      <c r="E86" s="17" t="s">
        <v>129</v>
      </c>
      <c r="F86" s="327">
        <v>4932</v>
      </c>
      <c r="G86" s="39"/>
      <c r="H86" s="45"/>
    </row>
    <row r="87" s="2" customFormat="1" ht="16.8" customHeight="1">
      <c r="A87" s="39"/>
      <c r="B87" s="45"/>
      <c r="C87" s="326" t="s">
        <v>522</v>
      </c>
      <c r="D87" s="326" t="s">
        <v>523</v>
      </c>
      <c r="E87" s="17" t="s">
        <v>129</v>
      </c>
      <c r="F87" s="327">
        <v>5032</v>
      </c>
      <c r="G87" s="39"/>
      <c r="H87" s="45"/>
    </row>
    <row r="88" s="2" customFormat="1" ht="16.8" customHeight="1">
      <c r="A88" s="39"/>
      <c r="B88" s="45"/>
      <c r="C88" s="326" t="s">
        <v>582</v>
      </c>
      <c r="D88" s="326" t="s">
        <v>583</v>
      </c>
      <c r="E88" s="17" t="s">
        <v>113</v>
      </c>
      <c r="F88" s="327">
        <v>1.272</v>
      </c>
      <c r="G88" s="39"/>
      <c r="H88" s="45"/>
    </row>
    <row r="89" s="2" customFormat="1" ht="16.8" customHeight="1">
      <c r="A89" s="39"/>
      <c r="B89" s="45"/>
      <c r="C89" s="322" t="s">
        <v>151</v>
      </c>
      <c r="D89" s="323" t="s">
        <v>152</v>
      </c>
      <c r="E89" s="324" t="s">
        <v>129</v>
      </c>
      <c r="F89" s="325">
        <v>100</v>
      </c>
      <c r="G89" s="39"/>
      <c r="H89" s="45"/>
    </row>
    <row r="90" s="2" customFormat="1" ht="16.8" customHeight="1">
      <c r="A90" s="39"/>
      <c r="B90" s="45"/>
      <c r="C90" s="326" t="s">
        <v>1</v>
      </c>
      <c r="D90" s="326" t="s">
        <v>295</v>
      </c>
      <c r="E90" s="17" t="s">
        <v>1</v>
      </c>
      <c r="F90" s="327">
        <v>100</v>
      </c>
      <c r="G90" s="39"/>
      <c r="H90" s="45"/>
    </row>
    <row r="91" s="2" customFormat="1" ht="16.8" customHeight="1">
      <c r="A91" s="39"/>
      <c r="B91" s="45"/>
      <c r="C91" s="326" t="s">
        <v>151</v>
      </c>
      <c r="D91" s="326" t="s">
        <v>204</v>
      </c>
      <c r="E91" s="17" t="s">
        <v>1</v>
      </c>
      <c r="F91" s="327">
        <v>100</v>
      </c>
      <c r="G91" s="39"/>
      <c r="H91" s="45"/>
    </row>
    <row r="92" s="2" customFormat="1" ht="16.8" customHeight="1">
      <c r="A92" s="39"/>
      <c r="B92" s="45"/>
      <c r="C92" s="328" t="s">
        <v>719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326" t="s">
        <v>291</v>
      </c>
      <c r="D93" s="326" t="s">
        <v>292</v>
      </c>
      <c r="E93" s="17" t="s">
        <v>129</v>
      </c>
      <c r="F93" s="327">
        <v>100</v>
      </c>
      <c r="G93" s="39"/>
      <c r="H93" s="45"/>
    </row>
    <row r="94" s="2" customFormat="1" ht="16.8" customHeight="1">
      <c r="A94" s="39"/>
      <c r="B94" s="45"/>
      <c r="C94" s="326" t="s">
        <v>522</v>
      </c>
      <c r="D94" s="326" t="s">
        <v>523</v>
      </c>
      <c r="E94" s="17" t="s">
        <v>129</v>
      </c>
      <c r="F94" s="327">
        <v>5032</v>
      </c>
      <c r="G94" s="39"/>
      <c r="H94" s="45"/>
    </row>
    <row r="95" s="2" customFormat="1" ht="16.8" customHeight="1">
      <c r="A95" s="39"/>
      <c r="B95" s="45"/>
      <c r="C95" s="326" t="s">
        <v>582</v>
      </c>
      <c r="D95" s="326" t="s">
        <v>583</v>
      </c>
      <c r="E95" s="17" t="s">
        <v>113</v>
      </c>
      <c r="F95" s="327">
        <v>1.272</v>
      </c>
      <c r="G95" s="39"/>
      <c r="H95" s="45"/>
    </row>
    <row r="96" s="2" customFormat="1" ht="16.8" customHeight="1">
      <c r="A96" s="39"/>
      <c r="B96" s="45"/>
      <c r="C96" s="322" t="s">
        <v>157</v>
      </c>
      <c r="D96" s="323" t="s">
        <v>158</v>
      </c>
      <c r="E96" s="324" t="s">
        <v>113</v>
      </c>
      <c r="F96" s="325">
        <v>1.272</v>
      </c>
      <c r="G96" s="39"/>
      <c r="H96" s="45"/>
    </row>
    <row r="97" s="2" customFormat="1" ht="16.8" customHeight="1">
      <c r="A97" s="39"/>
      <c r="B97" s="45"/>
      <c r="C97" s="326" t="s">
        <v>1</v>
      </c>
      <c r="D97" s="326" t="s">
        <v>587</v>
      </c>
      <c r="E97" s="17" t="s">
        <v>1</v>
      </c>
      <c r="F97" s="327">
        <v>0.91700000000000004</v>
      </c>
      <c r="G97" s="39"/>
      <c r="H97" s="45"/>
    </row>
    <row r="98" s="2" customFormat="1" ht="16.8" customHeight="1">
      <c r="A98" s="39"/>
      <c r="B98" s="45"/>
      <c r="C98" s="326" t="s">
        <v>1</v>
      </c>
      <c r="D98" s="326" t="s">
        <v>588</v>
      </c>
      <c r="E98" s="17" t="s">
        <v>1</v>
      </c>
      <c r="F98" s="327">
        <v>0.02</v>
      </c>
      <c r="G98" s="39"/>
      <c r="H98" s="45"/>
    </row>
    <row r="99" s="2" customFormat="1" ht="16.8" customHeight="1">
      <c r="A99" s="39"/>
      <c r="B99" s="45"/>
      <c r="C99" s="326" t="s">
        <v>1</v>
      </c>
      <c r="D99" s="326" t="s">
        <v>589</v>
      </c>
      <c r="E99" s="17" t="s">
        <v>1</v>
      </c>
      <c r="F99" s="327">
        <v>0.33500000000000002</v>
      </c>
      <c r="G99" s="39"/>
      <c r="H99" s="45"/>
    </row>
    <row r="100" s="2" customFormat="1" ht="16.8" customHeight="1">
      <c r="A100" s="39"/>
      <c r="B100" s="45"/>
      <c r="C100" s="326" t="s">
        <v>157</v>
      </c>
      <c r="D100" s="326" t="s">
        <v>204</v>
      </c>
      <c r="E100" s="17" t="s">
        <v>1</v>
      </c>
      <c r="F100" s="327">
        <v>1.272</v>
      </c>
      <c r="G100" s="39"/>
      <c r="H100" s="45"/>
    </row>
    <row r="101" s="2" customFormat="1" ht="16.8" customHeight="1">
      <c r="A101" s="39"/>
      <c r="B101" s="45"/>
      <c r="C101" s="328" t="s">
        <v>719</v>
      </c>
      <c r="D101" s="39"/>
      <c r="E101" s="39"/>
      <c r="F101" s="39"/>
      <c r="G101" s="39"/>
      <c r="H101" s="45"/>
    </row>
    <row r="102" s="2" customFormat="1" ht="16.8" customHeight="1">
      <c r="A102" s="39"/>
      <c r="B102" s="45"/>
      <c r="C102" s="326" t="s">
        <v>582</v>
      </c>
      <c r="D102" s="326" t="s">
        <v>583</v>
      </c>
      <c r="E102" s="17" t="s">
        <v>113</v>
      </c>
      <c r="F102" s="327">
        <v>1.272</v>
      </c>
      <c r="G102" s="39"/>
      <c r="H102" s="45"/>
    </row>
    <row r="103" s="2" customFormat="1" ht="16.8" customHeight="1">
      <c r="A103" s="39"/>
      <c r="B103" s="45"/>
      <c r="C103" s="326" t="s">
        <v>562</v>
      </c>
      <c r="D103" s="326" t="s">
        <v>563</v>
      </c>
      <c r="E103" s="17" t="s">
        <v>113</v>
      </c>
      <c r="F103" s="327">
        <v>3432.5999999999999</v>
      </c>
      <c r="G103" s="39"/>
      <c r="H103" s="45"/>
    </row>
    <row r="104" s="2" customFormat="1" ht="16.8" customHeight="1">
      <c r="A104" s="39"/>
      <c r="B104" s="45"/>
      <c r="C104" s="322" t="s">
        <v>120</v>
      </c>
      <c r="D104" s="323" t="s">
        <v>121</v>
      </c>
      <c r="E104" s="324" t="s">
        <v>117</v>
      </c>
      <c r="F104" s="325">
        <v>1.3400000000000001</v>
      </c>
      <c r="G104" s="39"/>
      <c r="H104" s="45"/>
    </row>
    <row r="105" s="2" customFormat="1" ht="16.8" customHeight="1">
      <c r="A105" s="39"/>
      <c r="B105" s="45"/>
      <c r="C105" s="326" t="s">
        <v>1</v>
      </c>
      <c r="D105" s="326" t="s">
        <v>210</v>
      </c>
      <c r="E105" s="17" t="s">
        <v>1</v>
      </c>
      <c r="F105" s="327">
        <v>1.3400000000000001</v>
      </c>
      <c r="G105" s="39"/>
      <c r="H105" s="45"/>
    </row>
    <row r="106" s="2" customFormat="1" ht="16.8" customHeight="1">
      <c r="A106" s="39"/>
      <c r="B106" s="45"/>
      <c r="C106" s="326" t="s">
        <v>120</v>
      </c>
      <c r="D106" s="326" t="s">
        <v>204</v>
      </c>
      <c r="E106" s="17" t="s">
        <v>1</v>
      </c>
      <c r="F106" s="327">
        <v>1.3400000000000001</v>
      </c>
      <c r="G106" s="39"/>
      <c r="H106" s="45"/>
    </row>
    <row r="107" s="2" customFormat="1" ht="16.8" customHeight="1">
      <c r="A107" s="39"/>
      <c r="B107" s="45"/>
      <c r="C107" s="328" t="s">
        <v>719</v>
      </c>
      <c r="D107" s="39"/>
      <c r="E107" s="39"/>
      <c r="F107" s="39"/>
      <c r="G107" s="39"/>
      <c r="H107" s="45"/>
    </row>
    <row r="108" s="2" customFormat="1" ht="16.8" customHeight="1">
      <c r="A108" s="39"/>
      <c r="B108" s="45"/>
      <c r="C108" s="326" t="s">
        <v>206</v>
      </c>
      <c r="D108" s="326" t="s">
        <v>207</v>
      </c>
      <c r="E108" s="17" t="s">
        <v>117</v>
      </c>
      <c r="F108" s="327">
        <v>1.3400000000000001</v>
      </c>
      <c r="G108" s="39"/>
      <c r="H108" s="45"/>
    </row>
    <row r="109" s="2" customFormat="1" ht="16.8" customHeight="1">
      <c r="A109" s="39"/>
      <c r="B109" s="45"/>
      <c r="C109" s="326" t="s">
        <v>211</v>
      </c>
      <c r="D109" s="326" t="s">
        <v>212</v>
      </c>
      <c r="E109" s="17" t="s">
        <v>125</v>
      </c>
      <c r="F109" s="327">
        <v>1397</v>
      </c>
      <c r="G109" s="39"/>
      <c r="H109" s="45"/>
    </row>
    <row r="110" s="2" customFormat="1" ht="16.8" customHeight="1">
      <c r="A110" s="39"/>
      <c r="B110" s="45"/>
      <c r="C110" s="326" t="s">
        <v>358</v>
      </c>
      <c r="D110" s="326" t="s">
        <v>359</v>
      </c>
      <c r="E110" s="17" t="s">
        <v>117</v>
      </c>
      <c r="F110" s="327">
        <v>2.0670000000000002</v>
      </c>
      <c r="G110" s="39"/>
      <c r="H110" s="45"/>
    </row>
    <row r="111" s="2" customFormat="1">
      <c r="A111" s="39"/>
      <c r="B111" s="45"/>
      <c r="C111" s="326" t="s">
        <v>405</v>
      </c>
      <c r="D111" s="326" t="s">
        <v>406</v>
      </c>
      <c r="E111" s="17" t="s">
        <v>142</v>
      </c>
      <c r="F111" s="327">
        <v>2680</v>
      </c>
      <c r="G111" s="39"/>
      <c r="H111" s="45"/>
    </row>
    <row r="112" s="2" customFormat="1" ht="16.8" customHeight="1">
      <c r="A112" s="39"/>
      <c r="B112" s="45"/>
      <c r="C112" s="326" t="s">
        <v>278</v>
      </c>
      <c r="D112" s="326" t="s">
        <v>279</v>
      </c>
      <c r="E112" s="17" t="s">
        <v>129</v>
      </c>
      <c r="F112" s="327">
        <v>4932</v>
      </c>
      <c r="G112" s="39"/>
      <c r="H112" s="45"/>
    </row>
    <row r="113" s="2" customFormat="1" ht="16.8" customHeight="1">
      <c r="A113" s="39"/>
      <c r="B113" s="45"/>
      <c r="C113" s="322" t="s">
        <v>115</v>
      </c>
      <c r="D113" s="323" t="s">
        <v>116</v>
      </c>
      <c r="E113" s="324" t="s">
        <v>117</v>
      </c>
      <c r="F113" s="325">
        <v>0.72699999999999998</v>
      </c>
      <c r="G113" s="39"/>
      <c r="H113" s="45"/>
    </row>
    <row r="114" s="2" customFormat="1" ht="16.8" customHeight="1">
      <c r="A114" s="39"/>
      <c r="B114" s="45"/>
      <c r="C114" s="326" t="s">
        <v>115</v>
      </c>
      <c r="D114" s="326" t="s">
        <v>203</v>
      </c>
      <c r="E114" s="17" t="s">
        <v>1</v>
      </c>
      <c r="F114" s="327">
        <v>0.72699999999999998</v>
      </c>
      <c r="G114" s="39"/>
      <c r="H114" s="45"/>
    </row>
    <row r="115" s="2" customFormat="1" ht="16.8" customHeight="1">
      <c r="A115" s="39"/>
      <c r="B115" s="45"/>
      <c r="C115" s="328" t="s">
        <v>719</v>
      </c>
      <c r="D115" s="39"/>
      <c r="E115" s="39"/>
      <c r="F115" s="39"/>
      <c r="G115" s="39"/>
      <c r="H115" s="45"/>
    </row>
    <row r="116" s="2" customFormat="1" ht="16.8" customHeight="1">
      <c r="A116" s="39"/>
      <c r="B116" s="45"/>
      <c r="C116" s="326" t="s">
        <v>197</v>
      </c>
      <c r="D116" s="326" t="s">
        <v>198</v>
      </c>
      <c r="E116" s="17" t="s">
        <v>117</v>
      </c>
      <c r="F116" s="327">
        <v>0.72699999999999998</v>
      </c>
      <c r="G116" s="39"/>
      <c r="H116" s="45"/>
    </row>
    <row r="117" s="2" customFormat="1" ht="16.8" customHeight="1">
      <c r="A117" s="39"/>
      <c r="B117" s="45"/>
      <c r="C117" s="326" t="s">
        <v>211</v>
      </c>
      <c r="D117" s="326" t="s">
        <v>212</v>
      </c>
      <c r="E117" s="17" t="s">
        <v>125</v>
      </c>
      <c r="F117" s="327">
        <v>1397</v>
      </c>
      <c r="G117" s="39"/>
      <c r="H117" s="45"/>
    </row>
    <row r="118" s="2" customFormat="1" ht="16.8" customHeight="1">
      <c r="A118" s="39"/>
      <c r="B118" s="45"/>
      <c r="C118" s="326" t="s">
        <v>358</v>
      </c>
      <c r="D118" s="326" t="s">
        <v>359</v>
      </c>
      <c r="E118" s="17" t="s">
        <v>117</v>
      </c>
      <c r="F118" s="327">
        <v>2.0670000000000002</v>
      </c>
      <c r="G118" s="39"/>
      <c r="H118" s="45"/>
    </row>
    <row r="119" s="2" customFormat="1">
      <c r="A119" s="39"/>
      <c r="B119" s="45"/>
      <c r="C119" s="326" t="s">
        <v>399</v>
      </c>
      <c r="D119" s="326" t="s">
        <v>400</v>
      </c>
      <c r="E119" s="17" t="s">
        <v>142</v>
      </c>
      <c r="F119" s="327">
        <v>1454</v>
      </c>
      <c r="G119" s="39"/>
      <c r="H119" s="45"/>
    </row>
    <row r="120" s="2" customFormat="1" ht="16.8" customHeight="1">
      <c r="A120" s="39"/>
      <c r="B120" s="45"/>
      <c r="C120" s="326" t="s">
        <v>305</v>
      </c>
      <c r="D120" s="326" t="s">
        <v>306</v>
      </c>
      <c r="E120" s="17" t="s">
        <v>129</v>
      </c>
      <c r="F120" s="327">
        <v>2230</v>
      </c>
      <c r="G120" s="39"/>
      <c r="H120" s="45"/>
    </row>
    <row r="121" s="2" customFormat="1" ht="16.8" customHeight="1">
      <c r="A121" s="39"/>
      <c r="B121" s="45"/>
      <c r="C121" s="322" t="s">
        <v>123</v>
      </c>
      <c r="D121" s="323" t="s">
        <v>124</v>
      </c>
      <c r="E121" s="324" t="s">
        <v>125</v>
      </c>
      <c r="F121" s="325">
        <v>1397</v>
      </c>
      <c r="G121" s="39"/>
      <c r="H121" s="45"/>
    </row>
    <row r="122" s="2" customFormat="1" ht="16.8" customHeight="1">
      <c r="A122" s="39"/>
      <c r="B122" s="45"/>
      <c r="C122" s="326" t="s">
        <v>1</v>
      </c>
      <c r="D122" s="326" t="s">
        <v>216</v>
      </c>
      <c r="E122" s="17" t="s">
        <v>1</v>
      </c>
      <c r="F122" s="327">
        <v>727</v>
      </c>
      <c r="G122" s="39"/>
      <c r="H122" s="45"/>
    </row>
    <row r="123" s="2" customFormat="1" ht="16.8" customHeight="1">
      <c r="A123" s="39"/>
      <c r="B123" s="45"/>
      <c r="C123" s="326" t="s">
        <v>1</v>
      </c>
      <c r="D123" s="326" t="s">
        <v>217</v>
      </c>
      <c r="E123" s="17" t="s">
        <v>1</v>
      </c>
      <c r="F123" s="327">
        <v>670</v>
      </c>
      <c r="G123" s="39"/>
      <c r="H123" s="45"/>
    </row>
    <row r="124" s="2" customFormat="1" ht="16.8" customHeight="1">
      <c r="A124" s="39"/>
      <c r="B124" s="45"/>
      <c r="C124" s="326" t="s">
        <v>123</v>
      </c>
      <c r="D124" s="326" t="s">
        <v>204</v>
      </c>
      <c r="E124" s="17" t="s">
        <v>1</v>
      </c>
      <c r="F124" s="327">
        <v>1397</v>
      </c>
      <c r="G124" s="39"/>
      <c r="H124" s="45"/>
    </row>
    <row r="125" s="2" customFormat="1" ht="16.8" customHeight="1">
      <c r="A125" s="39"/>
      <c r="B125" s="45"/>
      <c r="C125" s="328" t="s">
        <v>719</v>
      </c>
      <c r="D125" s="39"/>
      <c r="E125" s="39"/>
      <c r="F125" s="39"/>
      <c r="G125" s="39"/>
      <c r="H125" s="45"/>
    </row>
    <row r="126" s="2" customFormat="1" ht="16.8" customHeight="1">
      <c r="A126" s="39"/>
      <c r="B126" s="45"/>
      <c r="C126" s="326" t="s">
        <v>211</v>
      </c>
      <c r="D126" s="326" t="s">
        <v>212</v>
      </c>
      <c r="E126" s="17" t="s">
        <v>125</v>
      </c>
      <c r="F126" s="327">
        <v>1397</v>
      </c>
      <c r="G126" s="39"/>
      <c r="H126" s="45"/>
    </row>
    <row r="127" s="2" customFormat="1">
      <c r="A127" s="39"/>
      <c r="B127" s="45"/>
      <c r="C127" s="326" t="s">
        <v>542</v>
      </c>
      <c r="D127" s="326" t="s">
        <v>543</v>
      </c>
      <c r="E127" s="17" t="s">
        <v>113</v>
      </c>
      <c r="F127" s="327">
        <v>2239.3910000000001</v>
      </c>
      <c r="G127" s="39"/>
      <c r="H127" s="45"/>
    </row>
    <row r="128" s="2" customFormat="1">
      <c r="A128" s="39"/>
      <c r="B128" s="45"/>
      <c r="C128" s="326" t="s">
        <v>548</v>
      </c>
      <c r="D128" s="326" t="s">
        <v>549</v>
      </c>
      <c r="E128" s="17" t="s">
        <v>113</v>
      </c>
      <c r="F128" s="327">
        <v>3432.5999999999999</v>
      </c>
      <c r="G128" s="39"/>
      <c r="H128" s="45"/>
    </row>
    <row r="129" s="2" customFormat="1" ht="16.8" customHeight="1">
      <c r="A129" s="39"/>
      <c r="B129" s="45"/>
      <c r="C129" s="326" t="s">
        <v>260</v>
      </c>
      <c r="D129" s="326" t="s">
        <v>261</v>
      </c>
      <c r="E129" s="17" t="s">
        <v>113</v>
      </c>
      <c r="F129" s="327">
        <v>2239.3910000000001</v>
      </c>
      <c r="G129" s="39"/>
      <c r="H129" s="45"/>
    </row>
    <row r="130" s="2" customFormat="1" ht="16.8" customHeight="1">
      <c r="A130" s="39"/>
      <c r="B130" s="45"/>
      <c r="C130" s="322" t="s">
        <v>111</v>
      </c>
      <c r="D130" s="323" t="s">
        <v>112</v>
      </c>
      <c r="E130" s="324" t="s">
        <v>113</v>
      </c>
      <c r="F130" s="325">
        <v>3432.5999999999999</v>
      </c>
      <c r="G130" s="39"/>
      <c r="H130" s="45"/>
    </row>
    <row r="131" s="2" customFormat="1" ht="16.8" customHeight="1">
      <c r="A131" s="39"/>
      <c r="B131" s="45"/>
      <c r="C131" s="326" t="s">
        <v>1</v>
      </c>
      <c r="D131" s="326" t="s">
        <v>263</v>
      </c>
      <c r="E131" s="17" t="s">
        <v>1</v>
      </c>
      <c r="F131" s="327">
        <v>0</v>
      </c>
      <c r="G131" s="39"/>
      <c r="H131" s="45"/>
    </row>
    <row r="132" s="2" customFormat="1" ht="16.8" customHeight="1">
      <c r="A132" s="39"/>
      <c r="B132" s="45"/>
      <c r="C132" s="326" t="s">
        <v>1</v>
      </c>
      <c r="D132" s="326" t="s">
        <v>553</v>
      </c>
      <c r="E132" s="17" t="s">
        <v>1</v>
      </c>
      <c r="F132" s="327">
        <v>2514.5999999999999</v>
      </c>
      <c r="G132" s="39"/>
      <c r="H132" s="45"/>
    </row>
    <row r="133" s="2" customFormat="1" ht="16.8" customHeight="1">
      <c r="A133" s="39"/>
      <c r="B133" s="45"/>
      <c r="C133" s="326" t="s">
        <v>1</v>
      </c>
      <c r="D133" s="326" t="s">
        <v>554</v>
      </c>
      <c r="E133" s="17" t="s">
        <v>1</v>
      </c>
      <c r="F133" s="327">
        <v>810</v>
      </c>
      <c r="G133" s="39"/>
      <c r="H133" s="45"/>
    </row>
    <row r="134" s="2" customFormat="1" ht="16.8" customHeight="1">
      <c r="A134" s="39"/>
      <c r="B134" s="45"/>
      <c r="C134" s="326" t="s">
        <v>1</v>
      </c>
      <c r="D134" s="326" t="s">
        <v>555</v>
      </c>
      <c r="E134" s="17" t="s">
        <v>1</v>
      </c>
      <c r="F134" s="327">
        <v>108</v>
      </c>
      <c r="G134" s="39"/>
      <c r="H134" s="45"/>
    </row>
    <row r="135" s="2" customFormat="1" ht="16.8" customHeight="1">
      <c r="A135" s="39"/>
      <c r="B135" s="45"/>
      <c r="C135" s="326" t="s">
        <v>111</v>
      </c>
      <c r="D135" s="326" t="s">
        <v>204</v>
      </c>
      <c r="E135" s="17" t="s">
        <v>1</v>
      </c>
      <c r="F135" s="327">
        <v>3432.5999999999999</v>
      </c>
      <c r="G135" s="39"/>
      <c r="H135" s="45"/>
    </row>
    <row r="136" s="2" customFormat="1" ht="16.8" customHeight="1">
      <c r="A136" s="39"/>
      <c r="B136" s="45"/>
      <c r="C136" s="328" t="s">
        <v>719</v>
      </c>
      <c r="D136" s="39"/>
      <c r="E136" s="39"/>
      <c r="F136" s="39"/>
      <c r="G136" s="39"/>
      <c r="H136" s="45"/>
    </row>
    <row r="137" s="2" customFormat="1">
      <c r="A137" s="39"/>
      <c r="B137" s="45"/>
      <c r="C137" s="326" t="s">
        <v>548</v>
      </c>
      <c r="D137" s="326" t="s">
        <v>549</v>
      </c>
      <c r="E137" s="17" t="s">
        <v>113</v>
      </c>
      <c r="F137" s="327">
        <v>3432.5999999999999</v>
      </c>
      <c r="G137" s="39"/>
      <c r="H137" s="45"/>
    </row>
    <row r="138" s="2" customFormat="1" ht="16.8" customHeight="1">
      <c r="A138" s="39"/>
      <c r="B138" s="45"/>
      <c r="C138" s="326" t="s">
        <v>562</v>
      </c>
      <c r="D138" s="326" t="s">
        <v>563</v>
      </c>
      <c r="E138" s="17" t="s">
        <v>113</v>
      </c>
      <c r="F138" s="327">
        <v>3432.5999999999999</v>
      </c>
      <c r="G138" s="39"/>
      <c r="H138" s="45"/>
    </row>
    <row r="139" s="2" customFormat="1" ht="16.8" customHeight="1">
      <c r="A139" s="39"/>
      <c r="B139" s="45"/>
      <c r="C139" s="326" t="s">
        <v>576</v>
      </c>
      <c r="D139" s="326" t="s">
        <v>577</v>
      </c>
      <c r="E139" s="17" t="s">
        <v>113</v>
      </c>
      <c r="F139" s="327">
        <v>3432.5999999999999</v>
      </c>
      <c r="G139" s="39"/>
      <c r="H139" s="45"/>
    </row>
    <row r="140" s="2" customFormat="1" ht="16.8" customHeight="1">
      <c r="A140" s="39"/>
      <c r="B140" s="45"/>
      <c r="C140" s="322" t="s">
        <v>289</v>
      </c>
      <c r="D140" s="323" t="s">
        <v>720</v>
      </c>
      <c r="E140" s="324" t="s">
        <v>129</v>
      </c>
      <c r="F140" s="325">
        <v>440</v>
      </c>
      <c r="G140" s="39"/>
      <c r="H140" s="45"/>
    </row>
    <row r="141" s="2" customFormat="1" ht="16.8" customHeight="1">
      <c r="A141" s="39"/>
      <c r="B141" s="45"/>
      <c r="C141" s="326" t="s">
        <v>1</v>
      </c>
      <c r="D141" s="326" t="s">
        <v>288</v>
      </c>
      <c r="E141" s="17" t="s">
        <v>1</v>
      </c>
      <c r="F141" s="327">
        <v>440</v>
      </c>
      <c r="G141" s="39"/>
      <c r="H141" s="45"/>
    </row>
    <row r="142" s="2" customFormat="1" ht="16.8" customHeight="1">
      <c r="A142" s="39"/>
      <c r="B142" s="45"/>
      <c r="C142" s="326" t="s">
        <v>289</v>
      </c>
      <c r="D142" s="326" t="s">
        <v>204</v>
      </c>
      <c r="E142" s="17" t="s">
        <v>1</v>
      </c>
      <c r="F142" s="327">
        <v>440</v>
      </c>
      <c r="G142" s="39"/>
      <c r="H142" s="45"/>
    </row>
    <row r="143" s="2" customFormat="1" ht="26.4" customHeight="1">
      <c r="A143" s="39"/>
      <c r="B143" s="45"/>
      <c r="C143" s="321" t="s">
        <v>721</v>
      </c>
      <c r="D143" s="321" t="s">
        <v>107</v>
      </c>
      <c r="E143" s="39"/>
      <c r="F143" s="39"/>
      <c r="G143" s="39"/>
      <c r="H143" s="45"/>
    </row>
    <row r="144" s="2" customFormat="1" ht="16.8" customHeight="1">
      <c r="A144" s="39"/>
      <c r="B144" s="45"/>
      <c r="C144" s="322" t="s">
        <v>661</v>
      </c>
      <c r="D144" s="323" t="s">
        <v>662</v>
      </c>
      <c r="E144" s="324" t="s">
        <v>117</v>
      </c>
      <c r="F144" s="325">
        <v>2.2879999999999998</v>
      </c>
      <c r="G144" s="39"/>
      <c r="H144" s="45"/>
    </row>
    <row r="145" s="2" customFormat="1" ht="16.8" customHeight="1">
      <c r="A145" s="39"/>
      <c r="B145" s="45"/>
      <c r="C145" s="326" t="s">
        <v>1</v>
      </c>
      <c r="D145" s="326" t="s">
        <v>663</v>
      </c>
      <c r="E145" s="17" t="s">
        <v>1</v>
      </c>
      <c r="F145" s="327">
        <v>2.2879999999999998</v>
      </c>
      <c r="G145" s="39"/>
      <c r="H145" s="45"/>
    </row>
    <row r="146" s="2" customFormat="1" ht="16.8" customHeight="1">
      <c r="A146" s="39"/>
      <c r="B146" s="45"/>
      <c r="C146" s="326" t="s">
        <v>661</v>
      </c>
      <c r="D146" s="326" t="s">
        <v>204</v>
      </c>
      <c r="E146" s="17" t="s">
        <v>1</v>
      </c>
      <c r="F146" s="327">
        <v>2.2879999999999998</v>
      </c>
      <c r="G146" s="39"/>
      <c r="H146" s="45"/>
    </row>
    <row r="147" s="2" customFormat="1" ht="16.8" customHeight="1">
      <c r="A147" s="39"/>
      <c r="B147" s="45"/>
      <c r="C147" s="328" t="s">
        <v>719</v>
      </c>
      <c r="D147" s="39"/>
      <c r="E147" s="39"/>
      <c r="F147" s="39"/>
      <c r="G147" s="39"/>
      <c r="H147" s="45"/>
    </row>
    <row r="148" s="2" customFormat="1">
      <c r="A148" s="39"/>
      <c r="B148" s="45"/>
      <c r="C148" s="326" t="s">
        <v>679</v>
      </c>
      <c r="D148" s="326" t="s">
        <v>680</v>
      </c>
      <c r="E148" s="17" t="s">
        <v>117</v>
      </c>
      <c r="F148" s="327">
        <v>2.2879999999999998</v>
      </c>
      <c r="G148" s="39"/>
      <c r="H148" s="45"/>
    </row>
    <row r="149" s="2" customFormat="1" ht="16.8" customHeight="1">
      <c r="A149" s="39"/>
      <c r="B149" s="45"/>
      <c r="C149" s="326" t="s">
        <v>698</v>
      </c>
      <c r="D149" s="326" t="s">
        <v>699</v>
      </c>
      <c r="E149" s="17" t="s">
        <v>142</v>
      </c>
      <c r="F149" s="327">
        <v>4.5759999999999996</v>
      </c>
      <c r="G149" s="39"/>
      <c r="H149" s="45"/>
    </row>
    <row r="150" s="2" customFormat="1" ht="7.44" customHeight="1">
      <c r="A150" s="39"/>
      <c r="B150" s="193"/>
      <c r="C150" s="194"/>
      <c r="D150" s="194"/>
      <c r="E150" s="194"/>
      <c r="F150" s="194"/>
      <c r="G150" s="194"/>
      <c r="H150" s="45"/>
    </row>
    <row r="151" s="2" customFormat="1">
      <c r="A151" s="39"/>
      <c r="B151" s="39"/>
      <c r="C151" s="39"/>
      <c r="D151" s="39"/>
      <c r="E151" s="39"/>
      <c r="F151" s="39"/>
      <c r="G151" s="39"/>
      <c r="H151" s="39"/>
    </row>
  </sheetData>
  <sheetProtection sheet="1" formatColumns="0" formatRows="0" objects="1" scenarios="1" spinCount="100000" saltValue="rJH0icoh4iLdRluSJCWZh2IOL/z4GWUKuvZID+zQB3QS0eCaL7wQGIPJRVWVFZlq2S5jOElD2vW+qciVrRh8zQ==" hashValue="ff1dtjarzACb7agMR+smDECQcc4mcjSgRRYzaIqdWndTRPnK4Puhn6xoFoyeJnJTvXIn26CDIw7mi3Ym9r4hu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2020-02-06T07:46:38Z</dcterms:created>
  <dcterms:modified xsi:type="dcterms:W3CDTF">2020-02-06T07:46:50Z</dcterms:modified>
</cp:coreProperties>
</file>