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01 - ZRN" sheetId="2" r:id="rId2"/>
    <sheet name="02 - VRN" sheetId="3" r:id="rId3"/>
  </sheets>
  <definedNames>
    <definedName name="_xlnm.Print_Area" localSheetId="0">'Rekapitulace zakázky'!$D$4:$AO$36,'Rekapitulace zakázky'!$C$42:$AQ$57</definedName>
    <definedName name="_xlnm._FilterDatabase" localSheetId="1" hidden="1">'01 - ZRN'!$C$78:$K$339</definedName>
    <definedName name="_xlnm.Print_Area" localSheetId="1">'01 - ZRN'!$C$66:$K$339</definedName>
    <definedName name="_xlnm._FilterDatabase" localSheetId="2" hidden="1">'02 - VRN'!$C$78:$K$83</definedName>
    <definedName name="_xlnm.Print_Area" localSheetId="2">'02 - VRN'!$C$66:$K$83</definedName>
    <definedName name="_xlnm.Print_Titles" localSheetId="0">'Rekapitulace zakázky'!$52:$52</definedName>
    <definedName name="_xlnm.Print_Titles" localSheetId="1">'01 - ZRN'!$78:$78</definedName>
    <definedName name="_xlnm.Print_Titles" localSheetId="2">'02 - VRN'!$78:$78</definedName>
  </definedNames>
  <calcPr fullCalcOnLoad="1"/>
</workbook>
</file>

<file path=xl/sharedStrings.xml><?xml version="1.0" encoding="utf-8"?>
<sst xmlns="http://schemas.openxmlformats.org/spreadsheetml/2006/main" count="2635" uniqueCount="598">
  <si>
    <t>Export Komplet</t>
  </si>
  <si>
    <t>VZ</t>
  </si>
  <si>
    <t>2.0</t>
  </si>
  <si>
    <t>ZAMOK</t>
  </si>
  <si>
    <t>False</t>
  </si>
  <si>
    <t>{d3a8858e-1ac8-4826-9b81-9953502844a3}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</si>
  <si>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</si>
  <si>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</si>
  <si>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</si>
  <si>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</si>
  <si>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</si>
  <si>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</si>
  <si>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</si>
  <si>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</si>
  <si>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65019227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</si>
  <si>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</si>
  <si>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</si>
  <si>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Údržba vyšší zeleně v obvodu OŘ Ústí n.L. - OBLAST Č. 2_Změna č. 1</t>
  </si>
  <si>
    <t>0,1</t>
  </si>
  <si>
    <t>KSO:</t>
  </si>
  <si>
    <t/>
  </si>
  <si>
    <t>CC-CZ:</t>
  </si>
  <si>
    <t>1</t>
  </si>
  <si>
    <t>Místo:</t>
  </si>
  <si>
    <t>obvod Správy tratí Most</t>
  </si>
  <si>
    <t>Datum:</t>
  </si>
  <si>
    <t>16. 12. 2019</t>
  </si>
  <si>
    <t>10</t>
  </si>
  <si>
    <t>100</t>
  </si>
  <si>
    <t>Zadavatel:</t>
  </si>
  <si>
    <t>IČ:</t>
  </si>
  <si>
    <t>70994234</t>
  </si>
  <si>
    <t>Správa železnic, státní organizace; OŘ ÚNL</t>
  </si>
  <si>
    <t>DIČ:</t>
  </si>
  <si>
    <t>CZ70994234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</si>
  <si>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</si>
  <si>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</si>
  <si>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</si>
  <si>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</si>
  <si>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</si>
  <si>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</si>
  <si>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</si>
  <si>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</si>
  <si>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</si>
  <si>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</si>
  <si>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</si>
  <si>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</si>
  <si>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</si>
  <si>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</si>
  <si>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</si>
  <si>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</si>
  <si>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</si>
  <si>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</si>
  <si>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</si>
  <si>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</si>
  <si>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</si>
  <si>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</si>
  <si>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</si>
  <si>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</si>
  <si>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</si>
  <si>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</si>
  <si>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</si>
  <si>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</si>
  <si>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</si>
  <si>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</si>
  <si>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</si>
  <si>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</si>
  <si>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</si>
  <si>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</si>
  <si>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</si>
  <si>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</si>
  <si>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</si>
  <si>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</si>
  <si>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</si>
  <si>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</si>
  <si>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</si>
  <si>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</si>
  <si>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</si>
  <si>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</si>
  <si>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</si>
  <si>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</si>
  <si>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</si>
  <si>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</si>
  <si>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ZRN</t>
  </si>
  <si>
    <t>STA</t>
  </si>
  <si>
    <t>{8c95d0bf-53f7-494d-8c21-037b293490be}</t>
  </si>
  <si>
    <t>2</t>
  </si>
  <si>
    <t>02</t>
  </si>
  <si>
    <t>VRN</t>
  </si>
  <si>
    <t>{f58ef459-eaff-41dc-bf64-f915335a487c}</t>
  </si>
  <si>
    <t>KRYCÍ LIST SOUPISU PRACÍ</t>
  </si>
  <si>
    <t>Objekt:</t>
  </si>
  <si>
    <t>01 - ZRN</t>
  </si>
  <si>
    <t>REKAPITULACE ČLENĚNÍ SOUPISU PRACÍ</t>
  </si>
  <si>
    <t>Kód dílu - Popis</t>
  </si>
  <si>
    <t>Cena celkem [CZK]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</si>
  <si>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</si>
  <si>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</si>
  <si>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</si>
  <si>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</si>
  <si>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</si>
  <si>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</si>
  <si>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</si>
  <si>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</si>
  <si>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</si>
  <si>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</si>
  <si>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</si>
  <si>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</si>
  <si>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</si>
  <si>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</si>
  <si>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K</t>
  </si>
  <si>
    <t>5904005010</t>
  </si>
  <si>
    <t>Vysečení travního porostu ručně sklon terénu do 1:2</t>
  </si>
  <si>
    <t>m2</t>
  </si>
  <si>
    <t>Sborník UOŽI 01 2019</t>
  </si>
  <si>
    <t>4</t>
  </si>
  <si>
    <t>ROZPOCET</t>
  </si>
  <si>
    <t>-582594869</t>
  </si>
  <si>
    <t>PP</t>
  </si>
  <si>
    <t>Ošetřování vegetace Vysečení travního porostu ručně sklon terénu do 1:2</t>
  </si>
  <si>
    <t>5904005020</t>
  </si>
  <si>
    <t>Vysečení travního porostu ručně sklon terénu přes 1:2</t>
  </si>
  <si>
    <t>2021860666</t>
  </si>
  <si>
    <t>Ošetřování vegetace Vysečení travního porostu ručně sklon terénu přes 1:2</t>
  </si>
  <si>
    <t>3</t>
  </si>
  <si>
    <t>5904005110</t>
  </si>
  <si>
    <t>Vysečení travního porostu strojně kolovou nebo kolejovou mechanizací</t>
  </si>
  <si>
    <t>ha</t>
  </si>
  <si>
    <t>-1431180797</t>
  </si>
  <si>
    <t>Ošetřování vegetace Vysečení travního porostu strojně kolovou nebo kolejovou mechanizací</t>
  </si>
  <si>
    <t>5904010010</t>
  </si>
  <si>
    <t>Odklizení travního porostu ručně</t>
  </si>
  <si>
    <t>-1270021384</t>
  </si>
  <si>
    <t>5</t>
  </si>
  <si>
    <t>5904015010</t>
  </si>
  <si>
    <t>Vypalování travních porostů řízeným plamenem</t>
  </si>
  <si>
    <t>-2138332991</t>
  </si>
  <si>
    <t>6</t>
  </si>
  <si>
    <t>5904020010</t>
  </si>
  <si>
    <t>Vyřezání křovin porost řídký 1 až 5 kusů stonků na m2 plochy sklon terénu do 1:2</t>
  </si>
  <si>
    <t>-674138322</t>
  </si>
  <si>
    <t>7</t>
  </si>
  <si>
    <t>5904020020</t>
  </si>
  <si>
    <t>Vyřezání křovin porost řídký 1 až 5 kusů stonků na m2 plochy sklon terénu přes 1:2</t>
  </si>
  <si>
    <t>-747653128</t>
  </si>
  <si>
    <t>8</t>
  </si>
  <si>
    <t>5904020110</t>
  </si>
  <si>
    <t>Vyřezání křovin porost hustý 6 a více kusů stonků na m2 plochy sklon terénu do 1:2</t>
  </si>
  <si>
    <t>-1249828720</t>
  </si>
  <si>
    <t>9</t>
  </si>
  <si>
    <t>5904020120</t>
  </si>
  <si>
    <t>Vyřezání křovin porost hustý 6 a více kusů stonků na m2 plochy sklon terénu přes 1:2</t>
  </si>
  <si>
    <t>-184017376</t>
  </si>
  <si>
    <t>5904025010</t>
  </si>
  <si>
    <t>Ořez větví místně ručně do výšky nad terénem do 2 m</t>
  </si>
  <si>
    <t>hod</t>
  </si>
  <si>
    <t>-1110023782</t>
  </si>
  <si>
    <t>11</t>
  </si>
  <si>
    <t>5904025020</t>
  </si>
  <si>
    <t>Ořez větví místně ručně do výšky nad terénem přes 2 m</t>
  </si>
  <si>
    <t>998206809</t>
  </si>
  <si>
    <t>12</t>
  </si>
  <si>
    <t>5904025110</t>
  </si>
  <si>
    <t>Ořez větví místně ručně kontinuálně strojně v šíři 3 metry od osy koleje</t>
  </si>
  <si>
    <t>km</t>
  </si>
  <si>
    <t>-674314676</t>
  </si>
  <si>
    <t>13</t>
  </si>
  <si>
    <t>5904030010</t>
  </si>
  <si>
    <t>Likvidace porostu odhrnutí včetně kořenů</t>
  </si>
  <si>
    <t>-1137977531</t>
  </si>
  <si>
    <t>14</t>
  </si>
  <si>
    <t>5904035010</t>
  </si>
  <si>
    <t>Kácení stromů se sklonem terénu do 1:2 obvodem kmene od 31 do 63 cm</t>
  </si>
  <si>
    <t>kus</t>
  </si>
  <si>
    <t>1774951257</t>
  </si>
  <si>
    <t>P</t>
  </si>
  <si>
    <t>Poznámka k položce:
Strom=kus, průměr 10-20 cm</t>
  </si>
  <si>
    <t>5904035020</t>
  </si>
  <si>
    <t>Kácení stromů se sklonem terénu do 1:2 obvodem kmene přes 63 do 80 cm</t>
  </si>
  <si>
    <t>-139017744</t>
  </si>
  <si>
    <t>Poznámka k položce:
Strom=kus, průměr 21-25 cm</t>
  </si>
  <si>
    <t>16</t>
  </si>
  <si>
    <t>5904035030</t>
  </si>
  <si>
    <t>Kácení stromů se sklonem terénu do 1:2 obvodem kmene přes 80 do 157 cm</t>
  </si>
  <si>
    <t>-1355615126</t>
  </si>
  <si>
    <t>Poznámka k položce:
Strom=kus, průměr 26-50 cm</t>
  </si>
  <si>
    <t>17</t>
  </si>
  <si>
    <t>5904035040</t>
  </si>
  <si>
    <t>Kácení stromů se sklonem terénu do 1:2 obvodem kmene přes 157 do 220 cm</t>
  </si>
  <si>
    <t>-1494672315</t>
  </si>
  <si>
    <t>Poznámka k položce:
Strom=kus, průměr 51-70 cm</t>
  </si>
  <si>
    <t>18</t>
  </si>
  <si>
    <t>5904035050</t>
  </si>
  <si>
    <t>Kácení stromů se sklonem terénu do 1:2 obvodem kmene přes 220 do 283 cm</t>
  </si>
  <si>
    <t>1821198656</t>
  </si>
  <si>
    <t>Poznámka k položce:
Strom=kus, průměr 71-90 cm</t>
  </si>
  <si>
    <t>19</t>
  </si>
  <si>
    <t>5904035060</t>
  </si>
  <si>
    <t>Kácení stromů se sklonem terénu do 1:2 obvodem kmene přes 283 cm</t>
  </si>
  <si>
    <t>-1878659989</t>
  </si>
  <si>
    <t>Poznámka k položce:
Strom=kus, průměr přes 91 cm</t>
  </si>
  <si>
    <t>20</t>
  </si>
  <si>
    <t>5904035110</t>
  </si>
  <si>
    <t>Kácení stromů se sklonem terénu přes 1:2 obvodem kmene od 31 do 63 cm</t>
  </si>
  <si>
    <t>-83572592</t>
  </si>
  <si>
    <t>5904035120</t>
  </si>
  <si>
    <t>Kácení stromů se sklonem terénu přes 1:2 obvodem kmene přes 63 do 80 cm</t>
  </si>
  <si>
    <t>1478082074</t>
  </si>
  <si>
    <t>22</t>
  </si>
  <si>
    <t>5904035130</t>
  </si>
  <si>
    <t>Kácení stromů se sklonem terénu přes 1:2 obvodem kmene přes 80 do 157 cm</t>
  </si>
  <si>
    <t>1893698287</t>
  </si>
  <si>
    <t>23</t>
  </si>
  <si>
    <t>5904035140</t>
  </si>
  <si>
    <t>Kácení stromů se sklonem terénu přes 1:2 obvodem kmene přes 157 do 220 cm</t>
  </si>
  <si>
    <t>18137281</t>
  </si>
  <si>
    <t>24</t>
  </si>
  <si>
    <t>5904035150</t>
  </si>
  <si>
    <t>Kácení stromů se sklonem terénu přes 1:2 obvodem kmene přes 220 do 283 cm</t>
  </si>
  <si>
    <t>1844357379</t>
  </si>
  <si>
    <t>25</t>
  </si>
  <si>
    <t>5904035160</t>
  </si>
  <si>
    <t>Kácení stromů se sklonem terénu přes 1:2 obvodem kmene přes 283 cm</t>
  </si>
  <si>
    <t>-527715343</t>
  </si>
  <si>
    <t>26</t>
  </si>
  <si>
    <t>5904040010</t>
  </si>
  <si>
    <t>Rizikové kácení stromů listnatých se sklonem terénu do 1:2 obvodem kmene od 31 do 63 cm</t>
  </si>
  <si>
    <t>-1979195939</t>
  </si>
  <si>
    <t>27</t>
  </si>
  <si>
    <t>5904040020</t>
  </si>
  <si>
    <t>Rizikové kácení stromů listnatých se sklonem terénu do 1:2 obvodem kmene přes 63 do 80 cm</t>
  </si>
  <si>
    <t>-1089792264</t>
  </si>
  <si>
    <t>28</t>
  </si>
  <si>
    <t>5904040030</t>
  </si>
  <si>
    <t>Rizikové kácení stromů listnatých se sklonem terénu do 1:2 obvodem kmene přes 80 do 157 cm</t>
  </si>
  <si>
    <t>1249320680</t>
  </si>
  <si>
    <t>29</t>
  </si>
  <si>
    <t>5904040040</t>
  </si>
  <si>
    <t>Rizikové kácení stromů listnatých se sklonem terénu do 1:2 obvodem kmene přes 157 do 220 cm</t>
  </si>
  <si>
    <t>-1424479143</t>
  </si>
  <si>
    <t>30</t>
  </si>
  <si>
    <t>5904040050</t>
  </si>
  <si>
    <t>Rizikové kácení stromů listnatých se sklonem terénu do 1:2 obvodem kmene přes 220 do 283 cm</t>
  </si>
  <si>
    <t>-535686269</t>
  </si>
  <si>
    <t>31</t>
  </si>
  <si>
    <t>5904040060</t>
  </si>
  <si>
    <t>Rizikové kácení stromů listnatých se sklonem terénu do 1:2 obvodem kmene přes 283 cm</t>
  </si>
  <si>
    <t>-1325453006</t>
  </si>
  <si>
    <t>32</t>
  </si>
  <si>
    <t>5904040110</t>
  </si>
  <si>
    <t>Rizikové kácení stromů listnatých se sklonem terénu přes 1:2 obvodem kmene od 31 do 63 cm</t>
  </si>
  <si>
    <t>-213599970</t>
  </si>
  <si>
    <t>33</t>
  </si>
  <si>
    <t>5904040120</t>
  </si>
  <si>
    <t>Rizikové kácení stromů listnatých se sklonem terénu přes 1:2 obvodem kmene přes 63 do 80 cm</t>
  </si>
  <si>
    <t>-226503572</t>
  </si>
  <si>
    <t>34</t>
  </si>
  <si>
    <t>5904040130</t>
  </si>
  <si>
    <t>Rizikové kácení stromů listnatých se sklonem terénu přes 1:2 obvodem kmene přes 80 do 157 cm</t>
  </si>
  <si>
    <t>1716706742</t>
  </si>
  <si>
    <t>35</t>
  </si>
  <si>
    <t>5904040140</t>
  </si>
  <si>
    <t>Rizikové kácení stromů listnatých se sklonem terénu přes 1:2 obvodem kmene přes 157 do 220 cm</t>
  </si>
  <si>
    <t>-1844288555</t>
  </si>
  <si>
    <t>36</t>
  </si>
  <si>
    <t>5904040150</t>
  </si>
  <si>
    <t>Rizikové kácení stromů listnatých se sklonem terénu přes 1:2 obvodem kmene přes 220 do 283 cm</t>
  </si>
  <si>
    <t>505617145</t>
  </si>
  <si>
    <t>37</t>
  </si>
  <si>
    <t>5904040160</t>
  </si>
  <si>
    <t>Rizikové kácení stromů listnatých se sklonem terénu přes 1:2 obvodem kmene přes 283 cm</t>
  </si>
  <si>
    <t>1014421879</t>
  </si>
  <si>
    <t>38</t>
  </si>
  <si>
    <t>5904040210</t>
  </si>
  <si>
    <t>Rizikové kácení stromů jehličnatých se sklonem terénu do 1:2 obvodem kmene od 31 do 63 cm</t>
  </si>
  <si>
    <t>1202107735</t>
  </si>
  <si>
    <t>39</t>
  </si>
  <si>
    <t>5904040220</t>
  </si>
  <si>
    <t>Rizikové kácení stromů jehličnatých se sklonem terénu do 1:2 obvodem kmene přes 63 do 80 cm</t>
  </si>
  <si>
    <t>-1551260996</t>
  </si>
  <si>
    <t>40</t>
  </si>
  <si>
    <t>5904040230</t>
  </si>
  <si>
    <t>Rizikové kácení stromů jehličnatých se sklonem terénu do 1:2 obvodem kmene přes 80 do 157 cm</t>
  </si>
  <si>
    <t>1392753059</t>
  </si>
  <si>
    <t>41</t>
  </si>
  <si>
    <t>5904040240</t>
  </si>
  <si>
    <t>Rizikové kácení stromů jehličnatých se sklonem terénu do 1:2 obvodem kmene přes 157 do 220 cm</t>
  </si>
  <si>
    <t>584654677</t>
  </si>
  <si>
    <t>42</t>
  </si>
  <si>
    <t>5904040250</t>
  </si>
  <si>
    <t>Rizikové kácení stromů jehličnatých se sklonem terénu do 1:2 obvodem kmene přes 220 do 283 cm</t>
  </si>
  <si>
    <t>-1181580016</t>
  </si>
  <si>
    <t>43</t>
  </si>
  <si>
    <t>5904040260</t>
  </si>
  <si>
    <t>Rizikové kácení stromů jehličnatých se sklonem terénu do 1:2 obvodem kmene přes 283 cm</t>
  </si>
  <si>
    <t>-2067566751</t>
  </si>
  <si>
    <t>44</t>
  </si>
  <si>
    <t>5904040310</t>
  </si>
  <si>
    <t>Rizikové kácení stromů jehličnatých se sklonem terénu přes 1:2 obvodem kmene od 31 do 63 cm</t>
  </si>
  <si>
    <t>1230305039</t>
  </si>
  <si>
    <t>45</t>
  </si>
  <si>
    <t>5904040320</t>
  </si>
  <si>
    <t>Rizikové kácení stromů jehličnatých se sklonem terénu přes 1:2 obvodem kmene přes 63 do 80 cm</t>
  </si>
  <si>
    <t>-1119944451</t>
  </si>
  <si>
    <t>46</t>
  </si>
  <si>
    <t>5904040330</t>
  </si>
  <si>
    <t>Rizikové kácení stromů jehličnatých se sklonem terénu přes 1:2 obvodem kmene přes 80 do 157 cm</t>
  </si>
  <si>
    <t>764013729</t>
  </si>
  <si>
    <t>47</t>
  </si>
  <si>
    <t>5904040340</t>
  </si>
  <si>
    <t>Rizikové kácení stromů jehličnatých se sklonem terénu přes 1:2 obvodem kmene přes 157 do 220 cm</t>
  </si>
  <si>
    <t>-810299307</t>
  </si>
  <si>
    <t>48</t>
  </si>
  <si>
    <t>5904040350</t>
  </si>
  <si>
    <t>Rizikové kácení stromů jehličnatých se sklonem terénu přes 1:2 obvodem kmene přes 220 do 283 cm</t>
  </si>
  <si>
    <t>-1650264420</t>
  </si>
  <si>
    <t>49</t>
  </si>
  <si>
    <t>5904040360</t>
  </si>
  <si>
    <t>Rizikové kácení stromů jehličnatých se sklonem terénu přes 1:2 obvodem kmene přes 283 cm</t>
  </si>
  <si>
    <t>1548382537</t>
  </si>
  <si>
    <t>50</t>
  </si>
  <si>
    <t>5904045010</t>
  </si>
  <si>
    <t>Odstranění pařezu mechanicky průměru do 10 cm</t>
  </si>
  <si>
    <t>500110012</t>
  </si>
  <si>
    <t>51</t>
  </si>
  <si>
    <t>5904045020</t>
  </si>
  <si>
    <t>Odstranění pařezu mechanicky průměru přes 10 cm do 30 cm</t>
  </si>
  <si>
    <t>438219498</t>
  </si>
  <si>
    <t>52</t>
  </si>
  <si>
    <t>5904045030</t>
  </si>
  <si>
    <t>Odstranění pařezu mechanicky průměru přes 30 cm do 60 cm</t>
  </si>
  <si>
    <t>-406613204</t>
  </si>
  <si>
    <t>53</t>
  </si>
  <si>
    <t>5904045040</t>
  </si>
  <si>
    <t>Odstranění pařezu mechanicky průměru přes 60 cm do 100 cm</t>
  </si>
  <si>
    <t>1164857919</t>
  </si>
  <si>
    <t>54</t>
  </si>
  <si>
    <t>5904045050</t>
  </si>
  <si>
    <t>Odstranění pařezu mechanicky průměru přes 100 cm</t>
  </si>
  <si>
    <t>2001658524</t>
  </si>
  <si>
    <t>55</t>
  </si>
  <si>
    <t>5904045110</t>
  </si>
  <si>
    <t>Odstranění pařezu biologicky průměru do 10 cm</t>
  </si>
  <si>
    <t>335882851</t>
  </si>
  <si>
    <t>56</t>
  </si>
  <si>
    <t>5904045120</t>
  </si>
  <si>
    <t>Odstranění pařezu biologicky průměru přes 10 cm do 30 cm</t>
  </si>
  <si>
    <t>-1457128209</t>
  </si>
  <si>
    <t>57</t>
  </si>
  <si>
    <t>5904045130</t>
  </si>
  <si>
    <t>Odstranění pařezu biologicky průměru přes 30 cm do 60 cm</t>
  </si>
  <si>
    <t>-1024384854</t>
  </si>
  <si>
    <t>58</t>
  </si>
  <si>
    <t>5904045140</t>
  </si>
  <si>
    <t>Odstranění pařezu biologicky průměru přes 60 cm do 100 cm</t>
  </si>
  <si>
    <t>1771274206</t>
  </si>
  <si>
    <t>59</t>
  </si>
  <si>
    <t>5904045150</t>
  </si>
  <si>
    <t>Odstranění pařezu biologicky průměru přes 100 cm</t>
  </si>
  <si>
    <t>885433293</t>
  </si>
  <si>
    <t>60</t>
  </si>
  <si>
    <t>5904050010</t>
  </si>
  <si>
    <t>Ošetření řezné plochy pařezu herbicidem průměru do 10 cm</t>
  </si>
  <si>
    <t>1211808323</t>
  </si>
  <si>
    <t>61</t>
  </si>
  <si>
    <t>5904050020</t>
  </si>
  <si>
    <t>Ošetření řezné plochy pařezu herbicidem průměru přes 10 cm do 30 cm</t>
  </si>
  <si>
    <t>2081578420</t>
  </si>
  <si>
    <t>62</t>
  </si>
  <si>
    <t>5904050030</t>
  </si>
  <si>
    <t>Ošetření řezné plochy pařezu herbicidem průměru přes 30 cm do 60 cm</t>
  </si>
  <si>
    <t>263888535</t>
  </si>
  <si>
    <t>63</t>
  </si>
  <si>
    <t>5904050040</t>
  </si>
  <si>
    <t>Ošetření řezné plochy pařezu herbicidem průměru přes 60 cm do 100 cm</t>
  </si>
  <si>
    <t>1289175282</t>
  </si>
  <si>
    <t>64</t>
  </si>
  <si>
    <t>5904050050</t>
  </si>
  <si>
    <t>Ošetření řezné plochy pařezu herbicidem průměru přes 100 cm</t>
  </si>
  <si>
    <t>566614286</t>
  </si>
  <si>
    <t>65</t>
  </si>
  <si>
    <t>5904060010</t>
  </si>
  <si>
    <t>Hubení náletové a pařezové vegetace souvisle strojním postřikovačem mimo profil KL jednostranně šíře záběru do 2 m</t>
  </si>
  <si>
    <t>1682150341</t>
  </si>
  <si>
    <t>66</t>
  </si>
  <si>
    <t>5904060020</t>
  </si>
  <si>
    <t>Hubení náletové a pařezové vegetace souvisle strojním postřikovačem mimo profil KL jednostranně šíře záběru do 4 m</t>
  </si>
  <si>
    <t>1738626849</t>
  </si>
  <si>
    <t>67</t>
  </si>
  <si>
    <t>5904060030</t>
  </si>
  <si>
    <t>Hubení náletové a pařezové vegetace souvisle strojním postřikovačem mimo profil KL jednostranně šíře záběru do 6 m</t>
  </si>
  <si>
    <t>441186407</t>
  </si>
  <si>
    <t>68</t>
  </si>
  <si>
    <t>5904065010</t>
  </si>
  <si>
    <t>Výsadba stromů listnatých</t>
  </si>
  <si>
    <t>1590793558</t>
  </si>
  <si>
    <t>69</t>
  </si>
  <si>
    <t>5904065020</t>
  </si>
  <si>
    <t>Výsadba stromů jehličnatých</t>
  </si>
  <si>
    <t>1985358475</t>
  </si>
  <si>
    <t>70</t>
  </si>
  <si>
    <t>5904070010</t>
  </si>
  <si>
    <t>Ošetřování stromů do doby jejich samostatného růstu</t>
  </si>
  <si>
    <t>-1538740407</t>
  </si>
  <si>
    <t>71</t>
  </si>
  <si>
    <t>5904075010</t>
  </si>
  <si>
    <t>Výsadba keřů listnatých</t>
  </si>
  <si>
    <t>-1262323378</t>
  </si>
  <si>
    <t>Výsadba keřů listnatých. Poznámka: 1. V cenách jsou započteny náklady na výkop jámy, osazení, zásyp, zajištění ukotvením, ochrana před okusem a vysycháním, úpravu terénu vodu a hnojivo.2. V cenách nejsou obsaženy náklady na dodávku keřů.</t>
  </si>
  <si>
    <t>72</t>
  </si>
  <si>
    <t>5904075020</t>
  </si>
  <si>
    <t>Výsadba keřů jehličnatých</t>
  </si>
  <si>
    <t>-1089345346</t>
  </si>
  <si>
    <t>Výsadba keřů jehličnatých. Poznámka: 1. V cenách jsou započteny náklady na výkop jámy, osazení, zásyp, zajištění ukotvením, ochrana před okusem a vysycháním, úpravu terénu vodu a hnojivo.2. V cenách nejsou obsaženy náklady na dodávku keřů.</t>
  </si>
  <si>
    <t>73</t>
  </si>
  <si>
    <t>5904080010</t>
  </si>
  <si>
    <t>Ošetřování keřů do doby jejich samostatného růstu</t>
  </si>
  <si>
    <t>1273990203</t>
  </si>
  <si>
    <t>Ošetřování keřů do doby jejich samostatného růstu. Poznámka: 1. V cenách jsou započteny náklady na hnojení, zalévání, okopávání a odplevelení, sestřih větví, opravu stability opěry včetně nákladů na hnojivo a vodu.</t>
  </si>
  <si>
    <t>74</t>
  </si>
  <si>
    <t>5999005060</t>
  </si>
  <si>
    <t>Třídění ostatního materiálu</t>
  </si>
  <si>
    <t>t</t>
  </si>
  <si>
    <t>2021212980</t>
  </si>
  <si>
    <t>Třídění ostatního materiálu. Poznámka: 1. V cenách jsou započteny náklady na manipulaci, vytřídění a uložení materiálu na úložiště nebo do skladu.</t>
  </si>
  <si>
    <t>75</t>
  </si>
  <si>
    <t>9902900100</t>
  </si>
  <si>
    <t xml:space="preserve">Naložení  sypanin, drobného kusového materiálu, suti  </t>
  </si>
  <si>
    <t>1131389643</t>
  </si>
  <si>
    <t>Naložení sypanin, drobného kusového materiálu, suti Poznámka: Ceny jsou určeny pro nakládání materiálu v případech, kdy není naložení součástí dodávky materiálu nebo není uvedeno v popisu cen a pro nakládání z meziskládky. Ceny se použijí i pro nakládání materiálu z vlastních zásob objednatele.</t>
  </si>
  <si>
    <t>76</t>
  </si>
  <si>
    <t>9902900200</t>
  </si>
  <si>
    <t xml:space="preserve">Naložení  objemnějšího kusového materiálu, vybouraných hmot  </t>
  </si>
  <si>
    <t>791323702</t>
  </si>
  <si>
    <t>Naložení objemnějšího kusového materiálu, vybouraných hmot Poznámka: Ceny jsou určeny pro nakládání materiálu v případech, kdy není naložení součástí dodávky materiálu nebo není uvedeno v popisu cen a pro nakládání z meziskládky. Ceny se použijí i pro nakládání materiálu z vlastních zásob objednatele.</t>
  </si>
  <si>
    <t>77</t>
  </si>
  <si>
    <t>9902100100</t>
  </si>
  <si>
    <t>Doprava dodávek zhotovitele, dodávek objednatele nebo výzisku mechanizací přes 3,5 t sypanin  do 10 km</t>
  </si>
  <si>
    <t>2058613121</t>
  </si>
  <si>
    <t>Doprava dodávek zhotovitele, dodávek objednatele nebo výzisku mechanizací přes 3,5 t sypanin do 10 km Poznámka: V cenách jsou započteny náklady přepravu materiálu ze skladů nebo skládek výrobce nebo dodavatele nebo z vlastních zásob objednatele na místo technologické manipulace včetně složení. Ceny jsou určeny i pro dopravu výzisku do skladu, úložiště nebo na skládku včetně vyložení.Ceny jsou určeny pro dopravu silničními i kolejovými vozidly.V ceně jsou započteny i náklady na zpáteční cestu dopravního prostředku. V případě, že vozidlo jede jednosměrně (okružně), uvažuje se poloviční vzdálenost z celkově ujeté trasy. Měrnou jednotkou je t přepravovaného materiálu.</t>
  </si>
  <si>
    <t>78</t>
  </si>
  <si>
    <t>9902100200</t>
  </si>
  <si>
    <t>Doprava dodávek zhotovitele, dodávek objednatele nebo výzisku mechanizací přes 3,5 t sypanin  do 20 km</t>
  </si>
  <si>
    <t>-372152677</t>
  </si>
  <si>
    <t>Doprava dodávek zhotovitele, dodávek objednatele nebo výzisku mechanizací přes 3,5 t sypanin do 20 km Poznámka: V cenách jsou započteny náklady přepravu materiálu ze skladů nebo skládek výrobce nebo dodavatele nebo z vlastních zásob objednatele na místo technologické manipulace včetně složení. Ceny jsou určeny i pro dopravu výzisku do skladu, úložiště nebo na skládku včetně vyložení.Ceny jsou určeny pro dopravu silničními i kolejovými vozidly.V ceně jsou započteny i náklady na zpáteční cestu dopravního prostředku. V případě, že vozidlo jede jednosměrně (okružně), uvažuje se poloviční vzdálenost z celkově ujeté trasy. Měrnou jednotkou je t přepravovaného materiálu.</t>
  </si>
  <si>
    <t>79</t>
  </si>
  <si>
    <t>9902100300</t>
  </si>
  <si>
    <t>Doprava dodávek zhotovitele, dodávek objednatele nebo výzisku mechanizací přes 3,5 t sypanin  do 30 km</t>
  </si>
  <si>
    <t>-1571857597</t>
  </si>
  <si>
    <t>Doprava dodávek zhotovitele, dodávek objednatele nebo výzisku mechanizací přes 3,5 t sypanin do 30 km Poznámka: V cenách jsou započteny náklady přepravu materiálu ze skladů nebo skládek výrobce nebo dodavatele nebo z vlastních zásob objednatele na místo technologické manipulace včetně složení. Ceny jsou určeny i pro dopravu výzisku do skladu, úložiště nebo na skládku včetně vyložení.Ceny jsou určeny pro dopravu silničními i kolejovými vozidly.V ceně jsou započteny i náklady na zpáteční cestu dopravního prostředku. V případě, že vozidlo jede jednosměrně (okružně), uvažuje se poloviční vzdálenost z celkově ujeté trasy. Měrnou jednotkou je t přepravovaného materiálu.</t>
  </si>
  <si>
    <t>80</t>
  </si>
  <si>
    <t>9902100400</t>
  </si>
  <si>
    <t>Doprava dodávek zhotovitele, dodávek objednatele nebo výzisku mechanizací přes 3,5 t sypanin  do 40 km</t>
  </si>
  <si>
    <t>-1715799313</t>
  </si>
  <si>
    <t>Doprava dodávek zhotovitele, dodávek objednatele nebo výzisku mechanizací přes 3,5 t sypanin do 40 km Poznámka: V cenách jsou započteny náklady přepravu materiálu ze skladů nebo skládek výrobce nebo dodavatele nebo z vlastních zásob objednatele na místo technologické manipulace včetně složení. Ceny jsou určeny i pro dopravu výzisku do skladu, úložiště nebo na skládku včetně vyložení.Ceny jsou určeny pro dopravu silničními i kolejovými vozidly.V ceně jsou započteny i náklady na zpáteční cestu dopravního prostředku. V případě, že vozidlo jede jednosměrně (okružně), uvažuje se poloviční vzdálenost z celkově ujeté trasy. Měrnou jednotkou je t přepravovaného materiálu.</t>
  </si>
  <si>
    <t>81</t>
  </si>
  <si>
    <t>9902200100</t>
  </si>
  <si>
    <t>Doprava dodávek zhotovitele, dodávek objednatele nebo výzisku mechanizací přes 3,5 t objemnějšího kusového materiálu do 10 km</t>
  </si>
  <si>
    <t>2117314703</t>
  </si>
  <si>
    <t>Doprava dodávek zhotovitele, dodávek objednatele nebo výzisku mechanizací přes 3,5 t objemnějšího kusového materiálu do 10 km Poznámka: V cenách jsou započteny náklady přepravu materiálu ze skladů nebo skládek výrobce nebo dodavatele nebo z vlastních zásob objednatele na místo technologické manipulace včetně složení. Ceny jsou určeny i pro dopravu výzisku do skladu, úložiště nebo na skládku včetně vyložení.Ceny jsou určeny pro dopravu silničními i kolejovými vozidly.V ceně jsou započteny i náklady na zpáteční cestu dopravního prostředku. V případě, že vozidlo jede jednosměrně (okružně), uvažuje se poloviční vzdálenost z celkově ujeté trasy. Měrnou jednotkou je t přepravovaného materiálu.</t>
  </si>
  <si>
    <t>82</t>
  </si>
  <si>
    <t>9902200200</t>
  </si>
  <si>
    <t>Doprava dodávek zhotovitele, dodávek objednatele nebo výzisku mechanizací přes 3,5 t objemnějšího kusového materiálu do 20 km</t>
  </si>
  <si>
    <t>-1895257257</t>
  </si>
  <si>
    <t>Doprava dodávek zhotovitele, dodávek objednatele nebo výzisku mechanizací přes 3,5 t objemnějšího kusového materiálu do 20 km Poznámka: V cenách jsou započteny náklady přepravu materiálu ze skladů nebo skládek výrobce nebo dodavatele nebo z vlastních zásob objednatele na místo technologické manipulace včetně složení. Ceny jsou určeny i pro dopravu výzisku do skladu, úložiště nebo na skládku včetně vyložení.Ceny jsou určeny pro dopravu silničními i kolejovými vozidly.V ceně jsou započteny i náklady na zpáteční cestu dopravního prostředku. V případě, že vozidlo jede jednosměrně (okružně), uvažuje se poloviční vzdálenost z celkově ujeté trasy. Měrnou jednotkou je t přepravovaného materiálu.</t>
  </si>
  <si>
    <t>83</t>
  </si>
  <si>
    <t>9902200300</t>
  </si>
  <si>
    <t>Doprava dodávek zhotovitele, dodávek objednatele nebo výzisku mechanizací přes 3,5 t objemnějšího kusového materiálu do 30 km</t>
  </si>
  <si>
    <t>2084478269</t>
  </si>
  <si>
    <t>Doprava dodávek zhotovitele, dodávek objednatele nebo výzisku mechanizací přes 3,5 t objemnějšího kusového materiálu do 30 km Poznámka: V cenách jsou započteny náklady přepravu materiálu ze skladů nebo skládek výrobce nebo dodavatele nebo z vlastních zásob objednatele na místo technologické manipulace včetně složení. Ceny jsou určeny i pro dopravu výzisku do skladu, úložiště nebo na skládku včetně vyložení.Ceny jsou určeny pro dopravu silničními i kolejovými vozidly.V ceně jsou započteny i náklady na zpáteční cestu dopravního prostředku. V případě, že vozidlo jede jednosměrně (okružně), uvažuje se poloviční vzdálenost z celkově ujeté trasy. Měrnou jednotkou je t přepravovaného materiálu.</t>
  </si>
  <si>
    <t>84</t>
  </si>
  <si>
    <t>9902200400</t>
  </si>
  <si>
    <t>Doprava dodávek zhotovitele, dodávek objednatele nebo výzisku mechanizací přes 3,5 t objemnějšího kusového materiálu do 40 km</t>
  </si>
  <si>
    <t>1648135212</t>
  </si>
  <si>
    <t>Doprava dodávek zhotovitele, dodávek objednatele nebo výzisku mechanizací přes 3,5 t objemnějšího kusového materiálu do 40 km Poznámka: V cenách jsou započteny náklady přepravu materiálu ze skladů nebo skládek výrobce nebo dodavatele nebo z vlastních zásob objednatele na místo technologické manipulace včetně složení. Ceny jsou určeny i pro dopravu výzisku do skladu, úložiště nebo na skládku včetně vyložení.Ceny jsou určeny pro dopravu silničními i kolejovými vozidly.V ceně jsou započteny i náklady na zpáteční cestu dopravního prostředku. V případě, že vozidlo jede jednosměrně (okružně), uvažuje se poloviční vzdálenost z celkově ujeté trasy. Měrnou jednotkou je t přepravovaného materiálu.</t>
  </si>
  <si>
    <t>85</t>
  </si>
  <si>
    <t>9909000100</t>
  </si>
  <si>
    <t xml:space="preserve">Poplatek za uložení suti nebo hmot na oficiální skládku  </t>
  </si>
  <si>
    <t>1380491027</t>
  </si>
  <si>
    <t>Poplatek za uložení suti nebo hmot na oficiální skládku Poznámka: V cenách jsou započteny náklady na uložení stavebního odpadu na oficiální skládku.</t>
  </si>
  <si>
    <t>86</t>
  </si>
  <si>
    <t>M</t>
  </si>
  <si>
    <t>5954101010</t>
  </si>
  <si>
    <t>Herbicidy Dicopur M 750</t>
  </si>
  <si>
    <t>litr</t>
  </si>
  <si>
    <t>-388171560</t>
  </si>
  <si>
    <t>87</t>
  </si>
  <si>
    <t>5954101030</t>
  </si>
  <si>
    <t>Herbicidy Kaput Harvest</t>
  </si>
  <si>
    <t>867376444</t>
  </si>
  <si>
    <t>88</t>
  </si>
  <si>
    <t>5954101040</t>
  </si>
  <si>
    <t>Herbicidy Roundup Flex</t>
  </si>
  <si>
    <t>-1694678480</t>
  </si>
  <si>
    <t>89</t>
  </si>
  <si>
    <t>02660325</t>
  </si>
  <si>
    <t>Borovice černá /Pinus nigra/ 40-60cm</t>
  </si>
  <si>
    <t>CS ÚRS 2020 01</t>
  </si>
  <si>
    <t>1311237363</t>
  </si>
  <si>
    <t>90</t>
  </si>
  <si>
    <t>02660320</t>
  </si>
  <si>
    <t>Borovice kleč /Pinus mugo/ 20-40cm</t>
  </si>
  <si>
    <t>2027951497</t>
  </si>
  <si>
    <t>91</t>
  </si>
  <si>
    <t>02660337</t>
  </si>
  <si>
    <t>Borovice lesní /Pinus sylvestris/ 50-80cm</t>
  </si>
  <si>
    <t>-1550630333</t>
  </si>
  <si>
    <t>92</t>
  </si>
  <si>
    <t>02660358</t>
  </si>
  <si>
    <t>Jedle bělokorá /Abies alba/ 30-60cm</t>
  </si>
  <si>
    <t>1264343096</t>
  </si>
  <si>
    <t>93</t>
  </si>
  <si>
    <t>02660353</t>
  </si>
  <si>
    <t>Modřín opadavý /Larix decidua/ 120-150cm</t>
  </si>
  <si>
    <t>-1513141550</t>
  </si>
  <si>
    <t>94</t>
  </si>
  <si>
    <t>02660354</t>
  </si>
  <si>
    <t>Modřín /Larix kaempferi/ 120-150cm</t>
  </si>
  <si>
    <t>968247312</t>
  </si>
  <si>
    <t>95</t>
  </si>
  <si>
    <t>02660415</t>
  </si>
  <si>
    <t>Smrk Pančičův /Picea omorika/ 80-125cm</t>
  </si>
  <si>
    <t>2062259791</t>
  </si>
  <si>
    <t>96</t>
  </si>
  <si>
    <t>02660419</t>
  </si>
  <si>
    <t>Smrk pichlavý /Picea pungens/ 100-150cm</t>
  </si>
  <si>
    <t>1117529117</t>
  </si>
  <si>
    <t>97</t>
  </si>
  <si>
    <t>02660404</t>
  </si>
  <si>
    <t>Smrk ztepilý  /Picea abies/ 80-125cm</t>
  </si>
  <si>
    <t>-675409028</t>
  </si>
  <si>
    <t>98</t>
  </si>
  <si>
    <t>02660344</t>
  </si>
  <si>
    <t>Cypřišek Lawsonův  /Chamaecyparis l. Ivonne/ 80-100cm</t>
  </si>
  <si>
    <t>2010377033</t>
  </si>
  <si>
    <t>99</t>
  </si>
  <si>
    <t>02660345</t>
  </si>
  <si>
    <t>Tis obecný /Taxus baccata/ 60-80cm</t>
  </si>
  <si>
    <t>-1047432639</t>
  </si>
  <si>
    <t>02660348</t>
  </si>
  <si>
    <t>Zerav západní /Thuja occidentalis/ 100-150cm</t>
  </si>
  <si>
    <t>1201242803</t>
  </si>
  <si>
    <t>101</t>
  </si>
  <si>
    <t>02660300</t>
  </si>
  <si>
    <t>Jalovec polehlý  /Juniperus horizontalis/ 20-50cm</t>
  </si>
  <si>
    <t>-263905319</t>
  </si>
  <si>
    <t>102</t>
  </si>
  <si>
    <t>02660302</t>
  </si>
  <si>
    <t>Jalovec obecný  /Juniperus comm. Hibernica/ 125-150cm</t>
  </si>
  <si>
    <t>532545876</t>
  </si>
  <si>
    <t>103</t>
  </si>
  <si>
    <t>02650430</t>
  </si>
  <si>
    <t>Bříza bělokorá /Betula pendula/ 150-200cm</t>
  </si>
  <si>
    <t>-582578345</t>
  </si>
  <si>
    <t>104</t>
  </si>
  <si>
    <t>02650360</t>
  </si>
  <si>
    <t>Dub letní /Quercus robur/ 150-180cm</t>
  </si>
  <si>
    <t>272355403</t>
  </si>
  <si>
    <t>105</t>
  </si>
  <si>
    <t>02650442</t>
  </si>
  <si>
    <t>Habr obecný /Carpinus betulus/ 80-125cm</t>
  </si>
  <si>
    <t>489038073</t>
  </si>
  <si>
    <t>106</t>
  </si>
  <si>
    <t>02650300</t>
  </si>
  <si>
    <t>Javor mléč /Acer platanoides/ 20-50cm</t>
  </si>
  <si>
    <t>1694634393</t>
  </si>
  <si>
    <t>107</t>
  </si>
  <si>
    <t>02650381</t>
  </si>
  <si>
    <t>Jeřáb ptačí /Sorbus aucuparia/ 150-200cm</t>
  </si>
  <si>
    <t>1016905605</t>
  </si>
  <si>
    <t>108</t>
  </si>
  <si>
    <t>02652024</t>
  </si>
  <si>
    <t>růže /Rosa/</t>
  </si>
  <si>
    <t>-1789463372</t>
  </si>
  <si>
    <t>109</t>
  </si>
  <si>
    <t>02652025</t>
  </si>
  <si>
    <t>šeřík obecný /Syringa vulgaris/</t>
  </si>
  <si>
    <t>2111752605</t>
  </si>
  <si>
    <t>110</t>
  </si>
  <si>
    <t>02652026</t>
  </si>
  <si>
    <t>šeřík /Syringa meyeri-pink/</t>
  </si>
  <si>
    <t>14226479</t>
  </si>
  <si>
    <t>111</t>
  </si>
  <si>
    <t>02650483</t>
  </si>
  <si>
    <t>Vrba kroucená /Salix erythroflexuosa/ 120-150cm</t>
  </si>
  <si>
    <t>-2045059864</t>
  </si>
  <si>
    <t>112</t>
  </si>
  <si>
    <t>02652023</t>
  </si>
  <si>
    <t>Zlatice prostřední /Forsythia intermedia -gold/ 40-60cm</t>
  </si>
  <si>
    <t>128662059</t>
  </si>
  <si>
    <t>02 - VRN</t>
  </si>
  <si>
    <t>031101001</t>
  </si>
  <si>
    <t>Zařízení a vybavení staveniště vyjma dále jmenované práce včetně opatření na ochranu sousedních pozemků, včetně opatření na ochranu sousedních pozemků, informační tabule, dopravního značení na staveništi aj. při velikosti nákladů do 1 mil. Kč</t>
  </si>
  <si>
    <t>kpl</t>
  </si>
  <si>
    <t>1262630896</t>
  </si>
  <si>
    <t>032104001</t>
  </si>
  <si>
    <t>Územní vlivy práce na těžce přístupných místech</t>
  </si>
  <si>
    <t>-1912986280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</si>
</sst>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1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2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3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5" fillId="0" borderId="1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5" fillId="0" borderId="14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6" fillId="4" borderId="6" xfId="0" applyFont="1" applyFill="1" applyBorder="1" applyAlignment="1" applyProtection="1">
      <alignment horizontal="center" vertical="center"/>
      <protection/>
    </xf>
    <xf numFmtId="0" fontId="16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6" fillId="4" borderId="7" xfId="0" applyFont="1" applyFill="1" applyBorder="1" applyAlignment="1" applyProtection="1">
      <alignment horizontal="center" vertical="center"/>
      <protection/>
    </xf>
    <xf numFmtId="0" fontId="16" fillId="4" borderId="7" xfId="0" applyFont="1" applyFill="1" applyBorder="1" applyAlignment="1" applyProtection="1">
      <alignment horizontal="right" vertical="center"/>
      <protection/>
    </xf>
    <xf numFmtId="0" fontId="16" fillId="4" borderId="8" xfId="0" applyFont="1" applyFill="1" applyBorder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4" fontId="18" fillId="0" borderId="0" xfId="0" applyNumberFormat="1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4" fillId="0" borderId="14" xfId="0" applyNumberFormat="1" applyFont="1" applyBorder="1" applyAlignment="1" applyProtection="1">
      <alignment vertical="center"/>
      <protection/>
    </xf>
    <xf numFmtId="4" fontId="14" fillId="0" borderId="0" xfId="0" applyNumberFormat="1" applyFont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vertical="center"/>
      <protection/>
    </xf>
    <xf numFmtId="4" fontId="14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3" fillId="0" borderId="19" xfId="0" applyNumberFormat="1" applyFont="1" applyBorder="1" applyAlignment="1" applyProtection="1">
      <alignment vertical="center"/>
      <protection/>
    </xf>
    <xf numFmtId="4" fontId="23" fillId="0" borderId="20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16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6" fillId="4" borderId="16" xfId="0" applyFont="1" applyFill="1" applyBorder="1" applyAlignment="1" applyProtection="1">
      <alignment horizontal="center" vertical="center" wrapText="1"/>
      <protection/>
    </xf>
    <xf numFmtId="0" fontId="16" fillId="4" borderId="17" xfId="0" applyFont="1" applyFill="1" applyBorder="1" applyAlignment="1" applyProtection="1">
      <alignment horizontal="center" vertical="center" wrapText="1"/>
      <protection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16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18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6" fillId="0" borderId="12" xfId="0" applyNumberFormat="1" applyFont="1" applyBorder="1" applyAlignment="1" applyProtection="1">
      <alignment/>
      <protection/>
    </xf>
    <xf numFmtId="166" fontId="26" fillId="0" borderId="13" xfId="0" applyNumberFormat="1" applyFont="1" applyBorder="1" applyAlignment="1" applyProtection="1">
      <alignment/>
      <protection/>
    </xf>
    <xf numFmtId="4" fontId="27" fillId="0" borderId="0" xfId="0" applyNumberFormat="1" applyFont="1" applyAlignment="1">
      <alignment vertical="center"/>
    </xf>
    <xf numFmtId="0" fontId="16" fillId="0" borderId="22" xfId="0" applyFont="1" applyBorder="1" applyAlignment="1" applyProtection="1">
      <alignment horizontal="center" vertical="center"/>
      <protection/>
    </xf>
    <xf numFmtId="49" fontId="16" fillId="0" borderId="22" xfId="0" applyNumberFormat="1" applyFont="1" applyBorder="1" applyAlignment="1" applyProtection="1">
      <alignment horizontal="left" vertical="center" wrapText="1"/>
      <protection/>
    </xf>
    <xf numFmtId="0" fontId="16" fillId="0" borderId="22" xfId="0" applyFont="1" applyBorder="1" applyAlignment="1" applyProtection="1">
      <alignment horizontal="left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167" fontId="16" fillId="0" borderId="22" xfId="0" applyNumberFormat="1" applyFont="1" applyBorder="1" applyAlignment="1" applyProtection="1">
      <alignment vertical="center"/>
      <protection/>
    </xf>
    <xf numFmtId="4" fontId="16" fillId="2" borderId="22" xfId="0" applyNumberFormat="1" applyFont="1" applyFill="1" applyBorder="1" applyAlignment="1" applyProtection="1">
      <alignment vertical="center"/>
      <protection locked="0"/>
    </xf>
    <xf numFmtId="4" fontId="16" fillId="0" borderId="22" xfId="0" applyNumberFormat="1" applyFont="1" applyBorder="1" applyAlignment="1" applyProtection="1">
      <alignment vertical="center"/>
      <protection/>
    </xf>
    <xf numFmtId="0" fontId="17" fillId="2" borderId="14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166" fontId="17" fillId="0" borderId="15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0" fillId="0" borderId="0" xfId="0" applyFont="1" applyAlignment="1" applyProtection="1">
      <alignment vertical="center" wrapText="1"/>
      <protection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0" t="s">
        <v>0</v>
      </c>
      <c r="AZ1" s="10" t="s">
        <v>1</v>
      </c>
      <c r="BA1" s="10" t="s">
        <v>2</v>
      </c>
      <c r="BB1" s="10" t="s">
        <v>3</v>
      </c>
      <c r="BT1" s="10" t="s">
        <v>4</v>
      </c>
      <c r="BU1" s="10" t="s">
        <v>4</v>
      </c>
      <c r="BV1" s="10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1" t="s">
        <v>6</v>
      </c>
      <c r="BT2" s="11" t="s">
        <v>7</v>
      </c>
    </row>
    <row r="3" spans="2:72" s="1" customFormat="1" ht="6.9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/>
      <c r="BS3" s="11" t="s">
        <v>6</v>
      </c>
      <c r="BT3" s="11" t="s">
        <v>8</v>
      </c>
    </row>
    <row r="4" spans="2:71" s="1" customFormat="1" ht="24.95" customHeight="1">
      <c r="B4" s="15"/>
      <c r="C4" s="16"/>
      <c r="D4" s="17" t="s">
        <v>9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4"/>
      <c r="AS4" s="18" t="s">
        <v>10</v>
      </c>
      <c r="BE4" s="19" t="s">
        <v>11</v>
      </c>
      <c r="BS4" s="11" t="s">
        <v>12</v>
      </c>
    </row>
    <row r="5" spans="2:71" s="1" customFormat="1" ht="12" customHeight="1">
      <c r="B5" s="15"/>
      <c r="C5" s="16"/>
      <c r="D5" s="20" t="s">
        <v>13</v>
      </c>
      <c r="E5" s="16"/>
      <c r="F5" s="16"/>
      <c r="G5" s="16"/>
      <c r="H5" s="16"/>
      <c r="I5" s="16"/>
      <c r="J5" s="16"/>
      <c r="K5" s="21" t="s">
        <v>14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4"/>
      <c r="BE5" s="22" t="s">
        <v>15</v>
      </c>
      <c r="BS5" s="11" t="s">
        <v>6</v>
      </c>
    </row>
    <row r="6" spans="2:71" s="1" customFormat="1" ht="36.95" customHeight="1">
      <c r="B6" s="15"/>
      <c r="C6" s="16"/>
      <c r="D6" s="23" t="s">
        <v>16</v>
      </c>
      <c r="E6" s="16"/>
      <c r="F6" s="16"/>
      <c r="G6" s="16"/>
      <c r="H6" s="16"/>
      <c r="I6" s="16"/>
      <c r="J6" s="16"/>
      <c r="K6" s="24" t="s">
        <v>17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4"/>
      <c r="BE6" s="25"/>
      <c r="BS6" s="11" t="s">
        <v>18</v>
      </c>
    </row>
    <row r="7" spans="2:71" s="1" customFormat="1" ht="12" customHeight="1">
      <c r="B7" s="15"/>
      <c r="C7" s="16"/>
      <c r="D7" s="26" t="s">
        <v>19</v>
      </c>
      <c r="E7" s="16"/>
      <c r="F7" s="16"/>
      <c r="G7" s="16"/>
      <c r="H7" s="16"/>
      <c r="I7" s="16"/>
      <c r="J7" s="16"/>
      <c r="K7" s="21" t="s">
        <v>20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26" t="s">
        <v>21</v>
      </c>
      <c r="AL7" s="16"/>
      <c r="AM7" s="16"/>
      <c r="AN7" s="21" t="s">
        <v>20</v>
      </c>
      <c r="AO7" s="16"/>
      <c r="AP7" s="16"/>
      <c r="AQ7" s="16"/>
      <c r="AR7" s="14"/>
      <c r="BE7" s="25"/>
      <c r="BS7" s="11" t="s">
        <v>22</v>
      </c>
    </row>
    <row r="8" spans="2:71" s="1" customFormat="1" ht="12" customHeight="1">
      <c r="B8" s="15"/>
      <c r="C8" s="16"/>
      <c r="D8" s="26" t="s">
        <v>23</v>
      </c>
      <c r="E8" s="16"/>
      <c r="F8" s="16"/>
      <c r="G8" s="16"/>
      <c r="H8" s="16"/>
      <c r="I8" s="16"/>
      <c r="J8" s="16"/>
      <c r="K8" s="21" t="s">
        <v>24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6" t="s">
        <v>25</v>
      </c>
      <c r="AL8" s="16"/>
      <c r="AM8" s="16"/>
      <c r="AN8" s="27" t="s">
        <v>26</v>
      </c>
      <c r="AO8" s="16"/>
      <c r="AP8" s="16"/>
      <c r="AQ8" s="16"/>
      <c r="AR8" s="14"/>
      <c r="BE8" s="25"/>
      <c r="BS8" s="11" t="s">
        <v>27</v>
      </c>
    </row>
    <row r="9" spans="2:71" s="1" customFormat="1" ht="14.4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4"/>
      <c r="BE9" s="25"/>
      <c r="BS9" s="11" t="s">
        <v>28</v>
      </c>
    </row>
    <row r="10" spans="2:71" s="1" customFormat="1" ht="12" customHeight="1">
      <c r="B10" s="15"/>
      <c r="C10" s="16"/>
      <c r="D10" s="26" t="s">
        <v>29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26" t="s">
        <v>30</v>
      </c>
      <c r="AL10" s="16"/>
      <c r="AM10" s="16"/>
      <c r="AN10" s="21" t="s">
        <v>31</v>
      </c>
      <c r="AO10" s="16"/>
      <c r="AP10" s="16"/>
      <c r="AQ10" s="16"/>
      <c r="AR10" s="14"/>
      <c r="BE10" s="25"/>
      <c r="BS10" s="11" t="s">
        <v>18</v>
      </c>
    </row>
    <row r="11" spans="2:71" s="1" customFormat="1" ht="18.45" customHeight="1">
      <c r="B11" s="15"/>
      <c r="C11" s="16"/>
      <c r="D11" s="16"/>
      <c r="E11" s="21" t="s">
        <v>32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26" t="s">
        <v>33</v>
      </c>
      <c r="AL11" s="16"/>
      <c r="AM11" s="16"/>
      <c r="AN11" s="21" t="s">
        <v>34</v>
      </c>
      <c r="AO11" s="16"/>
      <c r="AP11" s="16"/>
      <c r="AQ11" s="16"/>
      <c r="AR11" s="14"/>
      <c r="BE11" s="25"/>
      <c r="BS11" s="11" t="s">
        <v>18</v>
      </c>
    </row>
    <row r="12" spans="2:71" s="1" customFormat="1" ht="6.95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4"/>
      <c r="BE12" s="25"/>
      <c r="BS12" s="11" t="s">
        <v>18</v>
      </c>
    </row>
    <row r="13" spans="2:71" s="1" customFormat="1" ht="12" customHeight="1">
      <c r="B13" s="15"/>
      <c r="C13" s="16"/>
      <c r="D13" s="26" t="s">
        <v>35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26" t="s">
        <v>30</v>
      </c>
      <c r="AL13" s="16"/>
      <c r="AM13" s="16"/>
      <c r="AN13" s="28" t="s">
        <v>36</v>
      </c>
      <c r="AO13" s="16"/>
      <c r="AP13" s="16"/>
      <c r="AQ13" s="16"/>
      <c r="AR13" s="14"/>
      <c r="BE13" s="25"/>
      <c r="BS13" s="11" t="s">
        <v>18</v>
      </c>
    </row>
    <row r="14" spans="2:71" ht="12">
      <c r="B14" s="15"/>
      <c r="C14" s="16"/>
      <c r="D14" s="16"/>
      <c r="E14" s="28" t="s">
        <v>36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6" t="s">
        <v>33</v>
      </c>
      <c r="AL14" s="16"/>
      <c r="AM14" s="16"/>
      <c r="AN14" s="28" t="s">
        <v>36</v>
      </c>
      <c r="AO14" s="16"/>
      <c r="AP14" s="16"/>
      <c r="AQ14" s="16"/>
      <c r="AR14" s="14"/>
      <c r="BE14" s="25"/>
      <c r="BS14" s="11" t="s">
        <v>18</v>
      </c>
    </row>
    <row r="15" spans="2:71" s="1" customFormat="1" ht="6.95" customHeigh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4"/>
      <c r="BE15" s="25"/>
      <c r="BS15" s="11" t="s">
        <v>4</v>
      </c>
    </row>
    <row r="16" spans="2:71" s="1" customFormat="1" ht="12" customHeight="1">
      <c r="B16" s="15"/>
      <c r="C16" s="16"/>
      <c r="D16" s="26" t="s">
        <v>37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26" t="s">
        <v>30</v>
      </c>
      <c r="AL16" s="16"/>
      <c r="AM16" s="16"/>
      <c r="AN16" s="21" t="s">
        <v>20</v>
      </c>
      <c r="AO16" s="16"/>
      <c r="AP16" s="16"/>
      <c r="AQ16" s="16"/>
      <c r="AR16" s="14"/>
      <c r="BE16" s="25"/>
      <c r="BS16" s="11" t="s">
        <v>4</v>
      </c>
    </row>
    <row r="17" spans="2:71" s="1" customFormat="1" ht="18.45" customHeight="1">
      <c r="B17" s="15"/>
      <c r="C17" s="16"/>
      <c r="D17" s="16"/>
      <c r="E17" s="21" t="s">
        <v>38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26" t="s">
        <v>33</v>
      </c>
      <c r="AL17" s="16"/>
      <c r="AM17" s="16"/>
      <c r="AN17" s="21" t="s">
        <v>20</v>
      </c>
      <c r="AO17" s="16"/>
      <c r="AP17" s="16"/>
      <c r="AQ17" s="16"/>
      <c r="AR17" s="14"/>
      <c r="BE17" s="25"/>
      <c r="BS17" s="11" t="s">
        <v>39</v>
      </c>
    </row>
    <row r="18" spans="2:71" s="1" customFormat="1" ht="6.95" customHeight="1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4"/>
      <c r="BE18" s="25"/>
      <c r="BS18" s="11" t="s">
        <v>6</v>
      </c>
    </row>
    <row r="19" spans="2:71" s="1" customFormat="1" ht="12" customHeight="1">
      <c r="B19" s="15"/>
      <c r="C19" s="16"/>
      <c r="D19" s="26" t="s">
        <v>40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26" t="s">
        <v>30</v>
      </c>
      <c r="AL19" s="16"/>
      <c r="AM19" s="16"/>
      <c r="AN19" s="21" t="s">
        <v>20</v>
      </c>
      <c r="AO19" s="16"/>
      <c r="AP19" s="16"/>
      <c r="AQ19" s="16"/>
      <c r="AR19" s="14"/>
      <c r="BE19" s="25"/>
      <c r="BS19" s="11" t="s">
        <v>6</v>
      </c>
    </row>
    <row r="20" spans="2:71" s="1" customFormat="1" ht="18.45" customHeight="1">
      <c r="B20" s="15"/>
      <c r="C20" s="16"/>
      <c r="D20" s="16"/>
      <c r="E20" s="21" t="s">
        <v>38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26" t="s">
        <v>33</v>
      </c>
      <c r="AL20" s="16"/>
      <c r="AM20" s="16"/>
      <c r="AN20" s="21" t="s">
        <v>20</v>
      </c>
      <c r="AO20" s="16"/>
      <c r="AP20" s="16"/>
      <c r="AQ20" s="16"/>
      <c r="AR20" s="14"/>
      <c r="BE20" s="25"/>
      <c r="BS20" s="11" t="s">
        <v>39</v>
      </c>
    </row>
    <row r="21" spans="2:57" s="1" customFormat="1" ht="6.95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4"/>
      <c r="BE21" s="25"/>
    </row>
    <row r="22" spans="2:57" s="1" customFormat="1" ht="12" customHeight="1">
      <c r="B22" s="15"/>
      <c r="C22" s="16"/>
      <c r="D22" s="26" t="s">
        <v>41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4"/>
      <c r="BE22" s="25"/>
    </row>
    <row r="23" spans="2:57" s="1" customFormat="1" ht="47.25" customHeight="1">
      <c r="B23" s="15"/>
      <c r="C23" s="16"/>
      <c r="D23" s="16"/>
      <c r="E23" s="30" t="s">
        <v>42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16"/>
      <c r="AP23" s="16"/>
      <c r="AQ23" s="16"/>
      <c r="AR23" s="14"/>
      <c r="BE23" s="25"/>
    </row>
    <row r="24" spans="2:57" s="1" customFormat="1" ht="6.95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4"/>
      <c r="BE24" s="25"/>
    </row>
    <row r="25" spans="2:57" s="1" customFormat="1" ht="6.95" customHeight="1">
      <c r="B25" s="15"/>
      <c r="C25" s="16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16"/>
      <c r="AQ25" s="16"/>
      <c r="AR25" s="14"/>
      <c r="BE25" s="25"/>
    </row>
    <row r="26" spans="1:57" s="2" customFormat="1" ht="25.9" customHeight="1">
      <c r="A26" s="32"/>
      <c r="B26" s="33"/>
      <c r="C26" s="34"/>
      <c r="D26" s="35" t="s">
        <v>43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7">
        <f>ROUND(AG54,2)</f>
        <v>0</v>
      </c>
      <c r="AL26" s="36"/>
      <c r="AM26" s="36"/>
      <c r="AN26" s="36"/>
      <c r="AO26" s="36"/>
      <c r="AP26" s="34"/>
      <c r="AQ26" s="34"/>
      <c r="AR26" s="38"/>
      <c r="BE26" s="25"/>
    </row>
    <row r="27" spans="1:57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8"/>
      <c r="BE27" s="25"/>
    </row>
    <row r="28" spans="1:57" s="2" customFormat="1" ht="12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44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45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46</v>
      </c>
      <c r="AL28" s="39"/>
      <c r="AM28" s="39"/>
      <c r="AN28" s="39"/>
      <c r="AO28" s="39"/>
      <c r="AP28" s="34"/>
      <c r="AQ28" s="34"/>
      <c r="AR28" s="38"/>
      <c r="BE28" s="25"/>
    </row>
    <row r="29" spans="1:57" s="3" customFormat="1" ht="14.4" customHeight="1">
      <c r="A29" s="3"/>
      <c r="B29" s="40"/>
      <c r="C29" s="41"/>
      <c r="D29" s="26" t="s">
        <v>47</v>
      </c>
      <c r="E29" s="41"/>
      <c r="F29" s="26" t="s">
        <v>48</v>
      </c>
      <c r="G29" s="41"/>
      <c r="H29" s="41"/>
      <c r="I29" s="41"/>
      <c r="J29" s="41"/>
      <c r="K29" s="41"/>
      <c r="L29" s="42">
        <v>0.21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3">
        <f>ROUND(AZ54,2)</f>
        <v>0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3">
        <f>ROUND(AV54,2)</f>
        <v>0</v>
      </c>
      <c r="AL29" s="41"/>
      <c r="AM29" s="41"/>
      <c r="AN29" s="41"/>
      <c r="AO29" s="41"/>
      <c r="AP29" s="41"/>
      <c r="AQ29" s="41"/>
      <c r="AR29" s="44"/>
      <c r="BE29" s="45"/>
    </row>
    <row r="30" spans="1:57" s="3" customFormat="1" ht="14.4" customHeight="1">
      <c r="A30" s="3"/>
      <c r="B30" s="40"/>
      <c r="C30" s="41"/>
      <c r="D30" s="41"/>
      <c r="E30" s="41"/>
      <c r="F30" s="26" t="s">
        <v>49</v>
      </c>
      <c r="G30" s="41"/>
      <c r="H30" s="41"/>
      <c r="I30" s="41"/>
      <c r="J30" s="41"/>
      <c r="K30" s="41"/>
      <c r="L30" s="42">
        <v>0.15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3">
        <f>ROUND(BA54,2)</f>
        <v>0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3">
        <f>ROUND(AW54,2)</f>
        <v>0</v>
      </c>
      <c r="AL30" s="41"/>
      <c r="AM30" s="41"/>
      <c r="AN30" s="41"/>
      <c r="AO30" s="41"/>
      <c r="AP30" s="41"/>
      <c r="AQ30" s="41"/>
      <c r="AR30" s="44"/>
      <c r="BE30" s="45"/>
    </row>
    <row r="31" spans="1:57" s="3" customFormat="1" ht="14.4" customHeight="1" hidden="1">
      <c r="A31" s="3"/>
      <c r="B31" s="40"/>
      <c r="C31" s="41"/>
      <c r="D31" s="41"/>
      <c r="E31" s="41"/>
      <c r="F31" s="26" t="s">
        <v>50</v>
      </c>
      <c r="G31" s="41"/>
      <c r="H31" s="41"/>
      <c r="I31" s="41"/>
      <c r="J31" s="41"/>
      <c r="K31" s="41"/>
      <c r="L31" s="42">
        <v>0.21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3">
        <f>ROUND(BB54,2)</f>
        <v>0</v>
      </c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3">
        <v>0</v>
      </c>
      <c r="AL31" s="41"/>
      <c r="AM31" s="41"/>
      <c r="AN31" s="41"/>
      <c r="AO31" s="41"/>
      <c r="AP31" s="41"/>
      <c r="AQ31" s="41"/>
      <c r="AR31" s="44"/>
      <c r="BE31" s="45"/>
    </row>
    <row r="32" spans="1:57" s="3" customFormat="1" ht="14.4" customHeight="1" hidden="1">
      <c r="A32" s="3"/>
      <c r="B32" s="40"/>
      <c r="C32" s="41"/>
      <c r="D32" s="41"/>
      <c r="E32" s="41"/>
      <c r="F32" s="26" t="s">
        <v>51</v>
      </c>
      <c r="G32" s="41"/>
      <c r="H32" s="41"/>
      <c r="I32" s="41"/>
      <c r="J32" s="41"/>
      <c r="K32" s="41"/>
      <c r="L32" s="42">
        <v>0.15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3">
        <f>ROUND(BC54,2)</f>
        <v>0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3">
        <v>0</v>
      </c>
      <c r="AL32" s="41"/>
      <c r="AM32" s="41"/>
      <c r="AN32" s="41"/>
      <c r="AO32" s="41"/>
      <c r="AP32" s="41"/>
      <c r="AQ32" s="41"/>
      <c r="AR32" s="44"/>
      <c r="BE32" s="45"/>
    </row>
    <row r="33" spans="1:57" s="3" customFormat="1" ht="14.4" customHeight="1" hidden="1">
      <c r="A33" s="3"/>
      <c r="B33" s="40"/>
      <c r="C33" s="41"/>
      <c r="D33" s="41"/>
      <c r="E33" s="41"/>
      <c r="F33" s="26" t="s">
        <v>52</v>
      </c>
      <c r="G33" s="41"/>
      <c r="H33" s="41"/>
      <c r="I33" s="41"/>
      <c r="J33" s="41"/>
      <c r="K33" s="41"/>
      <c r="L33" s="42"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3">
        <f>ROUND(BD54,2)</f>
        <v>0</v>
      </c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3">
        <v>0</v>
      </c>
      <c r="AL33" s="41"/>
      <c r="AM33" s="41"/>
      <c r="AN33" s="41"/>
      <c r="AO33" s="41"/>
      <c r="AP33" s="41"/>
      <c r="AQ33" s="41"/>
      <c r="AR33" s="44"/>
      <c r="BE33" s="3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8"/>
      <c r="BE34" s="32"/>
    </row>
    <row r="35" spans="1:57" s="2" customFormat="1" ht="25.9" customHeight="1">
      <c r="A35" s="32"/>
      <c r="B35" s="33"/>
      <c r="C35" s="46"/>
      <c r="D35" s="47" t="s">
        <v>53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54</v>
      </c>
      <c r="U35" s="48"/>
      <c r="V35" s="48"/>
      <c r="W35" s="48"/>
      <c r="X35" s="50" t="s">
        <v>55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8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8"/>
      <c r="BE36" s="32"/>
    </row>
    <row r="37" spans="1:57" s="2" customFormat="1" ht="6.95" customHeight="1">
      <c r="A37" s="32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38"/>
      <c r="BE37" s="32"/>
    </row>
    <row r="41" spans="1:57" s="2" customFormat="1" ht="6.95" customHeight="1">
      <c r="A41" s="32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38"/>
      <c r="BE41" s="32"/>
    </row>
    <row r="42" spans="1:57" s="2" customFormat="1" ht="24.95" customHeight="1">
      <c r="A42" s="32"/>
      <c r="B42" s="33"/>
      <c r="C42" s="17" t="s">
        <v>56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8"/>
      <c r="BE42" s="32"/>
    </row>
    <row r="43" spans="1:57" s="2" customFormat="1" ht="6.95" customHeight="1">
      <c r="A43" s="32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8"/>
      <c r="BE43" s="32"/>
    </row>
    <row r="44" spans="1:57" s="4" customFormat="1" ht="12" customHeight="1">
      <c r="A44" s="4"/>
      <c r="B44" s="57"/>
      <c r="C44" s="26" t="s">
        <v>13</v>
      </c>
      <c r="D44" s="58"/>
      <c r="E44" s="58"/>
      <c r="F44" s="58"/>
      <c r="G44" s="58"/>
      <c r="H44" s="58"/>
      <c r="I44" s="58"/>
      <c r="J44" s="58"/>
      <c r="K44" s="58"/>
      <c r="L44" s="58" t="str">
        <f>K5</f>
        <v>65019227</v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9"/>
      <c r="BE44" s="4"/>
    </row>
    <row r="45" spans="1:57" s="5" customFormat="1" ht="36.95" customHeight="1">
      <c r="A45" s="5"/>
      <c r="B45" s="60"/>
      <c r="C45" s="61" t="s">
        <v>16</v>
      </c>
      <c r="D45" s="62"/>
      <c r="E45" s="62"/>
      <c r="F45" s="62"/>
      <c r="G45" s="62"/>
      <c r="H45" s="62"/>
      <c r="I45" s="62"/>
      <c r="J45" s="62"/>
      <c r="K45" s="62"/>
      <c r="L45" s="63" t="str">
        <f>K6</f>
        <v>Údržba vyšší zeleně v obvodu OŘ Ústí n.L. - OBLAST Č. 2_Změna č. 1</v>
      </c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4"/>
      <c r="BE45" s="5"/>
    </row>
    <row r="46" spans="1:57" s="2" customFormat="1" ht="6.95" customHeight="1">
      <c r="A46" s="32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8"/>
      <c r="BE46" s="32"/>
    </row>
    <row r="47" spans="1:57" s="2" customFormat="1" ht="12" customHeight="1">
      <c r="A47" s="32"/>
      <c r="B47" s="33"/>
      <c r="C47" s="26" t="s">
        <v>23</v>
      </c>
      <c r="D47" s="34"/>
      <c r="E47" s="34"/>
      <c r="F47" s="34"/>
      <c r="G47" s="34"/>
      <c r="H47" s="34"/>
      <c r="I47" s="34"/>
      <c r="J47" s="34"/>
      <c r="K47" s="34"/>
      <c r="L47" s="65" t="str">
        <f>IF(K8="","",K8)</f>
        <v>obvod Správy tratí Most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6" t="s">
        <v>25</v>
      </c>
      <c r="AJ47" s="34"/>
      <c r="AK47" s="34"/>
      <c r="AL47" s="34"/>
      <c r="AM47" s="66" t="str">
        <f>IF(AN8="","",AN8)</f>
        <v>16. 12. 2019</v>
      </c>
      <c r="AN47" s="66"/>
      <c r="AO47" s="34"/>
      <c r="AP47" s="34"/>
      <c r="AQ47" s="34"/>
      <c r="AR47" s="38"/>
      <c r="BE47" s="32"/>
    </row>
    <row r="48" spans="1:57" s="2" customFormat="1" ht="6.95" customHeight="1">
      <c r="A48" s="32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8"/>
      <c r="BE48" s="32"/>
    </row>
    <row r="49" spans="1:57" s="2" customFormat="1" ht="15.15" customHeight="1">
      <c r="A49" s="32"/>
      <c r="B49" s="33"/>
      <c r="C49" s="26" t="s">
        <v>29</v>
      </c>
      <c r="D49" s="34"/>
      <c r="E49" s="34"/>
      <c r="F49" s="34"/>
      <c r="G49" s="34"/>
      <c r="H49" s="34"/>
      <c r="I49" s="34"/>
      <c r="J49" s="34"/>
      <c r="K49" s="34"/>
      <c r="L49" s="58" t="str">
        <f>IF(E11="","",E11)</f>
        <v>Správa železnic, státní organizace; OŘ ÚNL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6" t="s">
        <v>37</v>
      </c>
      <c r="AJ49" s="34"/>
      <c r="AK49" s="34"/>
      <c r="AL49" s="34"/>
      <c r="AM49" s="67" t="str">
        <f>IF(E17="","",E17)</f>
        <v xml:space="preserve"> </v>
      </c>
      <c r="AN49" s="58"/>
      <c r="AO49" s="58"/>
      <c r="AP49" s="58"/>
      <c r="AQ49" s="34"/>
      <c r="AR49" s="38"/>
      <c r="AS49" s="68" t="s">
        <v>57</v>
      </c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1"/>
      <c r="BE49" s="32"/>
    </row>
    <row r="50" spans="1:57" s="2" customFormat="1" ht="15.15" customHeight="1">
      <c r="A50" s="32"/>
      <c r="B50" s="33"/>
      <c r="C50" s="26" t="s">
        <v>35</v>
      </c>
      <c r="D50" s="34"/>
      <c r="E50" s="34"/>
      <c r="F50" s="34"/>
      <c r="G50" s="34"/>
      <c r="H50" s="34"/>
      <c r="I50" s="34"/>
      <c r="J50" s="34"/>
      <c r="K50" s="34"/>
      <c r="L50" s="58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6" t="s">
        <v>40</v>
      </c>
      <c r="AJ50" s="34"/>
      <c r="AK50" s="34"/>
      <c r="AL50" s="34"/>
      <c r="AM50" s="67" t="str">
        <f>IF(E20="","",E20)</f>
        <v xml:space="preserve"> </v>
      </c>
      <c r="AN50" s="58"/>
      <c r="AO50" s="58"/>
      <c r="AP50" s="58"/>
      <c r="AQ50" s="34"/>
      <c r="AR50" s="38"/>
      <c r="AS50" s="72"/>
      <c r="AT50" s="73"/>
      <c r="AU50" s="74"/>
      <c r="AV50" s="74"/>
      <c r="AW50" s="74"/>
      <c r="AX50" s="74"/>
      <c r="AY50" s="74"/>
      <c r="AZ50" s="74"/>
      <c r="BA50" s="74"/>
      <c r="BB50" s="74"/>
      <c r="BC50" s="74"/>
      <c r="BD50" s="75"/>
      <c r="BE50" s="32"/>
    </row>
    <row r="51" spans="1:57" s="2" customFormat="1" ht="10.8" customHeight="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8"/>
      <c r="AS51" s="76"/>
      <c r="AT51" s="77"/>
      <c r="AU51" s="78"/>
      <c r="AV51" s="78"/>
      <c r="AW51" s="78"/>
      <c r="AX51" s="78"/>
      <c r="AY51" s="78"/>
      <c r="AZ51" s="78"/>
      <c r="BA51" s="78"/>
      <c r="BB51" s="78"/>
      <c r="BC51" s="78"/>
      <c r="BD51" s="79"/>
      <c r="BE51" s="32"/>
    </row>
    <row r="52" spans="1:57" s="2" customFormat="1" ht="29.25" customHeight="1">
      <c r="A52" s="32"/>
      <c r="B52" s="33"/>
      <c r="C52" s="80" t="s">
        <v>58</v>
      </c>
      <c r="D52" s="81"/>
      <c r="E52" s="81"/>
      <c r="F52" s="81"/>
      <c r="G52" s="81"/>
      <c r="H52" s="82"/>
      <c r="I52" s="83" t="s">
        <v>59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4" t="s">
        <v>60</v>
      </c>
      <c r="AH52" s="81"/>
      <c r="AI52" s="81"/>
      <c r="AJ52" s="81"/>
      <c r="AK52" s="81"/>
      <c r="AL52" s="81"/>
      <c r="AM52" s="81"/>
      <c r="AN52" s="83" t="s">
        <v>61</v>
      </c>
      <c r="AO52" s="81"/>
      <c r="AP52" s="81"/>
      <c r="AQ52" s="85" t="s">
        <v>62</v>
      </c>
      <c r="AR52" s="38"/>
      <c r="AS52" s="86" t="s">
        <v>63</v>
      </c>
      <c r="AT52" s="87" t="s">
        <v>64</v>
      </c>
      <c r="AU52" s="87" t="s">
        <v>65</v>
      </c>
      <c r="AV52" s="87" t="s">
        <v>66</v>
      </c>
      <c r="AW52" s="87" t="s">
        <v>67</v>
      </c>
      <c r="AX52" s="87" t="s">
        <v>68</v>
      </c>
      <c r="AY52" s="87" t="s">
        <v>69</v>
      </c>
      <c r="AZ52" s="87" t="s">
        <v>70</v>
      </c>
      <c r="BA52" s="87" t="s">
        <v>71</v>
      </c>
      <c r="BB52" s="87" t="s">
        <v>72</v>
      </c>
      <c r="BC52" s="87" t="s">
        <v>73</v>
      </c>
      <c r="BD52" s="88" t="s">
        <v>74</v>
      </c>
      <c r="BE52" s="32"/>
    </row>
    <row r="53" spans="1:57" s="2" customFormat="1" ht="10.8" customHeight="1">
      <c r="A53" s="32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8"/>
      <c r="AS53" s="89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1"/>
      <c r="BE53" s="32"/>
    </row>
    <row r="54" spans="1:90" s="6" customFormat="1" ht="32.4" customHeight="1">
      <c r="A54" s="6"/>
      <c r="B54" s="92"/>
      <c r="C54" s="93" t="s">
        <v>75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5">
        <f>ROUND(SUM(AG55:AG56),2)</f>
        <v>0</v>
      </c>
      <c r="AH54" s="95"/>
      <c r="AI54" s="95"/>
      <c r="AJ54" s="95"/>
      <c r="AK54" s="95"/>
      <c r="AL54" s="95"/>
      <c r="AM54" s="95"/>
      <c r="AN54" s="96">
        <f>SUM(AG54,AT54)</f>
        <v>0</v>
      </c>
      <c r="AO54" s="96"/>
      <c r="AP54" s="96"/>
      <c r="AQ54" s="97" t="s">
        <v>20</v>
      </c>
      <c r="AR54" s="98"/>
      <c r="AS54" s="99">
        <f>ROUND(SUM(AS55:AS56),2)</f>
        <v>0</v>
      </c>
      <c r="AT54" s="100">
        <f>ROUND(SUM(AV54:AW54),2)</f>
        <v>0</v>
      </c>
      <c r="AU54" s="101">
        <f>ROUND(SUM(AU55:AU56),5)</f>
        <v>0</v>
      </c>
      <c r="AV54" s="100">
        <f>ROUND(AZ54*L29,2)</f>
        <v>0</v>
      </c>
      <c r="AW54" s="100">
        <f>ROUND(BA54*L30,2)</f>
        <v>0</v>
      </c>
      <c r="AX54" s="100">
        <f>ROUND(BB54*L29,2)</f>
        <v>0</v>
      </c>
      <c r="AY54" s="100">
        <f>ROUND(BC54*L30,2)</f>
        <v>0</v>
      </c>
      <c r="AZ54" s="100">
        <f>ROUND(SUM(AZ55:AZ56),2)</f>
        <v>0</v>
      </c>
      <c r="BA54" s="100">
        <f>ROUND(SUM(BA55:BA56),2)</f>
        <v>0</v>
      </c>
      <c r="BB54" s="100">
        <f>ROUND(SUM(BB55:BB56),2)</f>
        <v>0</v>
      </c>
      <c r="BC54" s="100">
        <f>ROUND(SUM(BC55:BC56),2)</f>
        <v>0</v>
      </c>
      <c r="BD54" s="102">
        <f>ROUND(SUM(BD55:BD56),2)</f>
        <v>0</v>
      </c>
      <c r="BE54" s="6"/>
      <c r="BS54" s="103" t="s">
        <v>76</v>
      </c>
      <c r="BT54" s="103" t="s">
        <v>77</v>
      </c>
      <c r="BU54" s="104" t="s">
        <v>78</v>
      </c>
      <c r="BV54" s="103" t="s">
        <v>79</v>
      </c>
      <c r="BW54" s="103" t="s">
        <v>5</v>
      </c>
      <c r="BX54" s="103" t="s">
        <v>80</v>
      </c>
      <c r="CL54" s="103" t="s">
        <v>20</v>
      </c>
    </row>
    <row r="55" spans="1:91" s="7" customFormat="1" ht="16.5" customHeight="1">
      <c r="A55" s="105" t="s">
        <v>81</v>
      </c>
      <c r="B55" s="106"/>
      <c r="C55" s="107"/>
      <c r="D55" s="108" t="s">
        <v>82</v>
      </c>
      <c r="E55" s="108"/>
      <c r="F55" s="108"/>
      <c r="G55" s="108"/>
      <c r="H55" s="108"/>
      <c r="I55" s="109"/>
      <c r="J55" s="108" t="s">
        <v>83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10">
        <f>'01 - ZRN'!J30</f>
        <v>0</v>
      </c>
      <c r="AH55" s="109"/>
      <c r="AI55" s="109"/>
      <c r="AJ55" s="109"/>
      <c r="AK55" s="109"/>
      <c r="AL55" s="109"/>
      <c r="AM55" s="109"/>
      <c r="AN55" s="110">
        <f>SUM(AG55,AT55)</f>
        <v>0</v>
      </c>
      <c r="AO55" s="109"/>
      <c r="AP55" s="109"/>
      <c r="AQ55" s="111" t="s">
        <v>84</v>
      </c>
      <c r="AR55" s="112"/>
      <c r="AS55" s="113">
        <v>0</v>
      </c>
      <c r="AT55" s="114">
        <f>ROUND(SUM(AV55:AW55),2)</f>
        <v>0</v>
      </c>
      <c r="AU55" s="115">
        <f>'01 - ZRN'!P79</f>
        <v>0</v>
      </c>
      <c r="AV55" s="114">
        <f>'01 - ZRN'!J33</f>
        <v>0</v>
      </c>
      <c r="AW55" s="114">
        <f>'01 - ZRN'!J34</f>
        <v>0</v>
      </c>
      <c r="AX55" s="114">
        <f>'01 - ZRN'!J35</f>
        <v>0</v>
      </c>
      <c r="AY55" s="114">
        <f>'01 - ZRN'!J36</f>
        <v>0</v>
      </c>
      <c r="AZ55" s="114">
        <f>'01 - ZRN'!F33</f>
        <v>0</v>
      </c>
      <c r="BA55" s="114">
        <f>'01 - ZRN'!F34</f>
        <v>0</v>
      </c>
      <c r="BB55" s="114">
        <f>'01 - ZRN'!F35</f>
        <v>0</v>
      </c>
      <c r="BC55" s="114">
        <f>'01 - ZRN'!F36</f>
        <v>0</v>
      </c>
      <c r="BD55" s="116">
        <f>'01 - ZRN'!F37</f>
        <v>0</v>
      </c>
      <c r="BE55" s="7"/>
      <c r="BT55" s="117" t="s">
        <v>22</v>
      </c>
      <c r="BV55" s="117" t="s">
        <v>79</v>
      </c>
      <c r="BW55" s="117" t="s">
        <v>85</v>
      </c>
      <c r="BX55" s="117" t="s">
        <v>5</v>
      </c>
      <c r="CL55" s="117" t="s">
        <v>20</v>
      </c>
      <c r="CM55" s="117" t="s">
        <v>86</v>
      </c>
    </row>
    <row r="56" spans="1:91" s="7" customFormat="1" ht="16.5" customHeight="1">
      <c r="A56" s="105" t="s">
        <v>81</v>
      </c>
      <c r="B56" s="106"/>
      <c r="C56" s="107"/>
      <c r="D56" s="108" t="s">
        <v>87</v>
      </c>
      <c r="E56" s="108"/>
      <c r="F56" s="108"/>
      <c r="G56" s="108"/>
      <c r="H56" s="108"/>
      <c r="I56" s="109"/>
      <c r="J56" s="108" t="s">
        <v>88</v>
      </c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10">
        <f>'02 - VRN'!J30</f>
        <v>0</v>
      </c>
      <c r="AH56" s="109"/>
      <c r="AI56" s="109"/>
      <c r="AJ56" s="109"/>
      <c r="AK56" s="109"/>
      <c r="AL56" s="109"/>
      <c r="AM56" s="109"/>
      <c r="AN56" s="110">
        <f>SUM(AG56,AT56)</f>
        <v>0</v>
      </c>
      <c r="AO56" s="109"/>
      <c r="AP56" s="109"/>
      <c r="AQ56" s="111" t="s">
        <v>84</v>
      </c>
      <c r="AR56" s="112"/>
      <c r="AS56" s="118">
        <v>0</v>
      </c>
      <c r="AT56" s="119">
        <f>ROUND(SUM(AV56:AW56),2)</f>
        <v>0</v>
      </c>
      <c r="AU56" s="120">
        <f>'02 - VRN'!P79</f>
        <v>0</v>
      </c>
      <c r="AV56" s="119">
        <f>'02 - VRN'!J33</f>
        <v>0</v>
      </c>
      <c r="AW56" s="119">
        <f>'02 - VRN'!J34</f>
        <v>0</v>
      </c>
      <c r="AX56" s="119">
        <f>'02 - VRN'!J35</f>
        <v>0</v>
      </c>
      <c r="AY56" s="119">
        <f>'02 - VRN'!J36</f>
        <v>0</v>
      </c>
      <c r="AZ56" s="119">
        <f>'02 - VRN'!F33</f>
        <v>0</v>
      </c>
      <c r="BA56" s="119">
        <f>'02 - VRN'!F34</f>
        <v>0</v>
      </c>
      <c r="BB56" s="119">
        <f>'02 - VRN'!F35</f>
        <v>0</v>
      </c>
      <c r="BC56" s="119">
        <f>'02 - VRN'!F36</f>
        <v>0</v>
      </c>
      <c r="BD56" s="121">
        <f>'02 - VRN'!F37</f>
        <v>0</v>
      </c>
      <c r="BE56" s="7"/>
      <c r="BT56" s="117" t="s">
        <v>22</v>
      </c>
      <c r="BV56" s="117" t="s">
        <v>79</v>
      </c>
      <c r="BW56" s="117" t="s">
        <v>89</v>
      </c>
      <c r="BX56" s="117" t="s">
        <v>5</v>
      </c>
      <c r="CL56" s="117" t="s">
        <v>20</v>
      </c>
      <c r="CM56" s="117" t="s">
        <v>86</v>
      </c>
    </row>
    <row r="57" spans="1:57" s="2" customFormat="1" ht="30" customHeight="1">
      <c r="A57" s="32"/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8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</row>
    <row r="58" spans="1:57" s="2" customFormat="1" ht="6.95" customHeight="1">
      <c r="A58" s="32"/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38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1 - ZRN'!C2" display="/"/>
    <hyperlink ref="A56" location="'02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1" t="s">
        <v>85</v>
      </c>
    </row>
    <row r="3" spans="2:46" s="1" customFormat="1" ht="6.95" customHeight="1" hidden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4"/>
      <c r="AT3" s="11" t="s">
        <v>86</v>
      </c>
    </row>
    <row r="4" spans="2:46" s="1" customFormat="1" ht="24.95" customHeight="1" hidden="1">
      <c r="B4" s="14"/>
      <c r="D4" s="126" t="s">
        <v>90</v>
      </c>
      <c r="I4" s="122"/>
      <c r="L4" s="14"/>
      <c r="M4" s="127" t="s">
        <v>10</v>
      </c>
      <c r="AT4" s="11" t="s">
        <v>4</v>
      </c>
    </row>
    <row r="5" spans="2:12" s="1" customFormat="1" ht="6.95" customHeight="1" hidden="1">
      <c r="B5" s="14"/>
      <c r="I5" s="122"/>
      <c r="L5" s="14"/>
    </row>
    <row r="6" spans="2:12" s="1" customFormat="1" ht="12" customHeight="1" hidden="1">
      <c r="B6" s="14"/>
      <c r="D6" s="128" t="s">
        <v>16</v>
      </c>
      <c r="I6" s="122"/>
      <c r="L6" s="14"/>
    </row>
    <row r="7" spans="2:12" s="1" customFormat="1" ht="16.5" customHeight="1" hidden="1">
      <c r="B7" s="14"/>
      <c r="E7" s="129" t="str">
        <f>'Rekapitulace zakázky'!K6</f>
        <v>Údržba vyšší zeleně v obvodu OŘ Ústí n.L. - OBLAST Č. 2_Změna č. 1</v>
      </c>
      <c r="F7" s="128"/>
      <c r="G7" s="128"/>
      <c r="H7" s="128"/>
      <c r="I7" s="122"/>
      <c r="L7" s="14"/>
    </row>
    <row r="8" spans="1:31" s="2" customFormat="1" ht="12" customHeight="1" hidden="1">
      <c r="A8" s="32"/>
      <c r="B8" s="38"/>
      <c r="C8" s="32"/>
      <c r="D8" s="128" t="s">
        <v>91</v>
      </c>
      <c r="E8" s="32"/>
      <c r="F8" s="32"/>
      <c r="G8" s="32"/>
      <c r="H8" s="32"/>
      <c r="I8" s="130"/>
      <c r="J8" s="32"/>
      <c r="K8" s="32"/>
      <c r="L8" s="131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 hidden="1">
      <c r="A9" s="32"/>
      <c r="B9" s="38"/>
      <c r="C9" s="32"/>
      <c r="D9" s="32"/>
      <c r="E9" s="132" t="s">
        <v>92</v>
      </c>
      <c r="F9" s="32"/>
      <c r="G9" s="32"/>
      <c r="H9" s="32"/>
      <c r="I9" s="130"/>
      <c r="J9" s="32"/>
      <c r="K9" s="32"/>
      <c r="L9" s="131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hidden="1">
      <c r="A10" s="32"/>
      <c r="B10" s="38"/>
      <c r="C10" s="32"/>
      <c r="D10" s="32"/>
      <c r="E10" s="32"/>
      <c r="F10" s="32"/>
      <c r="G10" s="32"/>
      <c r="H10" s="32"/>
      <c r="I10" s="130"/>
      <c r="J10" s="32"/>
      <c r="K10" s="32"/>
      <c r="L10" s="131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 hidden="1">
      <c r="A11" s="32"/>
      <c r="B11" s="38"/>
      <c r="C11" s="32"/>
      <c r="D11" s="128" t="s">
        <v>19</v>
      </c>
      <c r="E11" s="32"/>
      <c r="F11" s="133" t="s">
        <v>20</v>
      </c>
      <c r="G11" s="32"/>
      <c r="H11" s="32"/>
      <c r="I11" s="134" t="s">
        <v>21</v>
      </c>
      <c r="J11" s="133" t="s">
        <v>20</v>
      </c>
      <c r="K11" s="32"/>
      <c r="L11" s="13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 hidden="1">
      <c r="A12" s="32"/>
      <c r="B12" s="38"/>
      <c r="C12" s="32"/>
      <c r="D12" s="128" t="s">
        <v>23</v>
      </c>
      <c r="E12" s="32"/>
      <c r="F12" s="133" t="s">
        <v>24</v>
      </c>
      <c r="G12" s="32"/>
      <c r="H12" s="32"/>
      <c r="I12" s="134" t="s">
        <v>25</v>
      </c>
      <c r="J12" s="135" t="str">
        <f>'Rekapitulace zakázky'!AN8</f>
        <v>16. 12. 2019</v>
      </c>
      <c r="K12" s="32"/>
      <c r="L12" s="131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 hidden="1">
      <c r="A13" s="32"/>
      <c r="B13" s="38"/>
      <c r="C13" s="32"/>
      <c r="D13" s="32"/>
      <c r="E13" s="32"/>
      <c r="F13" s="32"/>
      <c r="G13" s="32"/>
      <c r="H13" s="32"/>
      <c r="I13" s="130"/>
      <c r="J13" s="32"/>
      <c r="K13" s="32"/>
      <c r="L13" s="1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 hidden="1">
      <c r="A14" s="32"/>
      <c r="B14" s="38"/>
      <c r="C14" s="32"/>
      <c r="D14" s="128" t="s">
        <v>29</v>
      </c>
      <c r="E14" s="32"/>
      <c r="F14" s="32"/>
      <c r="G14" s="32"/>
      <c r="H14" s="32"/>
      <c r="I14" s="134" t="s">
        <v>30</v>
      </c>
      <c r="J14" s="133" t="s">
        <v>31</v>
      </c>
      <c r="K14" s="32"/>
      <c r="L14" s="131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 hidden="1">
      <c r="A15" s="32"/>
      <c r="B15" s="38"/>
      <c r="C15" s="32"/>
      <c r="D15" s="32"/>
      <c r="E15" s="133" t="s">
        <v>32</v>
      </c>
      <c r="F15" s="32"/>
      <c r="G15" s="32"/>
      <c r="H15" s="32"/>
      <c r="I15" s="134" t="s">
        <v>33</v>
      </c>
      <c r="J15" s="133" t="s">
        <v>34</v>
      </c>
      <c r="K15" s="32"/>
      <c r="L15" s="131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 hidden="1">
      <c r="A16" s="32"/>
      <c r="B16" s="38"/>
      <c r="C16" s="32"/>
      <c r="D16" s="32"/>
      <c r="E16" s="32"/>
      <c r="F16" s="32"/>
      <c r="G16" s="32"/>
      <c r="H16" s="32"/>
      <c r="I16" s="130"/>
      <c r="J16" s="32"/>
      <c r="K16" s="32"/>
      <c r="L16" s="131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hidden="1">
      <c r="A17" s="32"/>
      <c r="B17" s="38"/>
      <c r="C17" s="32"/>
      <c r="D17" s="128" t="s">
        <v>35</v>
      </c>
      <c r="E17" s="32"/>
      <c r="F17" s="32"/>
      <c r="G17" s="32"/>
      <c r="H17" s="32"/>
      <c r="I17" s="134" t="s">
        <v>30</v>
      </c>
      <c r="J17" s="27" t="str">
        <f>'Rekapitulace zakázky'!AN13</f>
        <v>Vyplň údaj</v>
      </c>
      <c r="K17" s="32"/>
      <c r="L17" s="131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hidden="1">
      <c r="A18" s="32"/>
      <c r="B18" s="38"/>
      <c r="C18" s="32"/>
      <c r="D18" s="32"/>
      <c r="E18" s="27" t="str">
        <f>'Rekapitulace zakázky'!E14</f>
        <v>Vyplň údaj</v>
      </c>
      <c r="F18" s="133"/>
      <c r="G18" s="133"/>
      <c r="H18" s="133"/>
      <c r="I18" s="134" t="s">
        <v>33</v>
      </c>
      <c r="J18" s="27" t="str">
        <f>'Rekapitulace zakázky'!AN14</f>
        <v>Vyplň údaj</v>
      </c>
      <c r="K18" s="32"/>
      <c r="L18" s="131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 hidden="1">
      <c r="A19" s="32"/>
      <c r="B19" s="38"/>
      <c r="C19" s="32"/>
      <c r="D19" s="32"/>
      <c r="E19" s="32"/>
      <c r="F19" s="32"/>
      <c r="G19" s="32"/>
      <c r="H19" s="32"/>
      <c r="I19" s="130"/>
      <c r="J19" s="32"/>
      <c r="K19" s="32"/>
      <c r="L19" s="131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hidden="1">
      <c r="A20" s="32"/>
      <c r="B20" s="38"/>
      <c r="C20" s="32"/>
      <c r="D20" s="128" t="s">
        <v>37</v>
      </c>
      <c r="E20" s="32"/>
      <c r="F20" s="32"/>
      <c r="G20" s="32"/>
      <c r="H20" s="32"/>
      <c r="I20" s="134" t="s">
        <v>30</v>
      </c>
      <c r="J20" s="133" t="s">
        <v>20</v>
      </c>
      <c r="K20" s="32"/>
      <c r="L20" s="1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hidden="1">
      <c r="A21" s="32"/>
      <c r="B21" s="38"/>
      <c r="C21" s="32"/>
      <c r="D21" s="32"/>
      <c r="E21" s="133" t="s">
        <v>38</v>
      </c>
      <c r="F21" s="32"/>
      <c r="G21" s="32"/>
      <c r="H21" s="32"/>
      <c r="I21" s="134" t="s">
        <v>33</v>
      </c>
      <c r="J21" s="133" t="s">
        <v>20</v>
      </c>
      <c r="K21" s="32"/>
      <c r="L21" s="131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 hidden="1">
      <c r="A22" s="32"/>
      <c r="B22" s="38"/>
      <c r="C22" s="32"/>
      <c r="D22" s="32"/>
      <c r="E22" s="32"/>
      <c r="F22" s="32"/>
      <c r="G22" s="32"/>
      <c r="H22" s="32"/>
      <c r="I22" s="130"/>
      <c r="J22" s="32"/>
      <c r="K22" s="32"/>
      <c r="L22" s="131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hidden="1">
      <c r="A23" s="32"/>
      <c r="B23" s="38"/>
      <c r="C23" s="32"/>
      <c r="D23" s="128" t="s">
        <v>40</v>
      </c>
      <c r="E23" s="32"/>
      <c r="F23" s="32"/>
      <c r="G23" s="32"/>
      <c r="H23" s="32"/>
      <c r="I23" s="134" t="s">
        <v>30</v>
      </c>
      <c r="J23" s="133" t="s">
        <v>20</v>
      </c>
      <c r="K23" s="32"/>
      <c r="L23" s="131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hidden="1">
      <c r="A24" s="32"/>
      <c r="B24" s="38"/>
      <c r="C24" s="32"/>
      <c r="D24" s="32"/>
      <c r="E24" s="133" t="s">
        <v>38</v>
      </c>
      <c r="F24" s="32"/>
      <c r="G24" s="32"/>
      <c r="H24" s="32"/>
      <c r="I24" s="134" t="s">
        <v>33</v>
      </c>
      <c r="J24" s="133" t="s">
        <v>20</v>
      </c>
      <c r="K24" s="32"/>
      <c r="L24" s="131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 hidden="1">
      <c r="A25" s="32"/>
      <c r="B25" s="38"/>
      <c r="C25" s="32"/>
      <c r="D25" s="32"/>
      <c r="E25" s="32"/>
      <c r="F25" s="32"/>
      <c r="G25" s="32"/>
      <c r="H25" s="32"/>
      <c r="I25" s="130"/>
      <c r="J25" s="32"/>
      <c r="K25" s="32"/>
      <c r="L25" s="131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hidden="1">
      <c r="A26" s="32"/>
      <c r="B26" s="38"/>
      <c r="C26" s="32"/>
      <c r="D26" s="128" t="s">
        <v>41</v>
      </c>
      <c r="E26" s="32"/>
      <c r="F26" s="32"/>
      <c r="G26" s="32"/>
      <c r="H26" s="32"/>
      <c r="I26" s="130"/>
      <c r="J26" s="32"/>
      <c r="K26" s="32"/>
      <c r="L26" s="131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83.25" customHeight="1" hidden="1">
      <c r="A27" s="136"/>
      <c r="B27" s="137"/>
      <c r="C27" s="136"/>
      <c r="D27" s="136"/>
      <c r="E27" s="138" t="s">
        <v>42</v>
      </c>
      <c r="F27" s="138"/>
      <c r="G27" s="138"/>
      <c r="H27" s="138"/>
      <c r="I27" s="139"/>
      <c r="J27" s="136"/>
      <c r="K27" s="136"/>
      <c r="L27" s="140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 hidden="1">
      <c r="A28" s="32"/>
      <c r="B28" s="38"/>
      <c r="C28" s="32"/>
      <c r="D28" s="32"/>
      <c r="E28" s="32"/>
      <c r="F28" s="32"/>
      <c r="G28" s="32"/>
      <c r="H28" s="32"/>
      <c r="I28" s="130"/>
      <c r="J28" s="32"/>
      <c r="K28" s="32"/>
      <c r="L28" s="131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 hidden="1">
      <c r="A29" s="32"/>
      <c r="B29" s="38"/>
      <c r="C29" s="32"/>
      <c r="D29" s="141"/>
      <c r="E29" s="141"/>
      <c r="F29" s="141"/>
      <c r="G29" s="141"/>
      <c r="H29" s="141"/>
      <c r="I29" s="142"/>
      <c r="J29" s="141"/>
      <c r="K29" s="141"/>
      <c r="L29" s="131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 hidden="1">
      <c r="A30" s="32"/>
      <c r="B30" s="38"/>
      <c r="C30" s="32"/>
      <c r="D30" s="143" t="s">
        <v>43</v>
      </c>
      <c r="E30" s="32"/>
      <c r="F30" s="32"/>
      <c r="G30" s="32"/>
      <c r="H30" s="32"/>
      <c r="I30" s="130"/>
      <c r="J30" s="144">
        <f>ROUND(J79,2)</f>
        <v>0</v>
      </c>
      <c r="K30" s="32"/>
      <c r="L30" s="131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hidden="1">
      <c r="A31" s="32"/>
      <c r="B31" s="38"/>
      <c r="C31" s="32"/>
      <c r="D31" s="141"/>
      <c r="E31" s="141"/>
      <c r="F31" s="141"/>
      <c r="G31" s="141"/>
      <c r="H31" s="141"/>
      <c r="I31" s="142"/>
      <c r="J31" s="141"/>
      <c r="K31" s="141"/>
      <c r="L31" s="131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 hidden="1">
      <c r="A32" s="32"/>
      <c r="B32" s="38"/>
      <c r="C32" s="32"/>
      <c r="D32" s="32"/>
      <c r="E32" s="32"/>
      <c r="F32" s="145" t="s">
        <v>45</v>
      </c>
      <c r="G32" s="32"/>
      <c r="H32" s="32"/>
      <c r="I32" s="146" t="s">
        <v>44</v>
      </c>
      <c r="J32" s="145" t="s">
        <v>46</v>
      </c>
      <c r="K32" s="32"/>
      <c r="L32" s="131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 hidden="1">
      <c r="A33" s="32"/>
      <c r="B33" s="38"/>
      <c r="C33" s="32"/>
      <c r="D33" s="147" t="s">
        <v>47</v>
      </c>
      <c r="E33" s="128" t="s">
        <v>48</v>
      </c>
      <c r="F33" s="148">
        <f>ROUND((SUM(BE79:BE339)),2)</f>
        <v>0</v>
      </c>
      <c r="G33" s="32"/>
      <c r="H33" s="32"/>
      <c r="I33" s="149">
        <v>0.21</v>
      </c>
      <c r="J33" s="148">
        <f>ROUND(((SUM(BE79:BE339))*I33),2)</f>
        <v>0</v>
      </c>
      <c r="K33" s="32"/>
      <c r="L33" s="131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 hidden="1">
      <c r="A34" s="32"/>
      <c r="B34" s="38"/>
      <c r="C34" s="32"/>
      <c r="D34" s="32"/>
      <c r="E34" s="128" t="s">
        <v>49</v>
      </c>
      <c r="F34" s="148">
        <f>ROUND((SUM(BF79:BF339)),2)</f>
        <v>0</v>
      </c>
      <c r="G34" s="32"/>
      <c r="H34" s="32"/>
      <c r="I34" s="149">
        <v>0.15</v>
      </c>
      <c r="J34" s="148">
        <f>ROUND(((SUM(BF79:BF339))*I34),2)</f>
        <v>0</v>
      </c>
      <c r="K34" s="32"/>
      <c r="L34" s="131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8"/>
      <c r="C35" s="32"/>
      <c r="D35" s="32"/>
      <c r="E35" s="128" t="s">
        <v>50</v>
      </c>
      <c r="F35" s="148">
        <f>ROUND((SUM(BG79:BG339)),2)</f>
        <v>0</v>
      </c>
      <c r="G35" s="32"/>
      <c r="H35" s="32"/>
      <c r="I35" s="149">
        <v>0.21</v>
      </c>
      <c r="J35" s="148">
        <f>0</f>
        <v>0</v>
      </c>
      <c r="K35" s="32"/>
      <c r="L35" s="131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8"/>
      <c r="C36" s="32"/>
      <c r="D36" s="32"/>
      <c r="E36" s="128" t="s">
        <v>51</v>
      </c>
      <c r="F36" s="148">
        <f>ROUND((SUM(BH79:BH339)),2)</f>
        <v>0</v>
      </c>
      <c r="G36" s="32"/>
      <c r="H36" s="32"/>
      <c r="I36" s="149">
        <v>0.15</v>
      </c>
      <c r="J36" s="148">
        <f>0</f>
        <v>0</v>
      </c>
      <c r="K36" s="32"/>
      <c r="L36" s="131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28" t="s">
        <v>52</v>
      </c>
      <c r="F37" s="148">
        <f>ROUND((SUM(BI79:BI339)),2)</f>
        <v>0</v>
      </c>
      <c r="G37" s="32"/>
      <c r="H37" s="32"/>
      <c r="I37" s="149">
        <v>0</v>
      </c>
      <c r="J37" s="148">
        <f>0</f>
        <v>0</v>
      </c>
      <c r="K37" s="32"/>
      <c r="L37" s="131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 hidden="1">
      <c r="A38" s="32"/>
      <c r="B38" s="38"/>
      <c r="C38" s="32"/>
      <c r="D38" s="32"/>
      <c r="E38" s="32"/>
      <c r="F38" s="32"/>
      <c r="G38" s="32"/>
      <c r="H38" s="32"/>
      <c r="I38" s="130"/>
      <c r="J38" s="32"/>
      <c r="K38" s="32"/>
      <c r="L38" s="131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 hidden="1">
      <c r="A39" s="32"/>
      <c r="B39" s="38"/>
      <c r="C39" s="150"/>
      <c r="D39" s="151" t="s">
        <v>53</v>
      </c>
      <c r="E39" s="152"/>
      <c r="F39" s="152"/>
      <c r="G39" s="153" t="s">
        <v>54</v>
      </c>
      <c r="H39" s="154" t="s">
        <v>55</v>
      </c>
      <c r="I39" s="155"/>
      <c r="J39" s="156">
        <f>SUM(J30:J37)</f>
        <v>0</v>
      </c>
      <c r="K39" s="157"/>
      <c r="L39" s="131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 hidden="1">
      <c r="A40" s="32"/>
      <c r="B40" s="158"/>
      <c r="C40" s="159"/>
      <c r="D40" s="159"/>
      <c r="E40" s="159"/>
      <c r="F40" s="159"/>
      <c r="G40" s="159"/>
      <c r="H40" s="159"/>
      <c r="I40" s="160"/>
      <c r="J40" s="159"/>
      <c r="K40" s="159"/>
      <c r="L40" s="131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ht="12" hidden="1"/>
    <row r="42" ht="12" hidden="1"/>
    <row r="43" ht="12" hidden="1"/>
    <row r="44" spans="1:31" s="2" customFormat="1" ht="6.95" customHeight="1" hidden="1">
      <c r="A44" s="32"/>
      <c r="B44" s="161"/>
      <c r="C44" s="162"/>
      <c r="D44" s="162"/>
      <c r="E44" s="162"/>
      <c r="F44" s="162"/>
      <c r="G44" s="162"/>
      <c r="H44" s="162"/>
      <c r="I44" s="163"/>
      <c r="J44" s="162"/>
      <c r="K44" s="162"/>
      <c r="L44" s="131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5" customHeight="1" hidden="1">
      <c r="A45" s="32"/>
      <c r="B45" s="33"/>
      <c r="C45" s="17" t="s">
        <v>93</v>
      </c>
      <c r="D45" s="34"/>
      <c r="E45" s="34"/>
      <c r="F45" s="34"/>
      <c r="G45" s="34"/>
      <c r="H45" s="34"/>
      <c r="I45" s="130"/>
      <c r="J45" s="34"/>
      <c r="K45" s="34"/>
      <c r="L45" s="131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5" customHeight="1" hidden="1">
      <c r="A46" s="32"/>
      <c r="B46" s="33"/>
      <c r="C46" s="34"/>
      <c r="D46" s="34"/>
      <c r="E46" s="34"/>
      <c r="F46" s="34"/>
      <c r="G46" s="34"/>
      <c r="H46" s="34"/>
      <c r="I46" s="130"/>
      <c r="J46" s="34"/>
      <c r="K46" s="34"/>
      <c r="L46" s="131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 hidden="1">
      <c r="A47" s="32"/>
      <c r="B47" s="33"/>
      <c r="C47" s="26" t="s">
        <v>16</v>
      </c>
      <c r="D47" s="34"/>
      <c r="E47" s="34"/>
      <c r="F47" s="34"/>
      <c r="G47" s="34"/>
      <c r="H47" s="34"/>
      <c r="I47" s="130"/>
      <c r="J47" s="34"/>
      <c r="K47" s="34"/>
      <c r="L47" s="131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6.5" customHeight="1" hidden="1">
      <c r="A48" s="32"/>
      <c r="B48" s="33"/>
      <c r="C48" s="34"/>
      <c r="D48" s="34"/>
      <c r="E48" s="164" t="str">
        <f>E7</f>
        <v>Údržba vyšší zeleně v obvodu OŘ Ústí n.L. - OBLAST Č. 2_Změna č. 1</v>
      </c>
      <c r="F48" s="26"/>
      <c r="G48" s="26"/>
      <c r="H48" s="26"/>
      <c r="I48" s="130"/>
      <c r="J48" s="34"/>
      <c r="K48" s="34"/>
      <c r="L48" s="131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 hidden="1">
      <c r="A49" s="32"/>
      <c r="B49" s="33"/>
      <c r="C49" s="26" t="s">
        <v>91</v>
      </c>
      <c r="D49" s="34"/>
      <c r="E49" s="34"/>
      <c r="F49" s="34"/>
      <c r="G49" s="34"/>
      <c r="H49" s="34"/>
      <c r="I49" s="130"/>
      <c r="J49" s="34"/>
      <c r="K49" s="34"/>
      <c r="L49" s="131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 hidden="1">
      <c r="A50" s="32"/>
      <c r="B50" s="33"/>
      <c r="C50" s="34"/>
      <c r="D50" s="34"/>
      <c r="E50" s="63" t="str">
        <f>E9</f>
        <v>01 - ZRN</v>
      </c>
      <c r="F50" s="34"/>
      <c r="G50" s="34"/>
      <c r="H50" s="34"/>
      <c r="I50" s="130"/>
      <c r="J50" s="34"/>
      <c r="K50" s="34"/>
      <c r="L50" s="131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6.95" customHeight="1" hidden="1">
      <c r="A51" s="32"/>
      <c r="B51" s="33"/>
      <c r="C51" s="34"/>
      <c r="D51" s="34"/>
      <c r="E51" s="34"/>
      <c r="F51" s="34"/>
      <c r="G51" s="34"/>
      <c r="H51" s="34"/>
      <c r="I51" s="130"/>
      <c r="J51" s="34"/>
      <c r="K51" s="34"/>
      <c r="L51" s="131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 hidden="1">
      <c r="A52" s="32"/>
      <c r="B52" s="33"/>
      <c r="C52" s="26" t="s">
        <v>23</v>
      </c>
      <c r="D52" s="34"/>
      <c r="E52" s="34"/>
      <c r="F52" s="21" t="str">
        <f>F12</f>
        <v>obvod Správy tratí Most</v>
      </c>
      <c r="G52" s="34"/>
      <c r="H52" s="34"/>
      <c r="I52" s="134" t="s">
        <v>25</v>
      </c>
      <c r="J52" s="66" t="str">
        <f>IF(J12="","",J12)</f>
        <v>16. 12. 2019</v>
      </c>
      <c r="K52" s="34"/>
      <c r="L52" s="131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5" customHeight="1" hidden="1">
      <c r="A53" s="32"/>
      <c r="B53" s="33"/>
      <c r="C53" s="34"/>
      <c r="D53" s="34"/>
      <c r="E53" s="34"/>
      <c r="F53" s="34"/>
      <c r="G53" s="34"/>
      <c r="H53" s="34"/>
      <c r="I53" s="130"/>
      <c r="J53" s="34"/>
      <c r="K53" s="34"/>
      <c r="L53" s="131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5.15" customHeight="1" hidden="1">
      <c r="A54" s="32"/>
      <c r="B54" s="33"/>
      <c r="C54" s="26" t="s">
        <v>29</v>
      </c>
      <c r="D54" s="34"/>
      <c r="E54" s="34"/>
      <c r="F54" s="21" t="str">
        <f>E15</f>
        <v>Správa železnic, státní organizace; OŘ ÚNL</v>
      </c>
      <c r="G54" s="34"/>
      <c r="H54" s="34"/>
      <c r="I54" s="134" t="s">
        <v>37</v>
      </c>
      <c r="J54" s="30" t="str">
        <f>E21</f>
        <v xml:space="preserve"> </v>
      </c>
      <c r="K54" s="34"/>
      <c r="L54" s="131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15.15" customHeight="1" hidden="1">
      <c r="A55" s="32"/>
      <c r="B55" s="33"/>
      <c r="C55" s="26" t="s">
        <v>35</v>
      </c>
      <c r="D55" s="34"/>
      <c r="E55" s="34"/>
      <c r="F55" s="21" t="str">
        <f>IF(E18="","",E18)</f>
        <v>Vyplň údaj</v>
      </c>
      <c r="G55" s="34"/>
      <c r="H55" s="34"/>
      <c r="I55" s="134" t="s">
        <v>40</v>
      </c>
      <c r="J55" s="30" t="str">
        <f>E24</f>
        <v xml:space="preserve"> </v>
      </c>
      <c r="K55" s="34"/>
      <c r="L55" s="131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3" customHeight="1" hidden="1">
      <c r="A56" s="32"/>
      <c r="B56" s="33"/>
      <c r="C56" s="34"/>
      <c r="D56" s="34"/>
      <c r="E56" s="34"/>
      <c r="F56" s="34"/>
      <c r="G56" s="34"/>
      <c r="H56" s="34"/>
      <c r="I56" s="130"/>
      <c r="J56" s="34"/>
      <c r="K56" s="34"/>
      <c r="L56" s="131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 hidden="1">
      <c r="A57" s="32"/>
      <c r="B57" s="33"/>
      <c r="C57" s="165" t="s">
        <v>94</v>
      </c>
      <c r="D57" s="166"/>
      <c r="E57" s="166"/>
      <c r="F57" s="166"/>
      <c r="G57" s="166"/>
      <c r="H57" s="166"/>
      <c r="I57" s="167"/>
      <c r="J57" s="168" t="s">
        <v>95</v>
      </c>
      <c r="K57" s="166"/>
      <c r="L57" s="131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" customHeight="1" hidden="1">
      <c r="A58" s="32"/>
      <c r="B58" s="33"/>
      <c r="C58" s="34"/>
      <c r="D58" s="34"/>
      <c r="E58" s="34"/>
      <c r="F58" s="34"/>
      <c r="G58" s="34"/>
      <c r="H58" s="34"/>
      <c r="I58" s="130"/>
      <c r="J58" s="34"/>
      <c r="K58" s="34"/>
      <c r="L58" s="131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8" customHeight="1" hidden="1">
      <c r="A59" s="32"/>
      <c r="B59" s="33"/>
      <c r="C59" s="169" t="s">
        <v>75</v>
      </c>
      <c r="D59" s="34"/>
      <c r="E59" s="34"/>
      <c r="F59" s="34"/>
      <c r="G59" s="34"/>
      <c r="H59" s="34"/>
      <c r="I59" s="130"/>
      <c r="J59" s="96">
        <f>J79</f>
        <v>0</v>
      </c>
      <c r="K59" s="34"/>
      <c r="L59" s="131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1" t="s">
        <v>96</v>
      </c>
    </row>
    <row r="60" spans="1:31" s="2" customFormat="1" ht="21.8" customHeight="1" hidden="1">
      <c r="A60" s="32"/>
      <c r="B60" s="33"/>
      <c r="C60" s="34"/>
      <c r="D60" s="34"/>
      <c r="E60" s="34"/>
      <c r="F60" s="34"/>
      <c r="G60" s="34"/>
      <c r="H60" s="34"/>
      <c r="I60" s="130"/>
      <c r="J60" s="34"/>
      <c r="K60" s="34"/>
      <c r="L60" s="131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s="2" customFormat="1" ht="6.95" customHeight="1" hidden="1">
      <c r="A61" s="32"/>
      <c r="B61" s="53"/>
      <c r="C61" s="54"/>
      <c r="D61" s="54"/>
      <c r="E61" s="54"/>
      <c r="F61" s="54"/>
      <c r="G61" s="54"/>
      <c r="H61" s="54"/>
      <c r="I61" s="160"/>
      <c r="J61" s="54"/>
      <c r="K61" s="54"/>
      <c r="L61" s="131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ht="12" hidden="1"/>
    <row r="63" ht="12" hidden="1"/>
    <row r="64" ht="12" hidden="1"/>
    <row r="65" spans="1:31" s="2" customFormat="1" ht="6.95" customHeight="1">
      <c r="A65" s="32"/>
      <c r="B65" s="55"/>
      <c r="C65" s="56"/>
      <c r="D65" s="56"/>
      <c r="E65" s="56"/>
      <c r="F65" s="56"/>
      <c r="G65" s="56"/>
      <c r="H65" s="56"/>
      <c r="I65" s="163"/>
      <c r="J65" s="56"/>
      <c r="K65" s="56"/>
      <c r="L65" s="131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s="2" customFormat="1" ht="24.95" customHeight="1">
      <c r="A66" s="32"/>
      <c r="B66" s="33"/>
      <c r="C66" s="17" t="s">
        <v>97</v>
      </c>
      <c r="D66" s="34"/>
      <c r="E66" s="34"/>
      <c r="F66" s="34"/>
      <c r="G66" s="34"/>
      <c r="H66" s="34"/>
      <c r="I66" s="130"/>
      <c r="J66" s="34"/>
      <c r="K66" s="34"/>
      <c r="L66" s="131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s="2" customFormat="1" ht="6.95" customHeight="1">
      <c r="A67" s="32"/>
      <c r="B67" s="33"/>
      <c r="C67" s="34"/>
      <c r="D67" s="34"/>
      <c r="E67" s="34"/>
      <c r="F67" s="34"/>
      <c r="G67" s="34"/>
      <c r="H67" s="34"/>
      <c r="I67" s="130"/>
      <c r="J67" s="34"/>
      <c r="K67" s="34"/>
      <c r="L67" s="131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s="2" customFormat="1" ht="12" customHeight="1">
      <c r="A68" s="32"/>
      <c r="B68" s="33"/>
      <c r="C68" s="26" t="s">
        <v>16</v>
      </c>
      <c r="D68" s="34"/>
      <c r="E68" s="34"/>
      <c r="F68" s="34"/>
      <c r="G68" s="34"/>
      <c r="H68" s="34"/>
      <c r="I68" s="130"/>
      <c r="J68" s="34"/>
      <c r="K68" s="34"/>
      <c r="L68" s="131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s="2" customFormat="1" ht="16.5" customHeight="1">
      <c r="A69" s="32"/>
      <c r="B69" s="33"/>
      <c r="C69" s="34"/>
      <c r="D69" s="34"/>
      <c r="E69" s="164" t="str">
        <f>E7</f>
        <v>Údržba vyšší zeleně v obvodu OŘ Ústí n.L. - OBLAST Č. 2_Změna č. 1</v>
      </c>
      <c r="F69" s="26"/>
      <c r="G69" s="26"/>
      <c r="H69" s="26"/>
      <c r="I69" s="130"/>
      <c r="J69" s="34"/>
      <c r="K69" s="34"/>
      <c r="L69" s="131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2" customFormat="1" ht="12" customHeight="1">
      <c r="A70" s="32"/>
      <c r="B70" s="33"/>
      <c r="C70" s="26" t="s">
        <v>91</v>
      </c>
      <c r="D70" s="34"/>
      <c r="E70" s="34"/>
      <c r="F70" s="34"/>
      <c r="G70" s="34"/>
      <c r="H70" s="34"/>
      <c r="I70" s="130"/>
      <c r="J70" s="34"/>
      <c r="K70" s="34"/>
      <c r="L70" s="131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16.5" customHeight="1">
      <c r="A71" s="32"/>
      <c r="B71" s="33"/>
      <c r="C71" s="34"/>
      <c r="D71" s="34"/>
      <c r="E71" s="63" t="str">
        <f>E9</f>
        <v>01 - ZRN</v>
      </c>
      <c r="F71" s="34"/>
      <c r="G71" s="34"/>
      <c r="H71" s="34"/>
      <c r="I71" s="130"/>
      <c r="J71" s="34"/>
      <c r="K71" s="34"/>
      <c r="L71" s="131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6.95" customHeight="1">
      <c r="A72" s="32"/>
      <c r="B72" s="33"/>
      <c r="C72" s="34"/>
      <c r="D72" s="34"/>
      <c r="E72" s="34"/>
      <c r="F72" s="34"/>
      <c r="G72" s="34"/>
      <c r="H72" s="34"/>
      <c r="I72" s="130"/>
      <c r="J72" s="34"/>
      <c r="K72" s="34"/>
      <c r="L72" s="131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12" customHeight="1">
      <c r="A73" s="32"/>
      <c r="B73" s="33"/>
      <c r="C73" s="26" t="s">
        <v>23</v>
      </c>
      <c r="D73" s="34"/>
      <c r="E73" s="34"/>
      <c r="F73" s="21" t="str">
        <f>F12</f>
        <v>obvod Správy tratí Most</v>
      </c>
      <c r="G73" s="34"/>
      <c r="H73" s="34"/>
      <c r="I73" s="134" t="s">
        <v>25</v>
      </c>
      <c r="J73" s="66" t="str">
        <f>IF(J12="","",J12)</f>
        <v>16. 12. 2019</v>
      </c>
      <c r="K73" s="34"/>
      <c r="L73" s="131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6.95" customHeight="1">
      <c r="A74" s="32"/>
      <c r="B74" s="33"/>
      <c r="C74" s="34"/>
      <c r="D74" s="34"/>
      <c r="E74" s="34"/>
      <c r="F74" s="34"/>
      <c r="G74" s="34"/>
      <c r="H74" s="34"/>
      <c r="I74" s="130"/>
      <c r="J74" s="34"/>
      <c r="K74" s="34"/>
      <c r="L74" s="131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15.15" customHeight="1">
      <c r="A75" s="32"/>
      <c r="B75" s="33"/>
      <c r="C75" s="26" t="s">
        <v>29</v>
      </c>
      <c r="D75" s="34"/>
      <c r="E75" s="34"/>
      <c r="F75" s="21" t="str">
        <f>E15</f>
        <v>Správa železnic, státní organizace; OŘ ÚNL</v>
      </c>
      <c r="G75" s="34"/>
      <c r="H75" s="34"/>
      <c r="I75" s="134" t="s">
        <v>37</v>
      </c>
      <c r="J75" s="30" t="str">
        <f>E21</f>
        <v xml:space="preserve"> </v>
      </c>
      <c r="K75" s="34"/>
      <c r="L75" s="131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5.15" customHeight="1">
      <c r="A76" s="32"/>
      <c r="B76" s="33"/>
      <c r="C76" s="26" t="s">
        <v>35</v>
      </c>
      <c r="D76" s="34"/>
      <c r="E76" s="34"/>
      <c r="F76" s="21" t="str">
        <f>IF(E18="","",E18)</f>
        <v>Vyplň údaj</v>
      </c>
      <c r="G76" s="34"/>
      <c r="H76" s="34"/>
      <c r="I76" s="134" t="s">
        <v>40</v>
      </c>
      <c r="J76" s="30" t="str">
        <f>E24</f>
        <v xml:space="preserve"> </v>
      </c>
      <c r="K76" s="34"/>
      <c r="L76" s="131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0.3" customHeight="1">
      <c r="A77" s="32"/>
      <c r="B77" s="33"/>
      <c r="C77" s="34"/>
      <c r="D77" s="34"/>
      <c r="E77" s="34"/>
      <c r="F77" s="34"/>
      <c r="G77" s="34"/>
      <c r="H77" s="34"/>
      <c r="I77" s="130"/>
      <c r="J77" s="34"/>
      <c r="K77" s="34"/>
      <c r="L77" s="131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9" customFormat="1" ht="29.25" customHeight="1">
      <c r="A78" s="170"/>
      <c r="B78" s="171"/>
      <c r="C78" s="172" t="s">
        <v>98</v>
      </c>
      <c r="D78" s="173" t="s">
        <v>62</v>
      </c>
      <c r="E78" s="173" t="s">
        <v>58</v>
      </c>
      <c r="F78" s="173" t="s">
        <v>59</v>
      </c>
      <c r="G78" s="173" t="s">
        <v>99</v>
      </c>
      <c r="H78" s="173" t="s">
        <v>100</v>
      </c>
      <c r="I78" s="174" t="s">
        <v>101</v>
      </c>
      <c r="J78" s="173" t="s">
        <v>95</v>
      </c>
      <c r="K78" s="175" t="s">
        <v>102</v>
      </c>
      <c r="L78" s="176"/>
      <c r="M78" s="86" t="s">
        <v>20</v>
      </c>
      <c r="N78" s="87" t="s">
        <v>47</v>
      </c>
      <c r="O78" s="87" t="s">
        <v>103</v>
      </c>
      <c r="P78" s="87" t="s">
        <v>104</v>
      </c>
      <c r="Q78" s="87" t="s">
        <v>105</v>
      </c>
      <c r="R78" s="87" t="s">
        <v>106</v>
      </c>
      <c r="S78" s="87" t="s">
        <v>107</v>
      </c>
      <c r="T78" s="88" t="s">
        <v>108</v>
      </c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</row>
    <row r="79" spans="1:63" s="2" customFormat="1" ht="22.8" customHeight="1">
      <c r="A79" s="32"/>
      <c r="B79" s="33"/>
      <c r="C79" s="93" t="s">
        <v>109</v>
      </c>
      <c r="D79" s="34"/>
      <c r="E79" s="34"/>
      <c r="F79" s="34"/>
      <c r="G79" s="34"/>
      <c r="H79" s="34"/>
      <c r="I79" s="130"/>
      <c r="J79" s="177">
        <f>BK79</f>
        <v>0</v>
      </c>
      <c r="K79" s="34"/>
      <c r="L79" s="38"/>
      <c r="M79" s="89"/>
      <c r="N79" s="178"/>
      <c r="O79" s="90"/>
      <c r="P79" s="179">
        <f>SUM(P80:P339)</f>
        <v>0</v>
      </c>
      <c r="Q79" s="90"/>
      <c r="R79" s="179">
        <f>SUM(R80:R339)</f>
        <v>1.7917500000000002</v>
      </c>
      <c r="S79" s="90"/>
      <c r="T79" s="180">
        <f>SUM(T80:T339)</f>
        <v>0</v>
      </c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T79" s="11" t="s">
        <v>76</v>
      </c>
      <c r="AU79" s="11" t="s">
        <v>96</v>
      </c>
      <c r="BK79" s="181">
        <f>SUM(BK80:BK339)</f>
        <v>0</v>
      </c>
    </row>
    <row r="80" spans="1:65" s="2" customFormat="1" ht="21.75" customHeight="1">
      <c r="A80" s="32"/>
      <c r="B80" s="33"/>
      <c r="C80" s="182" t="s">
        <v>22</v>
      </c>
      <c r="D80" s="182" t="s">
        <v>110</v>
      </c>
      <c r="E80" s="183" t="s">
        <v>111</v>
      </c>
      <c r="F80" s="184" t="s">
        <v>112</v>
      </c>
      <c r="G80" s="185" t="s">
        <v>113</v>
      </c>
      <c r="H80" s="186">
        <v>100</v>
      </c>
      <c r="I80" s="187"/>
      <c r="J80" s="188">
        <f>ROUND(I80*H80,2)</f>
        <v>0</v>
      </c>
      <c r="K80" s="184" t="s">
        <v>114</v>
      </c>
      <c r="L80" s="38"/>
      <c r="M80" s="189" t="s">
        <v>20</v>
      </c>
      <c r="N80" s="190" t="s">
        <v>48</v>
      </c>
      <c r="O80" s="78"/>
      <c r="P80" s="191">
        <f>O80*H80</f>
        <v>0</v>
      </c>
      <c r="Q80" s="191">
        <v>0</v>
      </c>
      <c r="R80" s="191">
        <f>Q80*H80</f>
        <v>0</v>
      </c>
      <c r="S80" s="191">
        <v>0</v>
      </c>
      <c r="T80" s="192">
        <f>S80*H80</f>
        <v>0</v>
      </c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R80" s="193" t="s">
        <v>115</v>
      </c>
      <c r="AT80" s="193" t="s">
        <v>110</v>
      </c>
      <c r="AU80" s="193" t="s">
        <v>77</v>
      </c>
      <c r="AY80" s="11" t="s">
        <v>116</v>
      </c>
      <c r="BE80" s="194">
        <f>IF(N80="základní",J80,0)</f>
        <v>0</v>
      </c>
      <c r="BF80" s="194">
        <f>IF(N80="snížená",J80,0)</f>
        <v>0</v>
      </c>
      <c r="BG80" s="194">
        <f>IF(N80="zákl. přenesená",J80,0)</f>
        <v>0</v>
      </c>
      <c r="BH80" s="194">
        <f>IF(N80="sníž. přenesená",J80,0)</f>
        <v>0</v>
      </c>
      <c r="BI80" s="194">
        <f>IF(N80="nulová",J80,0)</f>
        <v>0</v>
      </c>
      <c r="BJ80" s="11" t="s">
        <v>22</v>
      </c>
      <c r="BK80" s="194">
        <f>ROUND(I80*H80,2)</f>
        <v>0</v>
      </c>
      <c r="BL80" s="11" t="s">
        <v>115</v>
      </c>
      <c r="BM80" s="193" t="s">
        <v>117</v>
      </c>
    </row>
    <row r="81" spans="1:47" s="2" customFormat="1" ht="12">
      <c r="A81" s="32"/>
      <c r="B81" s="33"/>
      <c r="C81" s="34"/>
      <c r="D81" s="195" t="s">
        <v>118</v>
      </c>
      <c r="E81" s="34"/>
      <c r="F81" s="196" t="s">
        <v>119</v>
      </c>
      <c r="G81" s="34"/>
      <c r="H81" s="34"/>
      <c r="I81" s="130"/>
      <c r="J81" s="34"/>
      <c r="K81" s="34"/>
      <c r="L81" s="38"/>
      <c r="M81" s="197"/>
      <c r="N81" s="198"/>
      <c r="O81" s="78"/>
      <c r="P81" s="78"/>
      <c r="Q81" s="78"/>
      <c r="R81" s="78"/>
      <c r="S81" s="78"/>
      <c r="T81" s="79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T81" s="11" t="s">
        <v>118</v>
      </c>
      <c r="AU81" s="11" t="s">
        <v>77</v>
      </c>
    </row>
    <row r="82" spans="1:65" s="2" customFormat="1" ht="21.75" customHeight="1">
      <c r="A82" s="32"/>
      <c r="B82" s="33"/>
      <c r="C82" s="182" t="s">
        <v>86</v>
      </c>
      <c r="D82" s="182" t="s">
        <v>110</v>
      </c>
      <c r="E82" s="183" t="s">
        <v>120</v>
      </c>
      <c r="F82" s="184" t="s">
        <v>121</v>
      </c>
      <c r="G82" s="185" t="s">
        <v>113</v>
      </c>
      <c r="H82" s="186">
        <v>100</v>
      </c>
      <c r="I82" s="187"/>
      <c r="J82" s="188">
        <f>ROUND(I82*H82,2)</f>
        <v>0</v>
      </c>
      <c r="K82" s="184" t="s">
        <v>114</v>
      </c>
      <c r="L82" s="38"/>
      <c r="M82" s="189" t="s">
        <v>20</v>
      </c>
      <c r="N82" s="190" t="s">
        <v>48</v>
      </c>
      <c r="O82" s="78"/>
      <c r="P82" s="191">
        <f>O82*H82</f>
        <v>0</v>
      </c>
      <c r="Q82" s="191">
        <v>0</v>
      </c>
      <c r="R82" s="191">
        <f>Q82*H82</f>
        <v>0</v>
      </c>
      <c r="S82" s="191">
        <v>0</v>
      </c>
      <c r="T82" s="192">
        <f>S82*H82</f>
        <v>0</v>
      </c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R82" s="193" t="s">
        <v>115</v>
      </c>
      <c r="AT82" s="193" t="s">
        <v>110</v>
      </c>
      <c r="AU82" s="193" t="s">
        <v>77</v>
      </c>
      <c r="AY82" s="11" t="s">
        <v>116</v>
      </c>
      <c r="BE82" s="194">
        <f>IF(N82="základní",J82,0)</f>
        <v>0</v>
      </c>
      <c r="BF82" s="194">
        <f>IF(N82="snížená",J82,0)</f>
        <v>0</v>
      </c>
      <c r="BG82" s="194">
        <f>IF(N82="zákl. přenesená",J82,0)</f>
        <v>0</v>
      </c>
      <c r="BH82" s="194">
        <f>IF(N82="sníž. přenesená",J82,0)</f>
        <v>0</v>
      </c>
      <c r="BI82" s="194">
        <f>IF(N82="nulová",J82,0)</f>
        <v>0</v>
      </c>
      <c r="BJ82" s="11" t="s">
        <v>22</v>
      </c>
      <c r="BK82" s="194">
        <f>ROUND(I82*H82,2)</f>
        <v>0</v>
      </c>
      <c r="BL82" s="11" t="s">
        <v>115</v>
      </c>
      <c r="BM82" s="193" t="s">
        <v>122</v>
      </c>
    </row>
    <row r="83" spans="1:47" s="2" customFormat="1" ht="12">
      <c r="A83" s="32"/>
      <c r="B83" s="33"/>
      <c r="C83" s="34"/>
      <c r="D83" s="195" t="s">
        <v>118</v>
      </c>
      <c r="E83" s="34"/>
      <c r="F83" s="196" t="s">
        <v>123</v>
      </c>
      <c r="G83" s="34"/>
      <c r="H83" s="34"/>
      <c r="I83" s="130"/>
      <c r="J83" s="34"/>
      <c r="K83" s="34"/>
      <c r="L83" s="38"/>
      <c r="M83" s="197"/>
      <c r="N83" s="198"/>
      <c r="O83" s="78"/>
      <c r="P83" s="78"/>
      <c r="Q83" s="78"/>
      <c r="R83" s="78"/>
      <c r="S83" s="78"/>
      <c r="T83" s="79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T83" s="11" t="s">
        <v>118</v>
      </c>
      <c r="AU83" s="11" t="s">
        <v>77</v>
      </c>
    </row>
    <row r="84" spans="1:65" s="2" customFormat="1" ht="21.75" customHeight="1">
      <c r="A84" s="32"/>
      <c r="B84" s="33"/>
      <c r="C84" s="182" t="s">
        <v>124</v>
      </c>
      <c r="D84" s="182" t="s">
        <v>110</v>
      </c>
      <c r="E84" s="183" t="s">
        <v>125</v>
      </c>
      <c r="F84" s="184" t="s">
        <v>126</v>
      </c>
      <c r="G84" s="185" t="s">
        <v>127</v>
      </c>
      <c r="H84" s="186">
        <v>2</v>
      </c>
      <c r="I84" s="187"/>
      <c r="J84" s="188">
        <f>ROUND(I84*H84,2)</f>
        <v>0</v>
      </c>
      <c r="K84" s="184" t="s">
        <v>114</v>
      </c>
      <c r="L84" s="38"/>
      <c r="M84" s="189" t="s">
        <v>20</v>
      </c>
      <c r="N84" s="190" t="s">
        <v>48</v>
      </c>
      <c r="O84" s="78"/>
      <c r="P84" s="191">
        <f>O84*H84</f>
        <v>0</v>
      </c>
      <c r="Q84" s="191">
        <v>0</v>
      </c>
      <c r="R84" s="191">
        <f>Q84*H84</f>
        <v>0</v>
      </c>
      <c r="S84" s="191">
        <v>0</v>
      </c>
      <c r="T84" s="192">
        <f>S84*H84</f>
        <v>0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R84" s="193" t="s">
        <v>115</v>
      </c>
      <c r="AT84" s="193" t="s">
        <v>110</v>
      </c>
      <c r="AU84" s="193" t="s">
        <v>77</v>
      </c>
      <c r="AY84" s="11" t="s">
        <v>116</v>
      </c>
      <c r="BE84" s="194">
        <f>IF(N84="základní",J84,0)</f>
        <v>0</v>
      </c>
      <c r="BF84" s="194">
        <f>IF(N84="snížená",J84,0)</f>
        <v>0</v>
      </c>
      <c r="BG84" s="194">
        <f>IF(N84="zákl. přenesená",J84,0)</f>
        <v>0</v>
      </c>
      <c r="BH84" s="194">
        <f>IF(N84="sníž. přenesená",J84,0)</f>
        <v>0</v>
      </c>
      <c r="BI84" s="194">
        <f>IF(N84="nulová",J84,0)</f>
        <v>0</v>
      </c>
      <c r="BJ84" s="11" t="s">
        <v>22</v>
      </c>
      <c r="BK84" s="194">
        <f>ROUND(I84*H84,2)</f>
        <v>0</v>
      </c>
      <c r="BL84" s="11" t="s">
        <v>115</v>
      </c>
      <c r="BM84" s="193" t="s">
        <v>128</v>
      </c>
    </row>
    <row r="85" spans="1:47" s="2" customFormat="1" ht="12">
      <c r="A85" s="32"/>
      <c r="B85" s="33"/>
      <c r="C85" s="34"/>
      <c r="D85" s="195" t="s">
        <v>118</v>
      </c>
      <c r="E85" s="34"/>
      <c r="F85" s="196" t="s">
        <v>129</v>
      </c>
      <c r="G85" s="34"/>
      <c r="H85" s="34"/>
      <c r="I85" s="130"/>
      <c r="J85" s="34"/>
      <c r="K85" s="34"/>
      <c r="L85" s="38"/>
      <c r="M85" s="197"/>
      <c r="N85" s="198"/>
      <c r="O85" s="78"/>
      <c r="P85" s="78"/>
      <c r="Q85" s="78"/>
      <c r="R85" s="78"/>
      <c r="S85" s="78"/>
      <c r="T85" s="79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T85" s="11" t="s">
        <v>118</v>
      </c>
      <c r="AU85" s="11" t="s">
        <v>77</v>
      </c>
    </row>
    <row r="86" spans="1:65" s="2" customFormat="1" ht="21.75" customHeight="1">
      <c r="A86" s="32"/>
      <c r="B86" s="33"/>
      <c r="C86" s="182" t="s">
        <v>115</v>
      </c>
      <c r="D86" s="182" t="s">
        <v>110</v>
      </c>
      <c r="E86" s="183" t="s">
        <v>130</v>
      </c>
      <c r="F86" s="184" t="s">
        <v>131</v>
      </c>
      <c r="G86" s="185" t="s">
        <v>113</v>
      </c>
      <c r="H86" s="186">
        <v>100</v>
      </c>
      <c r="I86" s="187"/>
      <c r="J86" s="188">
        <f>ROUND(I86*H86,2)</f>
        <v>0</v>
      </c>
      <c r="K86" s="184" t="s">
        <v>114</v>
      </c>
      <c r="L86" s="38"/>
      <c r="M86" s="189" t="s">
        <v>20</v>
      </c>
      <c r="N86" s="190" t="s">
        <v>48</v>
      </c>
      <c r="O86" s="78"/>
      <c r="P86" s="191">
        <f>O86*H86</f>
        <v>0</v>
      </c>
      <c r="Q86" s="191">
        <v>0</v>
      </c>
      <c r="R86" s="191">
        <f>Q86*H86</f>
        <v>0</v>
      </c>
      <c r="S86" s="191">
        <v>0</v>
      </c>
      <c r="T86" s="192">
        <f>S86*H86</f>
        <v>0</v>
      </c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R86" s="193" t="s">
        <v>115</v>
      </c>
      <c r="AT86" s="193" t="s">
        <v>110</v>
      </c>
      <c r="AU86" s="193" t="s">
        <v>77</v>
      </c>
      <c r="AY86" s="11" t="s">
        <v>116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1" t="s">
        <v>22</v>
      </c>
      <c r="BK86" s="194">
        <f>ROUND(I86*H86,2)</f>
        <v>0</v>
      </c>
      <c r="BL86" s="11" t="s">
        <v>115</v>
      </c>
      <c r="BM86" s="193" t="s">
        <v>132</v>
      </c>
    </row>
    <row r="87" spans="1:47" s="2" customFormat="1" ht="12">
      <c r="A87" s="32"/>
      <c r="B87" s="33"/>
      <c r="C87" s="34"/>
      <c r="D87" s="195" t="s">
        <v>118</v>
      </c>
      <c r="E87" s="34"/>
      <c r="F87" s="196" t="s">
        <v>131</v>
      </c>
      <c r="G87" s="34"/>
      <c r="H87" s="34"/>
      <c r="I87" s="130"/>
      <c r="J87" s="34"/>
      <c r="K87" s="34"/>
      <c r="L87" s="38"/>
      <c r="M87" s="197"/>
      <c r="N87" s="198"/>
      <c r="O87" s="78"/>
      <c r="P87" s="78"/>
      <c r="Q87" s="78"/>
      <c r="R87" s="78"/>
      <c r="S87" s="78"/>
      <c r="T87" s="79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T87" s="11" t="s">
        <v>118</v>
      </c>
      <c r="AU87" s="11" t="s">
        <v>77</v>
      </c>
    </row>
    <row r="88" spans="1:65" s="2" customFormat="1" ht="21.75" customHeight="1">
      <c r="A88" s="32"/>
      <c r="B88" s="33"/>
      <c r="C88" s="182" t="s">
        <v>133</v>
      </c>
      <c r="D88" s="182" t="s">
        <v>110</v>
      </c>
      <c r="E88" s="183" t="s">
        <v>134</v>
      </c>
      <c r="F88" s="184" t="s">
        <v>135</v>
      </c>
      <c r="G88" s="185" t="s">
        <v>113</v>
      </c>
      <c r="H88" s="186">
        <v>100</v>
      </c>
      <c r="I88" s="187"/>
      <c r="J88" s="188">
        <f>ROUND(I88*H88,2)</f>
        <v>0</v>
      </c>
      <c r="K88" s="184" t="s">
        <v>114</v>
      </c>
      <c r="L88" s="38"/>
      <c r="M88" s="189" t="s">
        <v>20</v>
      </c>
      <c r="N88" s="190" t="s">
        <v>48</v>
      </c>
      <c r="O88" s="78"/>
      <c r="P88" s="191">
        <f>O88*H88</f>
        <v>0</v>
      </c>
      <c r="Q88" s="191">
        <v>0</v>
      </c>
      <c r="R88" s="191">
        <f>Q88*H88</f>
        <v>0</v>
      </c>
      <c r="S88" s="191">
        <v>0</v>
      </c>
      <c r="T88" s="192">
        <f>S88*H88</f>
        <v>0</v>
      </c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R88" s="193" t="s">
        <v>115</v>
      </c>
      <c r="AT88" s="193" t="s">
        <v>110</v>
      </c>
      <c r="AU88" s="193" t="s">
        <v>77</v>
      </c>
      <c r="AY88" s="11" t="s">
        <v>116</v>
      </c>
      <c r="BE88" s="194">
        <f>IF(N88="základní",J88,0)</f>
        <v>0</v>
      </c>
      <c r="BF88" s="194">
        <f>IF(N88="snížená",J88,0)</f>
        <v>0</v>
      </c>
      <c r="BG88" s="194">
        <f>IF(N88="zákl. přenesená",J88,0)</f>
        <v>0</v>
      </c>
      <c r="BH88" s="194">
        <f>IF(N88="sníž. přenesená",J88,0)</f>
        <v>0</v>
      </c>
      <c r="BI88" s="194">
        <f>IF(N88="nulová",J88,0)</f>
        <v>0</v>
      </c>
      <c r="BJ88" s="11" t="s">
        <v>22</v>
      </c>
      <c r="BK88" s="194">
        <f>ROUND(I88*H88,2)</f>
        <v>0</v>
      </c>
      <c r="BL88" s="11" t="s">
        <v>115</v>
      </c>
      <c r="BM88" s="193" t="s">
        <v>136</v>
      </c>
    </row>
    <row r="89" spans="1:47" s="2" customFormat="1" ht="12">
      <c r="A89" s="32"/>
      <c r="B89" s="33"/>
      <c r="C89" s="34"/>
      <c r="D89" s="195" t="s">
        <v>118</v>
      </c>
      <c r="E89" s="34"/>
      <c r="F89" s="196" t="s">
        <v>135</v>
      </c>
      <c r="G89" s="34"/>
      <c r="H89" s="34"/>
      <c r="I89" s="130"/>
      <c r="J89" s="34"/>
      <c r="K89" s="34"/>
      <c r="L89" s="38"/>
      <c r="M89" s="197"/>
      <c r="N89" s="198"/>
      <c r="O89" s="78"/>
      <c r="P89" s="78"/>
      <c r="Q89" s="78"/>
      <c r="R89" s="78"/>
      <c r="S89" s="78"/>
      <c r="T89" s="79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T89" s="11" t="s">
        <v>118</v>
      </c>
      <c r="AU89" s="11" t="s">
        <v>77</v>
      </c>
    </row>
    <row r="90" spans="1:65" s="2" customFormat="1" ht="21.75" customHeight="1">
      <c r="A90" s="32"/>
      <c r="B90" s="33"/>
      <c r="C90" s="182" t="s">
        <v>137</v>
      </c>
      <c r="D90" s="182" t="s">
        <v>110</v>
      </c>
      <c r="E90" s="183" t="s">
        <v>138</v>
      </c>
      <c r="F90" s="184" t="s">
        <v>139</v>
      </c>
      <c r="G90" s="185" t="s">
        <v>113</v>
      </c>
      <c r="H90" s="186">
        <v>15000</v>
      </c>
      <c r="I90" s="187"/>
      <c r="J90" s="188">
        <f>ROUND(I90*H90,2)</f>
        <v>0</v>
      </c>
      <c r="K90" s="184" t="s">
        <v>114</v>
      </c>
      <c r="L90" s="38"/>
      <c r="M90" s="189" t="s">
        <v>20</v>
      </c>
      <c r="N90" s="190" t="s">
        <v>48</v>
      </c>
      <c r="O90" s="78"/>
      <c r="P90" s="191">
        <f>O90*H90</f>
        <v>0</v>
      </c>
      <c r="Q90" s="191">
        <v>0</v>
      </c>
      <c r="R90" s="191">
        <f>Q90*H90</f>
        <v>0</v>
      </c>
      <c r="S90" s="191">
        <v>0</v>
      </c>
      <c r="T90" s="192">
        <f>S90*H90</f>
        <v>0</v>
      </c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R90" s="193" t="s">
        <v>115</v>
      </c>
      <c r="AT90" s="193" t="s">
        <v>110</v>
      </c>
      <c r="AU90" s="193" t="s">
        <v>77</v>
      </c>
      <c r="AY90" s="11" t="s">
        <v>116</v>
      </c>
      <c r="BE90" s="194">
        <f>IF(N90="základní",J90,0)</f>
        <v>0</v>
      </c>
      <c r="BF90" s="194">
        <f>IF(N90="snížená",J90,0)</f>
        <v>0</v>
      </c>
      <c r="BG90" s="194">
        <f>IF(N90="zákl. přenesená",J90,0)</f>
        <v>0</v>
      </c>
      <c r="BH90" s="194">
        <f>IF(N90="sníž. přenesená",J90,0)</f>
        <v>0</v>
      </c>
      <c r="BI90" s="194">
        <f>IF(N90="nulová",J90,0)</f>
        <v>0</v>
      </c>
      <c r="BJ90" s="11" t="s">
        <v>22</v>
      </c>
      <c r="BK90" s="194">
        <f>ROUND(I90*H90,2)</f>
        <v>0</v>
      </c>
      <c r="BL90" s="11" t="s">
        <v>115</v>
      </c>
      <c r="BM90" s="193" t="s">
        <v>140</v>
      </c>
    </row>
    <row r="91" spans="1:47" s="2" customFormat="1" ht="12">
      <c r="A91" s="32"/>
      <c r="B91" s="33"/>
      <c r="C91" s="34"/>
      <c r="D91" s="195" t="s">
        <v>118</v>
      </c>
      <c r="E91" s="34"/>
      <c r="F91" s="196" t="s">
        <v>139</v>
      </c>
      <c r="G91" s="34"/>
      <c r="H91" s="34"/>
      <c r="I91" s="130"/>
      <c r="J91" s="34"/>
      <c r="K91" s="34"/>
      <c r="L91" s="38"/>
      <c r="M91" s="197"/>
      <c r="N91" s="198"/>
      <c r="O91" s="78"/>
      <c r="P91" s="78"/>
      <c r="Q91" s="78"/>
      <c r="R91" s="78"/>
      <c r="S91" s="78"/>
      <c r="T91" s="79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T91" s="11" t="s">
        <v>118</v>
      </c>
      <c r="AU91" s="11" t="s">
        <v>77</v>
      </c>
    </row>
    <row r="92" spans="1:65" s="2" customFormat="1" ht="21.75" customHeight="1">
      <c r="A92" s="32"/>
      <c r="B92" s="33"/>
      <c r="C92" s="182" t="s">
        <v>141</v>
      </c>
      <c r="D92" s="182" t="s">
        <v>110</v>
      </c>
      <c r="E92" s="183" t="s">
        <v>142</v>
      </c>
      <c r="F92" s="184" t="s">
        <v>143</v>
      </c>
      <c r="G92" s="185" t="s">
        <v>113</v>
      </c>
      <c r="H92" s="186">
        <v>15000</v>
      </c>
      <c r="I92" s="187"/>
      <c r="J92" s="188">
        <f>ROUND(I92*H92,2)</f>
        <v>0</v>
      </c>
      <c r="K92" s="184" t="s">
        <v>114</v>
      </c>
      <c r="L92" s="38"/>
      <c r="M92" s="189" t="s">
        <v>20</v>
      </c>
      <c r="N92" s="190" t="s">
        <v>48</v>
      </c>
      <c r="O92" s="78"/>
      <c r="P92" s="191">
        <f>O92*H92</f>
        <v>0</v>
      </c>
      <c r="Q92" s="191">
        <v>0</v>
      </c>
      <c r="R92" s="191">
        <f>Q92*H92</f>
        <v>0</v>
      </c>
      <c r="S92" s="191">
        <v>0</v>
      </c>
      <c r="T92" s="192">
        <f>S92*H92</f>
        <v>0</v>
      </c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R92" s="193" t="s">
        <v>115</v>
      </c>
      <c r="AT92" s="193" t="s">
        <v>110</v>
      </c>
      <c r="AU92" s="193" t="s">
        <v>77</v>
      </c>
      <c r="AY92" s="11" t="s">
        <v>116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1" t="s">
        <v>22</v>
      </c>
      <c r="BK92" s="194">
        <f>ROUND(I92*H92,2)</f>
        <v>0</v>
      </c>
      <c r="BL92" s="11" t="s">
        <v>115</v>
      </c>
      <c r="BM92" s="193" t="s">
        <v>144</v>
      </c>
    </row>
    <row r="93" spans="1:47" s="2" customFormat="1" ht="12">
      <c r="A93" s="32"/>
      <c r="B93" s="33"/>
      <c r="C93" s="34"/>
      <c r="D93" s="195" t="s">
        <v>118</v>
      </c>
      <c r="E93" s="34"/>
      <c r="F93" s="196" t="s">
        <v>143</v>
      </c>
      <c r="G93" s="34"/>
      <c r="H93" s="34"/>
      <c r="I93" s="130"/>
      <c r="J93" s="34"/>
      <c r="K93" s="34"/>
      <c r="L93" s="38"/>
      <c r="M93" s="197"/>
      <c r="N93" s="198"/>
      <c r="O93" s="78"/>
      <c r="P93" s="78"/>
      <c r="Q93" s="78"/>
      <c r="R93" s="78"/>
      <c r="S93" s="78"/>
      <c r="T93" s="79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T93" s="11" t="s">
        <v>118</v>
      </c>
      <c r="AU93" s="11" t="s">
        <v>77</v>
      </c>
    </row>
    <row r="94" spans="1:65" s="2" customFormat="1" ht="21.75" customHeight="1">
      <c r="A94" s="32"/>
      <c r="B94" s="33"/>
      <c r="C94" s="182" t="s">
        <v>145</v>
      </c>
      <c r="D94" s="182" t="s">
        <v>110</v>
      </c>
      <c r="E94" s="183" t="s">
        <v>146</v>
      </c>
      <c r="F94" s="184" t="s">
        <v>147</v>
      </c>
      <c r="G94" s="185" t="s">
        <v>113</v>
      </c>
      <c r="H94" s="186">
        <v>15000</v>
      </c>
      <c r="I94" s="187"/>
      <c r="J94" s="188">
        <f>ROUND(I94*H94,2)</f>
        <v>0</v>
      </c>
      <c r="K94" s="184" t="s">
        <v>114</v>
      </c>
      <c r="L94" s="38"/>
      <c r="M94" s="189" t="s">
        <v>20</v>
      </c>
      <c r="N94" s="190" t="s">
        <v>48</v>
      </c>
      <c r="O94" s="78"/>
      <c r="P94" s="191">
        <f>O94*H94</f>
        <v>0</v>
      </c>
      <c r="Q94" s="191">
        <v>0</v>
      </c>
      <c r="R94" s="191">
        <f>Q94*H94</f>
        <v>0</v>
      </c>
      <c r="S94" s="191">
        <v>0</v>
      </c>
      <c r="T94" s="192">
        <f>S94*H94</f>
        <v>0</v>
      </c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R94" s="193" t="s">
        <v>115</v>
      </c>
      <c r="AT94" s="193" t="s">
        <v>110</v>
      </c>
      <c r="AU94" s="193" t="s">
        <v>77</v>
      </c>
      <c r="AY94" s="11" t="s">
        <v>116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11" t="s">
        <v>22</v>
      </c>
      <c r="BK94" s="194">
        <f>ROUND(I94*H94,2)</f>
        <v>0</v>
      </c>
      <c r="BL94" s="11" t="s">
        <v>115</v>
      </c>
      <c r="BM94" s="193" t="s">
        <v>148</v>
      </c>
    </row>
    <row r="95" spans="1:47" s="2" customFormat="1" ht="12">
      <c r="A95" s="32"/>
      <c r="B95" s="33"/>
      <c r="C95" s="34"/>
      <c r="D95" s="195" t="s">
        <v>118</v>
      </c>
      <c r="E95" s="34"/>
      <c r="F95" s="196" t="s">
        <v>147</v>
      </c>
      <c r="G95" s="34"/>
      <c r="H95" s="34"/>
      <c r="I95" s="130"/>
      <c r="J95" s="34"/>
      <c r="K95" s="34"/>
      <c r="L95" s="38"/>
      <c r="M95" s="197"/>
      <c r="N95" s="198"/>
      <c r="O95" s="78"/>
      <c r="P95" s="78"/>
      <c r="Q95" s="78"/>
      <c r="R95" s="78"/>
      <c r="S95" s="78"/>
      <c r="T95" s="79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T95" s="11" t="s">
        <v>118</v>
      </c>
      <c r="AU95" s="11" t="s">
        <v>77</v>
      </c>
    </row>
    <row r="96" spans="1:65" s="2" customFormat="1" ht="21.75" customHeight="1">
      <c r="A96" s="32"/>
      <c r="B96" s="33"/>
      <c r="C96" s="182" t="s">
        <v>149</v>
      </c>
      <c r="D96" s="182" t="s">
        <v>110</v>
      </c>
      <c r="E96" s="183" t="s">
        <v>150</v>
      </c>
      <c r="F96" s="184" t="s">
        <v>151</v>
      </c>
      <c r="G96" s="185" t="s">
        <v>113</v>
      </c>
      <c r="H96" s="186">
        <v>15000</v>
      </c>
      <c r="I96" s="187"/>
      <c r="J96" s="188">
        <f>ROUND(I96*H96,2)</f>
        <v>0</v>
      </c>
      <c r="K96" s="184" t="s">
        <v>114</v>
      </c>
      <c r="L96" s="38"/>
      <c r="M96" s="189" t="s">
        <v>20</v>
      </c>
      <c r="N96" s="190" t="s">
        <v>48</v>
      </c>
      <c r="O96" s="78"/>
      <c r="P96" s="191">
        <f>O96*H96</f>
        <v>0</v>
      </c>
      <c r="Q96" s="191">
        <v>0</v>
      </c>
      <c r="R96" s="191">
        <f>Q96*H96</f>
        <v>0</v>
      </c>
      <c r="S96" s="191">
        <v>0</v>
      </c>
      <c r="T96" s="192">
        <f>S96*H96</f>
        <v>0</v>
      </c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R96" s="193" t="s">
        <v>115</v>
      </c>
      <c r="AT96" s="193" t="s">
        <v>110</v>
      </c>
      <c r="AU96" s="193" t="s">
        <v>77</v>
      </c>
      <c r="AY96" s="11" t="s">
        <v>116</v>
      </c>
      <c r="BE96" s="194">
        <f>IF(N96="základní",J96,0)</f>
        <v>0</v>
      </c>
      <c r="BF96" s="194">
        <f>IF(N96="snížená",J96,0)</f>
        <v>0</v>
      </c>
      <c r="BG96" s="194">
        <f>IF(N96="zákl. přenesená",J96,0)</f>
        <v>0</v>
      </c>
      <c r="BH96" s="194">
        <f>IF(N96="sníž. přenesená",J96,0)</f>
        <v>0</v>
      </c>
      <c r="BI96" s="194">
        <f>IF(N96="nulová",J96,0)</f>
        <v>0</v>
      </c>
      <c r="BJ96" s="11" t="s">
        <v>22</v>
      </c>
      <c r="BK96" s="194">
        <f>ROUND(I96*H96,2)</f>
        <v>0</v>
      </c>
      <c r="BL96" s="11" t="s">
        <v>115</v>
      </c>
      <c r="BM96" s="193" t="s">
        <v>152</v>
      </c>
    </row>
    <row r="97" spans="1:47" s="2" customFormat="1" ht="12">
      <c r="A97" s="32"/>
      <c r="B97" s="33"/>
      <c r="C97" s="34"/>
      <c r="D97" s="195" t="s">
        <v>118</v>
      </c>
      <c r="E97" s="34"/>
      <c r="F97" s="196" t="s">
        <v>151</v>
      </c>
      <c r="G97" s="34"/>
      <c r="H97" s="34"/>
      <c r="I97" s="130"/>
      <c r="J97" s="34"/>
      <c r="K97" s="34"/>
      <c r="L97" s="38"/>
      <c r="M97" s="197"/>
      <c r="N97" s="198"/>
      <c r="O97" s="78"/>
      <c r="P97" s="78"/>
      <c r="Q97" s="78"/>
      <c r="R97" s="78"/>
      <c r="S97" s="78"/>
      <c r="T97" s="79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T97" s="11" t="s">
        <v>118</v>
      </c>
      <c r="AU97" s="11" t="s">
        <v>77</v>
      </c>
    </row>
    <row r="98" spans="1:65" s="2" customFormat="1" ht="21.75" customHeight="1">
      <c r="A98" s="32"/>
      <c r="B98" s="33"/>
      <c r="C98" s="182" t="s">
        <v>27</v>
      </c>
      <c r="D98" s="182" t="s">
        <v>110</v>
      </c>
      <c r="E98" s="183" t="s">
        <v>153</v>
      </c>
      <c r="F98" s="184" t="s">
        <v>154</v>
      </c>
      <c r="G98" s="185" t="s">
        <v>155</v>
      </c>
      <c r="H98" s="186">
        <v>15</v>
      </c>
      <c r="I98" s="187"/>
      <c r="J98" s="188">
        <f>ROUND(I98*H98,2)</f>
        <v>0</v>
      </c>
      <c r="K98" s="184" t="s">
        <v>114</v>
      </c>
      <c r="L98" s="38"/>
      <c r="M98" s="189" t="s">
        <v>20</v>
      </c>
      <c r="N98" s="190" t="s">
        <v>48</v>
      </c>
      <c r="O98" s="78"/>
      <c r="P98" s="191">
        <f>O98*H98</f>
        <v>0</v>
      </c>
      <c r="Q98" s="191">
        <v>0</v>
      </c>
      <c r="R98" s="191">
        <f>Q98*H98</f>
        <v>0</v>
      </c>
      <c r="S98" s="191">
        <v>0</v>
      </c>
      <c r="T98" s="192">
        <f>S98*H98</f>
        <v>0</v>
      </c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R98" s="193" t="s">
        <v>115</v>
      </c>
      <c r="AT98" s="193" t="s">
        <v>110</v>
      </c>
      <c r="AU98" s="193" t="s">
        <v>77</v>
      </c>
      <c r="AY98" s="11" t="s">
        <v>116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11" t="s">
        <v>22</v>
      </c>
      <c r="BK98" s="194">
        <f>ROUND(I98*H98,2)</f>
        <v>0</v>
      </c>
      <c r="BL98" s="11" t="s">
        <v>115</v>
      </c>
      <c r="BM98" s="193" t="s">
        <v>156</v>
      </c>
    </row>
    <row r="99" spans="1:47" s="2" customFormat="1" ht="12">
      <c r="A99" s="32"/>
      <c r="B99" s="33"/>
      <c r="C99" s="34"/>
      <c r="D99" s="195" t="s">
        <v>118</v>
      </c>
      <c r="E99" s="34"/>
      <c r="F99" s="196" t="s">
        <v>154</v>
      </c>
      <c r="G99" s="34"/>
      <c r="H99" s="34"/>
      <c r="I99" s="130"/>
      <c r="J99" s="34"/>
      <c r="K99" s="34"/>
      <c r="L99" s="38"/>
      <c r="M99" s="197"/>
      <c r="N99" s="198"/>
      <c r="O99" s="78"/>
      <c r="P99" s="78"/>
      <c r="Q99" s="78"/>
      <c r="R99" s="78"/>
      <c r="S99" s="78"/>
      <c r="T99" s="79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T99" s="11" t="s">
        <v>118</v>
      </c>
      <c r="AU99" s="11" t="s">
        <v>77</v>
      </c>
    </row>
    <row r="100" spans="1:65" s="2" customFormat="1" ht="21.75" customHeight="1">
      <c r="A100" s="32"/>
      <c r="B100" s="33"/>
      <c r="C100" s="182" t="s">
        <v>157</v>
      </c>
      <c r="D100" s="182" t="s">
        <v>110</v>
      </c>
      <c r="E100" s="183" t="s">
        <v>158</v>
      </c>
      <c r="F100" s="184" t="s">
        <v>159</v>
      </c>
      <c r="G100" s="185" t="s">
        <v>155</v>
      </c>
      <c r="H100" s="186">
        <v>50</v>
      </c>
      <c r="I100" s="187"/>
      <c r="J100" s="188">
        <f>ROUND(I100*H100,2)</f>
        <v>0</v>
      </c>
      <c r="K100" s="184" t="s">
        <v>114</v>
      </c>
      <c r="L100" s="38"/>
      <c r="M100" s="189" t="s">
        <v>20</v>
      </c>
      <c r="N100" s="190" t="s">
        <v>48</v>
      </c>
      <c r="O100" s="78"/>
      <c r="P100" s="191">
        <f>O100*H100</f>
        <v>0</v>
      </c>
      <c r="Q100" s="191">
        <v>0</v>
      </c>
      <c r="R100" s="191">
        <f>Q100*H100</f>
        <v>0</v>
      </c>
      <c r="S100" s="191">
        <v>0</v>
      </c>
      <c r="T100" s="192">
        <f>S100*H100</f>
        <v>0</v>
      </c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R100" s="193" t="s">
        <v>115</v>
      </c>
      <c r="AT100" s="193" t="s">
        <v>110</v>
      </c>
      <c r="AU100" s="193" t="s">
        <v>77</v>
      </c>
      <c r="AY100" s="11" t="s">
        <v>116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1" t="s">
        <v>22</v>
      </c>
      <c r="BK100" s="194">
        <f>ROUND(I100*H100,2)</f>
        <v>0</v>
      </c>
      <c r="BL100" s="11" t="s">
        <v>115</v>
      </c>
      <c r="BM100" s="193" t="s">
        <v>160</v>
      </c>
    </row>
    <row r="101" spans="1:47" s="2" customFormat="1" ht="12">
      <c r="A101" s="32"/>
      <c r="B101" s="33"/>
      <c r="C101" s="34"/>
      <c r="D101" s="195" t="s">
        <v>118</v>
      </c>
      <c r="E101" s="34"/>
      <c r="F101" s="196" t="s">
        <v>159</v>
      </c>
      <c r="G101" s="34"/>
      <c r="H101" s="34"/>
      <c r="I101" s="130"/>
      <c r="J101" s="34"/>
      <c r="K101" s="34"/>
      <c r="L101" s="38"/>
      <c r="M101" s="197"/>
      <c r="N101" s="198"/>
      <c r="O101" s="78"/>
      <c r="P101" s="78"/>
      <c r="Q101" s="78"/>
      <c r="R101" s="78"/>
      <c r="S101" s="78"/>
      <c r="T101" s="79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T101" s="11" t="s">
        <v>118</v>
      </c>
      <c r="AU101" s="11" t="s">
        <v>77</v>
      </c>
    </row>
    <row r="102" spans="1:65" s="2" customFormat="1" ht="21.75" customHeight="1">
      <c r="A102" s="32"/>
      <c r="B102" s="33"/>
      <c r="C102" s="182" t="s">
        <v>161</v>
      </c>
      <c r="D102" s="182" t="s">
        <v>110</v>
      </c>
      <c r="E102" s="183" t="s">
        <v>162</v>
      </c>
      <c r="F102" s="184" t="s">
        <v>163</v>
      </c>
      <c r="G102" s="185" t="s">
        <v>164</v>
      </c>
      <c r="H102" s="186">
        <v>1</v>
      </c>
      <c r="I102" s="187"/>
      <c r="J102" s="188">
        <f>ROUND(I102*H102,2)</f>
        <v>0</v>
      </c>
      <c r="K102" s="184" t="s">
        <v>114</v>
      </c>
      <c r="L102" s="38"/>
      <c r="M102" s="189" t="s">
        <v>20</v>
      </c>
      <c r="N102" s="190" t="s">
        <v>48</v>
      </c>
      <c r="O102" s="78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R102" s="193" t="s">
        <v>115</v>
      </c>
      <c r="AT102" s="193" t="s">
        <v>110</v>
      </c>
      <c r="AU102" s="193" t="s">
        <v>77</v>
      </c>
      <c r="AY102" s="11" t="s">
        <v>116</v>
      </c>
      <c r="BE102" s="194">
        <f>IF(N102="základní",J102,0)</f>
        <v>0</v>
      </c>
      <c r="BF102" s="194">
        <f>IF(N102="snížená",J102,0)</f>
        <v>0</v>
      </c>
      <c r="BG102" s="194">
        <f>IF(N102="zákl. přenesená",J102,0)</f>
        <v>0</v>
      </c>
      <c r="BH102" s="194">
        <f>IF(N102="sníž. přenesená",J102,0)</f>
        <v>0</v>
      </c>
      <c r="BI102" s="194">
        <f>IF(N102="nulová",J102,0)</f>
        <v>0</v>
      </c>
      <c r="BJ102" s="11" t="s">
        <v>22</v>
      </c>
      <c r="BK102" s="194">
        <f>ROUND(I102*H102,2)</f>
        <v>0</v>
      </c>
      <c r="BL102" s="11" t="s">
        <v>115</v>
      </c>
      <c r="BM102" s="193" t="s">
        <v>165</v>
      </c>
    </row>
    <row r="103" spans="1:47" s="2" customFormat="1" ht="12">
      <c r="A103" s="32"/>
      <c r="B103" s="33"/>
      <c r="C103" s="34"/>
      <c r="D103" s="195" t="s">
        <v>118</v>
      </c>
      <c r="E103" s="34"/>
      <c r="F103" s="196" t="s">
        <v>163</v>
      </c>
      <c r="G103" s="34"/>
      <c r="H103" s="34"/>
      <c r="I103" s="130"/>
      <c r="J103" s="34"/>
      <c r="K103" s="34"/>
      <c r="L103" s="38"/>
      <c r="M103" s="197"/>
      <c r="N103" s="198"/>
      <c r="O103" s="78"/>
      <c r="P103" s="78"/>
      <c r="Q103" s="78"/>
      <c r="R103" s="78"/>
      <c r="S103" s="78"/>
      <c r="T103" s="79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T103" s="11" t="s">
        <v>118</v>
      </c>
      <c r="AU103" s="11" t="s">
        <v>77</v>
      </c>
    </row>
    <row r="104" spans="1:65" s="2" customFormat="1" ht="21.75" customHeight="1">
      <c r="A104" s="32"/>
      <c r="B104" s="33"/>
      <c r="C104" s="182" t="s">
        <v>166</v>
      </c>
      <c r="D104" s="182" t="s">
        <v>110</v>
      </c>
      <c r="E104" s="183" t="s">
        <v>167</v>
      </c>
      <c r="F104" s="184" t="s">
        <v>168</v>
      </c>
      <c r="G104" s="185" t="s">
        <v>113</v>
      </c>
      <c r="H104" s="186">
        <v>100</v>
      </c>
      <c r="I104" s="187"/>
      <c r="J104" s="188">
        <f>ROUND(I104*H104,2)</f>
        <v>0</v>
      </c>
      <c r="K104" s="184" t="s">
        <v>114</v>
      </c>
      <c r="L104" s="38"/>
      <c r="M104" s="189" t="s">
        <v>20</v>
      </c>
      <c r="N104" s="190" t="s">
        <v>48</v>
      </c>
      <c r="O104" s="78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R104" s="193" t="s">
        <v>115</v>
      </c>
      <c r="AT104" s="193" t="s">
        <v>110</v>
      </c>
      <c r="AU104" s="193" t="s">
        <v>77</v>
      </c>
      <c r="AY104" s="11" t="s">
        <v>116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11" t="s">
        <v>22</v>
      </c>
      <c r="BK104" s="194">
        <f>ROUND(I104*H104,2)</f>
        <v>0</v>
      </c>
      <c r="BL104" s="11" t="s">
        <v>115</v>
      </c>
      <c r="BM104" s="193" t="s">
        <v>169</v>
      </c>
    </row>
    <row r="105" spans="1:47" s="2" customFormat="1" ht="12">
      <c r="A105" s="32"/>
      <c r="B105" s="33"/>
      <c r="C105" s="34"/>
      <c r="D105" s="195" t="s">
        <v>118</v>
      </c>
      <c r="E105" s="34"/>
      <c r="F105" s="196" t="s">
        <v>168</v>
      </c>
      <c r="G105" s="34"/>
      <c r="H105" s="34"/>
      <c r="I105" s="130"/>
      <c r="J105" s="34"/>
      <c r="K105" s="34"/>
      <c r="L105" s="38"/>
      <c r="M105" s="197"/>
      <c r="N105" s="198"/>
      <c r="O105" s="78"/>
      <c r="P105" s="78"/>
      <c r="Q105" s="78"/>
      <c r="R105" s="78"/>
      <c r="S105" s="78"/>
      <c r="T105" s="79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T105" s="11" t="s">
        <v>118</v>
      </c>
      <c r="AU105" s="11" t="s">
        <v>77</v>
      </c>
    </row>
    <row r="106" spans="1:65" s="2" customFormat="1" ht="21.75" customHeight="1">
      <c r="A106" s="32"/>
      <c r="B106" s="33"/>
      <c r="C106" s="182" t="s">
        <v>170</v>
      </c>
      <c r="D106" s="182" t="s">
        <v>110</v>
      </c>
      <c r="E106" s="183" t="s">
        <v>171</v>
      </c>
      <c r="F106" s="184" t="s">
        <v>172</v>
      </c>
      <c r="G106" s="185" t="s">
        <v>173</v>
      </c>
      <c r="H106" s="186">
        <v>300</v>
      </c>
      <c r="I106" s="187"/>
      <c r="J106" s="188">
        <f>ROUND(I106*H106,2)</f>
        <v>0</v>
      </c>
      <c r="K106" s="184" t="s">
        <v>114</v>
      </c>
      <c r="L106" s="38"/>
      <c r="M106" s="189" t="s">
        <v>20</v>
      </c>
      <c r="N106" s="190" t="s">
        <v>48</v>
      </c>
      <c r="O106" s="78"/>
      <c r="P106" s="191">
        <f>O106*H106</f>
        <v>0</v>
      </c>
      <c r="Q106" s="191">
        <v>0</v>
      </c>
      <c r="R106" s="191">
        <f>Q106*H106</f>
        <v>0</v>
      </c>
      <c r="S106" s="191">
        <v>0</v>
      </c>
      <c r="T106" s="192">
        <f>S106*H106</f>
        <v>0</v>
      </c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R106" s="193" t="s">
        <v>115</v>
      </c>
      <c r="AT106" s="193" t="s">
        <v>110</v>
      </c>
      <c r="AU106" s="193" t="s">
        <v>77</v>
      </c>
      <c r="AY106" s="11" t="s">
        <v>116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11" t="s">
        <v>22</v>
      </c>
      <c r="BK106" s="194">
        <f>ROUND(I106*H106,2)</f>
        <v>0</v>
      </c>
      <c r="BL106" s="11" t="s">
        <v>115</v>
      </c>
      <c r="BM106" s="193" t="s">
        <v>174</v>
      </c>
    </row>
    <row r="107" spans="1:47" s="2" customFormat="1" ht="12">
      <c r="A107" s="32"/>
      <c r="B107" s="33"/>
      <c r="C107" s="34"/>
      <c r="D107" s="195" t="s">
        <v>118</v>
      </c>
      <c r="E107" s="34"/>
      <c r="F107" s="196" t="s">
        <v>172</v>
      </c>
      <c r="G107" s="34"/>
      <c r="H107" s="34"/>
      <c r="I107" s="130"/>
      <c r="J107" s="34"/>
      <c r="K107" s="34"/>
      <c r="L107" s="38"/>
      <c r="M107" s="197"/>
      <c r="N107" s="198"/>
      <c r="O107" s="78"/>
      <c r="P107" s="78"/>
      <c r="Q107" s="78"/>
      <c r="R107" s="78"/>
      <c r="S107" s="78"/>
      <c r="T107" s="79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T107" s="11" t="s">
        <v>118</v>
      </c>
      <c r="AU107" s="11" t="s">
        <v>77</v>
      </c>
    </row>
    <row r="108" spans="1:47" s="2" customFormat="1" ht="12">
      <c r="A108" s="32"/>
      <c r="B108" s="33"/>
      <c r="C108" s="34"/>
      <c r="D108" s="195" t="s">
        <v>175</v>
      </c>
      <c r="E108" s="34"/>
      <c r="F108" s="199" t="s">
        <v>176</v>
      </c>
      <c r="G108" s="34"/>
      <c r="H108" s="34"/>
      <c r="I108" s="130"/>
      <c r="J108" s="34"/>
      <c r="K108" s="34"/>
      <c r="L108" s="38"/>
      <c r="M108" s="197"/>
      <c r="N108" s="198"/>
      <c r="O108" s="78"/>
      <c r="P108" s="78"/>
      <c r="Q108" s="78"/>
      <c r="R108" s="78"/>
      <c r="S108" s="78"/>
      <c r="T108" s="79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T108" s="11" t="s">
        <v>175</v>
      </c>
      <c r="AU108" s="11" t="s">
        <v>77</v>
      </c>
    </row>
    <row r="109" spans="1:65" s="2" customFormat="1" ht="21.75" customHeight="1">
      <c r="A109" s="32"/>
      <c r="B109" s="33"/>
      <c r="C109" s="182" t="s">
        <v>8</v>
      </c>
      <c r="D109" s="182" t="s">
        <v>110</v>
      </c>
      <c r="E109" s="183" t="s">
        <v>177</v>
      </c>
      <c r="F109" s="184" t="s">
        <v>178</v>
      </c>
      <c r="G109" s="185" t="s">
        <v>173</v>
      </c>
      <c r="H109" s="186">
        <v>300</v>
      </c>
      <c r="I109" s="187"/>
      <c r="J109" s="188">
        <f>ROUND(I109*H109,2)</f>
        <v>0</v>
      </c>
      <c r="K109" s="184" t="s">
        <v>114</v>
      </c>
      <c r="L109" s="38"/>
      <c r="M109" s="189" t="s">
        <v>20</v>
      </c>
      <c r="N109" s="190" t="s">
        <v>48</v>
      </c>
      <c r="O109" s="78"/>
      <c r="P109" s="191">
        <f>O109*H109</f>
        <v>0</v>
      </c>
      <c r="Q109" s="191">
        <v>0</v>
      </c>
      <c r="R109" s="191">
        <f>Q109*H109</f>
        <v>0</v>
      </c>
      <c r="S109" s="191">
        <v>0</v>
      </c>
      <c r="T109" s="192">
        <f>S109*H109</f>
        <v>0</v>
      </c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R109" s="193" t="s">
        <v>115</v>
      </c>
      <c r="AT109" s="193" t="s">
        <v>110</v>
      </c>
      <c r="AU109" s="193" t="s">
        <v>77</v>
      </c>
      <c r="AY109" s="11" t="s">
        <v>116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11" t="s">
        <v>22</v>
      </c>
      <c r="BK109" s="194">
        <f>ROUND(I109*H109,2)</f>
        <v>0</v>
      </c>
      <c r="BL109" s="11" t="s">
        <v>115</v>
      </c>
      <c r="BM109" s="193" t="s">
        <v>179</v>
      </c>
    </row>
    <row r="110" spans="1:47" s="2" customFormat="1" ht="12">
      <c r="A110" s="32"/>
      <c r="B110" s="33"/>
      <c r="C110" s="34"/>
      <c r="D110" s="195" t="s">
        <v>118</v>
      </c>
      <c r="E110" s="34"/>
      <c r="F110" s="196" t="s">
        <v>178</v>
      </c>
      <c r="G110" s="34"/>
      <c r="H110" s="34"/>
      <c r="I110" s="130"/>
      <c r="J110" s="34"/>
      <c r="K110" s="34"/>
      <c r="L110" s="38"/>
      <c r="M110" s="197"/>
      <c r="N110" s="198"/>
      <c r="O110" s="78"/>
      <c r="P110" s="78"/>
      <c r="Q110" s="78"/>
      <c r="R110" s="78"/>
      <c r="S110" s="78"/>
      <c r="T110" s="79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T110" s="11" t="s">
        <v>118</v>
      </c>
      <c r="AU110" s="11" t="s">
        <v>77</v>
      </c>
    </row>
    <row r="111" spans="1:47" s="2" customFormat="1" ht="12">
      <c r="A111" s="32"/>
      <c r="B111" s="33"/>
      <c r="C111" s="34"/>
      <c r="D111" s="195" t="s">
        <v>175</v>
      </c>
      <c r="E111" s="34"/>
      <c r="F111" s="199" t="s">
        <v>180</v>
      </c>
      <c r="G111" s="34"/>
      <c r="H111" s="34"/>
      <c r="I111" s="130"/>
      <c r="J111" s="34"/>
      <c r="K111" s="34"/>
      <c r="L111" s="38"/>
      <c r="M111" s="197"/>
      <c r="N111" s="198"/>
      <c r="O111" s="78"/>
      <c r="P111" s="78"/>
      <c r="Q111" s="78"/>
      <c r="R111" s="78"/>
      <c r="S111" s="78"/>
      <c r="T111" s="79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T111" s="11" t="s">
        <v>175</v>
      </c>
      <c r="AU111" s="11" t="s">
        <v>77</v>
      </c>
    </row>
    <row r="112" spans="1:65" s="2" customFormat="1" ht="21.75" customHeight="1">
      <c r="A112" s="32"/>
      <c r="B112" s="33"/>
      <c r="C112" s="182" t="s">
        <v>181</v>
      </c>
      <c r="D112" s="182" t="s">
        <v>110</v>
      </c>
      <c r="E112" s="183" t="s">
        <v>182</v>
      </c>
      <c r="F112" s="184" t="s">
        <v>183</v>
      </c>
      <c r="G112" s="185" t="s">
        <v>173</v>
      </c>
      <c r="H112" s="186">
        <v>130</v>
      </c>
      <c r="I112" s="187"/>
      <c r="J112" s="188">
        <f>ROUND(I112*H112,2)</f>
        <v>0</v>
      </c>
      <c r="K112" s="184" t="s">
        <v>114</v>
      </c>
      <c r="L112" s="38"/>
      <c r="M112" s="189" t="s">
        <v>20</v>
      </c>
      <c r="N112" s="190" t="s">
        <v>48</v>
      </c>
      <c r="O112" s="78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R112" s="193" t="s">
        <v>115</v>
      </c>
      <c r="AT112" s="193" t="s">
        <v>110</v>
      </c>
      <c r="AU112" s="193" t="s">
        <v>77</v>
      </c>
      <c r="AY112" s="11" t="s">
        <v>116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11" t="s">
        <v>22</v>
      </c>
      <c r="BK112" s="194">
        <f>ROUND(I112*H112,2)</f>
        <v>0</v>
      </c>
      <c r="BL112" s="11" t="s">
        <v>115</v>
      </c>
      <c r="BM112" s="193" t="s">
        <v>184</v>
      </c>
    </row>
    <row r="113" spans="1:47" s="2" customFormat="1" ht="12">
      <c r="A113" s="32"/>
      <c r="B113" s="33"/>
      <c r="C113" s="34"/>
      <c r="D113" s="195" t="s">
        <v>118</v>
      </c>
      <c r="E113" s="34"/>
      <c r="F113" s="196" t="s">
        <v>183</v>
      </c>
      <c r="G113" s="34"/>
      <c r="H113" s="34"/>
      <c r="I113" s="130"/>
      <c r="J113" s="34"/>
      <c r="K113" s="34"/>
      <c r="L113" s="38"/>
      <c r="M113" s="197"/>
      <c r="N113" s="198"/>
      <c r="O113" s="78"/>
      <c r="P113" s="78"/>
      <c r="Q113" s="78"/>
      <c r="R113" s="78"/>
      <c r="S113" s="78"/>
      <c r="T113" s="79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T113" s="11" t="s">
        <v>118</v>
      </c>
      <c r="AU113" s="11" t="s">
        <v>77</v>
      </c>
    </row>
    <row r="114" spans="1:47" s="2" customFormat="1" ht="12">
      <c r="A114" s="32"/>
      <c r="B114" s="33"/>
      <c r="C114" s="34"/>
      <c r="D114" s="195" t="s">
        <v>175</v>
      </c>
      <c r="E114" s="34"/>
      <c r="F114" s="199" t="s">
        <v>185</v>
      </c>
      <c r="G114" s="34"/>
      <c r="H114" s="34"/>
      <c r="I114" s="130"/>
      <c r="J114" s="34"/>
      <c r="K114" s="34"/>
      <c r="L114" s="38"/>
      <c r="M114" s="197"/>
      <c r="N114" s="198"/>
      <c r="O114" s="78"/>
      <c r="P114" s="78"/>
      <c r="Q114" s="78"/>
      <c r="R114" s="78"/>
      <c r="S114" s="78"/>
      <c r="T114" s="79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T114" s="11" t="s">
        <v>175</v>
      </c>
      <c r="AU114" s="11" t="s">
        <v>77</v>
      </c>
    </row>
    <row r="115" spans="1:65" s="2" customFormat="1" ht="21.75" customHeight="1">
      <c r="A115" s="32"/>
      <c r="B115" s="33"/>
      <c r="C115" s="182" t="s">
        <v>186</v>
      </c>
      <c r="D115" s="182" t="s">
        <v>110</v>
      </c>
      <c r="E115" s="183" t="s">
        <v>187</v>
      </c>
      <c r="F115" s="184" t="s">
        <v>188</v>
      </c>
      <c r="G115" s="185" t="s">
        <v>173</v>
      </c>
      <c r="H115" s="186">
        <v>15</v>
      </c>
      <c r="I115" s="187"/>
      <c r="J115" s="188">
        <f>ROUND(I115*H115,2)</f>
        <v>0</v>
      </c>
      <c r="K115" s="184" t="s">
        <v>114</v>
      </c>
      <c r="L115" s="38"/>
      <c r="M115" s="189" t="s">
        <v>20</v>
      </c>
      <c r="N115" s="190" t="s">
        <v>48</v>
      </c>
      <c r="O115" s="78"/>
      <c r="P115" s="191">
        <f>O115*H115</f>
        <v>0</v>
      </c>
      <c r="Q115" s="191">
        <v>0</v>
      </c>
      <c r="R115" s="191">
        <f>Q115*H115</f>
        <v>0</v>
      </c>
      <c r="S115" s="191">
        <v>0</v>
      </c>
      <c r="T115" s="192">
        <f>S115*H115</f>
        <v>0</v>
      </c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R115" s="193" t="s">
        <v>115</v>
      </c>
      <c r="AT115" s="193" t="s">
        <v>110</v>
      </c>
      <c r="AU115" s="193" t="s">
        <v>77</v>
      </c>
      <c r="AY115" s="11" t="s">
        <v>116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11" t="s">
        <v>22</v>
      </c>
      <c r="BK115" s="194">
        <f>ROUND(I115*H115,2)</f>
        <v>0</v>
      </c>
      <c r="BL115" s="11" t="s">
        <v>115</v>
      </c>
      <c r="BM115" s="193" t="s">
        <v>189</v>
      </c>
    </row>
    <row r="116" spans="1:47" s="2" customFormat="1" ht="12">
      <c r="A116" s="32"/>
      <c r="B116" s="33"/>
      <c r="C116" s="34"/>
      <c r="D116" s="195" t="s">
        <v>118</v>
      </c>
      <c r="E116" s="34"/>
      <c r="F116" s="196" t="s">
        <v>188</v>
      </c>
      <c r="G116" s="34"/>
      <c r="H116" s="34"/>
      <c r="I116" s="130"/>
      <c r="J116" s="34"/>
      <c r="K116" s="34"/>
      <c r="L116" s="38"/>
      <c r="M116" s="197"/>
      <c r="N116" s="198"/>
      <c r="O116" s="78"/>
      <c r="P116" s="78"/>
      <c r="Q116" s="78"/>
      <c r="R116" s="78"/>
      <c r="S116" s="78"/>
      <c r="T116" s="79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1" t="s">
        <v>118</v>
      </c>
      <c r="AU116" s="11" t="s">
        <v>77</v>
      </c>
    </row>
    <row r="117" spans="1:47" s="2" customFormat="1" ht="12">
      <c r="A117" s="32"/>
      <c r="B117" s="33"/>
      <c r="C117" s="34"/>
      <c r="D117" s="195" t="s">
        <v>175</v>
      </c>
      <c r="E117" s="34"/>
      <c r="F117" s="199" t="s">
        <v>190</v>
      </c>
      <c r="G117" s="34"/>
      <c r="H117" s="34"/>
      <c r="I117" s="130"/>
      <c r="J117" s="34"/>
      <c r="K117" s="34"/>
      <c r="L117" s="38"/>
      <c r="M117" s="197"/>
      <c r="N117" s="198"/>
      <c r="O117" s="78"/>
      <c r="P117" s="78"/>
      <c r="Q117" s="78"/>
      <c r="R117" s="78"/>
      <c r="S117" s="78"/>
      <c r="T117" s="79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1" t="s">
        <v>175</v>
      </c>
      <c r="AU117" s="11" t="s">
        <v>77</v>
      </c>
    </row>
    <row r="118" spans="1:65" s="2" customFormat="1" ht="21.75" customHeight="1">
      <c r="A118" s="32"/>
      <c r="B118" s="33"/>
      <c r="C118" s="182" t="s">
        <v>191</v>
      </c>
      <c r="D118" s="182" t="s">
        <v>110</v>
      </c>
      <c r="E118" s="183" t="s">
        <v>192</v>
      </c>
      <c r="F118" s="184" t="s">
        <v>193</v>
      </c>
      <c r="G118" s="185" t="s">
        <v>173</v>
      </c>
      <c r="H118" s="186">
        <v>5</v>
      </c>
      <c r="I118" s="187"/>
      <c r="J118" s="188">
        <f>ROUND(I118*H118,2)</f>
        <v>0</v>
      </c>
      <c r="K118" s="184" t="s">
        <v>114</v>
      </c>
      <c r="L118" s="38"/>
      <c r="M118" s="189" t="s">
        <v>20</v>
      </c>
      <c r="N118" s="190" t="s">
        <v>48</v>
      </c>
      <c r="O118" s="78"/>
      <c r="P118" s="191">
        <f>O118*H118</f>
        <v>0</v>
      </c>
      <c r="Q118" s="191">
        <v>0</v>
      </c>
      <c r="R118" s="191">
        <f>Q118*H118</f>
        <v>0</v>
      </c>
      <c r="S118" s="191">
        <v>0</v>
      </c>
      <c r="T118" s="192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193" t="s">
        <v>115</v>
      </c>
      <c r="AT118" s="193" t="s">
        <v>110</v>
      </c>
      <c r="AU118" s="193" t="s">
        <v>77</v>
      </c>
      <c r="AY118" s="11" t="s">
        <v>116</v>
      </c>
      <c r="BE118" s="194">
        <f>IF(N118="základní",J118,0)</f>
        <v>0</v>
      </c>
      <c r="BF118" s="194">
        <f>IF(N118="snížená",J118,0)</f>
        <v>0</v>
      </c>
      <c r="BG118" s="194">
        <f>IF(N118="zákl. přenesená",J118,0)</f>
        <v>0</v>
      </c>
      <c r="BH118" s="194">
        <f>IF(N118="sníž. přenesená",J118,0)</f>
        <v>0</v>
      </c>
      <c r="BI118" s="194">
        <f>IF(N118="nulová",J118,0)</f>
        <v>0</v>
      </c>
      <c r="BJ118" s="11" t="s">
        <v>22</v>
      </c>
      <c r="BK118" s="194">
        <f>ROUND(I118*H118,2)</f>
        <v>0</v>
      </c>
      <c r="BL118" s="11" t="s">
        <v>115</v>
      </c>
      <c r="BM118" s="193" t="s">
        <v>194</v>
      </c>
    </row>
    <row r="119" spans="1:47" s="2" customFormat="1" ht="12">
      <c r="A119" s="32"/>
      <c r="B119" s="33"/>
      <c r="C119" s="34"/>
      <c r="D119" s="195" t="s">
        <v>118</v>
      </c>
      <c r="E119" s="34"/>
      <c r="F119" s="196" t="s">
        <v>193</v>
      </c>
      <c r="G119" s="34"/>
      <c r="H119" s="34"/>
      <c r="I119" s="130"/>
      <c r="J119" s="34"/>
      <c r="K119" s="34"/>
      <c r="L119" s="38"/>
      <c r="M119" s="197"/>
      <c r="N119" s="198"/>
      <c r="O119" s="78"/>
      <c r="P119" s="78"/>
      <c r="Q119" s="78"/>
      <c r="R119" s="78"/>
      <c r="S119" s="78"/>
      <c r="T119" s="79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1" t="s">
        <v>118</v>
      </c>
      <c r="AU119" s="11" t="s">
        <v>77</v>
      </c>
    </row>
    <row r="120" spans="1:47" s="2" customFormat="1" ht="12">
      <c r="A120" s="32"/>
      <c r="B120" s="33"/>
      <c r="C120" s="34"/>
      <c r="D120" s="195" t="s">
        <v>175</v>
      </c>
      <c r="E120" s="34"/>
      <c r="F120" s="199" t="s">
        <v>195</v>
      </c>
      <c r="G120" s="34"/>
      <c r="H120" s="34"/>
      <c r="I120" s="130"/>
      <c r="J120" s="34"/>
      <c r="K120" s="34"/>
      <c r="L120" s="38"/>
      <c r="M120" s="197"/>
      <c r="N120" s="198"/>
      <c r="O120" s="78"/>
      <c r="P120" s="78"/>
      <c r="Q120" s="78"/>
      <c r="R120" s="78"/>
      <c r="S120" s="78"/>
      <c r="T120" s="79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1" t="s">
        <v>175</v>
      </c>
      <c r="AU120" s="11" t="s">
        <v>77</v>
      </c>
    </row>
    <row r="121" spans="1:65" s="2" customFormat="1" ht="21.75" customHeight="1">
      <c r="A121" s="32"/>
      <c r="B121" s="33"/>
      <c r="C121" s="182" t="s">
        <v>196</v>
      </c>
      <c r="D121" s="182" t="s">
        <v>110</v>
      </c>
      <c r="E121" s="183" t="s">
        <v>197</v>
      </c>
      <c r="F121" s="184" t="s">
        <v>198</v>
      </c>
      <c r="G121" s="185" t="s">
        <v>173</v>
      </c>
      <c r="H121" s="186">
        <v>3</v>
      </c>
      <c r="I121" s="187"/>
      <c r="J121" s="188">
        <f>ROUND(I121*H121,2)</f>
        <v>0</v>
      </c>
      <c r="K121" s="184" t="s">
        <v>114</v>
      </c>
      <c r="L121" s="38"/>
      <c r="M121" s="189" t="s">
        <v>20</v>
      </c>
      <c r="N121" s="190" t="s">
        <v>48</v>
      </c>
      <c r="O121" s="78"/>
      <c r="P121" s="191">
        <f>O121*H121</f>
        <v>0</v>
      </c>
      <c r="Q121" s="191">
        <v>0</v>
      </c>
      <c r="R121" s="191">
        <f>Q121*H121</f>
        <v>0</v>
      </c>
      <c r="S121" s="191">
        <v>0</v>
      </c>
      <c r="T121" s="192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93" t="s">
        <v>115</v>
      </c>
      <c r="AT121" s="193" t="s">
        <v>110</v>
      </c>
      <c r="AU121" s="193" t="s">
        <v>77</v>
      </c>
      <c r="AY121" s="11" t="s">
        <v>116</v>
      </c>
      <c r="BE121" s="194">
        <f>IF(N121="základní",J121,0)</f>
        <v>0</v>
      </c>
      <c r="BF121" s="194">
        <f>IF(N121="snížená",J121,0)</f>
        <v>0</v>
      </c>
      <c r="BG121" s="194">
        <f>IF(N121="zákl. přenesená",J121,0)</f>
        <v>0</v>
      </c>
      <c r="BH121" s="194">
        <f>IF(N121="sníž. přenesená",J121,0)</f>
        <v>0</v>
      </c>
      <c r="BI121" s="194">
        <f>IF(N121="nulová",J121,0)</f>
        <v>0</v>
      </c>
      <c r="BJ121" s="11" t="s">
        <v>22</v>
      </c>
      <c r="BK121" s="194">
        <f>ROUND(I121*H121,2)</f>
        <v>0</v>
      </c>
      <c r="BL121" s="11" t="s">
        <v>115</v>
      </c>
      <c r="BM121" s="193" t="s">
        <v>199</v>
      </c>
    </row>
    <row r="122" spans="1:47" s="2" customFormat="1" ht="12">
      <c r="A122" s="32"/>
      <c r="B122" s="33"/>
      <c r="C122" s="34"/>
      <c r="D122" s="195" t="s">
        <v>118</v>
      </c>
      <c r="E122" s="34"/>
      <c r="F122" s="196" t="s">
        <v>198</v>
      </c>
      <c r="G122" s="34"/>
      <c r="H122" s="34"/>
      <c r="I122" s="130"/>
      <c r="J122" s="34"/>
      <c r="K122" s="34"/>
      <c r="L122" s="38"/>
      <c r="M122" s="197"/>
      <c r="N122" s="198"/>
      <c r="O122" s="78"/>
      <c r="P122" s="78"/>
      <c r="Q122" s="78"/>
      <c r="R122" s="78"/>
      <c r="S122" s="78"/>
      <c r="T122" s="79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1" t="s">
        <v>118</v>
      </c>
      <c r="AU122" s="11" t="s">
        <v>77</v>
      </c>
    </row>
    <row r="123" spans="1:47" s="2" customFormat="1" ht="12">
      <c r="A123" s="32"/>
      <c r="B123" s="33"/>
      <c r="C123" s="34"/>
      <c r="D123" s="195" t="s">
        <v>175</v>
      </c>
      <c r="E123" s="34"/>
      <c r="F123" s="199" t="s">
        <v>200</v>
      </c>
      <c r="G123" s="34"/>
      <c r="H123" s="34"/>
      <c r="I123" s="130"/>
      <c r="J123" s="34"/>
      <c r="K123" s="34"/>
      <c r="L123" s="38"/>
      <c r="M123" s="197"/>
      <c r="N123" s="198"/>
      <c r="O123" s="78"/>
      <c r="P123" s="78"/>
      <c r="Q123" s="78"/>
      <c r="R123" s="78"/>
      <c r="S123" s="78"/>
      <c r="T123" s="79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1" t="s">
        <v>175</v>
      </c>
      <c r="AU123" s="11" t="s">
        <v>77</v>
      </c>
    </row>
    <row r="124" spans="1:65" s="2" customFormat="1" ht="21.75" customHeight="1">
      <c r="A124" s="32"/>
      <c r="B124" s="33"/>
      <c r="C124" s="182" t="s">
        <v>201</v>
      </c>
      <c r="D124" s="182" t="s">
        <v>110</v>
      </c>
      <c r="E124" s="183" t="s">
        <v>202</v>
      </c>
      <c r="F124" s="184" t="s">
        <v>203</v>
      </c>
      <c r="G124" s="185" t="s">
        <v>173</v>
      </c>
      <c r="H124" s="186">
        <v>400</v>
      </c>
      <c r="I124" s="187"/>
      <c r="J124" s="188">
        <f>ROUND(I124*H124,2)</f>
        <v>0</v>
      </c>
      <c r="K124" s="184" t="s">
        <v>114</v>
      </c>
      <c r="L124" s="38"/>
      <c r="M124" s="189" t="s">
        <v>20</v>
      </c>
      <c r="N124" s="190" t="s">
        <v>48</v>
      </c>
      <c r="O124" s="78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93" t="s">
        <v>115</v>
      </c>
      <c r="AT124" s="193" t="s">
        <v>110</v>
      </c>
      <c r="AU124" s="193" t="s">
        <v>77</v>
      </c>
      <c r="AY124" s="11" t="s">
        <v>116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11" t="s">
        <v>22</v>
      </c>
      <c r="BK124" s="194">
        <f>ROUND(I124*H124,2)</f>
        <v>0</v>
      </c>
      <c r="BL124" s="11" t="s">
        <v>115</v>
      </c>
      <c r="BM124" s="193" t="s">
        <v>204</v>
      </c>
    </row>
    <row r="125" spans="1:47" s="2" customFormat="1" ht="12">
      <c r="A125" s="32"/>
      <c r="B125" s="33"/>
      <c r="C125" s="34"/>
      <c r="D125" s="195" t="s">
        <v>118</v>
      </c>
      <c r="E125" s="34"/>
      <c r="F125" s="196" t="s">
        <v>203</v>
      </c>
      <c r="G125" s="34"/>
      <c r="H125" s="34"/>
      <c r="I125" s="130"/>
      <c r="J125" s="34"/>
      <c r="K125" s="34"/>
      <c r="L125" s="38"/>
      <c r="M125" s="197"/>
      <c r="N125" s="198"/>
      <c r="O125" s="78"/>
      <c r="P125" s="78"/>
      <c r="Q125" s="78"/>
      <c r="R125" s="78"/>
      <c r="S125" s="78"/>
      <c r="T125" s="79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1" t="s">
        <v>118</v>
      </c>
      <c r="AU125" s="11" t="s">
        <v>77</v>
      </c>
    </row>
    <row r="126" spans="1:47" s="2" customFormat="1" ht="12">
      <c r="A126" s="32"/>
      <c r="B126" s="33"/>
      <c r="C126" s="34"/>
      <c r="D126" s="195" t="s">
        <v>175</v>
      </c>
      <c r="E126" s="34"/>
      <c r="F126" s="199" t="s">
        <v>176</v>
      </c>
      <c r="G126" s="34"/>
      <c r="H126" s="34"/>
      <c r="I126" s="130"/>
      <c r="J126" s="34"/>
      <c r="K126" s="34"/>
      <c r="L126" s="38"/>
      <c r="M126" s="197"/>
      <c r="N126" s="198"/>
      <c r="O126" s="78"/>
      <c r="P126" s="78"/>
      <c r="Q126" s="78"/>
      <c r="R126" s="78"/>
      <c r="S126" s="78"/>
      <c r="T126" s="79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1" t="s">
        <v>175</v>
      </c>
      <c r="AU126" s="11" t="s">
        <v>77</v>
      </c>
    </row>
    <row r="127" spans="1:65" s="2" customFormat="1" ht="21.75" customHeight="1">
      <c r="A127" s="32"/>
      <c r="B127" s="33"/>
      <c r="C127" s="182" t="s">
        <v>7</v>
      </c>
      <c r="D127" s="182" t="s">
        <v>110</v>
      </c>
      <c r="E127" s="183" t="s">
        <v>205</v>
      </c>
      <c r="F127" s="184" t="s">
        <v>206</v>
      </c>
      <c r="G127" s="185" t="s">
        <v>173</v>
      </c>
      <c r="H127" s="186">
        <v>400</v>
      </c>
      <c r="I127" s="187"/>
      <c r="J127" s="188">
        <f>ROUND(I127*H127,2)</f>
        <v>0</v>
      </c>
      <c r="K127" s="184" t="s">
        <v>114</v>
      </c>
      <c r="L127" s="38"/>
      <c r="M127" s="189" t="s">
        <v>20</v>
      </c>
      <c r="N127" s="190" t="s">
        <v>48</v>
      </c>
      <c r="O127" s="78"/>
      <c r="P127" s="191">
        <f>O127*H127</f>
        <v>0</v>
      </c>
      <c r="Q127" s="191">
        <v>0</v>
      </c>
      <c r="R127" s="191">
        <f>Q127*H127</f>
        <v>0</v>
      </c>
      <c r="S127" s="191">
        <v>0</v>
      </c>
      <c r="T127" s="192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93" t="s">
        <v>115</v>
      </c>
      <c r="AT127" s="193" t="s">
        <v>110</v>
      </c>
      <c r="AU127" s="193" t="s">
        <v>77</v>
      </c>
      <c r="AY127" s="11" t="s">
        <v>116</v>
      </c>
      <c r="BE127" s="194">
        <f>IF(N127="základní",J127,0)</f>
        <v>0</v>
      </c>
      <c r="BF127" s="194">
        <f>IF(N127="snížená",J127,0)</f>
        <v>0</v>
      </c>
      <c r="BG127" s="194">
        <f>IF(N127="zákl. přenesená",J127,0)</f>
        <v>0</v>
      </c>
      <c r="BH127" s="194">
        <f>IF(N127="sníž. přenesená",J127,0)</f>
        <v>0</v>
      </c>
      <c r="BI127" s="194">
        <f>IF(N127="nulová",J127,0)</f>
        <v>0</v>
      </c>
      <c r="BJ127" s="11" t="s">
        <v>22</v>
      </c>
      <c r="BK127" s="194">
        <f>ROUND(I127*H127,2)</f>
        <v>0</v>
      </c>
      <c r="BL127" s="11" t="s">
        <v>115</v>
      </c>
      <c r="BM127" s="193" t="s">
        <v>207</v>
      </c>
    </row>
    <row r="128" spans="1:47" s="2" customFormat="1" ht="12">
      <c r="A128" s="32"/>
      <c r="B128" s="33"/>
      <c r="C128" s="34"/>
      <c r="D128" s="195" t="s">
        <v>118</v>
      </c>
      <c r="E128" s="34"/>
      <c r="F128" s="196" t="s">
        <v>206</v>
      </c>
      <c r="G128" s="34"/>
      <c r="H128" s="34"/>
      <c r="I128" s="130"/>
      <c r="J128" s="34"/>
      <c r="K128" s="34"/>
      <c r="L128" s="38"/>
      <c r="M128" s="197"/>
      <c r="N128" s="198"/>
      <c r="O128" s="78"/>
      <c r="P128" s="78"/>
      <c r="Q128" s="78"/>
      <c r="R128" s="78"/>
      <c r="S128" s="78"/>
      <c r="T128" s="7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1" t="s">
        <v>118</v>
      </c>
      <c r="AU128" s="11" t="s">
        <v>77</v>
      </c>
    </row>
    <row r="129" spans="1:47" s="2" customFormat="1" ht="12">
      <c r="A129" s="32"/>
      <c r="B129" s="33"/>
      <c r="C129" s="34"/>
      <c r="D129" s="195" t="s">
        <v>175</v>
      </c>
      <c r="E129" s="34"/>
      <c r="F129" s="199" t="s">
        <v>180</v>
      </c>
      <c r="G129" s="34"/>
      <c r="H129" s="34"/>
      <c r="I129" s="130"/>
      <c r="J129" s="34"/>
      <c r="K129" s="34"/>
      <c r="L129" s="38"/>
      <c r="M129" s="197"/>
      <c r="N129" s="198"/>
      <c r="O129" s="78"/>
      <c r="P129" s="78"/>
      <c r="Q129" s="78"/>
      <c r="R129" s="78"/>
      <c r="S129" s="78"/>
      <c r="T129" s="79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1" t="s">
        <v>175</v>
      </c>
      <c r="AU129" s="11" t="s">
        <v>77</v>
      </c>
    </row>
    <row r="130" spans="1:65" s="2" customFormat="1" ht="21.75" customHeight="1">
      <c r="A130" s="32"/>
      <c r="B130" s="33"/>
      <c r="C130" s="182" t="s">
        <v>208</v>
      </c>
      <c r="D130" s="182" t="s">
        <v>110</v>
      </c>
      <c r="E130" s="183" t="s">
        <v>209</v>
      </c>
      <c r="F130" s="184" t="s">
        <v>210</v>
      </c>
      <c r="G130" s="185" t="s">
        <v>173</v>
      </c>
      <c r="H130" s="186">
        <v>100</v>
      </c>
      <c r="I130" s="187"/>
      <c r="J130" s="188">
        <f>ROUND(I130*H130,2)</f>
        <v>0</v>
      </c>
      <c r="K130" s="184" t="s">
        <v>114</v>
      </c>
      <c r="L130" s="38"/>
      <c r="M130" s="189" t="s">
        <v>20</v>
      </c>
      <c r="N130" s="190" t="s">
        <v>48</v>
      </c>
      <c r="O130" s="78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93" t="s">
        <v>115</v>
      </c>
      <c r="AT130" s="193" t="s">
        <v>110</v>
      </c>
      <c r="AU130" s="193" t="s">
        <v>77</v>
      </c>
      <c r="AY130" s="11" t="s">
        <v>116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11" t="s">
        <v>22</v>
      </c>
      <c r="BK130" s="194">
        <f>ROUND(I130*H130,2)</f>
        <v>0</v>
      </c>
      <c r="BL130" s="11" t="s">
        <v>115</v>
      </c>
      <c r="BM130" s="193" t="s">
        <v>211</v>
      </c>
    </row>
    <row r="131" spans="1:47" s="2" customFormat="1" ht="12">
      <c r="A131" s="32"/>
      <c r="B131" s="33"/>
      <c r="C131" s="34"/>
      <c r="D131" s="195" t="s">
        <v>118</v>
      </c>
      <c r="E131" s="34"/>
      <c r="F131" s="196" t="s">
        <v>210</v>
      </c>
      <c r="G131" s="34"/>
      <c r="H131" s="34"/>
      <c r="I131" s="130"/>
      <c r="J131" s="34"/>
      <c r="K131" s="34"/>
      <c r="L131" s="38"/>
      <c r="M131" s="197"/>
      <c r="N131" s="198"/>
      <c r="O131" s="78"/>
      <c r="P131" s="78"/>
      <c r="Q131" s="78"/>
      <c r="R131" s="78"/>
      <c r="S131" s="78"/>
      <c r="T131" s="7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1" t="s">
        <v>118</v>
      </c>
      <c r="AU131" s="11" t="s">
        <v>77</v>
      </c>
    </row>
    <row r="132" spans="1:47" s="2" customFormat="1" ht="12">
      <c r="A132" s="32"/>
      <c r="B132" s="33"/>
      <c r="C132" s="34"/>
      <c r="D132" s="195" t="s">
        <v>175</v>
      </c>
      <c r="E132" s="34"/>
      <c r="F132" s="199" t="s">
        <v>185</v>
      </c>
      <c r="G132" s="34"/>
      <c r="H132" s="34"/>
      <c r="I132" s="130"/>
      <c r="J132" s="34"/>
      <c r="K132" s="34"/>
      <c r="L132" s="38"/>
      <c r="M132" s="197"/>
      <c r="N132" s="198"/>
      <c r="O132" s="78"/>
      <c r="P132" s="78"/>
      <c r="Q132" s="78"/>
      <c r="R132" s="78"/>
      <c r="S132" s="78"/>
      <c r="T132" s="7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1" t="s">
        <v>175</v>
      </c>
      <c r="AU132" s="11" t="s">
        <v>77</v>
      </c>
    </row>
    <row r="133" spans="1:65" s="2" customFormat="1" ht="21.75" customHeight="1">
      <c r="A133" s="32"/>
      <c r="B133" s="33"/>
      <c r="C133" s="182" t="s">
        <v>212</v>
      </c>
      <c r="D133" s="182" t="s">
        <v>110</v>
      </c>
      <c r="E133" s="183" t="s">
        <v>213</v>
      </c>
      <c r="F133" s="184" t="s">
        <v>214</v>
      </c>
      <c r="G133" s="185" t="s">
        <v>173</v>
      </c>
      <c r="H133" s="186">
        <v>10</v>
      </c>
      <c r="I133" s="187"/>
      <c r="J133" s="188">
        <f>ROUND(I133*H133,2)</f>
        <v>0</v>
      </c>
      <c r="K133" s="184" t="s">
        <v>114</v>
      </c>
      <c r="L133" s="38"/>
      <c r="M133" s="189" t="s">
        <v>20</v>
      </c>
      <c r="N133" s="190" t="s">
        <v>48</v>
      </c>
      <c r="O133" s="78"/>
      <c r="P133" s="191">
        <f>O133*H133</f>
        <v>0</v>
      </c>
      <c r="Q133" s="191">
        <v>0</v>
      </c>
      <c r="R133" s="191">
        <f>Q133*H133</f>
        <v>0</v>
      </c>
      <c r="S133" s="191">
        <v>0</v>
      </c>
      <c r="T133" s="192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93" t="s">
        <v>115</v>
      </c>
      <c r="AT133" s="193" t="s">
        <v>110</v>
      </c>
      <c r="AU133" s="193" t="s">
        <v>77</v>
      </c>
      <c r="AY133" s="11" t="s">
        <v>116</v>
      </c>
      <c r="BE133" s="194">
        <f>IF(N133="základní",J133,0)</f>
        <v>0</v>
      </c>
      <c r="BF133" s="194">
        <f>IF(N133="snížená",J133,0)</f>
        <v>0</v>
      </c>
      <c r="BG133" s="194">
        <f>IF(N133="zákl. přenesená",J133,0)</f>
        <v>0</v>
      </c>
      <c r="BH133" s="194">
        <f>IF(N133="sníž. přenesená",J133,0)</f>
        <v>0</v>
      </c>
      <c r="BI133" s="194">
        <f>IF(N133="nulová",J133,0)</f>
        <v>0</v>
      </c>
      <c r="BJ133" s="11" t="s">
        <v>22</v>
      </c>
      <c r="BK133" s="194">
        <f>ROUND(I133*H133,2)</f>
        <v>0</v>
      </c>
      <c r="BL133" s="11" t="s">
        <v>115</v>
      </c>
      <c r="BM133" s="193" t="s">
        <v>215</v>
      </c>
    </row>
    <row r="134" spans="1:47" s="2" customFormat="1" ht="12">
      <c r="A134" s="32"/>
      <c r="B134" s="33"/>
      <c r="C134" s="34"/>
      <c r="D134" s="195" t="s">
        <v>118</v>
      </c>
      <c r="E134" s="34"/>
      <c r="F134" s="196" t="s">
        <v>214</v>
      </c>
      <c r="G134" s="34"/>
      <c r="H134" s="34"/>
      <c r="I134" s="130"/>
      <c r="J134" s="34"/>
      <c r="K134" s="34"/>
      <c r="L134" s="38"/>
      <c r="M134" s="197"/>
      <c r="N134" s="198"/>
      <c r="O134" s="78"/>
      <c r="P134" s="78"/>
      <c r="Q134" s="78"/>
      <c r="R134" s="78"/>
      <c r="S134" s="78"/>
      <c r="T134" s="7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1" t="s">
        <v>118</v>
      </c>
      <c r="AU134" s="11" t="s">
        <v>77</v>
      </c>
    </row>
    <row r="135" spans="1:47" s="2" customFormat="1" ht="12">
      <c r="A135" s="32"/>
      <c r="B135" s="33"/>
      <c r="C135" s="34"/>
      <c r="D135" s="195" t="s">
        <v>175</v>
      </c>
      <c r="E135" s="34"/>
      <c r="F135" s="199" t="s">
        <v>190</v>
      </c>
      <c r="G135" s="34"/>
      <c r="H135" s="34"/>
      <c r="I135" s="130"/>
      <c r="J135" s="34"/>
      <c r="K135" s="34"/>
      <c r="L135" s="38"/>
      <c r="M135" s="197"/>
      <c r="N135" s="198"/>
      <c r="O135" s="78"/>
      <c r="P135" s="78"/>
      <c r="Q135" s="78"/>
      <c r="R135" s="78"/>
      <c r="S135" s="78"/>
      <c r="T135" s="79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1" t="s">
        <v>175</v>
      </c>
      <c r="AU135" s="11" t="s">
        <v>77</v>
      </c>
    </row>
    <row r="136" spans="1:65" s="2" customFormat="1" ht="21.75" customHeight="1">
      <c r="A136" s="32"/>
      <c r="B136" s="33"/>
      <c r="C136" s="182" t="s">
        <v>216</v>
      </c>
      <c r="D136" s="182" t="s">
        <v>110</v>
      </c>
      <c r="E136" s="183" t="s">
        <v>217</v>
      </c>
      <c r="F136" s="184" t="s">
        <v>218</v>
      </c>
      <c r="G136" s="185" t="s">
        <v>173</v>
      </c>
      <c r="H136" s="186">
        <v>2</v>
      </c>
      <c r="I136" s="187"/>
      <c r="J136" s="188">
        <f>ROUND(I136*H136,2)</f>
        <v>0</v>
      </c>
      <c r="K136" s="184" t="s">
        <v>114</v>
      </c>
      <c r="L136" s="38"/>
      <c r="M136" s="189" t="s">
        <v>20</v>
      </c>
      <c r="N136" s="190" t="s">
        <v>48</v>
      </c>
      <c r="O136" s="78"/>
      <c r="P136" s="191">
        <f>O136*H136</f>
        <v>0</v>
      </c>
      <c r="Q136" s="191">
        <v>0</v>
      </c>
      <c r="R136" s="191">
        <f>Q136*H136</f>
        <v>0</v>
      </c>
      <c r="S136" s="191">
        <v>0</v>
      </c>
      <c r="T136" s="192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93" t="s">
        <v>115</v>
      </c>
      <c r="AT136" s="193" t="s">
        <v>110</v>
      </c>
      <c r="AU136" s="193" t="s">
        <v>77</v>
      </c>
      <c r="AY136" s="11" t="s">
        <v>116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11" t="s">
        <v>22</v>
      </c>
      <c r="BK136" s="194">
        <f>ROUND(I136*H136,2)</f>
        <v>0</v>
      </c>
      <c r="BL136" s="11" t="s">
        <v>115</v>
      </c>
      <c r="BM136" s="193" t="s">
        <v>219</v>
      </c>
    </row>
    <row r="137" spans="1:47" s="2" customFormat="1" ht="12">
      <c r="A137" s="32"/>
      <c r="B137" s="33"/>
      <c r="C137" s="34"/>
      <c r="D137" s="195" t="s">
        <v>118</v>
      </c>
      <c r="E137" s="34"/>
      <c r="F137" s="196" t="s">
        <v>218</v>
      </c>
      <c r="G137" s="34"/>
      <c r="H137" s="34"/>
      <c r="I137" s="130"/>
      <c r="J137" s="34"/>
      <c r="K137" s="34"/>
      <c r="L137" s="38"/>
      <c r="M137" s="197"/>
      <c r="N137" s="198"/>
      <c r="O137" s="78"/>
      <c r="P137" s="78"/>
      <c r="Q137" s="78"/>
      <c r="R137" s="78"/>
      <c r="S137" s="78"/>
      <c r="T137" s="7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1" t="s">
        <v>118</v>
      </c>
      <c r="AU137" s="11" t="s">
        <v>77</v>
      </c>
    </row>
    <row r="138" spans="1:47" s="2" customFormat="1" ht="12">
      <c r="A138" s="32"/>
      <c r="B138" s="33"/>
      <c r="C138" s="34"/>
      <c r="D138" s="195" t="s">
        <v>175</v>
      </c>
      <c r="E138" s="34"/>
      <c r="F138" s="199" t="s">
        <v>195</v>
      </c>
      <c r="G138" s="34"/>
      <c r="H138" s="34"/>
      <c r="I138" s="130"/>
      <c r="J138" s="34"/>
      <c r="K138" s="34"/>
      <c r="L138" s="38"/>
      <c r="M138" s="197"/>
      <c r="N138" s="198"/>
      <c r="O138" s="78"/>
      <c r="P138" s="78"/>
      <c r="Q138" s="78"/>
      <c r="R138" s="78"/>
      <c r="S138" s="78"/>
      <c r="T138" s="7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1" t="s">
        <v>175</v>
      </c>
      <c r="AU138" s="11" t="s">
        <v>77</v>
      </c>
    </row>
    <row r="139" spans="1:65" s="2" customFormat="1" ht="21.75" customHeight="1">
      <c r="A139" s="32"/>
      <c r="B139" s="33"/>
      <c r="C139" s="182" t="s">
        <v>220</v>
      </c>
      <c r="D139" s="182" t="s">
        <v>110</v>
      </c>
      <c r="E139" s="183" t="s">
        <v>221</v>
      </c>
      <c r="F139" s="184" t="s">
        <v>222</v>
      </c>
      <c r="G139" s="185" t="s">
        <v>173</v>
      </c>
      <c r="H139" s="186">
        <v>2</v>
      </c>
      <c r="I139" s="187"/>
      <c r="J139" s="188">
        <f>ROUND(I139*H139,2)</f>
        <v>0</v>
      </c>
      <c r="K139" s="184" t="s">
        <v>114</v>
      </c>
      <c r="L139" s="38"/>
      <c r="M139" s="189" t="s">
        <v>20</v>
      </c>
      <c r="N139" s="190" t="s">
        <v>48</v>
      </c>
      <c r="O139" s="78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93" t="s">
        <v>115</v>
      </c>
      <c r="AT139" s="193" t="s">
        <v>110</v>
      </c>
      <c r="AU139" s="193" t="s">
        <v>77</v>
      </c>
      <c r="AY139" s="11" t="s">
        <v>116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11" t="s">
        <v>22</v>
      </c>
      <c r="BK139" s="194">
        <f>ROUND(I139*H139,2)</f>
        <v>0</v>
      </c>
      <c r="BL139" s="11" t="s">
        <v>115</v>
      </c>
      <c r="BM139" s="193" t="s">
        <v>223</v>
      </c>
    </row>
    <row r="140" spans="1:47" s="2" customFormat="1" ht="12">
      <c r="A140" s="32"/>
      <c r="B140" s="33"/>
      <c r="C140" s="34"/>
      <c r="D140" s="195" t="s">
        <v>118</v>
      </c>
      <c r="E140" s="34"/>
      <c r="F140" s="196" t="s">
        <v>222</v>
      </c>
      <c r="G140" s="34"/>
      <c r="H140" s="34"/>
      <c r="I140" s="130"/>
      <c r="J140" s="34"/>
      <c r="K140" s="34"/>
      <c r="L140" s="38"/>
      <c r="M140" s="197"/>
      <c r="N140" s="198"/>
      <c r="O140" s="78"/>
      <c r="P140" s="78"/>
      <c r="Q140" s="78"/>
      <c r="R140" s="78"/>
      <c r="S140" s="78"/>
      <c r="T140" s="7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1" t="s">
        <v>118</v>
      </c>
      <c r="AU140" s="11" t="s">
        <v>77</v>
      </c>
    </row>
    <row r="141" spans="1:47" s="2" customFormat="1" ht="12">
      <c r="A141" s="32"/>
      <c r="B141" s="33"/>
      <c r="C141" s="34"/>
      <c r="D141" s="195" t="s">
        <v>175</v>
      </c>
      <c r="E141" s="34"/>
      <c r="F141" s="199" t="s">
        <v>200</v>
      </c>
      <c r="G141" s="34"/>
      <c r="H141" s="34"/>
      <c r="I141" s="130"/>
      <c r="J141" s="34"/>
      <c r="K141" s="34"/>
      <c r="L141" s="38"/>
      <c r="M141" s="197"/>
      <c r="N141" s="198"/>
      <c r="O141" s="78"/>
      <c r="P141" s="78"/>
      <c r="Q141" s="78"/>
      <c r="R141" s="78"/>
      <c r="S141" s="78"/>
      <c r="T141" s="7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1" t="s">
        <v>175</v>
      </c>
      <c r="AU141" s="11" t="s">
        <v>77</v>
      </c>
    </row>
    <row r="142" spans="1:65" s="2" customFormat="1" ht="21.75" customHeight="1">
      <c r="A142" s="32"/>
      <c r="B142" s="33"/>
      <c r="C142" s="182" t="s">
        <v>224</v>
      </c>
      <c r="D142" s="182" t="s">
        <v>110</v>
      </c>
      <c r="E142" s="183" t="s">
        <v>225</v>
      </c>
      <c r="F142" s="184" t="s">
        <v>226</v>
      </c>
      <c r="G142" s="185" t="s">
        <v>173</v>
      </c>
      <c r="H142" s="186">
        <v>20</v>
      </c>
      <c r="I142" s="187"/>
      <c r="J142" s="188">
        <f>ROUND(I142*H142,2)</f>
        <v>0</v>
      </c>
      <c r="K142" s="184" t="s">
        <v>114</v>
      </c>
      <c r="L142" s="38"/>
      <c r="M142" s="189" t="s">
        <v>20</v>
      </c>
      <c r="N142" s="190" t="s">
        <v>48</v>
      </c>
      <c r="O142" s="78"/>
      <c r="P142" s="191">
        <f>O142*H142</f>
        <v>0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93" t="s">
        <v>115</v>
      </c>
      <c r="AT142" s="193" t="s">
        <v>110</v>
      </c>
      <c r="AU142" s="193" t="s">
        <v>77</v>
      </c>
      <c r="AY142" s="11" t="s">
        <v>116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11" t="s">
        <v>22</v>
      </c>
      <c r="BK142" s="194">
        <f>ROUND(I142*H142,2)</f>
        <v>0</v>
      </c>
      <c r="BL142" s="11" t="s">
        <v>115</v>
      </c>
      <c r="BM142" s="193" t="s">
        <v>227</v>
      </c>
    </row>
    <row r="143" spans="1:47" s="2" customFormat="1" ht="12">
      <c r="A143" s="32"/>
      <c r="B143" s="33"/>
      <c r="C143" s="34"/>
      <c r="D143" s="195" t="s">
        <v>118</v>
      </c>
      <c r="E143" s="34"/>
      <c r="F143" s="196" t="s">
        <v>226</v>
      </c>
      <c r="G143" s="34"/>
      <c r="H143" s="34"/>
      <c r="I143" s="130"/>
      <c r="J143" s="34"/>
      <c r="K143" s="34"/>
      <c r="L143" s="38"/>
      <c r="M143" s="197"/>
      <c r="N143" s="198"/>
      <c r="O143" s="78"/>
      <c r="P143" s="78"/>
      <c r="Q143" s="78"/>
      <c r="R143" s="78"/>
      <c r="S143" s="78"/>
      <c r="T143" s="7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1" t="s">
        <v>118</v>
      </c>
      <c r="AU143" s="11" t="s">
        <v>77</v>
      </c>
    </row>
    <row r="144" spans="1:47" s="2" customFormat="1" ht="12">
      <c r="A144" s="32"/>
      <c r="B144" s="33"/>
      <c r="C144" s="34"/>
      <c r="D144" s="195" t="s">
        <v>175</v>
      </c>
      <c r="E144" s="34"/>
      <c r="F144" s="199" t="s">
        <v>176</v>
      </c>
      <c r="G144" s="34"/>
      <c r="H144" s="34"/>
      <c r="I144" s="130"/>
      <c r="J144" s="34"/>
      <c r="K144" s="34"/>
      <c r="L144" s="38"/>
      <c r="M144" s="197"/>
      <c r="N144" s="198"/>
      <c r="O144" s="78"/>
      <c r="P144" s="78"/>
      <c r="Q144" s="78"/>
      <c r="R144" s="78"/>
      <c r="S144" s="78"/>
      <c r="T144" s="7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1" t="s">
        <v>175</v>
      </c>
      <c r="AU144" s="11" t="s">
        <v>77</v>
      </c>
    </row>
    <row r="145" spans="1:65" s="2" customFormat="1" ht="21.75" customHeight="1">
      <c r="A145" s="32"/>
      <c r="B145" s="33"/>
      <c r="C145" s="182" t="s">
        <v>228</v>
      </c>
      <c r="D145" s="182" t="s">
        <v>110</v>
      </c>
      <c r="E145" s="183" t="s">
        <v>229</v>
      </c>
      <c r="F145" s="184" t="s">
        <v>230</v>
      </c>
      <c r="G145" s="185" t="s">
        <v>173</v>
      </c>
      <c r="H145" s="186">
        <v>20</v>
      </c>
      <c r="I145" s="187"/>
      <c r="J145" s="188">
        <f>ROUND(I145*H145,2)</f>
        <v>0</v>
      </c>
      <c r="K145" s="184" t="s">
        <v>114</v>
      </c>
      <c r="L145" s="38"/>
      <c r="M145" s="189" t="s">
        <v>20</v>
      </c>
      <c r="N145" s="190" t="s">
        <v>48</v>
      </c>
      <c r="O145" s="78"/>
      <c r="P145" s="191">
        <f>O145*H145</f>
        <v>0</v>
      </c>
      <c r="Q145" s="191">
        <v>0</v>
      </c>
      <c r="R145" s="191">
        <f>Q145*H145</f>
        <v>0</v>
      </c>
      <c r="S145" s="191">
        <v>0</v>
      </c>
      <c r="T145" s="192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93" t="s">
        <v>115</v>
      </c>
      <c r="AT145" s="193" t="s">
        <v>110</v>
      </c>
      <c r="AU145" s="193" t="s">
        <v>77</v>
      </c>
      <c r="AY145" s="11" t="s">
        <v>116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11" t="s">
        <v>22</v>
      </c>
      <c r="BK145" s="194">
        <f>ROUND(I145*H145,2)</f>
        <v>0</v>
      </c>
      <c r="BL145" s="11" t="s">
        <v>115</v>
      </c>
      <c r="BM145" s="193" t="s">
        <v>231</v>
      </c>
    </row>
    <row r="146" spans="1:47" s="2" customFormat="1" ht="12">
      <c r="A146" s="32"/>
      <c r="B146" s="33"/>
      <c r="C146" s="34"/>
      <c r="D146" s="195" t="s">
        <v>118</v>
      </c>
      <c r="E146" s="34"/>
      <c r="F146" s="196" t="s">
        <v>230</v>
      </c>
      <c r="G146" s="34"/>
      <c r="H146" s="34"/>
      <c r="I146" s="130"/>
      <c r="J146" s="34"/>
      <c r="K146" s="34"/>
      <c r="L146" s="38"/>
      <c r="M146" s="197"/>
      <c r="N146" s="198"/>
      <c r="O146" s="78"/>
      <c r="P146" s="78"/>
      <c r="Q146" s="78"/>
      <c r="R146" s="78"/>
      <c r="S146" s="78"/>
      <c r="T146" s="7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1" t="s">
        <v>118</v>
      </c>
      <c r="AU146" s="11" t="s">
        <v>77</v>
      </c>
    </row>
    <row r="147" spans="1:47" s="2" customFormat="1" ht="12">
      <c r="A147" s="32"/>
      <c r="B147" s="33"/>
      <c r="C147" s="34"/>
      <c r="D147" s="195" t="s">
        <v>175</v>
      </c>
      <c r="E147" s="34"/>
      <c r="F147" s="199" t="s">
        <v>180</v>
      </c>
      <c r="G147" s="34"/>
      <c r="H147" s="34"/>
      <c r="I147" s="130"/>
      <c r="J147" s="34"/>
      <c r="K147" s="34"/>
      <c r="L147" s="38"/>
      <c r="M147" s="197"/>
      <c r="N147" s="198"/>
      <c r="O147" s="78"/>
      <c r="P147" s="78"/>
      <c r="Q147" s="78"/>
      <c r="R147" s="78"/>
      <c r="S147" s="78"/>
      <c r="T147" s="7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1" t="s">
        <v>175</v>
      </c>
      <c r="AU147" s="11" t="s">
        <v>77</v>
      </c>
    </row>
    <row r="148" spans="1:65" s="2" customFormat="1" ht="21.75" customHeight="1">
      <c r="A148" s="32"/>
      <c r="B148" s="33"/>
      <c r="C148" s="182" t="s">
        <v>232</v>
      </c>
      <c r="D148" s="182" t="s">
        <v>110</v>
      </c>
      <c r="E148" s="183" t="s">
        <v>233</v>
      </c>
      <c r="F148" s="184" t="s">
        <v>234</v>
      </c>
      <c r="G148" s="185" t="s">
        <v>173</v>
      </c>
      <c r="H148" s="186">
        <v>10</v>
      </c>
      <c r="I148" s="187"/>
      <c r="J148" s="188">
        <f>ROUND(I148*H148,2)</f>
        <v>0</v>
      </c>
      <c r="K148" s="184" t="s">
        <v>114</v>
      </c>
      <c r="L148" s="38"/>
      <c r="M148" s="189" t="s">
        <v>20</v>
      </c>
      <c r="N148" s="190" t="s">
        <v>48</v>
      </c>
      <c r="O148" s="78"/>
      <c r="P148" s="191">
        <f>O148*H148</f>
        <v>0</v>
      </c>
      <c r="Q148" s="191">
        <v>0</v>
      </c>
      <c r="R148" s="191">
        <f>Q148*H148</f>
        <v>0</v>
      </c>
      <c r="S148" s="191">
        <v>0</v>
      </c>
      <c r="T148" s="192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93" t="s">
        <v>115</v>
      </c>
      <c r="AT148" s="193" t="s">
        <v>110</v>
      </c>
      <c r="AU148" s="193" t="s">
        <v>77</v>
      </c>
      <c r="AY148" s="11" t="s">
        <v>116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11" t="s">
        <v>22</v>
      </c>
      <c r="BK148" s="194">
        <f>ROUND(I148*H148,2)</f>
        <v>0</v>
      </c>
      <c r="BL148" s="11" t="s">
        <v>115</v>
      </c>
      <c r="BM148" s="193" t="s">
        <v>235</v>
      </c>
    </row>
    <row r="149" spans="1:47" s="2" customFormat="1" ht="12">
      <c r="A149" s="32"/>
      <c r="B149" s="33"/>
      <c r="C149" s="34"/>
      <c r="D149" s="195" t="s">
        <v>118</v>
      </c>
      <c r="E149" s="34"/>
      <c r="F149" s="196" t="s">
        <v>234</v>
      </c>
      <c r="G149" s="34"/>
      <c r="H149" s="34"/>
      <c r="I149" s="130"/>
      <c r="J149" s="34"/>
      <c r="K149" s="34"/>
      <c r="L149" s="38"/>
      <c r="M149" s="197"/>
      <c r="N149" s="198"/>
      <c r="O149" s="78"/>
      <c r="P149" s="78"/>
      <c r="Q149" s="78"/>
      <c r="R149" s="78"/>
      <c r="S149" s="78"/>
      <c r="T149" s="79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1" t="s">
        <v>118</v>
      </c>
      <c r="AU149" s="11" t="s">
        <v>77</v>
      </c>
    </row>
    <row r="150" spans="1:47" s="2" customFormat="1" ht="12">
      <c r="A150" s="32"/>
      <c r="B150" s="33"/>
      <c r="C150" s="34"/>
      <c r="D150" s="195" t="s">
        <v>175</v>
      </c>
      <c r="E150" s="34"/>
      <c r="F150" s="199" t="s">
        <v>185</v>
      </c>
      <c r="G150" s="34"/>
      <c r="H150" s="34"/>
      <c r="I150" s="130"/>
      <c r="J150" s="34"/>
      <c r="K150" s="34"/>
      <c r="L150" s="38"/>
      <c r="M150" s="197"/>
      <c r="N150" s="198"/>
      <c r="O150" s="78"/>
      <c r="P150" s="78"/>
      <c r="Q150" s="78"/>
      <c r="R150" s="78"/>
      <c r="S150" s="78"/>
      <c r="T150" s="7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1" t="s">
        <v>175</v>
      </c>
      <c r="AU150" s="11" t="s">
        <v>77</v>
      </c>
    </row>
    <row r="151" spans="1:65" s="2" customFormat="1" ht="21.75" customHeight="1">
      <c r="A151" s="32"/>
      <c r="B151" s="33"/>
      <c r="C151" s="182" t="s">
        <v>236</v>
      </c>
      <c r="D151" s="182" t="s">
        <v>110</v>
      </c>
      <c r="E151" s="183" t="s">
        <v>237</v>
      </c>
      <c r="F151" s="184" t="s">
        <v>238</v>
      </c>
      <c r="G151" s="185" t="s">
        <v>173</v>
      </c>
      <c r="H151" s="186">
        <v>10</v>
      </c>
      <c r="I151" s="187"/>
      <c r="J151" s="188">
        <f>ROUND(I151*H151,2)</f>
        <v>0</v>
      </c>
      <c r="K151" s="184" t="s">
        <v>114</v>
      </c>
      <c r="L151" s="38"/>
      <c r="M151" s="189" t="s">
        <v>20</v>
      </c>
      <c r="N151" s="190" t="s">
        <v>48</v>
      </c>
      <c r="O151" s="78"/>
      <c r="P151" s="191">
        <f>O151*H151</f>
        <v>0</v>
      </c>
      <c r="Q151" s="191">
        <v>0</v>
      </c>
      <c r="R151" s="191">
        <f>Q151*H151</f>
        <v>0</v>
      </c>
      <c r="S151" s="191">
        <v>0</v>
      </c>
      <c r="T151" s="192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93" t="s">
        <v>115</v>
      </c>
      <c r="AT151" s="193" t="s">
        <v>110</v>
      </c>
      <c r="AU151" s="193" t="s">
        <v>77</v>
      </c>
      <c r="AY151" s="11" t="s">
        <v>116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11" t="s">
        <v>22</v>
      </c>
      <c r="BK151" s="194">
        <f>ROUND(I151*H151,2)</f>
        <v>0</v>
      </c>
      <c r="BL151" s="11" t="s">
        <v>115</v>
      </c>
      <c r="BM151" s="193" t="s">
        <v>239</v>
      </c>
    </row>
    <row r="152" spans="1:47" s="2" customFormat="1" ht="12">
      <c r="A152" s="32"/>
      <c r="B152" s="33"/>
      <c r="C152" s="34"/>
      <c r="D152" s="195" t="s">
        <v>118</v>
      </c>
      <c r="E152" s="34"/>
      <c r="F152" s="196" t="s">
        <v>238</v>
      </c>
      <c r="G152" s="34"/>
      <c r="H152" s="34"/>
      <c r="I152" s="130"/>
      <c r="J152" s="34"/>
      <c r="K152" s="34"/>
      <c r="L152" s="38"/>
      <c r="M152" s="197"/>
      <c r="N152" s="198"/>
      <c r="O152" s="78"/>
      <c r="P152" s="78"/>
      <c r="Q152" s="78"/>
      <c r="R152" s="78"/>
      <c r="S152" s="78"/>
      <c r="T152" s="7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1" t="s">
        <v>118</v>
      </c>
      <c r="AU152" s="11" t="s">
        <v>77</v>
      </c>
    </row>
    <row r="153" spans="1:47" s="2" customFormat="1" ht="12">
      <c r="A153" s="32"/>
      <c r="B153" s="33"/>
      <c r="C153" s="34"/>
      <c r="D153" s="195" t="s">
        <v>175</v>
      </c>
      <c r="E153" s="34"/>
      <c r="F153" s="199" t="s">
        <v>190</v>
      </c>
      <c r="G153" s="34"/>
      <c r="H153" s="34"/>
      <c r="I153" s="130"/>
      <c r="J153" s="34"/>
      <c r="K153" s="34"/>
      <c r="L153" s="38"/>
      <c r="M153" s="197"/>
      <c r="N153" s="198"/>
      <c r="O153" s="78"/>
      <c r="P153" s="78"/>
      <c r="Q153" s="78"/>
      <c r="R153" s="78"/>
      <c r="S153" s="78"/>
      <c r="T153" s="79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1" t="s">
        <v>175</v>
      </c>
      <c r="AU153" s="11" t="s">
        <v>77</v>
      </c>
    </row>
    <row r="154" spans="1:65" s="2" customFormat="1" ht="21.75" customHeight="1">
      <c r="A154" s="32"/>
      <c r="B154" s="33"/>
      <c r="C154" s="182" t="s">
        <v>240</v>
      </c>
      <c r="D154" s="182" t="s">
        <v>110</v>
      </c>
      <c r="E154" s="183" t="s">
        <v>241</v>
      </c>
      <c r="F154" s="184" t="s">
        <v>242</v>
      </c>
      <c r="G154" s="185" t="s">
        <v>173</v>
      </c>
      <c r="H154" s="186">
        <v>10</v>
      </c>
      <c r="I154" s="187"/>
      <c r="J154" s="188">
        <f>ROUND(I154*H154,2)</f>
        <v>0</v>
      </c>
      <c r="K154" s="184" t="s">
        <v>114</v>
      </c>
      <c r="L154" s="38"/>
      <c r="M154" s="189" t="s">
        <v>20</v>
      </c>
      <c r="N154" s="190" t="s">
        <v>48</v>
      </c>
      <c r="O154" s="78"/>
      <c r="P154" s="191">
        <f>O154*H154</f>
        <v>0</v>
      </c>
      <c r="Q154" s="191">
        <v>0</v>
      </c>
      <c r="R154" s="191">
        <f>Q154*H154</f>
        <v>0</v>
      </c>
      <c r="S154" s="191">
        <v>0</v>
      </c>
      <c r="T154" s="192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93" t="s">
        <v>115</v>
      </c>
      <c r="AT154" s="193" t="s">
        <v>110</v>
      </c>
      <c r="AU154" s="193" t="s">
        <v>77</v>
      </c>
      <c r="AY154" s="11" t="s">
        <v>116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11" t="s">
        <v>22</v>
      </c>
      <c r="BK154" s="194">
        <f>ROUND(I154*H154,2)</f>
        <v>0</v>
      </c>
      <c r="BL154" s="11" t="s">
        <v>115</v>
      </c>
      <c r="BM154" s="193" t="s">
        <v>243</v>
      </c>
    </row>
    <row r="155" spans="1:47" s="2" customFormat="1" ht="12">
      <c r="A155" s="32"/>
      <c r="B155" s="33"/>
      <c r="C155" s="34"/>
      <c r="D155" s="195" t="s">
        <v>118</v>
      </c>
      <c r="E155" s="34"/>
      <c r="F155" s="196" t="s">
        <v>242</v>
      </c>
      <c r="G155" s="34"/>
      <c r="H155" s="34"/>
      <c r="I155" s="130"/>
      <c r="J155" s="34"/>
      <c r="K155" s="34"/>
      <c r="L155" s="38"/>
      <c r="M155" s="197"/>
      <c r="N155" s="198"/>
      <c r="O155" s="78"/>
      <c r="P155" s="78"/>
      <c r="Q155" s="78"/>
      <c r="R155" s="78"/>
      <c r="S155" s="78"/>
      <c r="T155" s="7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1" t="s">
        <v>118</v>
      </c>
      <c r="AU155" s="11" t="s">
        <v>77</v>
      </c>
    </row>
    <row r="156" spans="1:47" s="2" customFormat="1" ht="12">
      <c r="A156" s="32"/>
      <c r="B156" s="33"/>
      <c r="C156" s="34"/>
      <c r="D156" s="195" t="s">
        <v>175</v>
      </c>
      <c r="E156" s="34"/>
      <c r="F156" s="199" t="s">
        <v>195</v>
      </c>
      <c r="G156" s="34"/>
      <c r="H156" s="34"/>
      <c r="I156" s="130"/>
      <c r="J156" s="34"/>
      <c r="K156" s="34"/>
      <c r="L156" s="38"/>
      <c r="M156" s="197"/>
      <c r="N156" s="198"/>
      <c r="O156" s="78"/>
      <c r="P156" s="78"/>
      <c r="Q156" s="78"/>
      <c r="R156" s="78"/>
      <c r="S156" s="78"/>
      <c r="T156" s="7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1" t="s">
        <v>175</v>
      </c>
      <c r="AU156" s="11" t="s">
        <v>77</v>
      </c>
    </row>
    <row r="157" spans="1:65" s="2" customFormat="1" ht="21.75" customHeight="1">
      <c r="A157" s="32"/>
      <c r="B157" s="33"/>
      <c r="C157" s="182" t="s">
        <v>244</v>
      </c>
      <c r="D157" s="182" t="s">
        <v>110</v>
      </c>
      <c r="E157" s="183" t="s">
        <v>245</v>
      </c>
      <c r="F157" s="184" t="s">
        <v>246</v>
      </c>
      <c r="G157" s="185" t="s">
        <v>173</v>
      </c>
      <c r="H157" s="186">
        <v>1</v>
      </c>
      <c r="I157" s="187"/>
      <c r="J157" s="188">
        <f>ROUND(I157*H157,2)</f>
        <v>0</v>
      </c>
      <c r="K157" s="184" t="s">
        <v>114</v>
      </c>
      <c r="L157" s="38"/>
      <c r="M157" s="189" t="s">
        <v>20</v>
      </c>
      <c r="N157" s="190" t="s">
        <v>48</v>
      </c>
      <c r="O157" s="78"/>
      <c r="P157" s="191">
        <f>O157*H157</f>
        <v>0</v>
      </c>
      <c r="Q157" s="191">
        <v>0</v>
      </c>
      <c r="R157" s="191">
        <f>Q157*H157</f>
        <v>0</v>
      </c>
      <c r="S157" s="191">
        <v>0</v>
      </c>
      <c r="T157" s="192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93" t="s">
        <v>115</v>
      </c>
      <c r="AT157" s="193" t="s">
        <v>110</v>
      </c>
      <c r="AU157" s="193" t="s">
        <v>77</v>
      </c>
      <c r="AY157" s="11" t="s">
        <v>116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11" t="s">
        <v>22</v>
      </c>
      <c r="BK157" s="194">
        <f>ROUND(I157*H157,2)</f>
        <v>0</v>
      </c>
      <c r="BL157" s="11" t="s">
        <v>115</v>
      </c>
      <c r="BM157" s="193" t="s">
        <v>247</v>
      </c>
    </row>
    <row r="158" spans="1:47" s="2" customFormat="1" ht="12">
      <c r="A158" s="32"/>
      <c r="B158" s="33"/>
      <c r="C158" s="34"/>
      <c r="D158" s="195" t="s">
        <v>118</v>
      </c>
      <c r="E158" s="34"/>
      <c r="F158" s="196" t="s">
        <v>246</v>
      </c>
      <c r="G158" s="34"/>
      <c r="H158" s="34"/>
      <c r="I158" s="130"/>
      <c r="J158" s="34"/>
      <c r="K158" s="34"/>
      <c r="L158" s="38"/>
      <c r="M158" s="197"/>
      <c r="N158" s="198"/>
      <c r="O158" s="78"/>
      <c r="P158" s="78"/>
      <c r="Q158" s="78"/>
      <c r="R158" s="78"/>
      <c r="S158" s="78"/>
      <c r="T158" s="7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1" t="s">
        <v>118</v>
      </c>
      <c r="AU158" s="11" t="s">
        <v>77</v>
      </c>
    </row>
    <row r="159" spans="1:47" s="2" customFormat="1" ht="12">
      <c r="A159" s="32"/>
      <c r="B159" s="33"/>
      <c r="C159" s="34"/>
      <c r="D159" s="195" t="s">
        <v>175</v>
      </c>
      <c r="E159" s="34"/>
      <c r="F159" s="199" t="s">
        <v>200</v>
      </c>
      <c r="G159" s="34"/>
      <c r="H159" s="34"/>
      <c r="I159" s="130"/>
      <c r="J159" s="34"/>
      <c r="K159" s="34"/>
      <c r="L159" s="38"/>
      <c r="M159" s="197"/>
      <c r="N159" s="198"/>
      <c r="O159" s="78"/>
      <c r="P159" s="78"/>
      <c r="Q159" s="78"/>
      <c r="R159" s="78"/>
      <c r="S159" s="78"/>
      <c r="T159" s="79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1" t="s">
        <v>175</v>
      </c>
      <c r="AU159" s="11" t="s">
        <v>77</v>
      </c>
    </row>
    <row r="160" spans="1:65" s="2" customFormat="1" ht="21.75" customHeight="1">
      <c r="A160" s="32"/>
      <c r="B160" s="33"/>
      <c r="C160" s="182" t="s">
        <v>248</v>
      </c>
      <c r="D160" s="182" t="s">
        <v>110</v>
      </c>
      <c r="E160" s="183" t="s">
        <v>249</v>
      </c>
      <c r="F160" s="184" t="s">
        <v>250</v>
      </c>
      <c r="G160" s="185" t="s">
        <v>173</v>
      </c>
      <c r="H160" s="186">
        <v>25</v>
      </c>
      <c r="I160" s="187"/>
      <c r="J160" s="188">
        <f>ROUND(I160*H160,2)</f>
        <v>0</v>
      </c>
      <c r="K160" s="184" t="s">
        <v>114</v>
      </c>
      <c r="L160" s="38"/>
      <c r="M160" s="189" t="s">
        <v>20</v>
      </c>
      <c r="N160" s="190" t="s">
        <v>48</v>
      </c>
      <c r="O160" s="78"/>
      <c r="P160" s="191">
        <f>O160*H160</f>
        <v>0</v>
      </c>
      <c r="Q160" s="191">
        <v>0</v>
      </c>
      <c r="R160" s="191">
        <f>Q160*H160</f>
        <v>0</v>
      </c>
      <c r="S160" s="191">
        <v>0</v>
      </c>
      <c r="T160" s="192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93" t="s">
        <v>115</v>
      </c>
      <c r="AT160" s="193" t="s">
        <v>110</v>
      </c>
      <c r="AU160" s="193" t="s">
        <v>77</v>
      </c>
      <c r="AY160" s="11" t="s">
        <v>116</v>
      </c>
      <c r="BE160" s="194">
        <f>IF(N160="základní",J160,0)</f>
        <v>0</v>
      </c>
      <c r="BF160" s="194">
        <f>IF(N160="snížená",J160,0)</f>
        <v>0</v>
      </c>
      <c r="BG160" s="194">
        <f>IF(N160="zákl. přenesená",J160,0)</f>
        <v>0</v>
      </c>
      <c r="BH160" s="194">
        <f>IF(N160="sníž. přenesená",J160,0)</f>
        <v>0</v>
      </c>
      <c r="BI160" s="194">
        <f>IF(N160="nulová",J160,0)</f>
        <v>0</v>
      </c>
      <c r="BJ160" s="11" t="s">
        <v>22</v>
      </c>
      <c r="BK160" s="194">
        <f>ROUND(I160*H160,2)</f>
        <v>0</v>
      </c>
      <c r="BL160" s="11" t="s">
        <v>115</v>
      </c>
      <c r="BM160" s="193" t="s">
        <v>251</v>
      </c>
    </row>
    <row r="161" spans="1:47" s="2" customFormat="1" ht="12">
      <c r="A161" s="32"/>
      <c r="B161" s="33"/>
      <c r="C161" s="34"/>
      <c r="D161" s="195" t="s">
        <v>118</v>
      </c>
      <c r="E161" s="34"/>
      <c r="F161" s="196" t="s">
        <v>250</v>
      </c>
      <c r="G161" s="34"/>
      <c r="H161" s="34"/>
      <c r="I161" s="130"/>
      <c r="J161" s="34"/>
      <c r="K161" s="34"/>
      <c r="L161" s="38"/>
      <c r="M161" s="197"/>
      <c r="N161" s="198"/>
      <c r="O161" s="78"/>
      <c r="P161" s="78"/>
      <c r="Q161" s="78"/>
      <c r="R161" s="78"/>
      <c r="S161" s="78"/>
      <c r="T161" s="7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1" t="s">
        <v>118</v>
      </c>
      <c r="AU161" s="11" t="s">
        <v>77</v>
      </c>
    </row>
    <row r="162" spans="1:47" s="2" customFormat="1" ht="12">
      <c r="A162" s="32"/>
      <c r="B162" s="33"/>
      <c r="C162" s="34"/>
      <c r="D162" s="195" t="s">
        <v>175</v>
      </c>
      <c r="E162" s="34"/>
      <c r="F162" s="199" t="s">
        <v>176</v>
      </c>
      <c r="G162" s="34"/>
      <c r="H162" s="34"/>
      <c r="I162" s="130"/>
      <c r="J162" s="34"/>
      <c r="K162" s="34"/>
      <c r="L162" s="38"/>
      <c r="M162" s="197"/>
      <c r="N162" s="198"/>
      <c r="O162" s="78"/>
      <c r="P162" s="78"/>
      <c r="Q162" s="78"/>
      <c r="R162" s="78"/>
      <c r="S162" s="78"/>
      <c r="T162" s="79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1" t="s">
        <v>175</v>
      </c>
      <c r="AU162" s="11" t="s">
        <v>77</v>
      </c>
    </row>
    <row r="163" spans="1:65" s="2" customFormat="1" ht="21.75" customHeight="1">
      <c r="A163" s="32"/>
      <c r="B163" s="33"/>
      <c r="C163" s="182" t="s">
        <v>252</v>
      </c>
      <c r="D163" s="182" t="s">
        <v>110</v>
      </c>
      <c r="E163" s="183" t="s">
        <v>253</v>
      </c>
      <c r="F163" s="184" t="s">
        <v>254</v>
      </c>
      <c r="G163" s="185" t="s">
        <v>173</v>
      </c>
      <c r="H163" s="186">
        <v>10</v>
      </c>
      <c r="I163" s="187"/>
      <c r="J163" s="188">
        <f>ROUND(I163*H163,2)</f>
        <v>0</v>
      </c>
      <c r="K163" s="184" t="s">
        <v>114</v>
      </c>
      <c r="L163" s="38"/>
      <c r="M163" s="189" t="s">
        <v>20</v>
      </c>
      <c r="N163" s="190" t="s">
        <v>48</v>
      </c>
      <c r="O163" s="78"/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93" t="s">
        <v>115</v>
      </c>
      <c r="AT163" s="193" t="s">
        <v>110</v>
      </c>
      <c r="AU163" s="193" t="s">
        <v>77</v>
      </c>
      <c r="AY163" s="11" t="s">
        <v>116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11" t="s">
        <v>22</v>
      </c>
      <c r="BK163" s="194">
        <f>ROUND(I163*H163,2)</f>
        <v>0</v>
      </c>
      <c r="BL163" s="11" t="s">
        <v>115</v>
      </c>
      <c r="BM163" s="193" t="s">
        <v>255</v>
      </c>
    </row>
    <row r="164" spans="1:47" s="2" customFormat="1" ht="12">
      <c r="A164" s="32"/>
      <c r="B164" s="33"/>
      <c r="C164" s="34"/>
      <c r="D164" s="195" t="s">
        <v>118</v>
      </c>
      <c r="E164" s="34"/>
      <c r="F164" s="196" t="s">
        <v>254</v>
      </c>
      <c r="G164" s="34"/>
      <c r="H164" s="34"/>
      <c r="I164" s="130"/>
      <c r="J164" s="34"/>
      <c r="K164" s="34"/>
      <c r="L164" s="38"/>
      <c r="M164" s="197"/>
      <c r="N164" s="198"/>
      <c r="O164" s="78"/>
      <c r="P164" s="78"/>
      <c r="Q164" s="78"/>
      <c r="R164" s="78"/>
      <c r="S164" s="78"/>
      <c r="T164" s="79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1" t="s">
        <v>118</v>
      </c>
      <c r="AU164" s="11" t="s">
        <v>77</v>
      </c>
    </row>
    <row r="165" spans="1:47" s="2" customFormat="1" ht="12">
      <c r="A165" s="32"/>
      <c r="B165" s="33"/>
      <c r="C165" s="34"/>
      <c r="D165" s="195" t="s">
        <v>175</v>
      </c>
      <c r="E165" s="34"/>
      <c r="F165" s="199" t="s">
        <v>180</v>
      </c>
      <c r="G165" s="34"/>
      <c r="H165" s="34"/>
      <c r="I165" s="130"/>
      <c r="J165" s="34"/>
      <c r="K165" s="34"/>
      <c r="L165" s="38"/>
      <c r="M165" s="197"/>
      <c r="N165" s="198"/>
      <c r="O165" s="78"/>
      <c r="P165" s="78"/>
      <c r="Q165" s="78"/>
      <c r="R165" s="78"/>
      <c r="S165" s="78"/>
      <c r="T165" s="7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1" t="s">
        <v>175</v>
      </c>
      <c r="AU165" s="11" t="s">
        <v>77</v>
      </c>
    </row>
    <row r="166" spans="1:65" s="2" customFormat="1" ht="21.75" customHeight="1">
      <c r="A166" s="32"/>
      <c r="B166" s="33"/>
      <c r="C166" s="182" t="s">
        <v>256</v>
      </c>
      <c r="D166" s="182" t="s">
        <v>110</v>
      </c>
      <c r="E166" s="183" t="s">
        <v>257</v>
      </c>
      <c r="F166" s="184" t="s">
        <v>258</v>
      </c>
      <c r="G166" s="185" t="s">
        <v>173</v>
      </c>
      <c r="H166" s="186">
        <v>5</v>
      </c>
      <c r="I166" s="187"/>
      <c r="J166" s="188">
        <f>ROUND(I166*H166,2)</f>
        <v>0</v>
      </c>
      <c r="K166" s="184" t="s">
        <v>114</v>
      </c>
      <c r="L166" s="38"/>
      <c r="M166" s="189" t="s">
        <v>20</v>
      </c>
      <c r="N166" s="190" t="s">
        <v>48</v>
      </c>
      <c r="O166" s="78"/>
      <c r="P166" s="191">
        <f>O166*H166</f>
        <v>0</v>
      </c>
      <c r="Q166" s="191">
        <v>0</v>
      </c>
      <c r="R166" s="191">
        <f>Q166*H166</f>
        <v>0</v>
      </c>
      <c r="S166" s="191">
        <v>0</v>
      </c>
      <c r="T166" s="192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93" t="s">
        <v>115</v>
      </c>
      <c r="AT166" s="193" t="s">
        <v>110</v>
      </c>
      <c r="AU166" s="193" t="s">
        <v>77</v>
      </c>
      <c r="AY166" s="11" t="s">
        <v>116</v>
      </c>
      <c r="BE166" s="194">
        <f>IF(N166="základní",J166,0)</f>
        <v>0</v>
      </c>
      <c r="BF166" s="194">
        <f>IF(N166="snížená",J166,0)</f>
        <v>0</v>
      </c>
      <c r="BG166" s="194">
        <f>IF(N166="zákl. přenesená",J166,0)</f>
        <v>0</v>
      </c>
      <c r="BH166" s="194">
        <f>IF(N166="sníž. přenesená",J166,0)</f>
        <v>0</v>
      </c>
      <c r="BI166" s="194">
        <f>IF(N166="nulová",J166,0)</f>
        <v>0</v>
      </c>
      <c r="BJ166" s="11" t="s">
        <v>22</v>
      </c>
      <c r="BK166" s="194">
        <f>ROUND(I166*H166,2)</f>
        <v>0</v>
      </c>
      <c r="BL166" s="11" t="s">
        <v>115</v>
      </c>
      <c r="BM166" s="193" t="s">
        <v>259</v>
      </c>
    </row>
    <row r="167" spans="1:47" s="2" customFormat="1" ht="12">
      <c r="A167" s="32"/>
      <c r="B167" s="33"/>
      <c r="C167" s="34"/>
      <c r="D167" s="195" t="s">
        <v>118</v>
      </c>
      <c r="E167" s="34"/>
      <c r="F167" s="196" t="s">
        <v>258</v>
      </c>
      <c r="G167" s="34"/>
      <c r="H167" s="34"/>
      <c r="I167" s="130"/>
      <c r="J167" s="34"/>
      <c r="K167" s="34"/>
      <c r="L167" s="38"/>
      <c r="M167" s="197"/>
      <c r="N167" s="198"/>
      <c r="O167" s="78"/>
      <c r="P167" s="78"/>
      <c r="Q167" s="78"/>
      <c r="R167" s="78"/>
      <c r="S167" s="78"/>
      <c r="T167" s="7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1" t="s">
        <v>118</v>
      </c>
      <c r="AU167" s="11" t="s">
        <v>77</v>
      </c>
    </row>
    <row r="168" spans="1:47" s="2" customFormat="1" ht="12">
      <c r="A168" s="32"/>
      <c r="B168" s="33"/>
      <c r="C168" s="34"/>
      <c r="D168" s="195" t="s">
        <v>175</v>
      </c>
      <c r="E168" s="34"/>
      <c r="F168" s="199" t="s">
        <v>185</v>
      </c>
      <c r="G168" s="34"/>
      <c r="H168" s="34"/>
      <c r="I168" s="130"/>
      <c r="J168" s="34"/>
      <c r="K168" s="34"/>
      <c r="L168" s="38"/>
      <c r="M168" s="197"/>
      <c r="N168" s="198"/>
      <c r="O168" s="78"/>
      <c r="P168" s="78"/>
      <c r="Q168" s="78"/>
      <c r="R168" s="78"/>
      <c r="S168" s="78"/>
      <c r="T168" s="79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1" t="s">
        <v>175</v>
      </c>
      <c r="AU168" s="11" t="s">
        <v>77</v>
      </c>
    </row>
    <row r="169" spans="1:65" s="2" customFormat="1" ht="21.75" customHeight="1">
      <c r="A169" s="32"/>
      <c r="B169" s="33"/>
      <c r="C169" s="182" t="s">
        <v>260</v>
      </c>
      <c r="D169" s="182" t="s">
        <v>110</v>
      </c>
      <c r="E169" s="183" t="s">
        <v>261</v>
      </c>
      <c r="F169" s="184" t="s">
        <v>262</v>
      </c>
      <c r="G169" s="185" t="s">
        <v>173</v>
      </c>
      <c r="H169" s="186">
        <v>5</v>
      </c>
      <c r="I169" s="187"/>
      <c r="J169" s="188">
        <f>ROUND(I169*H169,2)</f>
        <v>0</v>
      </c>
      <c r="K169" s="184" t="s">
        <v>114</v>
      </c>
      <c r="L169" s="38"/>
      <c r="M169" s="189" t="s">
        <v>20</v>
      </c>
      <c r="N169" s="190" t="s">
        <v>48</v>
      </c>
      <c r="O169" s="78"/>
      <c r="P169" s="191">
        <f>O169*H169</f>
        <v>0</v>
      </c>
      <c r="Q169" s="191">
        <v>0</v>
      </c>
      <c r="R169" s="191">
        <f>Q169*H169</f>
        <v>0</v>
      </c>
      <c r="S169" s="191">
        <v>0</v>
      </c>
      <c r="T169" s="192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93" t="s">
        <v>115</v>
      </c>
      <c r="AT169" s="193" t="s">
        <v>110</v>
      </c>
      <c r="AU169" s="193" t="s">
        <v>77</v>
      </c>
      <c r="AY169" s="11" t="s">
        <v>116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11" t="s">
        <v>22</v>
      </c>
      <c r="BK169" s="194">
        <f>ROUND(I169*H169,2)</f>
        <v>0</v>
      </c>
      <c r="BL169" s="11" t="s">
        <v>115</v>
      </c>
      <c r="BM169" s="193" t="s">
        <v>263</v>
      </c>
    </row>
    <row r="170" spans="1:47" s="2" customFormat="1" ht="12">
      <c r="A170" s="32"/>
      <c r="B170" s="33"/>
      <c r="C170" s="34"/>
      <c r="D170" s="195" t="s">
        <v>118</v>
      </c>
      <c r="E170" s="34"/>
      <c r="F170" s="196" t="s">
        <v>262</v>
      </c>
      <c r="G170" s="34"/>
      <c r="H170" s="34"/>
      <c r="I170" s="130"/>
      <c r="J170" s="34"/>
      <c r="K170" s="34"/>
      <c r="L170" s="38"/>
      <c r="M170" s="197"/>
      <c r="N170" s="198"/>
      <c r="O170" s="78"/>
      <c r="P170" s="78"/>
      <c r="Q170" s="78"/>
      <c r="R170" s="78"/>
      <c r="S170" s="78"/>
      <c r="T170" s="79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1" t="s">
        <v>118</v>
      </c>
      <c r="AU170" s="11" t="s">
        <v>77</v>
      </c>
    </row>
    <row r="171" spans="1:47" s="2" customFormat="1" ht="12">
      <c r="A171" s="32"/>
      <c r="B171" s="33"/>
      <c r="C171" s="34"/>
      <c r="D171" s="195" t="s">
        <v>175</v>
      </c>
      <c r="E171" s="34"/>
      <c r="F171" s="199" t="s">
        <v>190</v>
      </c>
      <c r="G171" s="34"/>
      <c r="H171" s="34"/>
      <c r="I171" s="130"/>
      <c r="J171" s="34"/>
      <c r="K171" s="34"/>
      <c r="L171" s="38"/>
      <c r="M171" s="197"/>
      <c r="N171" s="198"/>
      <c r="O171" s="78"/>
      <c r="P171" s="78"/>
      <c r="Q171" s="78"/>
      <c r="R171" s="78"/>
      <c r="S171" s="78"/>
      <c r="T171" s="7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1" t="s">
        <v>175</v>
      </c>
      <c r="AU171" s="11" t="s">
        <v>77</v>
      </c>
    </row>
    <row r="172" spans="1:65" s="2" customFormat="1" ht="21.75" customHeight="1">
      <c r="A172" s="32"/>
      <c r="B172" s="33"/>
      <c r="C172" s="182" t="s">
        <v>264</v>
      </c>
      <c r="D172" s="182" t="s">
        <v>110</v>
      </c>
      <c r="E172" s="183" t="s">
        <v>265</v>
      </c>
      <c r="F172" s="184" t="s">
        <v>266</v>
      </c>
      <c r="G172" s="185" t="s">
        <v>173</v>
      </c>
      <c r="H172" s="186">
        <v>1</v>
      </c>
      <c r="I172" s="187"/>
      <c r="J172" s="188">
        <f>ROUND(I172*H172,2)</f>
        <v>0</v>
      </c>
      <c r="K172" s="184" t="s">
        <v>114</v>
      </c>
      <c r="L172" s="38"/>
      <c r="M172" s="189" t="s">
        <v>20</v>
      </c>
      <c r="N172" s="190" t="s">
        <v>48</v>
      </c>
      <c r="O172" s="78"/>
      <c r="P172" s="191">
        <f>O172*H172</f>
        <v>0</v>
      </c>
      <c r="Q172" s="191">
        <v>0</v>
      </c>
      <c r="R172" s="191">
        <f>Q172*H172</f>
        <v>0</v>
      </c>
      <c r="S172" s="191">
        <v>0</v>
      </c>
      <c r="T172" s="192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93" t="s">
        <v>115</v>
      </c>
      <c r="AT172" s="193" t="s">
        <v>110</v>
      </c>
      <c r="AU172" s="193" t="s">
        <v>77</v>
      </c>
      <c r="AY172" s="11" t="s">
        <v>116</v>
      </c>
      <c r="BE172" s="194">
        <f>IF(N172="základní",J172,0)</f>
        <v>0</v>
      </c>
      <c r="BF172" s="194">
        <f>IF(N172="snížená",J172,0)</f>
        <v>0</v>
      </c>
      <c r="BG172" s="194">
        <f>IF(N172="zákl. přenesená",J172,0)</f>
        <v>0</v>
      </c>
      <c r="BH172" s="194">
        <f>IF(N172="sníž. přenesená",J172,0)</f>
        <v>0</v>
      </c>
      <c r="BI172" s="194">
        <f>IF(N172="nulová",J172,0)</f>
        <v>0</v>
      </c>
      <c r="BJ172" s="11" t="s">
        <v>22</v>
      </c>
      <c r="BK172" s="194">
        <f>ROUND(I172*H172,2)</f>
        <v>0</v>
      </c>
      <c r="BL172" s="11" t="s">
        <v>115</v>
      </c>
      <c r="BM172" s="193" t="s">
        <v>267</v>
      </c>
    </row>
    <row r="173" spans="1:47" s="2" customFormat="1" ht="12">
      <c r="A173" s="32"/>
      <c r="B173" s="33"/>
      <c r="C173" s="34"/>
      <c r="D173" s="195" t="s">
        <v>118</v>
      </c>
      <c r="E173" s="34"/>
      <c r="F173" s="196" t="s">
        <v>266</v>
      </c>
      <c r="G173" s="34"/>
      <c r="H173" s="34"/>
      <c r="I173" s="130"/>
      <c r="J173" s="34"/>
      <c r="K173" s="34"/>
      <c r="L173" s="38"/>
      <c r="M173" s="197"/>
      <c r="N173" s="198"/>
      <c r="O173" s="78"/>
      <c r="P173" s="78"/>
      <c r="Q173" s="78"/>
      <c r="R173" s="78"/>
      <c r="S173" s="78"/>
      <c r="T173" s="79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1" t="s">
        <v>118</v>
      </c>
      <c r="AU173" s="11" t="s">
        <v>77</v>
      </c>
    </row>
    <row r="174" spans="1:47" s="2" customFormat="1" ht="12">
      <c r="A174" s="32"/>
      <c r="B174" s="33"/>
      <c r="C174" s="34"/>
      <c r="D174" s="195" t="s">
        <v>175</v>
      </c>
      <c r="E174" s="34"/>
      <c r="F174" s="199" t="s">
        <v>195</v>
      </c>
      <c r="G174" s="34"/>
      <c r="H174" s="34"/>
      <c r="I174" s="130"/>
      <c r="J174" s="34"/>
      <c r="K174" s="34"/>
      <c r="L174" s="38"/>
      <c r="M174" s="197"/>
      <c r="N174" s="198"/>
      <c r="O174" s="78"/>
      <c r="P174" s="78"/>
      <c r="Q174" s="78"/>
      <c r="R174" s="78"/>
      <c r="S174" s="78"/>
      <c r="T174" s="79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1" t="s">
        <v>175</v>
      </c>
      <c r="AU174" s="11" t="s">
        <v>77</v>
      </c>
    </row>
    <row r="175" spans="1:65" s="2" customFormat="1" ht="21.75" customHeight="1">
      <c r="A175" s="32"/>
      <c r="B175" s="33"/>
      <c r="C175" s="182" t="s">
        <v>268</v>
      </c>
      <c r="D175" s="182" t="s">
        <v>110</v>
      </c>
      <c r="E175" s="183" t="s">
        <v>269</v>
      </c>
      <c r="F175" s="184" t="s">
        <v>270</v>
      </c>
      <c r="G175" s="185" t="s">
        <v>173</v>
      </c>
      <c r="H175" s="186">
        <v>1</v>
      </c>
      <c r="I175" s="187"/>
      <c r="J175" s="188">
        <f>ROUND(I175*H175,2)</f>
        <v>0</v>
      </c>
      <c r="K175" s="184" t="s">
        <v>114</v>
      </c>
      <c r="L175" s="38"/>
      <c r="M175" s="189" t="s">
        <v>20</v>
      </c>
      <c r="N175" s="190" t="s">
        <v>48</v>
      </c>
      <c r="O175" s="78"/>
      <c r="P175" s="191">
        <f>O175*H175</f>
        <v>0</v>
      </c>
      <c r="Q175" s="191">
        <v>0</v>
      </c>
      <c r="R175" s="191">
        <f>Q175*H175</f>
        <v>0</v>
      </c>
      <c r="S175" s="191">
        <v>0</v>
      </c>
      <c r="T175" s="192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93" t="s">
        <v>115</v>
      </c>
      <c r="AT175" s="193" t="s">
        <v>110</v>
      </c>
      <c r="AU175" s="193" t="s">
        <v>77</v>
      </c>
      <c r="AY175" s="11" t="s">
        <v>116</v>
      </c>
      <c r="BE175" s="194">
        <f>IF(N175="základní",J175,0)</f>
        <v>0</v>
      </c>
      <c r="BF175" s="194">
        <f>IF(N175="snížená",J175,0)</f>
        <v>0</v>
      </c>
      <c r="BG175" s="194">
        <f>IF(N175="zákl. přenesená",J175,0)</f>
        <v>0</v>
      </c>
      <c r="BH175" s="194">
        <f>IF(N175="sníž. přenesená",J175,0)</f>
        <v>0</v>
      </c>
      <c r="BI175" s="194">
        <f>IF(N175="nulová",J175,0)</f>
        <v>0</v>
      </c>
      <c r="BJ175" s="11" t="s">
        <v>22</v>
      </c>
      <c r="BK175" s="194">
        <f>ROUND(I175*H175,2)</f>
        <v>0</v>
      </c>
      <c r="BL175" s="11" t="s">
        <v>115</v>
      </c>
      <c r="BM175" s="193" t="s">
        <v>271</v>
      </c>
    </row>
    <row r="176" spans="1:47" s="2" customFormat="1" ht="12">
      <c r="A176" s="32"/>
      <c r="B176" s="33"/>
      <c r="C176" s="34"/>
      <c r="D176" s="195" t="s">
        <v>118</v>
      </c>
      <c r="E176" s="34"/>
      <c r="F176" s="196" t="s">
        <v>270</v>
      </c>
      <c r="G176" s="34"/>
      <c r="H176" s="34"/>
      <c r="I176" s="130"/>
      <c r="J176" s="34"/>
      <c r="K176" s="34"/>
      <c r="L176" s="38"/>
      <c r="M176" s="197"/>
      <c r="N176" s="198"/>
      <c r="O176" s="78"/>
      <c r="P176" s="78"/>
      <c r="Q176" s="78"/>
      <c r="R176" s="78"/>
      <c r="S176" s="78"/>
      <c r="T176" s="7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1" t="s">
        <v>118</v>
      </c>
      <c r="AU176" s="11" t="s">
        <v>77</v>
      </c>
    </row>
    <row r="177" spans="1:47" s="2" customFormat="1" ht="12">
      <c r="A177" s="32"/>
      <c r="B177" s="33"/>
      <c r="C177" s="34"/>
      <c r="D177" s="195" t="s">
        <v>175</v>
      </c>
      <c r="E177" s="34"/>
      <c r="F177" s="199" t="s">
        <v>200</v>
      </c>
      <c r="G177" s="34"/>
      <c r="H177" s="34"/>
      <c r="I177" s="130"/>
      <c r="J177" s="34"/>
      <c r="K177" s="34"/>
      <c r="L177" s="38"/>
      <c r="M177" s="197"/>
      <c r="N177" s="198"/>
      <c r="O177" s="78"/>
      <c r="P177" s="78"/>
      <c r="Q177" s="78"/>
      <c r="R177" s="78"/>
      <c r="S177" s="78"/>
      <c r="T177" s="79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1" t="s">
        <v>175</v>
      </c>
      <c r="AU177" s="11" t="s">
        <v>77</v>
      </c>
    </row>
    <row r="178" spans="1:65" s="2" customFormat="1" ht="21.75" customHeight="1">
      <c r="A178" s="32"/>
      <c r="B178" s="33"/>
      <c r="C178" s="182" t="s">
        <v>272</v>
      </c>
      <c r="D178" s="182" t="s">
        <v>110</v>
      </c>
      <c r="E178" s="183" t="s">
        <v>273</v>
      </c>
      <c r="F178" s="184" t="s">
        <v>274</v>
      </c>
      <c r="G178" s="185" t="s">
        <v>173</v>
      </c>
      <c r="H178" s="186">
        <v>20</v>
      </c>
      <c r="I178" s="187"/>
      <c r="J178" s="188">
        <f>ROUND(I178*H178,2)</f>
        <v>0</v>
      </c>
      <c r="K178" s="184" t="s">
        <v>114</v>
      </c>
      <c r="L178" s="38"/>
      <c r="M178" s="189" t="s">
        <v>20</v>
      </c>
      <c r="N178" s="190" t="s">
        <v>48</v>
      </c>
      <c r="O178" s="78"/>
      <c r="P178" s="191">
        <f>O178*H178</f>
        <v>0</v>
      </c>
      <c r="Q178" s="191">
        <v>0</v>
      </c>
      <c r="R178" s="191">
        <f>Q178*H178</f>
        <v>0</v>
      </c>
      <c r="S178" s="191">
        <v>0</v>
      </c>
      <c r="T178" s="192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93" t="s">
        <v>115</v>
      </c>
      <c r="AT178" s="193" t="s">
        <v>110</v>
      </c>
      <c r="AU178" s="193" t="s">
        <v>77</v>
      </c>
      <c r="AY178" s="11" t="s">
        <v>116</v>
      </c>
      <c r="BE178" s="194">
        <f>IF(N178="základní",J178,0)</f>
        <v>0</v>
      </c>
      <c r="BF178" s="194">
        <f>IF(N178="snížená",J178,0)</f>
        <v>0</v>
      </c>
      <c r="BG178" s="194">
        <f>IF(N178="zákl. přenesená",J178,0)</f>
        <v>0</v>
      </c>
      <c r="BH178" s="194">
        <f>IF(N178="sníž. přenesená",J178,0)</f>
        <v>0</v>
      </c>
      <c r="BI178" s="194">
        <f>IF(N178="nulová",J178,0)</f>
        <v>0</v>
      </c>
      <c r="BJ178" s="11" t="s">
        <v>22</v>
      </c>
      <c r="BK178" s="194">
        <f>ROUND(I178*H178,2)</f>
        <v>0</v>
      </c>
      <c r="BL178" s="11" t="s">
        <v>115</v>
      </c>
      <c r="BM178" s="193" t="s">
        <v>275</v>
      </c>
    </row>
    <row r="179" spans="1:47" s="2" customFormat="1" ht="12">
      <c r="A179" s="32"/>
      <c r="B179" s="33"/>
      <c r="C179" s="34"/>
      <c r="D179" s="195" t="s">
        <v>118</v>
      </c>
      <c r="E179" s="34"/>
      <c r="F179" s="196" t="s">
        <v>274</v>
      </c>
      <c r="G179" s="34"/>
      <c r="H179" s="34"/>
      <c r="I179" s="130"/>
      <c r="J179" s="34"/>
      <c r="K179" s="34"/>
      <c r="L179" s="38"/>
      <c r="M179" s="197"/>
      <c r="N179" s="198"/>
      <c r="O179" s="78"/>
      <c r="P179" s="78"/>
      <c r="Q179" s="78"/>
      <c r="R179" s="78"/>
      <c r="S179" s="78"/>
      <c r="T179" s="7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1" t="s">
        <v>118</v>
      </c>
      <c r="AU179" s="11" t="s">
        <v>77</v>
      </c>
    </row>
    <row r="180" spans="1:47" s="2" customFormat="1" ht="12">
      <c r="A180" s="32"/>
      <c r="B180" s="33"/>
      <c r="C180" s="34"/>
      <c r="D180" s="195" t="s">
        <v>175</v>
      </c>
      <c r="E180" s="34"/>
      <c r="F180" s="199" t="s">
        <v>176</v>
      </c>
      <c r="G180" s="34"/>
      <c r="H180" s="34"/>
      <c r="I180" s="130"/>
      <c r="J180" s="34"/>
      <c r="K180" s="34"/>
      <c r="L180" s="38"/>
      <c r="M180" s="197"/>
      <c r="N180" s="198"/>
      <c r="O180" s="78"/>
      <c r="P180" s="78"/>
      <c r="Q180" s="78"/>
      <c r="R180" s="78"/>
      <c r="S180" s="78"/>
      <c r="T180" s="79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1" t="s">
        <v>175</v>
      </c>
      <c r="AU180" s="11" t="s">
        <v>77</v>
      </c>
    </row>
    <row r="181" spans="1:65" s="2" customFormat="1" ht="21.75" customHeight="1">
      <c r="A181" s="32"/>
      <c r="B181" s="33"/>
      <c r="C181" s="182" t="s">
        <v>276</v>
      </c>
      <c r="D181" s="182" t="s">
        <v>110</v>
      </c>
      <c r="E181" s="183" t="s">
        <v>277</v>
      </c>
      <c r="F181" s="184" t="s">
        <v>278</v>
      </c>
      <c r="G181" s="185" t="s">
        <v>173</v>
      </c>
      <c r="H181" s="186">
        <v>20</v>
      </c>
      <c r="I181" s="187"/>
      <c r="J181" s="188">
        <f>ROUND(I181*H181,2)</f>
        <v>0</v>
      </c>
      <c r="K181" s="184" t="s">
        <v>114</v>
      </c>
      <c r="L181" s="38"/>
      <c r="M181" s="189" t="s">
        <v>20</v>
      </c>
      <c r="N181" s="190" t="s">
        <v>48</v>
      </c>
      <c r="O181" s="78"/>
      <c r="P181" s="191">
        <f>O181*H181</f>
        <v>0</v>
      </c>
      <c r="Q181" s="191">
        <v>0</v>
      </c>
      <c r="R181" s="191">
        <f>Q181*H181</f>
        <v>0</v>
      </c>
      <c r="S181" s="191">
        <v>0</v>
      </c>
      <c r="T181" s="192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93" t="s">
        <v>115</v>
      </c>
      <c r="AT181" s="193" t="s">
        <v>110</v>
      </c>
      <c r="AU181" s="193" t="s">
        <v>77</v>
      </c>
      <c r="AY181" s="11" t="s">
        <v>116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11" t="s">
        <v>22</v>
      </c>
      <c r="BK181" s="194">
        <f>ROUND(I181*H181,2)</f>
        <v>0</v>
      </c>
      <c r="BL181" s="11" t="s">
        <v>115</v>
      </c>
      <c r="BM181" s="193" t="s">
        <v>279</v>
      </c>
    </row>
    <row r="182" spans="1:47" s="2" customFormat="1" ht="12">
      <c r="A182" s="32"/>
      <c r="B182" s="33"/>
      <c r="C182" s="34"/>
      <c r="D182" s="195" t="s">
        <v>118</v>
      </c>
      <c r="E182" s="34"/>
      <c r="F182" s="196" t="s">
        <v>278</v>
      </c>
      <c r="G182" s="34"/>
      <c r="H182" s="34"/>
      <c r="I182" s="130"/>
      <c r="J182" s="34"/>
      <c r="K182" s="34"/>
      <c r="L182" s="38"/>
      <c r="M182" s="197"/>
      <c r="N182" s="198"/>
      <c r="O182" s="78"/>
      <c r="P182" s="78"/>
      <c r="Q182" s="78"/>
      <c r="R182" s="78"/>
      <c r="S182" s="78"/>
      <c r="T182" s="79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1" t="s">
        <v>118</v>
      </c>
      <c r="AU182" s="11" t="s">
        <v>77</v>
      </c>
    </row>
    <row r="183" spans="1:47" s="2" customFormat="1" ht="12">
      <c r="A183" s="32"/>
      <c r="B183" s="33"/>
      <c r="C183" s="34"/>
      <c r="D183" s="195" t="s">
        <v>175</v>
      </c>
      <c r="E183" s="34"/>
      <c r="F183" s="199" t="s">
        <v>180</v>
      </c>
      <c r="G183" s="34"/>
      <c r="H183" s="34"/>
      <c r="I183" s="130"/>
      <c r="J183" s="34"/>
      <c r="K183" s="34"/>
      <c r="L183" s="38"/>
      <c r="M183" s="197"/>
      <c r="N183" s="198"/>
      <c r="O183" s="78"/>
      <c r="P183" s="78"/>
      <c r="Q183" s="78"/>
      <c r="R183" s="78"/>
      <c r="S183" s="78"/>
      <c r="T183" s="79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1" t="s">
        <v>175</v>
      </c>
      <c r="AU183" s="11" t="s">
        <v>77</v>
      </c>
    </row>
    <row r="184" spans="1:65" s="2" customFormat="1" ht="21.75" customHeight="1">
      <c r="A184" s="32"/>
      <c r="B184" s="33"/>
      <c r="C184" s="182" t="s">
        <v>280</v>
      </c>
      <c r="D184" s="182" t="s">
        <v>110</v>
      </c>
      <c r="E184" s="183" t="s">
        <v>281</v>
      </c>
      <c r="F184" s="184" t="s">
        <v>282</v>
      </c>
      <c r="G184" s="185" t="s">
        <v>173</v>
      </c>
      <c r="H184" s="186">
        <v>20</v>
      </c>
      <c r="I184" s="187"/>
      <c r="J184" s="188">
        <f>ROUND(I184*H184,2)</f>
        <v>0</v>
      </c>
      <c r="K184" s="184" t="s">
        <v>114</v>
      </c>
      <c r="L184" s="38"/>
      <c r="M184" s="189" t="s">
        <v>20</v>
      </c>
      <c r="N184" s="190" t="s">
        <v>48</v>
      </c>
      <c r="O184" s="78"/>
      <c r="P184" s="191">
        <f>O184*H184</f>
        <v>0</v>
      </c>
      <c r="Q184" s="191">
        <v>0</v>
      </c>
      <c r="R184" s="191">
        <f>Q184*H184</f>
        <v>0</v>
      </c>
      <c r="S184" s="191">
        <v>0</v>
      </c>
      <c r="T184" s="192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93" t="s">
        <v>115</v>
      </c>
      <c r="AT184" s="193" t="s">
        <v>110</v>
      </c>
      <c r="AU184" s="193" t="s">
        <v>77</v>
      </c>
      <c r="AY184" s="11" t="s">
        <v>116</v>
      </c>
      <c r="BE184" s="194">
        <f>IF(N184="základní",J184,0)</f>
        <v>0</v>
      </c>
      <c r="BF184" s="194">
        <f>IF(N184="snížená",J184,0)</f>
        <v>0</v>
      </c>
      <c r="BG184" s="194">
        <f>IF(N184="zákl. přenesená",J184,0)</f>
        <v>0</v>
      </c>
      <c r="BH184" s="194">
        <f>IF(N184="sníž. přenesená",J184,0)</f>
        <v>0</v>
      </c>
      <c r="BI184" s="194">
        <f>IF(N184="nulová",J184,0)</f>
        <v>0</v>
      </c>
      <c r="BJ184" s="11" t="s">
        <v>22</v>
      </c>
      <c r="BK184" s="194">
        <f>ROUND(I184*H184,2)</f>
        <v>0</v>
      </c>
      <c r="BL184" s="11" t="s">
        <v>115</v>
      </c>
      <c r="BM184" s="193" t="s">
        <v>283</v>
      </c>
    </row>
    <row r="185" spans="1:47" s="2" customFormat="1" ht="12">
      <c r="A185" s="32"/>
      <c r="B185" s="33"/>
      <c r="C185" s="34"/>
      <c r="D185" s="195" t="s">
        <v>118</v>
      </c>
      <c r="E185" s="34"/>
      <c r="F185" s="196" t="s">
        <v>282</v>
      </c>
      <c r="G185" s="34"/>
      <c r="H185" s="34"/>
      <c r="I185" s="130"/>
      <c r="J185" s="34"/>
      <c r="K185" s="34"/>
      <c r="L185" s="38"/>
      <c r="M185" s="197"/>
      <c r="N185" s="198"/>
      <c r="O185" s="78"/>
      <c r="P185" s="78"/>
      <c r="Q185" s="78"/>
      <c r="R185" s="78"/>
      <c r="S185" s="78"/>
      <c r="T185" s="7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1" t="s">
        <v>118</v>
      </c>
      <c r="AU185" s="11" t="s">
        <v>77</v>
      </c>
    </row>
    <row r="186" spans="1:47" s="2" customFormat="1" ht="12">
      <c r="A186" s="32"/>
      <c r="B186" s="33"/>
      <c r="C186" s="34"/>
      <c r="D186" s="195" t="s">
        <v>175</v>
      </c>
      <c r="E186" s="34"/>
      <c r="F186" s="199" t="s">
        <v>185</v>
      </c>
      <c r="G186" s="34"/>
      <c r="H186" s="34"/>
      <c r="I186" s="130"/>
      <c r="J186" s="34"/>
      <c r="K186" s="34"/>
      <c r="L186" s="38"/>
      <c r="M186" s="197"/>
      <c r="N186" s="198"/>
      <c r="O186" s="78"/>
      <c r="P186" s="78"/>
      <c r="Q186" s="78"/>
      <c r="R186" s="78"/>
      <c r="S186" s="78"/>
      <c r="T186" s="79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1" t="s">
        <v>175</v>
      </c>
      <c r="AU186" s="11" t="s">
        <v>77</v>
      </c>
    </row>
    <row r="187" spans="1:65" s="2" customFormat="1" ht="21.75" customHeight="1">
      <c r="A187" s="32"/>
      <c r="B187" s="33"/>
      <c r="C187" s="182" t="s">
        <v>284</v>
      </c>
      <c r="D187" s="182" t="s">
        <v>110</v>
      </c>
      <c r="E187" s="183" t="s">
        <v>285</v>
      </c>
      <c r="F187" s="184" t="s">
        <v>286</v>
      </c>
      <c r="G187" s="185" t="s">
        <v>173</v>
      </c>
      <c r="H187" s="186">
        <v>5</v>
      </c>
      <c r="I187" s="187"/>
      <c r="J187" s="188">
        <f>ROUND(I187*H187,2)</f>
        <v>0</v>
      </c>
      <c r="K187" s="184" t="s">
        <v>114</v>
      </c>
      <c r="L187" s="38"/>
      <c r="M187" s="189" t="s">
        <v>20</v>
      </c>
      <c r="N187" s="190" t="s">
        <v>48</v>
      </c>
      <c r="O187" s="78"/>
      <c r="P187" s="191">
        <f>O187*H187</f>
        <v>0</v>
      </c>
      <c r="Q187" s="191">
        <v>0</v>
      </c>
      <c r="R187" s="191">
        <f>Q187*H187</f>
        <v>0</v>
      </c>
      <c r="S187" s="191">
        <v>0</v>
      </c>
      <c r="T187" s="192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93" t="s">
        <v>115</v>
      </c>
      <c r="AT187" s="193" t="s">
        <v>110</v>
      </c>
      <c r="AU187" s="193" t="s">
        <v>77</v>
      </c>
      <c r="AY187" s="11" t="s">
        <v>116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11" t="s">
        <v>22</v>
      </c>
      <c r="BK187" s="194">
        <f>ROUND(I187*H187,2)</f>
        <v>0</v>
      </c>
      <c r="BL187" s="11" t="s">
        <v>115</v>
      </c>
      <c r="BM187" s="193" t="s">
        <v>287</v>
      </c>
    </row>
    <row r="188" spans="1:47" s="2" customFormat="1" ht="12">
      <c r="A188" s="32"/>
      <c r="B188" s="33"/>
      <c r="C188" s="34"/>
      <c r="D188" s="195" t="s">
        <v>118</v>
      </c>
      <c r="E188" s="34"/>
      <c r="F188" s="196" t="s">
        <v>286</v>
      </c>
      <c r="G188" s="34"/>
      <c r="H188" s="34"/>
      <c r="I188" s="130"/>
      <c r="J188" s="34"/>
      <c r="K188" s="34"/>
      <c r="L188" s="38"/>
      <c r="M188" s="197"/>
      <c r="N188" s="198"/>
      <c r="O188" s="78"/>
      <c r="P188" s="78"/>
      <c r="Q188" s="78"/>
      <c r="R188" s="78"/>
      <c r="S188" s="78"/>
      <c r="T188" s="79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1" t="s">
        <v>118</v>
      </c>
      <c r="AU188" s="11" t="s">
        <v>77</v>
      </c>
    </row>
    <row r="189" spans="1:47" s="2" customFormat="1" ht="12">
      <c r="A189" s="32"/>
      <c r="B189" s="33"/>
      <c r="C189" s="34"/>
      <c r="D189" s="195" t="s">
        <v>175</v>
      </c>
      <c r="E189" s="34"/>
      <c r="F189" s="199" t="s">
        <v>190</v>
      </c>
      <c r="G189" s="34"/>
      <c r="H189" s="34"/>
      <c r="I189" s="130"/>
      <c r="J189" s="34"/>
      <c r="K189" s="34"/>
      <c r="L189" s="38"/>
      <c r="M189" s="197"/>
      <c r="N189" s="198"/>
      <c r="O189" s="78"/>
      <c r="P189" s="78"/>
      <c r="Q189" s="78"/>
      <c r="R189" s="78"/>
      <c r="S189" s="78"/>
      <c r="T189" s="7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1" t="s">
        <v>175</v>
      </c>
      <c r="AU189" s="11" t="s">
        <v>77</v>
      </c>
    </row>
    <row r="190" spans="1:65" s="2" customFormat="1" ht="21.75" customHeight="1">
      <c r="A190" s="32"/>
      <c r="B190" s="33"/>
      <c r="C190" s="182" t="s">
        <v>288</v>
      </c>
      <c r="D190" s="182" t="s">
        <v>110</v>
      </c>
      <c r="E190" s="183" t="s">
        <v>289</v>
      </c>
      <c r="F190" s="184" t="s">
        <v>290</v>
      </c>
      <c r="G190" s="185" t="s">
        <v>173</v>
      </c>
      <c r="H190" s="186">
        <v>5</v>
      </c>
      <c r="I190" s="187"/>
      <c r="J190" s="188">
        <f>ROUND(I190*H190,2)</f>
        <v>0</v>
      </c>
      <c r="K190" s="184" t="s">
        <v>114</v>
      </c>
      <c r="L190" s="38"/>
      <c r="M190" s="189" t="s">
        <v>20</v>
      </c>
      <c r="N190" s="190" t="s">
        <v>48</v>
      </c>
      <c r="O190" s="78"/>
      <c r="P190" s="191">
        <f>O190*H190</f>
        <v>0</v>
      </c>
      <c r="Q190" s="191">
        <v>0</v>
      </c>
      <c r="R190" s="191">
        <f>Q190*H190</f>
        <v>0</v>
      </c>
      <c r="S190" s="191">
        <v>0</v>
      </c>
      <c r="T190" s="192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93" t="s">
        <v>115</v>
      </c>
      <c r="AT190" s="193" t="s">
        <v>110</v>
      </c>
      <c r="AU190" s="193" t="s">
        <v>77</v>
      </c>
      <c r="AY190" s="11" t="s">
        <v>116</v>
      </c>
      <c r="BE190" s="194">
        <f>IF(N190="základní",J190,0)</f>
        <v>0</v>
      </c>
      <c r="BF190" s="194">
        <f>IF(N190="snížená",J190,0)</f>
        <v>0</v>
      </c>
      <c r="BG190" s="194">
        <f>IF(N190="zákl. přenesená",J190,0)</f>
        <v>0</v>
      </c>
      <c r="BH190" s="194">
        <f>IF(N190="sníž. přenesená",J190,0)</f>
        <v>0</v>
      </c>
      <c r="BI190" s="194">
        <f>IF(N190="nulová",J190,0)</f>
        <v>0</v>
      </c>
      <c r="BJ190" s="11" t="s">
        <v>22</v>
      </c>
      <c r="BK190" s="194">
        <f>ROUND(I190*H190,2)</f>
        <v>0</v>
      </c>
      <c r="BL190" s="11" t="s">
        <v>115</v>
      </c>
      <c r="BM190" s="193" t="s">
        <v>291</v>
      </c>
    </row>
    <row r="191" spans="1:47" s="2" customFormat="1" ht="12">
      <c r="A191" s="32"/>
      <c r="B191" s="33"/>
      <c r="C191" s="34"/>
      <c r="D191" s="195" t="s">
        <v>118</v>
      </c>
      <c r="E191" s="34"/>
      <c r="F191" s="196" t="s">
        <v>290</v>
      </c>
      <c r="G191" s="34"/>
      <c r="H191" s="34"/>
      <c r="I191" s="130"/>
      <c r="J191" s="34"/>
      <c r="K191" s="34"/>
      <c r="L191" s="38"/>
      <c r="M191" s="197"/>
      <c r="N191" s="198"/>
      <c r="O191" s="78"/>
      <c r="P191" s="78"/>
      <c r="Q191" s="78"/>
      <c r="R191" s="78"/>
      <c r="S191" s="78"/>
      <c r="T191" s="7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1" t="s">
        <v>118</v>
      </c>
      <c r="AU191" s="11" t="s">
        <v>77</v>
      </c>
    </row>
    <row r="192" spans="1:47" s="2" customFormat="1" ht="12">
      <c r="A192" s="32"/>
      <c r="B192" s="33"/>
      <c r="C192" s="34"/>
      <c r="D192" s="195" t="s">
        <v>175</v>
      </c>
      <c r="E192" s="34"/>
      <c r="F192" s="199" t="s">
        <v>195</v>
      </c>
      <c r="G192" s="34"/>
      <c r="H192" s="34"/>
      <c r="I192" s="130"/>
      <c r="J192" s="34"/>
      <c r="K192" s="34"/>
      <c r="L192" s="38"/>
      <c r="M192" s="197"/>
      <c r="N192" s="198"/>
      <c r="O192" s="78"/>
      <c r="P192" s="78"/>
      <c r="Q192" s="78"/>
      <c r="R192" s="78"/>
      <c r="S192" s="78"/>
      <c r="T192" s="79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1" t="s">
        <v>175</v>
      </c>
      <c r="AU192" s="11" t="s">
        <v>77</v>
      </c>
    </row>
    <row r="193" spans="1:65" s="2" customFormat="1" ht="21.75" customHeight="1">
      <c r="A193" s="32"/>
      <c r="B193" s="33"/>
      <c r="C193" s="182" t="s">
        <v>292</v>
      </c>
      <c r="D193" s="182" t="s">
        <v>110</v>
      </c>
      <c r="E193" s="183" t="s">
        <v>293</v>
      </c>
      <c r="F193" s="184" t="s">
        <v>294</v>
      </c>
      <c r="G193" s="185" t="s">
        <v>173</v>
      </c>
      <c r="H193" s="186">
        <v>2</v>
      </c>
      <c r="I193" s="187"/>
      <c r="J193" s="188">
        <f>ROUND(I193*H193,2)</f>
        <v>0</v>
      </c>
      <c r="K193" s="184" t="s">
        <v>114</v>
      </c>
      <c r="L193" s="38"/>
      <c r="M193" s="189" t="s">
        <v>20</v>
      </c>
      <c r="N193" s="190" t="s">
        <v>48</v>
      </c>
      <c r="O193" s="78"/>
      <c r="P193" s="191">
        <f>O193*H193</f>
        <v>0</v>
      </c>
      <c r="Q193" s="191">
        <v>0</v>
      </c>
      <c r="R193" s="191">
        <f>Q193*H193</f>
        <v>0</v>
      </c>
      <c r="S193" s="191">
        <v>0</v>
      </c>
      <c r="T193" s="192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93" t="s">
        <v>115</v>
      </c>
      <c r="AT193" s="193" t="s">
        <v>110</v>
      </c>
      <c r="AU193" s="193" t="s">
        <v>77</v>
      </c>
      <c r="AY193" s="11" t="s">
        <v>116</v>
      </c>
      <c r="BE193" s="194">
        <f>IF(N193="základní",J193,0)</f>
        <v>0</v>
      </c>
      <c r="BF193" s="194">
        <f>IF(N193="snížená",J193,0)</f>
        <v>0</v>
      </c>
      <c r="BG193" s="194">
        <f>IF(N193="zákl. přenesená",J193,0)</f>
        <v>0</v>
      </c>
      <c r="BH193" s="194">
        <f>IF(N193="sníž. přenesená",J193,0)</f>
        <v>0</v>
      </c>
      <c r="BI193" s="194">
        <f>IF(N193="nulová",J193,0)</f>
        <v>0</v>
      </c>
      <c r="BJ193" s="11" t="s">
        <v>22</v>
      </c>
      <c r="BK193" s="194">
        <f>ROUND(I193*H193,2)</f>
        <v>0</v>
      </c>
      <c r="BL193" s="11" t="s">
        <v>115</v>
      </c>
      <c r="BM193" s="193" t="s">
        <v>295</v>
      </c>
    </row>
    <row r="194" spans="1:47" s="2" customFormat="1" ht="12">
      <c r="A194" s="32"/>
      <c r="B194" s="33"/>
      <c r="C194" s="34"/>
      <c r="D194" s="195" t="s">
        <v>118</v>
      </c>
      <c r="E194" s="34"/>
      <c r="F194" s="196" t="s">
        <v>294</v>
      </c>
      <c r="G194" s="34"/>
      <c r="H194" s="34"/>
      <c r="I194" s="130"/>
      <c r="J194" s="34"/>
      <c r="K194" s="34"/>
      <c r="L194" s="38"/>
      <c r="M194" s="197"/>
      <c r="N194" s="198"/>
      <c r="O194" s="78"/>
      <c r="P194" s="78"/>
      <c r="Q194" s="78"/>
      <c r="R194" s="78"/>
      <c r="S194" s="78"/>
      <c r="T194" s="79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1" t="s">
        <v>118</v>
      </c>
      <c r="AU194" s="11" t="s">
        <v>77</v>
      </c>
    </row>
    <row r="195" spans="1:47" s="2" customFormat="1" ht="12">
      <c r="A195" s="32"/>
      <c r="B195" s="33"/>
      <c r="C195" s="34"/>
      <c r="D195" s="195" t="s">
        <v>175</v>
      </c>
      <c r="E195" s="34"/>
      <c r="F195" s="199" t="s">
        <v>200</v>
      </c>
      <c r="G195" s="34"/>
      <c r="H195" s="34"/>
      <c r="I195" s="130"/>
      <c r="J195" s="34"/>
      <c r="K195" s="34"/>
      <c r="L195" s="38"/>
      <c r="M195" s="197"/>
      <c r="N195" s="198"/>
      <c r="O195" s="78"/>
      <c r="P195" s="78"/>
      <c r="Q195" s="78"/>
      <c r="R195" s="78"/>
      <c r="S195" s="78"/>
      <c r="T195" s="7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1" t="s">
        <v>175</v>
      </c>
      <c r="AU195" s="11" t="s">
        <v>77</v>
      </c>
    </row>
    <row r="196" spans="1:65" s="2" customFormat="1" ht="21.75" customHeight="1">
      <c r="A196" s="32"/>
      <c r="B196" s="33"/>
      <c r="C196" s="182" t="s">
        <v>296</v>
      </c>
      <c r="D196" s="182" t="s">
        <v>110</v>
      </c>
      <c r="E196" s="183" t="s">
        <v>297</v>
      </c>
      <c r="F196" s="184" t="s">
        <v>298</v>
      </c>
      <c r="G196" s="185" t="s">
        <v>173</v>
      </c>
      <c r="H196" s="186">
        <v>20</v>
      </c>
      <c r="I196" s="187"/>
      <c r="J196" s="188">
        <f>ROUND(I196*H196,2)</f>
        <v>0</v>
      </c>
      <c r="K196" s="184" t="s">
        <v>114</v>
      </c>
      <c r="L196" s="38"/>
      <c r="M196" s="189" t="s">
        <v>20</v>
      </c>
      <c r="N196" s="190" t="s">
        <v>48</v>
      </c>
      <c r="O196" s="78"/>
      <c r="P196" s="191">
        <f>O196*H196</f>
        <v>0</v>
      </c>
      <c r="Q196" s="191">
        <v>0</v>
      </c>
      <c r="R196" s="191">
        <f>Q196*H196</f>
        <v>0</v>
      </c>
      <c r="S196" s="191">
        <v>0</v>
      </c>
      <c r="T196" s="192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93" t="s">
        <v>115</v>
      </c>
      <c r="AT196" s="193" t="s">
        <v>110</v>
      </c>
      <c r="AU196" s="193" t="s">
        <v>77</v>
      </c>
      <c r="AY196" s="11" t="s">
        <v>116</v>
      </c>
      <c r="BE196" s="194">
        <f>IF(N196="základní",J196,0)</f>
        <v>0</v>
      </c>
      <c r="BF196" s="194">
        <f>IF(N196="snížená",J196,0)</f>
        <v>0</v>
      </c>
      <c r="BG196" s="194">
        <f>IF(N196="zákl. přenesená",J196,0)</f>
        <v>0</v>
      </c>
      <c r="BH196" s="194">
        <f>IF(N196="sníž. přenesená",J196,0)</f>
        <v>0</v>
      </c>
      <c r="BI196" s="194">
        <f>IF(N196="nulová",J196,0)</f>
        <v>0</v>
      </c>
      <c r="BJ196" s="11" t="s">
        <v>22</v>
      </c>
      <c r="BK196" s="194">
        <f>ROUND(I196*H196,2)</f>
        <v>0</v>
      </c>
      <c r="BL196" s="11" t="s">
        <v>115</v>
      </c>
      <c r="BM196" s="193" t="s">
        <v>299</v>
      </c>
    </row>
    <row r="197" spans="1:47" s="2" customFormat="1" ht="12">
      <c r="A197" s="32"/>
      <c r="B197" s="33"/>
      <c r="C197" s="34"/>
      <c r="D197" s="195" t="s">
        <v>118</v>
      </c>
      <c r="E197" s="34"/>
      <c r="F197" s="196" t="s">
        <v>298</v>
      </c>
      <c r="G197" s="34"/>
      <c r="H197" s="34"/>
      <c r="I197" s="130"/>
      <c r="J197" s="34"/>
      <c r="K197" s="34"/>
      <c r="L197" s="38"/>
      <c r="M197" s="197"/>
      <c r="N197" s="198"/>
      <c r="O197" s="78"/>
      <c r="P197" s="78"/>
      <c r="Q197" s="78"/>
      <c r="R197" s="78"/>
      <c r="S197" s="78"/>
      <c r="T197" s="79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1" t="s">
        <v>118</v>
      </c>
      <c r="AU197" s="11" t="s">
        <v>77</v>
      </c>
    </row>
    <row r="198" spans="1:47" s="2" customFormat="1" ht="12">
      <c r="A198" s="32"/>
      <c r="B198" s="33"/>
      <c r="C198" s="34"/>
      <c r="D198" s="195" t="s">
        <v>175</v>
      </c>
      <c r="E198" s="34"/>
      <c r="F198" s="199" t="s">
        <v>176</v>
      </c>
      <c r="G198" s="34"/>
      <c r="H198" s="34"/>
      <c r="I198" s="130"/>
      <c r="J198" s="34"/>
      <c r="K198" s="34"/>
      <c r="L198" s="38"/>
      <c r="M198" s="197"/>
      <c r="N198" s="198"/>
      <c r="O198" s="78"/>
      <c r="P198" s="78"/>
      <c r="Q198" s="78"/>
      <c r="R198" s="78"/>
      <c r="S198" s="78"/>
      <c r="T198" s="7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1" t="s">
        <v>175</v>
      </c>
      <c r="AU198" s="11" t="s">
        <v>77</v>
      </c>
    </row>
    <row r="199" spans="1:65" s="2" customFormat="1" ht="21.75" customHeight="1">
      <c r="A199" s="32"/>
      <c r="B199" s="33"/>
      <c r="C199" s="182" t="s">
        <v>300</v>
      </c>
      <c r="D199" s="182" t="s">
        <v>110</v>
      </c>
      <c r="E199" s="183" t="s">
        <v>301</v>
      </c>
      <c r="F199" s="184" t="s">
        <v>302</v>
      </c>
      <c r="G199" s="185" t="s">
        <v>173</v>
      </c>
      <c r="H199" s="186">
        <v>20</v>
      </c>
      <c r="I199" s="187"/>
      <c r="J199" s="188">
        <f>ROUND(I199*H199,2)</f>
        <v>0</v>
      </c>
      <c r="K199" s="184" t="s">
        <v>114</v>
      </c>
      <c r="L199" s="38"/>
      <c r="M199" s="189" t="s">
        <v>20</v>
      </c>
      <c r="N199" s="190" t="s">
        <v>48</v>
      </c>
      <c r="O199" s="78"/>
      <c r="P199" s="191">
        <f>O199*H199</f>
        <v>0</v>
      </c>
      <c r="Q199" s="191">
        <v>0</v>
      </c>
      <c r="R199" s="191">
        <f>Q199*H199</f>
        <v>0</v>
      </c>
      <c r="S199" s="191">
        <v>0</v>
      </c>
      <c r="T199" s="192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93" t="s">
        <v>115</v>
      </c>
      <c r="AT199" s="193" t="s">
        <v>110</v>
      </c>
      <c r="AU199" s="193" t="s">
        <v>77</v>
      </c>
      <c r="AY199" s="11" t="s">
        <v>116</v>
      </c>
      <c r="BE199" s="194">
        <f>IF(N199="základní",J199,0)</f>
        <v>0</v>
      </c>
      <c r="BF199" s="194">
        <f>IF(N199="snížená",J199,0)</f>
        <v>0</v>
      </c>
      <c r="BG199" s="194">
        <f>IF(N199="zákl. přenesená",J199,0)</f>
        <v>0</v>
      </c>
      <c r="BH199" s="194">
        <f>IF(N199="sníž. přenesená",J199,0)</f>
        <v>0</v>
      </c>
      <c r="BI199" s="194">
        <f>IF(N199="nulová",J199,0)</f>
        <v>0</v>
      </c>
      <c r="BJ199" s="11" t="s">
        <v>22</v>
      </c>
      <c r="BK199" s="194">
        <f>ROUND(I199*H199,2)</f>
        <v>0</v>
      </c>
      <c r="BL199" s="11" t="s">
        <v>115</v>
      </c>
      <c r="BM199" s="193" t="s">
        <v>303</v>
      </c>
    </row>
    <row r="200" spans="1:47" s="2" customFormat="1" ht="12">
      <c r="A200" s="32"/>
      <c r="B200" s="33"/>
      <c r="C200" s="34"/>
      <c r="D200" s="195" t="s">
        <v>118</v>
      </c>
      <c r="E200" s="34"/>
      <c r="F200" s="196" t="s">
        <v>302</v>
      </c>
      <c r="G200" s="34"/>
      <c r="H200" s="34"/>
      <c r="I200" s="130"/>
      <c r="J200" s="34"/>
      <c r="K200" s="34"/>
      <c r="L200" s="38"/>
      <c r="M200" s="197"/>
      <c r="N200" s="198"/>
      <c r="O200" s="78"/>
      <c r="P200" s="78"/>
      <c r="Q200" s="78"/>
      <c r="R200" s="78"/>
      <c r="S200" s="78"/>
      <c r="T200" s="79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1" t="s">
        <v>118</v>
      </c>
      <c r="AU200" s="11" t="s">
        <v>77</v>
      </c>
    </row>
    <row r="201" spans="1:47" s="2" customFormat="1" ht="12">
      <c r="A201" s="32"/>
      <c r="B201" s="33"/>
      <c r="C201" s="34"/>
      <c r="D201" s="195" t="s">
        <v>175</v>
      </c>
      <c r="E201" s="34"/>
      <c r="F201" s="199" t="s">
        <v>180</v>
      </c>
      <c r="G201" s="34"/>
      <c r="H201" s="34"/>
      <c r="I201" s="130"/>
      <c r="J201" s="34"/>
      <c r="K201" s="34"/>
      <c r="L201" s="38"/>
      <c r="M201" s="197"/>
      <c r="N201" s="198"/>
      <c r="O201" s="78"/>
      <c r="P201" s="78"/>
      <c r="Q201" s="78"/>
      <c r="R201" s="78"/>
      <c r="S201" s="78"/>
      <c r="T201" s="79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1" t="s">
        <v>175</v>
      </c>
      <c r="AU201" s="11" t="s">
        <v>77</v>
      </c>
    </row>
    <row r="202" spans="1:65" s="2" customFormat="1" ht="21.75" customHeight="1">
      <c r="A202" s="32"/>
      <c r="B202" s="33"/>
      <c r="C202" s="182" t="s">
        <v>304</v>
      </c>
      <c r="D202" s="182" t="s">
        <v>110</v>
      </c>
      <c r="E202" s="183" t="s">
        <v>305</v>
      </c>
      <c r="F202" s="184" t="s">
        <v>306</v>
      </c>
      <c r="G202" s="185" t="s">
        <v>173</v>
      </c>
      <c r="H202" s="186">
        <v>5</v>
      </c>
      <c r="I202" s="187"/>
      <c r="J202" s="188">
        <f>ROUND(I202*H202,2)</f>
        <v>0</v>
      </c>
      <c r="K202" s="184" t="s">
        <v>114</v>
      </c>
      <c r="L202" s="38"/>
      <c r="M202" s="189" t="s">
        <v>20</v>
      </c>
      <c r="N202" s="190" t="s">
        <v>48</v>
      </c>
      <c r="O202" s="78"/>
      <c r="P202" s="191">
        <f>O202*H202</f>
        <v>0</v>
      </c>
      <c r="Q202" s="191">
        <v>0</v>
      </c>
      <c r="R202" s="191">
        <f>Q202*H202</f>
        <v>0</v>
      </c>
      <c r="S202" s="191">
        <v>0</v>
      </c>
      <c r="T202" s="192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93" t="s">
        <v>115</v>
      </c>
      <c r="AT202" s="193" t="s">
        <v>110</v>
      </c>
      <c r="AU202" s="193" t="s">
        <v>77</v>
      </c>
      <c r="AY202" s="11" t="s">
        <v>116</v>
      </c>
      <c r="BE202" s="194">
        <f>IF(N202="základní",J202,0)</f>
        <v>0</v>
      </c>
      <c r="BF202" s="194">
        <f>IF(N202="snížená",J202,0)</f>
        <v>0</v>
      </c>
      <c r="BG202" s="194">
        <f>IF(N202="zákl. přenesená",J202,0)</f>
        <v>0</v>
      </c>
      <c r="BH202" s="194">
        <f>IF(N202="sníž. přenesená",J202,0)</f>
        <v>0</v>
      </c>
      <c r="BI202" s="194">
        <f>IF(N202="nulová",J202,0)</f>
        <v>0</v>
      </c>
      <c r="BJ202" s="11" t="s">
        <v>22</v>
      </c>
      <c r="BK202" s="194">
        <f>ROUND(I202*H202,2)</f>
        <v>0</v>
      </c>
      <c r="BL202" s="11" t="s">
        <v>115</v>
      </c>
      <c r="BM202" s="193" t="s">
        <v>307</v>
      </c>
    </row>
    <row r="203" spans="1:47" s="2" customFormat="1" ht="12">
      <c r="A203" s="32"/>
      <c r="B203" s="33"/>
      <c r="C203" s="34"/>
      <c r="D203" s="195" t="s">
        <v>118</v>
      </c>
      <c r="E203" s="34"/>
      <c r="F203" s="196" t="s">
        <v>306</v>
      </c>
      <c r="G203" s="34"/>
      <c r="H203" s="34"/>
      <c r="I203" s="130"/>
      <c r="J203" s="34"/>
      <c r="K203" s="34"/>
      <c r="L203" s="38"/>
      <c r="M203" s="197"/>
      <c r="N203" s="198"/>
      <c r="O203" s="78"/>
      <c r="P203" s="78"/>
      <c r="Q203" s="78"/>
      <c r="R203" s="78"/>
      <c r="S203" s="78"/>
      <c r="T203" s="79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1" t="s">
        <v>118</v>
      </c>
      <c r="AU203" s="11" t="s">
        <v>77</v>
      </c>
    </row>
    <row r="204" spans="1:47" s="2" customFormat="1" ht="12">
      <c r="A204" s="32"/>
      <c r="B204" s="33"/>
      <c r="C204" s="34"/>
      <c r="D204" s="195" t="s">
        <v>175</v>
      </c>
      <c r="E204" s="34"/>
      <c r="F204" s="199" t="s">
        <v>185</v>
      </c>
      <c r="G204" s="34"/>
      <c r="H204" s="34"/>
      <c r="I204" s="130"/>
      <c r="J204" s="34"/>
      <c r="K204" s="34"/>
      <c r="L204" s="38"/>
      <c r="M204" s="197"/>
      <c r="N204" s="198"/>
      <c r="O204" s="78"/>
      <c r="P204" s="78"/>
      <c r="Q204" s="78"/>
      <c r="R204" s="78"/>
      <c r="S204" s="78"/>
      <c r="T204" s="79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1" t="s">
        <v>175</v>
      </c>
      <c r="AU204" s="11" t="s">
        <v>77</v>
      </c>
    </row>
    <row r="205" spans="1:65" s="2" customFormat="1" ht="21.75" customHeight="1">
      <c r="A205" s="32"/>
      <c r="B205" s="33"/>
      <c r="C205" s="182" t="s">
        <v>308</v>
      </c>
      <c r="D205" s="182" t="s">
        <v>110</v>
      </c>
      <c r="E205" s="183" t="s">
        <v>309</v>
      </c>
      <c r="F205" s="184" t="s">
        <v>310</v>
      </c>
      <c r="G205" s="185" t="s">
        <v>173</v>
      </c>
      <c r="H205" s="186">
        <v>5</v>
      </c>
      <c r="I205" s="187"/>
      <c r="J205" s="188">
        <f>ROUND(I205*H205,2)</f>
        <v>0</v>
      </c>
      <c r="K205" s="184" t="s">
        <v>114</v>
      </c>
      <c r="L205" s="38"/>
      <c r="M205" s="189" t="s">
        <v>20</v>
      </c>
      <c r="N205" s="190" t="s">
        <v>48</v>
      </c>
      <c r="O205" s="78"/>
      <c r="P205" s="191">
        <f>O205*H205</f>
        <v>0</v>
      </c>
      <c r="Q205" s="191">
        <v>0</v>
      </c>
      <c r="R205" s="191">
        <f>Q205*H205</f>
        <v>0</v>
      </c>
      <c r="S205" s="191">
        <v>0</v>
      </c>
      <c r="T205" s="192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93" t="s">
        <v>115</v>
      </c>
      <c r="AT205" s="193" t="s">
        <v>110</v>
      </c>
      <c r="AU205" s="193" t="s">
        <v>77</v>
      </c>
      <c r="AY205" s="11" t="s">
        <v>116</v>
      </c>
      <c r="BE205" s="194">
        <f>IF(N205="základní",J205,0)</f>
        <v>0</v>
      </c>
      <c r="BF205" s="194">
        <f>IF(N205="snížená",J205,0)</f>
        <v>0</v>
      </c>
      <c r="BG205" s="194">
        <f>IF(N205="zákl. přenesená",J205,0)</f>
        <v>0</v>
      </c>
      <c r="BH205" s="194">
        <f>IF(N205="sníž. přenesená",J205,0)</f>
        <v>0</v>
      </c>
      <c r="BI205" s="194">
        <f>IF(N205="nulová",J205,0)</f>
        <v>0</v>
      </c>
      <c r="BJ205" s="11" t="s">
        <v>22</v>
      </c>
      <c r="BK205" s="194">
        <f>ROUND(I205*H205,2)</f>
        <v>0</v>
      </c>
      <c r="BL205" s="11" t="s">
        <v>115</v>
      </c>
      <c r="BM205" s="193" t="s">
        <v>311</v>
      </c>
    </row>
    <row r="206" spans="1:47" s="2" customFormat="1" ht="12">
      <c r="A206" s="32"/>
      <c r="B206" s="33"/>
      <c r="C206" s="34"/>
      <c r="D206" s="195" t="s">
        <v>118</v>
      </c>
      <c r="E206" s="34"/>
      <c r="F206" s="196" t="s">
        <v>310</v>
      </c>
      <c r="G206" s="34"/>
      <c r="H206" s="34"/>
      <c r="I206" s="130"/>
      <c r="J206" s="34"/>
      <c r="K206" s="34"/>
      <c r="L206" s="38"/>
      <c r="M206" s="197"/>
      <c r="N206" s="198"/>
      <c r="O206" s="78"/>
      <c r="P206" s="78"/>
      <c r="Q206" s="78"/>
      <c r="R206" s="78"/>
      <c r="S206" s="78"/>
      <c r="T206" s="79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1" t="s">
        <v>118</v>
      </c>
      <c r="AU206" s="11" t="s">
        <v>77</v>
      </c>
    </row>
    <row r="207" spans="1:47" s="2" customFormat="1" ht="12">
      <c r="A207" s="32"/>
      <c r="B207" s="33"/>
      <c r="C207" s="34"/>
      <c r="D207" s="195" t="s">
        <v>175</v>
      </c>
      <c r="E207" s="34"/>
      <c r="F207" s="199" t="s">
        <v>190</v>
      </c>
      <c r="G207" s="34"/>
      <c r="H207" s="34"/>
      <c r="I207" s="130"/>
      <c r="J207" s="34"/>
      <c r="K207" s="34"/>
      <c r="L207" s="38"/>
      <c r="M207" s="197"/>
      <c r="N207" s="198"/>
      <c r="O207" s="78"/>
      <c r="P207" s="78"/>
      <c r="Q207" s="78"/>
      <c r="R207" s="78"/>
      <c r="S207" s="78"/>
      <c r="T207" s="7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1" t="s">
        <v>175</v>
      </c>
      <c r="AU207" s="11" t="s">
        <v>77</v>
      </c>
    </row>
    <row r="208" spans="1:65" s="2" customFormat="1" ht="21.75" customHeight="1">
      <c r="A208" s="32"/>
      <c r="B208" s="33"/>
      <c r="C208" s="182" t="s">
        <v>312</v>
      </c>
      <c r="D208" s="182" t="s">
        <v>110</v>
      </c>
      <c r="E208" s="183" t="s">
        <v>313</v>
      </c>
      <c r="F208" s="184" t="s">
        <v>314</v>
      </c>
      <c r="G208" s="185" t="s">
        <v>173</v>
      </c>
      <c r="H208" s="186">
        <v>1</v>
      </c>
      <c r="I208" s="187"/>
      <c r="J208" s="188">
        <f>ROUND(I208*H208,2)</f>
        <v>0</v>
      </c>
      <c r="K208" s="184" t="s">
        <v>114</v>
      </c>
      <c r="L208" s="38"/>
      <c r="M208" s="189" t="s">
        <v>20</v>
      </c>
      <c r="N208" s="190" t="s">
        <v>48</v>
      </c>
      <c r="O208" s="78"/>
      <c r="P208" s="191">
        <f>O208*H208</f>
        <v>0</v>
      </c>
      <c r="Q208" s="191">
        <v>0</v>
      </c>
      <c r="R208" s="191">
        <f>Q208*H208</f>
        <v>0</v>
      </c>
      <c r="S208" s="191">
        <v>0</v>
      </c>
      <c r="T208" s="192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93" t="s">
        <v>115</v>
      </c>
      <c r="AT208" s="193" t="s">
        <v>110</v>
      </c>
      <c r="AU208" s="193" t="s">
        <v>77</v>
      </c>
      <c r="AY208" s="11" t="s">
        <v>116</v>
      </c>
      <c r="BE208" s="194">
        <f>IF(N208="základní",J208,0)</f>
        <v>0</v>
      </c>
      <c r="BF208" s="194">
        <f>IF(N208="snížená",J208,0)</f>
        <v>0</v>
      </c>
      <c r="BG208" s="194">
        <f>IF(N208="zákl. přenesená",J208,0)</f>
        <v>0</v>
      </c>
      <c r="BH208" s="194">
        <f>IF(N208="sníž. přenesená",J208,0)</f>
        <v>0</v>
      </c>
      <c r="BI208" s="194">
        <f>IF(N208="nulová",J208,0)</f>
        <v>0</v>
      </c>
      <c r="BJ208" s="11" t="s">
        <v>22</v>
      </c>
      <c r="BK208" s="194">
        <f>ROUND(I208*H208,2)</f>
        <v>0</v>
      </c>
      <c r="BL208" s="11" t="s">
        <v>115</v>
      </c>
      <c r="BM208" s="193" t="s">
        <v>315</v>
      </c>
    </row>
    <row r="209" spans="1:47" s="2" customFormat="1" ht="12">
      <c r="A209" s="32"/>
      <c r="B209" s="33"/>
      <c r="C209" s="34"/>
      <c r="D209" s="195" t="s">
        <v>118</v>
      </c>
      <c r="E209" s="34"/>
      <c r="F209" s="196" t="s">
        <v>314</v>
      </c>
      <c r="G209" s="34"/>
      <c r="H209" s="34"/>
      <c r="I209" s="130"/>
      <c r="J209" s="34"/>
      <c r="K209" s="34"/>
      <c r="L209" s="38"/>
      <c r="M209" s="197"/>
      <c r="N209" s="198"/>
      <c r="O209" s="78"/>
      <c r="P209" s="78"/>
      <c r="Q209" s="78"/>
      <c r="R209" s="78"/>
      <c r="S209" s="78"/>
      <c r="T209" s="79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1" t="s">
        <v>118</v>
      </c>
      <c r="AU209" s="11" t="s">
        <v>77</v>
      </c>
    </row>
    <row r="210" spans="1:47" s="2" customFormat="1" ht="12">
      <c r="A210" s="32"/>
      <c r="B210" s="33"/>
      <c r="C210" s="34"/>
      <c r="D210" s="195" t="s">
        <v>175</v>
      </c>
      <c r="E210" s="34"/>
      <c r="F210" s="199" t="s">
        <v>195</v>
      </c>
      <c r="G210" s="34"/>
      <c r="H210" s="34"/>
      <c r="I210" s="130"/>
      <c r="J210" s="34"/>
      <c r="K210" s="34"/>
      <c r="L210" s="38"/>
      <c r="M210" s="197"/>
      <c r="N210" s="198"/>
      <c r="O210" s="78"/>
      <c r="P210" s="78"/>
      <c r="Q210" s="78"/>
      <c r="R210" s="78"/>
      <c r="S210" s="78"/>
      <c r="T210" s="79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1" t="s">
        <v>175</v>
      </c>
      <c r="AU210" s="11" t="s">
        <v>77</v>
      </c>
    </row>
    <row r="211" spans="1:65" s="2" customFormat="1" ht="21.75" customHeight="1">
      <c r="A211" s="32"/>
      <c r="B211" s="33"/>
      <c r="C211" s="182" t="s">
        <v>316</v>
      </c>
      <c r="D211" s="182" t="s">
        <v>110</v>
      </c>
      <c r="E211" s="183" t="s">
        <v>317</v>
      </c>
      <c r="F211" s="184" t="s">
        <v>318</v>
      </c>
      <c r="G211" s="185" t="s">
        <v>173</v>
      </c>
      <c r="H211" s="186">
        <v>1</v>
      </c>
      <c r="I211" s="187"/>
      <c r="J211" s="188">
        <f>ROUND(I211*H211,2)</f>
        <v>0</v>
      </c>
      <c r="K211" s="184" t="s">
        <v>114</v>
      </c>
      <c r="L211" s="38"/>
      <c r="M211" s="189" t="s">
        <v>20</v>
      </c>
      <c r="N211" s="190" t="s">
        <v>48</v>
      </c>
      <c r="O211" s="78"/>
      <c r="P211" s="191">
        <f>O211*H211</f>
        <v>0</v>
      </c>
      <c r="Q211" s="191">
        <v>0</v>
      </c>
      <c r="R211" s="191">
        <f>Q211*H211</f>
        <v>0</v>
      </c>
      <c r="S211" s="191">
        <v>0</v>
      </c>
      <c r="T211" s="192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93" t="s">
        <v>115</v>
      </c>
      <c r="AT211" s="193" t="s">
        <v>110</v>
      </c>
      <c r="AU211" s="193" t="s">
        <v>77</v>
      </c>
      <c r="AY211" s="11" t="s">
        <v>116</v>
      </c>
      <c r="BE211" s="194">
        <f>IF(N211="základní",J211,0)</f>
        <v>0</v>
      </c>
      <c r="BF211" s="194">
        <f>IF(N211="snížená",J211,0)</f>
        <v>0</v>
      </c>
      <c r="BG211" s="194">
        <f>IF(N211="zákl. přenesená",J211,0)</f>
        <v>0</v>
      </c>
      <c r="BH211" s="194">
        <f>IF(N211="sníž. přenesená",J211,0)</f>
        <v>0</v>
      </c>
      <c r="BI211" s="194">
        <f>IF(N211="nulová",J211,0)</f>
        <v>0</v>
      </c>
      <c r="BJ211" s="11" t="s">
        <v>22</v>
      </c>
      <c r="BK211" s="194">
        <f>ROUND(I211*H211,2)</f>
        <v>0</v>
      </c>
      <c r="BL211" s="11" t="s">
        <v>115</v>
      </c>
      <c r="BM211" s="193" t="s">
        <v>319</v>
      </c>
    </row>
    <row r="212" spans="1:47" s="2" customFormat="1" ht="12">
      <c r="A212" s="32"/>
      <c r="B212" s="33"/>
      <c r="C212" s="34"/>
      <c r="D212" s="195" t="s">
        <v>118</v>
      </c>
      <c r="E212" s="34"/>
      <c r="F212" s="196" t="s">
        <v>318</v>
      </c>
      <c r="G212" s="34"/>
      <c r="H212" s="34"/>
      <c r="I212" s="130"/>
      <c r="J212" s="34"/>
      <c r="K212" s="34"/>
      <c r="L212" s="38"/>
      <c r="M212" s="197"/>
      <c r="N212" s="198"/>
      <c r="O212" s="78"/>
      <c r="P212" s="78"/>
      <c r="Q212" s="78"/>
      <c r="R212" s="78"/>
      <c r="S212" s="78"/>
      <c r="T212" s="79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1" t="s">
        <v>118</v>
      </c>
      <c r="AU212" s="11" t="s">
        <v>77</v>
      </c>
    </row>
    <row r="213" spans="1:47" s="2" customFormat="1" ht="12">
      <c r="A213" s="32"/>
      <c r="B213" s="33"/>
      <c r="C213" s="34"/>
      <c r="D213" s="195" t="s">
        <v>175</v>
      </c>
      <c r="E213" s="34"/>
      <c r="F213" s="199" t="s">
        <v>200</v>
      </c>
      <c r="G213" s="34"/>
      <c r="H213" s="34"/>
      <c r="I213" s="130"/>
      <c r="J213" s="34"/>
      <c r="K213" s="34"/>
      <c r="L213" s="38"/>
      <c r="M213" s="197"/>
      <c r="N213" s="198"/>
      <c r="O213" s="78"/>
      <c r="P213" s="78"/>
      <c r="Q213" s="78"/>
      <c r="R213" s="78"/>
      <c r="S213" s="78"/>
      <c r="T213" s="79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1" t="s">
        <v>175</v>
      </c>
      <c r="AU213" s="11" t="s">
        <v>77</v>
      </c>
    </row>
    <row r="214" spans="1:65" s="2" customFormat="1" ht="21.75" customHeight="1">
      <c r="A214" s="32"/>
      <c r="B214" s="33"/>
      <c r="C214" s="182" t="s">
        <v>320</v>
      </c>
      <c r="D214" s="182" t="s">
        <v>110</v>
      </c>
      <c r="E214" s="183" t="s">
        <v>321</v>
      </c>
      <c r="F214" s="184" t="s">
        <v>322</v>
      </c>
      <c r="G214" s="185" t="s">
        <v>173</v>
      </c>
      <c r="H214" s="186">
        <v>5</v>
      </c>
      <c r="I214" s="187"/>
      <c r="J214" s="188">
        <f>ROUND(I214*H214,2)</f>
        <v>0</v>
      </c>
      <c r="K214" s="184" t="s">
        <v>114</v>
      </c>
      <c r="L214" s="38"/>
      <c r="M214" s="189" t="s">
        <v>20</v>
      </c>
      <c r="N214" s="190" t="s">
        <v>48</v>
      </c>
      <c r="O214" s="78"/>
      <c r="P214" s="191">
        <f>O214*H214</f>
        <v>0</v>
      </c>
      <c r="Q214" s="191">
        <v>0</v>
      </c>
      <c r="R214" s="191">
        <f>Q214*H214</f>
        <v>0</v>
      </c>
      <c r="S214" s="191">
        <v>0</v>
      </c>
      <c r="T214" s="192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93" t="s">
        <v>115</v>
      </c>
      <c r="AT214" s="193" t="s">
        <v>110</v>
      </c>
      <c r="AU214" s="193" t="s">
        <v>77</v>
      </c>
      <c r="AY214" s="11" t="s">
        <v>116</v>
      </c>
      <c r="BE214" s="194">
        <f>IF(N214="základní",J214,0)</f>
        <v>0</v>
      </c>
      <c r="BF214" s="194">
        <f>IF(N214="snížená",J214,0)</f>
        <v>0</v>
      </c>
      <c r="BG214" s="194">
        <f>IF(N214="zákl. přenesená",J214,0)</f>
        <v>0</v>
      </c>
      <c r="BH214" s="194">
        <f>IF(N214="sníž. přenesená",J214,0)</f>
        <v>0</v>
      </c>
      <c r="BI214" s="194">
        <f>IF(N214="nulová",J214,0)</f>
        <v>0</v>
      </c>
      <c r="BJ214" s="11" t="s">
        <v>22</v>
      </c>
      <c r="BK214" s="194">
        <f>ROUND(I214*H214,2)</f>
        <v>0</v>
      </c>
      <c r="BL214" s="11" t="s">
        <v>115</v>
      </c>
      <c r="BM214" s="193" t="s">
        <v>323</v>
      </c>
    </row>
    <row r="215" spans="1:47" s="2" customFormat="1" ht="12">
      <c r="A215" s="32"/>
      <c r="B215" s="33"/>
      <c r="C215" s="34"/>
      <c r="D215" s="195" t="s">
        <v>118</v>
      </c>
      <c r="E215" s="34"/>
      <c r="F215" s="196" t="s">
        <v>322</v>
      </c>
      <c r="G215" s="34"/>
      <c r="H215" s="34"/>
      <c r="I215" s="130"/>
      <c r="J215" s="34"/>
      <c r="K215" s="34"/>
      <c r="L215" s="38"/>
      <c r="M215" s="197"/>
      <c r="N215" s="198"/>
      <c r="O215" s="78"/>
      <c r="P215" s="78"/>
      <c r="Q215" s="78"/>
      <c r="R215" s="78"/>
      <c r="S215" s="78"/>
      <c r="T215" s="79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1" t="s">
        <v>118</v>
      </c>
      <c r="AU215" s="11" t="s">
        <v>77</v>
      </c>
    </row>
    <row r="216" spans="1:65" s="2" customFormat="1" ht="21.75" customHeight="1">
      <c r="A216" s="32"/>
      <c r="B216" s="33"/>
      <c r="C216" s="182" t="s">
        <v>324</v>
      </c>
      <c r="D216" s="182" t="s">
        <v>110</v>
      </c>
      <c r="E216" s="183" t="s">
        <v>325</v>
      </c>
      <c r="F216" s="184" t="s">
        <v>326</v>
      </c>
      <c r="G216" s="185" t="s">
        <v>173</v>
      </c>
      <c r="H216" s="186">
        <v>5</v>
      </c>
      <c r="I216" s="187"/>
      <c r="J216" s="188">
        <f>ROUND(I216*H216,2)</f>
        <v>0</v>
      </c>
      <c r="K216" s="184" t="s">
        <v>114</v>
      </c>
      <c r="L216" s="38"/>
      <c r="M216" s="189" t="s">
        <v>20</v>
      </c>
      <c r="N216" s="190" t="s">
        <v>48</v>
      </c>
      <c r="O216" s="78"/>
      <c r="P216" s="191">
        <f>O216*H216</f>
        <v>0</v>
      </c>
      <c r="Q216" s="191">
        <v>0</v>
      </c>
      <c r="R216" s="191">
        <f>Q216*H216</f>
        <v>0</v>
      </c>
      <c r="S216" s="191">
        <v>0</v>
      </c>
      <c r="T216" s="192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93" t="s">
        <v>115</v>
      </c>
      <c r="AT216" s="193" t="s">
        <v>110</v>
      </c>
      <c r="AU216" s="193" t="s">
        <v>77</v>
      </c>
      <c r="AY216" s="11" t="s">
        <v>116</v>
      </c>
      <c r="BE216" s="194">
        <f>IF(N216="základní",J216,0)</f>
        <v>0</v>
      </c>
      <c r="BF216" s="194">
        <f>IF(N216="snížená",J216,0)</f>
        <v>0</v>
      </c>
      <c r="BG216" s="194">
        <f>IF(N216="zákl. přenesená",J216,0)</f>
        <v>0</v>
      </c>
      <c r="BH216" s="194">
        <f>IF(N216="sníž. přenesená",J216,0)</f>
        <v>0</v>
      </c>
      <c r="BI216" s="194">
        <f>IF(N216="nulová",J216,0)</f>
        <v>0</v>
      </c>
      <c r="BJ216" s="11" t="s">
        <v>22</v>
      </c>
      <c r="BK216" s="194">
        <f>ROUND(I216*H216,2)</f>
        <v>0</v>
      </c>
      <c r="BL216" s="11" t="s">
        <v>115</v>
      </c>
      <c r="BM216" s="193" t="s">
        <v>327</v>
      </c>
    </row>
    <row r="217" spans="1:47" s="2" customFormat="1" ht="12">
      <c r="A217" s="32"/>
      <c r="B217" s="33"/>
      <c r="C217" s="34"/>
      <c r="D217" s="195" t="s">
        <v>118</v>
      </c>
      <c r="E217" s="34"/>
      <c r="F217" s="196" t="s">
        <v>326</v>
      </c>
      <c r="G217" s="34"/>
      <c r="H217" s="34"/>
      <c r="I217" s="130"/>
      <c r="J217" s="34"/>
      <c r="K217" s="34"/>
      <c r="L217" s="38"/>
      <c r="M217" s="197"/>
      <c r="N217" s="198"/>
      <c r="O217" s="78"/>
      <c r="P217" s="78"/>
      <c r="Q217" s="78"/>
      <c r="R217" s="78"/>
      <c r="S217" s="78"/>
      <c r="T217" s="79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1" t="s">
        <v>118</v>
      </c>
      <c r="AU217" s="11" t="s">
        <v>77</v>
      </c>
    </row>
    <row r="218" spans="1:65" s="2" customFormat="1" ht="21.75" customHeight="1">
      <c r="A218" s="32"/>
      <c r="B218" s="33"/>
      <c r="C218" s="182" t="s">
        <v>328</v>
      </c>
      <c r="D218" s="182" t="s">
        <v>110</v>
      </c>
      <c r="E218" s="183" t="s">
        <v>329</v>
      </c>
      <c r="F218" s="184" t="s">
        <v>330</v>
      </c>
      <c r="G218" s="185" t="s">
        <v>173</v>
      </c>
      <c r="H218" s="186">
        <v>5</v>
      </c>
      <c r="I218" s="187"/>
      <c r="J218" s="188">
        <f>ROUND(I218*H218,2)</f>
        <v>0</v>
      </c>
      <c r="K218" s="184" t="s">
        <v>114</v>
      </c>
      <c r="L218" s="38"/>
      <c r="M218" s="189" t="s">
        <v>20</v>
      </c>
      <c r="N218" s="190" t="s">
        <v>48</v>
      </c>
      <c r="O218" s="78"/>
      <c r="P218" s="191">
        <f>O218*H218</f>
        <v>0</v>
      </c>
      <c r="Q218" s="191">
        <v>0</v>
      </c>
      <c r="R218" s="191">
        <f>Q218*H218</f>
        <v>0</v>
      </c>
      <c r="S218" s="191">
        <v>0</v>
      </c>
      <c r="T218" s="192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93" t="s">
        <v>115</v>
      </c>
      <c r="AT218" s="193" t="s">
        <v>110</v>
      </c>
      <c r="AU218" s="193" t="s">
        <v>77</v>
      </c>
      <c r="AY218" s="11" t="s">
        <v>116</v>
      </c>
      <c r="BE218" s="194">
        <f>IF(N218="základní",J218,0)</f>
        <v>0</v>
      </c>
      <c r="BF218" s="194">
        <f>IF(N218="snížená",J218,0)</f>
        <v>0</v>
      </c>
      <c r="BG218" s="194">
        <f>IF(N218="zákl. přenesená",J218,0)</f>
        <v>0</v>
      </c>
      <c r="BH218" s="194">
        <f>IF(N218="sníž. přenesená",J218,0)</f>
        <v>0</v>
      </c>
      <c r="BI218" s="194">
        <f>IF(N218="nulová",J218,0)</f>
        <v>0</v>
      </c>
      <c r="BJ218" s="11" t="s">
        <v>22</v>
      </c>
      <c r="BK218" s="194">
        <f>ROUND(I218*H218,2)</f>
        <v>0</v>
      </c>
      <c r="BL218" s="11" t="s">
        <v>115</v>
      </c>
      <c r="BM218" s="193" t="s">
        <v>331</v>
      </c>
    </row>
    <row r="219" spans="1:47" s="2" customFormat="1" ht="12">
      <c r="A219" s="32"/>
      <c r="B219" s="33"/>
      <c r="C219" s="34"/>
      <c r="D219" s="195" t="s">
        <v>118</v>
      </c>
      <c r="E219" s="34"/>
      <c r="F219" s="196" t="s">
        <v>330</v>
      </c>
      <c r="G219" s="34"/>
      <c r="H219" s="34"/>
      <c r="I219" s="130"/>
      <c r="J219" s="34"/>
      <c r="K219" s="34"/>
      <c r="L219" s="38"/>
      <c r="M219" s="197"/>
      <c r="N219" s="198"/>
      <c r="O219" s="78"/>
      <c r="P219" s="78"/>
      <c r="Q219" s="78"/>
      <c r="R219" s="78"/>
      <c r="S219" s="78"/>
      <c r="T219" s="79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1" t="s">
        <v>118</v>
      </c>
      <c r="AU219" s="11" t="s">
        <v>77</v>
      </c>
    </row>
    <row r="220" spans="1:65" s="2" customFormat="1" ht="21.75" customHeight="1">
      <c r="A220" s="32"/>
      <c r="B220" s="33"/>
      <c r="C220" s="182" t="s">
        <v>332</v>
      </c>
      <c r="D220" s="182" t="s">
        <v>110</v>
      </c>
      <c r="E220" s="183" t="s">
        <v>333</v>
      </c>
      <c r="F220" s="184" t="s">
        <v>334</v>
      </c>
      <c r="G220" s="185" t="s">
        <v>173</v>
      </c>
      <c r="H220" s="186">
        <v>5</v>
      </c>
      <c r="I220" s="187"/>
      <c r="J220" s="188">
        <f>ROUND(I220*H220,2)</f>
        <v>0</v>
      </c>
      <c r="K220" s="184" t="s">
        <v>114</v>
      </c>
      <c r="L220" s="38"/>
      <c r="M220" s="189" t="s">
        <v>20</v>
      </c>
      <c r="N220" s="190" t="s">
        <v>48</v>
      </c>
      <c r="O220" s="78"/>
      <c r="P220" s="191">
        <f>O220*H220</f>
        <v>0</v>
      </c>
      <c r="Q220" s="191">
        <v>0</v>
      </c>
      <c r="R220" s="191">
        <f>Q220*H220</f>
        <v>0</v>
      </c>
      <c r="S220" s="191">
        <v>0</v>
      </c>
      <c r="T220" s="192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93" t="s">
        <v>115</v>
      </c>
      <c r="AT220" s="193" t="s">
        <v>110</v>
      </c>
      <c r="AU220" s="193" t="s">
        <v>77</v>
      </c>
      <c r="AY220" s="11" t="s">
        <v>116</v>
      </c>
      <c r="BE220" s="194">
        <f>IF(N220="základní",J220,0)</f>
        <v>0</v>
      </c>
      <c r="BF220" s="194">
        <f>IF(N220="snížená",J220,0)</f>
        <v>0</v>
      </c>
      <c r="BG220" s="194">
        <f>IF(N220="zákl. přenesená",J220,0)</f>
        <v>0</v>
      </c>
      <c r="BH220" s="194">
        <f>IF(N220="sníž. přenesená",J220,0)</f>
        <v>0</v>
      </c>
      <c r="BI220" s="194">
        <f>IF(N220="nulová",J220,0)</f>
        <v>0</v>
      </c>
      <c r="BJ220" s="11" t="s">
        <v>22</v>
      </c>
      <c r="BK220" s="194">
        <f>ROUND(I220*H220,2)</f>
        <v>0</v>
      </c>
      <c r="BL220" s="11" t="s">
        <v>115</v>
      </c>
      <c r="BM220" s="193" t="s">
        <v>335</v>
      </c>
    </row>
    <row r="221" spans="1:47" s="2" customFormat="1" ht="12">
      <c r="A221" s="32"/>
      <c r="B221" s="33"/>
      <c r="C221" s="34"/>
      <c r="D221" s="195" t="s">
        <v>118</v>
      </c>
      <c r="E221" s="34"/>
      <c r="F221" s="196" t="s">
        <v>334</v>
      </c>
      <c r="G221" s="34"/>
      <c r="H221" s="34"/>
      <c r="I221" s="130"/>
      <c r="J221" s="34"/>
      <c r="K221" s="34"/>
      <c r="L221" s="38"/>
      <c r="M221" s="197"/>
      <c r="N221" s="198"/>
      <c r="O221" s="78"/>
      <c r="P221" s="78"/>
      <c r="Q221" s="78"/>
      <c r="R221" s="78"/>
      <c r="S221" s="78"/>
      <c r="T221" s="79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1" t="s">
        <v>118</v>
      </c>
      <c r="AU221" s="11" t="s">
        <v>77</v>
      </c>
    </row>
    <row r="222" spans="1:65" s="2" customFormat="1" ht="21.75" customHeight="1">
      <c r="A222" s="32"/>
      <c r="B222" s="33"/>
      <c r="C222" s="182" t="s">
        <v>336</v>
      </c>
      <c r="D222" s="182" t="s">
        <v>110</v>
      </c>
      <c r="E222" s="183" t="s">
        <v>337</v>
      </c>
      <c r="F222" s="184" t="s">
        <v>338</v>
      </c>
      <c r="G222" s="185" t="s">
        <v>173</v>
      </c>
      <c r="H222" s="186">
        <v>2</v>
      </c>
      <c r="I222" s="187"/>
      <c r="J222" s="188">
        <f>ROUND(I222*H222,2)</f>
        <v>0</v>
      </c>
      <c r="K222" s="184" t="s">
        <v>114</v>
      </c>
      <c r="L222" s="38"/>
      <c r="M222" s="189" t="s">
        <v>20</v>
      </c>
      <c r="N222" s="190" t="s">
        <v>48</v>
      </c>
      <c r="O222" s="78"/>
      <c r="P222" s="191">
        <f>O222*H222</f>
        <v>0</v>
      </c>
      <c r="Q222" s="191">
        <v>0</v>
      </c>
      <c r="R222" s="191">
        <f>Q222*H222</f>
        <v>0</v>
      </c>
      <c r="S222" s="191">
        <v>0</v>
      </c>
      <c r="T222" s="192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93" t="s">
        <v>115</v>
      </c>
      <c r="AT222" s="193" t="s">
        <v>110</v>
      </c>
      <c r="AU222" s="193" t="s">
        <v>77</v>
      </c>
      <c r="AY222" s="11" t="s">
        <v>116</v>
      </c>
      <c r="BE222" s="194">
        <f>IF(N222="základní",J222,0)</f>
        <v>0</v>
      </c>
      <c r="BF222" s="194">
        <f>IF(N222="snížená",J222,0)</f>
        <v>0</v>
      </c>
      <c r="BG222" s="194">
        <f>IF(N222="zákl. přenesená",J222,0)</f>
        <v>0</v>
      </c>
      <c r="BH222" s="194">
        <f>IF(N222="sníž. přenesená",J222,0)</f>
        <v>0</v>
      </c>
      <c r="BI222" s="194">
        <f>IF(N222="nulová",J222,0)</f>
        <v>0</v>
      </c>
      <c r="BJ222" s="11" t="s">
        <v>22</v>
      </c>
      <c r="BK222" s="194">
        <f>ROUND(I222*H222,2)</f>
        <v>0</v>
      </c>
      <c r="BL222" s="11" t="s">
        <v>115</v>
      </c>
      <c r="BM222" s="193" t="s">
        <v>339</v>
      </c>
    </row>
    <row r="223" spans="1:47" s="2" customFormat="1" ht="12">
      <c r="A223" s="32"/>
      <c r="B223" s="33"/>
      <c r="C223" s="34"/>
      <c r="D223" s="195" t="s">
        <v>118</v>
      </c>
      <c r="E223" s="34"/>
      <c r="F223" s="196" t="s">
        <v>338</v>
      </c>
      <c r="G223" s="34"/>
      <c r="H223" s="34"/>
      <c r="I223" s="130"/>
      <c r="J223" s="34"/>
      <c r="K223" s="34"/>
      <c r="L223" s="38"/>
      <c r="M223" s="197"/>
      <c r="N223" s="198"/>
      <c r="O223" s="78"/>
      <c r="P223" s="78"/>
      <c r="Q223" s="78"/>
      <c r="R223" s="78"/>
      <c r="S223" s="78"/>
      <c r="T223" s="79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1" t="s">
        <v>118</v>
      </c>
      <c r="AU223" s="11" t="s">
        <v>77</v>
      </c>
    </row>
    <row r="224" spans="1:65" s="2" customFormat="1" ht="21.75" customHeight="1">
      <c r="A224" s="32"/>
      <c r="B224" s="33"/>
      <c r="C224" s="182" t="s">
        <v>340</v>
      </c>
      <c r="D224" s="182" t="s">
        <v>110</v>
      </c>
      <c r="E224" s="183" t="s">
        <v>341</v>
      </c>
      <c r="F224" s="184" t="s">
        <v>342</v>
      </c>
      <c r="G224" s="185" t="s">
        <v>173</v>
      </c>
      <c r="H224" s="186">
        <v>5</v>
      </c>
      <c r="I224" s="187"/>
      <c r="J224" s="188">
        <f>ROUND(I224*H224,2)</f>
        <v>0</v>
      </c>
      <c r="K224" s="184" t="s">
        <v>114</v>
      </c>
      <c r="L224" s="38"/>
      <c r="M224" s="189" t="s">
        <v>20</v>
      </c>
      <c r="N224" s="190" t="s">
        <v>48</v>
      </c>
      <c r="O224" s="78"/>
      <c r="P224" s="191">
        <f>O224*H224</f>
        <v>0</v>
      </c>
      <c r="Q224" s="191">
        <v>0</v>
      </c>
      <c r="R224" s="191">
        <f>Q224*H224</f>
        <v>0</v>
      </c>
      <c r="S224" s="191">
        <v>0</v>
      </c>
      <c r="T224" s="192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93" t="s">
        <v>115</v>
      </c>
      <c r="AT224" s="193" t="s">
        <v>110</v>
      </c>
      <c r="AU224" s="193" t="s">
        <v>77</v>
      </c>
      <c r="AY224" s="11" t="s">
        <v>116</v>
      </c>
      <c r="BE224" s="194">
        <f>IF(N224="základní",J224,0)</f>
        <v>0</v>
      </c>
      <c r="BF224" s="194">
        <f>IF(N224="snížená",J224,0)</f>
        <v>0</v>
      </c>
      <c r="BG224" s="194">
        <f>IF(N224="zákl. přenesená",J224,0)</f>
        <v>0</v>
      </c>
      <c r="BH224" s="194">
        <f>IF(N224="sníž. přenesená",J224,0)</f>
        <v>0</v>
      </c>
      <c r="BI224" s="194">
        <f>IF(N224="nulová",J224,0)</f>
        <v>0</v>
      </c>
      <c r="BJ224" s="11" t="s">
        <v>22</v>
      </c>
      <c r="BK224" s="194">
        <f>ROUND(I224*H224,2)</f>
        <v>0</v>
      </c>
      <c r="BL224" s="11" t="s">
        <v>115</v>
      </c>
      <c r="BM224" s="193" t="s">
        <v>343</v>
      </c>
    </row>
    <row r="225" spans="1:47" s="2" customFormat="1" ht="12">
      <c r="A225" s="32"/>
      <c r="B225" s="33"/>
      <c r="C225" s="34"/>
      <c r="D225" s="195" t="s">
        <v>118</v>
      </c>
      <c r="E225" s="34"/>
      <c r="F225" s="196" t="s">
        <v>342</v>
      </c>
      <c r="G225" s="34"/>
      <c r="H225" s="34"/>
      <c r="I225" s="130"/>
      <c r="J225" s="34"/>
      <c r="K225" s="34"/>
      <c r="L225" s="38"/>
      <c r="M225" s="197"/>
      <c r="N225" s="198"/>
      <c r="O225" s="78"/>
      <c r="P225" s="78"/>
      <c r="Q225" s="78"/>
      <c r="R225" s="78"/>
      <c r="S225" s="78"/>
      <c r="T225" s="79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1" t="s">
        <v>118</v>
      </c>
      <c r="AU225" s="11" t="s">
        <v>77</v>
      </c>
    </row>
    <row r="226" spans="1:65" s="2" customFormat="1" ht="21.75" customHeight="1">
      <c r="A226" s="32"/>
      <c r="B226" s="33"/>
      <c r="C226" s="182" t="s">
        <v>344</v>
      </c>
      <c r="D226" s="182" t="s">
        <v>110</v>
      </c>
      <c r="E226" s="183" t="s">
        <v>345</v>
      </c>
      <c r="F226" s="184" t="s">
        <v>346</v>
      </c>
      <c r="G226" s="185" t="s">
        <v>173</v>
      </c>
      <c r="H226" s="186">
        <v>5</v>
      </c>
      <c r="I226" s="187"/>
      <c r="J226" s="188">
        <f>ROUND(I226*H226,2)</f>
        <v>0</v>
      </c>
      <c r="K226" s="184" t="s">
        <v>114</v>
      </c>
      <c r="L226" s="38"/>
      <c r="M226" s="189" t="s">
        <v>20</v>
      </c>
      <c r="N226" s="190" t="s">
        <v>48</v>
      </c>
      <c r="O226" s="78"/>
      <c r="P226" s="191">
        <f>O226*H226</f>
        <v>0</v>
      </c>
      <c r="Q226" s="191">
        <v>0</v>
      </c>
      <c r="R226" s="191">
        <f>Q226*H226</f>
        <v>0</v>
      </c>
      <c r="S226" s="191">
        <v>0</v>
      </c>
      <c r="T226" s="192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93" t="s">
        <v>115</v>
      </c>
      <c r="AT226" s="193" t="s">
        <v>110</v>
      </c>
      <c r="AU226" s="193" t="s">
        <v>77</v>
      </c>
      <c r="AY226" s="11" t="s">
        <v>116</v>
      </c>
      <c r="BE226" s="194">
        <f>IF(N226="základní",J226,0)</f>
        <v>0</v>
      </c>
      <c r="BF226" s="194">
        <f>IF(N226="snížená",J226,0)</f>
        <v>0</v>
      </c>
      <c r="BG226" s="194">
        <f>IF(N226="zákl. přenesená",J226,0)</f>
        <v>0</v>
      </c>
      <c r="BH226" s="194">
        <f>IF(N226="sníž. přenesená",J226,0)</f>
        <v>0</v>
      </c>
      <c r="BI226" s="194">
        <f>IF(N226="nulová",J226,0)</f>
        <v>0</v>
      </c>
      <c r="BJ226" s="11" t="s">
        <v>22</v>
      </c>
      <c r="BK226" s="194">
        <f>ROUND(I226*H226,2)</f>
        <v>0</v>
      </c>
      <c r="BL226" s="11" t="s">
        <v>115</v>
      </c>
      <c r="BM226" s="193" t="s">
        <v>347</v>
      </c>
    </row>
    <row r="227" spans="1:47" s="2" customFormat="1" ht="12">
      <c r="A227" s="32"/>
      <c r="B227" s="33"/>
      <c r="C227" s="34"/>
      <c r="D227" s="195" t="s">
        <v>118</v>
      </c>
      <c r="E227" s="34"/>
      <c r="F227" s="196" t="s">
        <v>346</v>
      </c>
      <c r="G227" s="34"/>
      <c r="H227" s="34"/>
      <c r="I227" s="130"/>
      <c r="J227" s="34"/>
      <c r="K227" s="34"/>
      <c r="L227" s="38"/>
      <c r="M227" s="197"/>
      <c r="N227" s="198"/>
      <c r="O227" s="78"/>
      <c r="P227" s="78"/>
      <c r="Q227" s="78"/>
      <c r="R227" s="78"/>
      <c r="S227" s="78"/>
      <c r="T227" s="79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1" t="s">
        <v>118</v>
      </c>
      <c r="AU227" s="11" t="s">
        <v>77</v>
      </c>
    </row>
    <row r="228" spans="1:65" s="2" customFormat="1" ht="21.75" customHeight="1">
      <c r="A228" s="32"/>
      <c r="B228" s="33"/>
      <c r="C228" s="182" t="s">
        <v>348</v>
      </c>
      <c r="D228" s="182" t="s">
        <v>110</v>
      </c>
      <c r="E228" s="183" t="s">
        <v>349</v>
      </c>
      <c r="F228" s="184" t="s">
        <v>350</v>
      </c>
      <c r="G228" s="185" t="s">
        <v>173</v>
      </c>
      <c r="H228" s="186">
        <v>5</v>
      </c>
      <c r="I228" s="187"/>
      <c r="J228" s="188">
        <f>ROUND(I228*H228,2)</f>
        <v>0</v>
      </c>
      <c r="K228" s="184" t="s">
        <v>114</v>
      </c>
      <c r="L228" s="38"/>
      <c r="M228" s="189" t="s">
        <v>20</v>
      </c>
      <c r="N228" s="190" t="s">
        <v>48</v>
      </c>
      <c r="O228" s="78"/>
      <c r="P228" s="191">
        <f>O228*H228</f>
        <v>0</v>
      </c>
      <c r="Q228" s="191">
        <v>0</v>
      </c>
      <c r="R228" s="191">
        <f>Q228*H228</f>
        <v>0</v>
      </c>
      <c r="S228" s="191">
        <v>0</v>
      </c>
      <c r="T228" s="192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93" t="s">
        <v>115</v>
      </c>
      <c r="AT228" s="193" t="s">
        <v>110</v>
      </c>
      <c r="AU228" s="193" t="s">
        <v>77</v>
      </c>
      <c r="AY228" s="11" t="s">
        <v>116</v>
      </c>
      <c r="BE228" s="194">
        <f>IF(N228="základní",J228,0)</f>
        <v>0</v>
      </c>
      <c r="BF228" s="194">
        <f>IF(N228="snížená",J228,0)</f>
        <v>0</v>
      </c>
      <c r="BG228" s="194">
        <f>IF(N228="zákl. přenesená",J228,0)</f>
        <v>0</v>
      </c>
      <c r="BH228" s="194">
        <f>IF(N228="sníž. přenesená",J228,0)</f>
        <v>0</v>
      </c>
      <c r="BI228" s="194">
        <f>IF(N228="nulová",J228,0)</f>
        <v>0</v>
      </c>
      <c r="BJ228" s="11" t="s">
        <v>22</v>
      </c>
      <c r="BK228" s="194">
        <f>ROUND(I228*H228,2)</f>
        <v>0</v>
      </c>
      <c r="BL228" s="11" t="s">
        <v>115</v>
      </c>
      <c r="BM228" s="193" t="s">
        <v>351</v>
      </c>
    </row>
    <row r="229" spans="1:47" s="2" customFormat="1" ht="12">
      <c r="A229" s="32"/>
      <c r="B229" s="33"/>
      <c r="C229" s="34"/>
      <c r="D229" s="195" t="s">
        <v>118</v>
      </c>
      <c r="E229" s="34"/>
      <c r="F229" s="196" t="s">
        <v>350</v>
      </c>
      <c r="G229" s="34"/>
      <c r="H229" s="34"/>
      <c r="I229" s="130"/>
      <c r="J229" s="34"/>
      <c r="K229" s="34"/>
      <c r="L229" s="38"/>
      <c r="M229" s="197"/>
      <c r="N229" s="198"/>
      <c r="O229" s="78"/>
      <c r="P229" s="78"/>
      <c r="Q229" s="78"/>
      <c r="R229" s="78"/>
      <c r="S229" s="78"/>
      <c r="T229" s="79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11" t="s">
        <v>118</v>
      </c>
      <c r="AU229" s="11" t="s">
        <v>77</v>
      </c>
    </row>
    <row r="230" spans="1:65" s="2" customFormat="1" ht="21.75" customHeight="1">
      <c r="A230" s="32"/>
      <c r="B230" s="33"/>
      <c r="C230" s="182" t="s">
        <v>352</v>
      </c>
      <c r="D230" s="182" t="s">
        <v>110</v>
      </c>
      <c r="E230" s="183" t="s">
        <v>353</v>
      </c>
      <c r="F230" s="184" t="s">
        <v>354</v>
      </c>
      <c r="G230" s="185" t="s">
        <v>173</v>
      </c>
      <c r="H230" s="186">
        <v>5</v>
      </c>
      <c r="I230" s="187"/>
      <c r="J230" s="188">
        <f>ROUND(I230*H230,2)</f>
        <v>0</v>
      </c>
      <c r="K230" s="184" t="s">
        <v>114</v>
      </c>
      <c r="L230" s="38"/>
      <c r="M230" s="189" t="s">
        <v>20</v>
      </c>
      <c r="N230" s="190" t="s">
        <v>48</v>
      </c>
      <c r="O230" s="78"/>
      <c r="P230" s="191">
        <f>O230*H230</f>
        <v>0</v>
      </c>
      <c r="Q230" s="191">
        <v>0</v>
      </c>
      <c r="R230" s="191">
        <f>Q230*H230</f>
        <v>0</v>
      </c>
      <c r="S230" s="191">
        <v>0</v>
      </c>
      <c r="T230" s="192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93" t="s">
        <v>115</v>
      </c>
      <c r="AT230" s="193" t="s">
        <v>110</v>
      </c>
      <c r="AU230" s="193" t="s">
        <v>77</v>
      </c>
      <c r="AY230" s="11" t="s">
        <v>116</v>
      </c>
      <c r="BE230" s="194">
        <f>IF(N230="základní",J230,0)</f>
        <v>0</v>
      </c>
      <c r="BF230" s="194">
        <f>IF(N230="snížená",J230,0)</f>
        <v>0</v>
      </c>
      <c r="BG230" s="194">
        <f>IF(N230="zákl. přenesená",J230,0)</f>
        <v>0</v>
      </c>
      <c r="BH230" s="194">
        <f>IF(N230="sníž. přenesená",J230,0)</f>
        <v>0</v>
      </c>
      <c r="BI230" s="194">
        <f>IF(N230="nulová",J230,0)</f>
        <v>0</v>
      </c>
      <c r="BJ230" s="11" t="s">
        <v>22</v>
      </c>
      <c r="BK230" s="194">
        <f>ROUND(I230*H230,2)</f>
        <v>0</v>
      </c>
      <c r="BL230" s="11" t="s">
        <v>115</v>
      </c>
      <c r="BM230" s="193" t="s">
        <v>355</v>
      </c>
    </row>
    <row r="231" spans="1:47" s="2" customFormat="1" ht="12">
      <c r="A231" s="32"/>
      <c r="B231" s="33"/>
      <c r="C231" s="34"/>
      <c r="D231" s="195" t="s">
        <v>118</v>
      </c>
      <c r="E231" s="34"/>
      <c r="F231" s="196" t="s">
        <v>354</v>
      </c>
      <c r="G231" s="34"/>
      <c r="H231" s="34"/>
      <c r="I231" s="130"/>
      <c r="J231" s="34"/>
      <c r="K231" s="34"/>
      <c r="L231" s="38"/>
      <c r="M231" s="197"/>
      <c r="N231" s="198"/>
      <c r="O231" s="78"/>
      <c r="P231" s="78"/>
      <c r="Q231" s="78"/>
      <c r="R231" s="78"/>
      <c r="S231" s="78"/>
      <c r="T231" s="79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1" t="s">
        <v>118</v>
      </c>
      <c r="AU231" s="11" t="s">
        <v>77</v>
      </c>
    </row>
    <row r="232" spans="1:65" s="2" customFormat="1" ht="21.75" customHeight="1">
      <c r="A232" s="32"/>
      <c r="B232" s="33"/>
      <c r="C232" s="182" t="s">
        <v>356</v>
      </c>
      <c r="D232" s="182" t="s">
        <v>110</v>
      </c>
      <c r="E232" s="183" t="s">
        <v>357</v>
      </c>
      <c r="F232" s="184" t="s">
        <v>358</v>
      </c>
      <c r="G232" s="185" t="s">
        <v>173</v>
      </c>
      <c r="H232" s="186">
        <v>5</v>
      </c>
      <c r="I232" s="187"/>
      <c r="J232" s="188">
        <f>ROUND(I232*H232,2)</f>
        <v>0</v>
      </c>
      <c r="K232" s="184" t="s">
        <v>114</v>
      </c>
      <c r="L232" s="38"/>
      <c r="M232" s="189" t="s">
        <v>20</v>
      </c>
      <c r="N232" s="190" t="s">
        <v>48</v>
      </c>
      <c r="O232" s="78"/>
      <c r="P232" s="191">
        <f>O232*H232</f>
        <v>0</v>
      </c>
      <c r="Q232" s="191">
        <v>0</v>
      </c>
      <c r="R232" s="191">
        <f>Q232*H232</f>
        <v>0</v>
      </c>
      <c r="S232" s="191">
        <v>0</v>
      </c>
      <c r="T232" s="192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93" t="s">
        <v>115</v>
      </c>
      <c r="AT232" s="193" t="s">
        <v>110</v>
      </c>
      <c r="AU232" s="193" t="s">
        <v>77</v>
      </c>
      <c r="AY232" s="11" t="s">
        <v>116</v>
      </c>
      <c r="BE232" s="194">
        <f>IF(N232="základní",J232,0)</f>
        <v>0</v>
      </c>
      <c r="BF232" s="194">
        <f>IF(N232="snížená",J232,0)</f>
        <v>0</v>
      </c>
      <c r="BG232" s="194">
        <f>IF(N232="zákl. přenesená",J232,0)</f>
        <v>0</v>
      </c>
      <c r="BH232" s="194">
        <f>IF(N232="sníž. přenesená",J232,0)</f>
        <v>0</v>
      </c>
      <c r="BI232" s="194">
        <f>IF(N232="nulová",J232,0)</f>
        <v>0</v>
      </c>
      <c r="BJ232" s="11" t="s">
        <v>22</v>
      </c>
      <c r="BK232" s="194">
        <f>ROUND(I232*H232,2)</f>
        <v>0</v>
      </c>
      <c r="BL232" s="11" t="s">
        <v>115</v>
      </c>
      <c r="BM232" s="193" t="s">
        <v>359</v>
      </c>
    </row>
    <row r="233" spans="1:47" s="2" customFormat="1" ht="12">
      <c r="A233" s="32"/>
      <c r="B233" s="33"/>
      <c r="C233" s="34"/>
      <c r="D233" s="195" t="s">
        <v>118</v>
      </c>
      <c r="E233" s="34"/>
      <c r="F233" s="196" t="s">
        <v>358</v>
      </c>
      <c r="G233" s="34"/>
      <c r="H233" s="34"/>
      <c r="I233" s="130"/>
      <c r="J233" s="34"/>
      <c r="K233" s="34"/>
      <c r="L233" s="38"/>
      <c r="M233" s="197"/>
      <c r="N233" s="198"/>
      <c r="O233" s="78"/>
      <c r="P233" s="78"/>
      <c r="Q233" s="78"/>
      <c r="R233" s="78"/>
      <c r="S233" s="78"/>
      <c r="T233" s="79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1" t="s">
        <v>118</v>
      </c>
      <c r="AU233" s="11" t="s">
        <v>77</v>
      </c>
    </row>
    <row r="234" spans="1:65" s="2" customFormat="1" ht="21.75" customHeight="1">
      <c r="A234" s="32"/>
      <c r="B234" s="33"/>
      <c r="C234" s="182" t="s">
        <v>360</v>
      </c>
      <c r="D234" s="182" t="s">
        <v>110</v>
      </c>
      <c r="E234" s="183" t="s">
        <v>361</v>
      </c>
      <c r="F234" s="184" t="s">
        <v>362</v>
      </c>
      <c r="G234" s="185" t="s">
        <v>173</v>
      </c>
      <c r="H234" s="186">
        <v>100</v>
      </c>
      <c r="I234" s="187"/>
      <c r="J234" s="188">
        <f>ROUND(I234*H234,2)</f>
        <v>0</v>
      </c>
      <c r="K234" s="184" t="s">
        <v>114</v>
      </c>
      <c r="L234" s="38"/>
      <c r="M234" s="189" t="s">
        <v>20</v>
      </c>
      <c r="N234" s="190" t="s">
        <v>48</v>
      </c>
      <c r="O234" s="78"/>
      <c r="P234" s="191">
        <f>O234*H234</f>
        <v>0</v>
      </c>
      <c r="Q234" s="191">
        <v>0</v>
      </c>
      <c r="R234" s="191">
        <f>Q234*H234</f>
        <v>0</v>
      </c>
      <c r="S234" s="191">
        <v>0</v>
      </c>
      <c r="T234" s="192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93" t="s">
        <v>115</v>
      </c>
      <c r="AT234" s="193" t="s">
        <v>110</v>
      </c>
      <c r="AU234" s="193" t="s">
        <v>77</v>
      </c>
      <c r="AY234" s="11" t="s">
        <v>116</v>
      </c>
      <c r="BE234" s="194">
        <f>IF(N234="základní",J234,0)</f>
        <v>0</v>
      </c>
      <c r="BF234" s="194">
        <f>IF(N234="snížená",J234,0)</f>
        <v>0</v>
      </c>
      <c r="BG234" s="194">
        <f>IF(N234="zákl. přenesená",J234,0)</f>
        <v>0</v>
      </c>
      <c r="BH234" s="194">
        <f>IF(N234="sníž. přenesená",J234,0)</f>
        <v>0</v>
      </c>
      <c r="BI234" s="194">
        <f>IF(N234="nulová",J234,0)</f>
        <v>0</v>
      </c>
      <c r="BJ234" s="11" t="s">
        <v>22</v>
      </c>
      <c r="BK234" s="194">
        <f>ROUND(I234*H234,2)</f>
        <v>0</v>
      </c>
      <c r="BL234" s="11" t="s">
        <v>115</v>
      </c>
      <c r="BM234" s="193" t="s">
        <v>363</v>
      </c>
    </row>
    <row r="235" spans="1:47" s="2" customFormat="1" ht="12">
      <c r="A235" s="32"/>
      <c r="B235" s="33"/>
      <c r="C235" s="34"/>
      <c r="D235" s="195" t="s">
        <v>118</v>
      </c>
      <c r="E235" s="34"/>
      <c r="F235" s="196" t="s">
        <v>362</v>
      </c>
      <c r="G235" s="34"/>
      <c r="H235" s="34"/>
      <c r="I235" s="130"/>
      <c r="J235" s="34"/>
      <c r="K235" s="34"/>
      <c r="L235" s="38"/>
      <c r="M235" s="197"/>
      <c r="N235" s="198"/>
      <c r="O235" s="78"/>
      <c r="P235" s="78"/>
      <c r="Q235" s="78"/>
      <c r="R235" s="78"/>
      <c r="S235" s="78"/>
      <c r="T235" s="79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T235" s="11" t="s">
        <v>118</v>
      </c>
      <c r="AU235" s="11" t="s">
        <v>77</v>
      </c>
    </row>
    <row r="236" spans="1:65" s="2" customFormat="1" ht="21.75" customHeight="1">
      <c r="A236" s="32"/>
      <c r="B236" s="33"/>
      <c r="C236" s="182" t="s">
        <v>364</v>
      </c>
      <c r="D236" s="182" t="s">
        <v>110</v>
      </c>
      <c r="E236" s="183" t="s">
        <v>365</v>
      </c>
      <c r="F236" s="184" t="s">
        <v>366</v>
      </c>
      <c r="G236" s="185" t="s">
        <v>173</v>
      </c>
      <c r="H236" s="186">
        <v>100</v>
      </c>
      <c r="I236" s="187"/>
      <c r="J236" s="188">
        <f>ROUND(I236*H236,2)</f>
        <v>0</v>
      </c>
      <c r="K236" s="184" t="s">
        <v>114</v>
      </c>
      <c r="L236" s="38"/>
      <c r="M236" s="189" t="s">
        <v>20</v>
      </c>
      <c r="N236" s="190" t="s">
        <v>48</v>
      </c>
      <c r="O236" s="78"/>
      <c r="P236" s="191">
        <f>O236*H236</f>
        <v>0</v>
      </c>
      <c r="Q236" s="191">
        <v>0</v>
      </c>
      <c r="R236" s="191">
        <f>Q236*H236</f>
        <v>0</v>
      </c>
      <c r="S236" s="191">
        <v>0</v>
      </c>
      <c r="T236" s="192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93" t="s">
        <v>115</v>
      </c>
      <c r="AT236" s="193" t="s">
        <v>110</v>
      </c>
      <c r="AU236" s="193" t="s">
        <v>77</v>
      </c>
      <c r="AY236" s="11" t="s">
        <v>116</v>
      </c>
      <c r="BE236" s="194">
        <f>IF(N236="základní",J236,0)</f>
        <v>0</v>
      </c>
      <c r="BF236" s="194">
        <f>IF(N236="snížená",J236,0)</f>
        <v>0</v>
      </c>
      <c r="BG236" s="194">
        <f>IF(N236="zákl. přenesená",J236,0)</f>
        <v>0</v>
      </c>
      <c r="BH236" s="194">
        <f>IF(N236="sníž. přenesená",J236,0)</f>
        <v>0</v>
      </c>
      <c r="BI236" s="194">
        <f>IF(N236="nulová",J236,0)</f>
        <v>0</v>
      </c>
      <c r="BJ236" s="11" t="s">
        <v>22</v>
      </c>
      <c r="BK236" s="194">
        <f>ROUND(I236*H236,2)</f>
        <v>0</v>
      </c>
      <c r="BL236" s="11" t="s">
        <v>115</v>
      </c>
      <c r="BM236" s="193" t="s">
        <v>367</v>
      </c>
    </row>
    <row r="237" spans="1:47" s="2" customFormat="1" ht="12">
      <c r="A237" s="32"/>
      <c r="B237" s="33"/>
      <c r="C237" s="34"/>
      <c r="D237" s="195" t="s">
        <v>118</v>
      </c>
      <c r="E237" s="34"/>
      <c r="F237" s="196" t="s">
        <v>366</v>
      </c>
      <c r="G237" s="34"/>
      <c r="H237" s="34"/>
      <c r="I237" s="130"/>
      <c r="J237" s="34"/>
      <c r="K237" s="34"/>
      <c r="L237" s="38"/>
      <c r="M237" s="197"/>
      <c r="N237" s="198"/>
      <c r="O237" s="78"/>
      <c r="P237" s="78"/>
      <c r="Q237" s="78"/>
      <c r="R237" s="78"/>
      <c r="S237" s="78"/>
      <c r="T237" s="79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1" t="s">
        <v>118</v>
      </c>
      <c r="AU237" s="11" t="s">
        <v>77</v>
      </c>
    </row>
    <row r="238" spans="1:65" s="2" customFormat="1" ht="21.75" customHeight="1">
      <c r="A238" s="32"/>
      <c r="B238" s="33"/>
      <c r="C238" s="182" t="s">
        <v>368</v>
      </c>
      <c r="D238" s="182" t="s">
        <v>110</v>
      </c>
      <c r="E238" s="183" t="s">
        <v>369</v>
      </c>
      <c r="F238" s="184" t="s">
        <v>370</v>
      </c>
      <c r="G238" s="185" t="s">
        <v>173</v>
      </c>
      <c r="H238" s="186">
        <v>100</v>
      </c>
      <c r="I238" s="187"/>
      <c r="J238" s="188">
        <f>ROUND(I238*H238,2)</f>
        <v>0</v>
      </c>
      <c r="K238" s="184" t="s">
        <v>114</v>
      </c>
      <c r="L238" s="38"/>
      <c r="M238" s="189" t="s">
        <v>20</v>
      </c>
      <c r="N238" s="190" t="s">
        <v>48</v>
      </c>
      <c r="O238" s="78"/>
      <c r="P238" s="191">
        <f>O238*H238</f>
        <v>0</v>
      </c>
      <c r="Q238" s="191">
        <v>0</v>
      </c>
      <c r="R238" s="191">
        <f>Q238*H238</f>
        <v>0</v>
      </c>
      <c r="S238" s="191">
        <v>0</v>
      </c>
      <c r="T238" s="192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93" t="s">
        <v>115</v>
      </c>
      <c r="AT238" s="193" t="s">
        <v>110</v>
      </c>
      <c r="AU238" s="193" t="s">
        <v>77</v>
      </c>
      <c r="AY238" s="11" t="s">
        <v>116</v>
      </c>
      <c r="BE238" s="194">
        <f>IF(N238="základní",J238,0)</f>
        <v>0</v>
      </c>
      <c r="BF238" s="194">
        <f>IF(N238="snížená",J238,0)</f>
        <v>0</v>
      </c>
      <c r="BG238" s="194">
        <f>IF(N238="zákl. přenesená",J238,0)</f>
        <v>0</v>
      </c>
      <c r="BH238" s="194">
        <f>IF(N238="sníž. přenesená",J238,0)</f>
        <v>0</v>
      </c>
      <c r="BI238" s="194">
        <f>IF(N238="nulová",J238,0)</f>
        <v>0</v>
      </c>
      <c r="BJ238" s="11" t="s">
        <v>22</v>
      </c>
      <c r="BK238" s="194">
        <f>ROUND(I238*H238,2)</f>
        <v>0</v>
      </c>
      <c r="BL238" s="11" t="s">
        <v>115</v>
      </c>
      <c r="BM238" s="193" t="s">
        <v>371</v>
      </c>
    </row>
    <row r="239" spans="1:47" s="2" customFormat="1" ht="12">
      <c r="A239" s="32"/>
      <c r="B239" s="33"/>
      <c r="C239" s="34"/>
      <c r="D239" s="195" t="s">
        <v>118</v>
      </c>
      <c r="E239" s="34"/>
      <c r="F239" s="196" t="s">
        <v>370</v>
      </c>
      <c r="G239" s="34"/>
      <c r="H239" s="34"/>
      <c r="I239" s="130"/>
      <c r="J239" s="34"/>
      <c r="K239" s="34"/>
      <c r="L239" s="38"/>
      <c r="M239" s="197"/>
      <c r="N239" s="198"/>
      <c r="O239" s="78"/>
      <c r="P239" s="78"/>
      <c r="Q239" s="78"/>
      <c r="R239" s="78"/>
      <c r="S239" s="78"/>
      <c r="T239" s="79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T239" s="11" t="s">
        <v>118</v>
      </c>
      <c r="AU239" s="11" t="s">
        <v>77</v>
      </c>
    </row>
    <row r="240" spans="1:65" s="2" customFormat="1" ht="21.75" customHeight="1">
      <c r="A240" s="32"/>
      <c r="B240" s="33"/>
      <c r="C240" s="182" t="s">
        <v>372</v>
      </c>
      <c r="D240" s="182" t="s">
        <v>110</v>
      </c>
      <c r="E240" s="183" t="s">
        <v>373</v>
      </c>
      <c r="F240" s="184" t="s">
        <v>374</v>
      </c>
      <c r="G240" s="185" t="s">
        <v>173</v>
      </c>
      <c r="H240" s="186">
        <v>50</v>
      </c>
      <c r="I240" s="187"/>
      <c r="J240" s="188">
        <f>ROUND(I240*H240,2)</f>
        <v>0</v>
      </c>
      <c r="K240" s="184" t="s">
        <v>114</v>
      </c>
      <c r="L240" s="38"/>
      <c r="M240" s="189" t="s">
        <v>20</v>
      </c>
      <c r="N240" s="190" t="s">
        <v>48</v>
      </c>
      <c r="O240" s="78"/>
      <c r="P240" s="191">
        <f>O240*H240</f>
        <v>0</v>
      </c>
      <c r="Q240" s="191">
        <v>0</v>
      </c>
      <c r="R240" s="191">
        <f>Q240*H240</f>
        <v>0</v>
      </c>
      <c r="S240" s="191">
        <v>0</v>
      </c>
      <c r="T240" s="192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93" t="s">
        <v>115</v>
      </c>
      <c r="AT240" s="193" t="s">
        <v>110</v>
      </c>
      <c r="AU240" s="193" t="s">
        <v>77</v>
      </c>
      <c r="AY240" s="11" t="s">
        <v>116</v>
      </c>
      <c r="BE240" s="194">
        <f>IF(N240="základní",J240,0)</f>
        <v>0</v>
      </c>
      <c r="BF240" s="194">
        <f>IF(N240="snížená",J240,0)</f>
        <v>0</v>
      </c>
      <c r="BG240" s="194">
        <f>IF(N240="zákl. přenesená",J240,0)</f>
        <v>0</v>
      </c>
      <c r="BH240" s="194">
        <f>IF(N240="sníž. přenesená",J240,0)</f>
        <v>0</v>
      </c>
      <c r="BI240" s="194">
        <f>IF(N240="nulová",J240,0)</f>
        <v>0</v>
      </c>
      <c r="BJ240" s="11" t="s">
        <v>22</v>
      </c>
      <c r="BK240" s="194">
        <f>ROUND(I240*H240,2)</f>
        <v>0</v>
      </c>
      <c r="BL240" s="11" t="s">
        <v>115</v>
      </c>
      <c r="BM240" s="193" t="s">
        <v>375</v>
      </c>
    </row>
    <row r="241" spans="1:47" s="2" customFormat="1" ht="12">
      <c r="A241" s="32"/>
      <c r="B241" s="33"/>
      <c r="C241" s="34"/>
      <c r="D241" s="195" t="s">
        <v>118</v>
      </c>
      <c r="E241" s="34"/>
      <c r="F241" s="196" t="s">
        <v>374</v>
      </c>
      <c r="G241" s="34"/>
      <c r="H241" s="34"/>
      <c r="I241" s="130"/>
      <c r="J241" s="34"/>
      <c r="K241" s="34"/>
      <c r="L241" s="38"/>
      <c r="M241" s="197"/>
      <c r="N241" s="198"/>
      <c r="O241" s="78"/>
      <c r="P241" s="78"/>
      <c r="Q241" s="78"/>
      <c r="R241" s="78"/>
      <c r="S241" s="78"/>
      <c r="T241" s="79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T241" s="11" t="s">
        <v>118</v>
      </c>
      <c r="AU241" s="11" t="s">
        <v>77</v>
      </c>
    </row>
    <row r="242" spans="1:65" s="2" customFormat="1" ht="21.75" customHeight="1">
      <c r="A242" s="32"/>
      <c r="B242" s="33"/>
      <c r="C242" s="182" t="s">
        <v>376</v>
      </c>
      <c r="D242" s="182" t="s">
        <v>110</v>
      </c>
      <c r="E242" s="183" t="s">
        <v>377</v>
      </c>
      <c r="F242" s="184" t="s">
        <v>378</v>
      </c>
      <c r="G242" s="185" t="s">
        <v>173</v>
      </c>
      <c r="H242" s="186">
        <v>10</v>
      </c>
      <c r="I242" s="187"/>
      <c r="J242" s="188">
        <f>ROUND(I242*H242,2)</f>
        <v>0</v>
      </c>
      <c r="K242" s="184" t="s">
        <v>114</v>
      </c>
      <c r="L242" s="38"/>
      <c r="M242" s="189" t="s">
        <v>20</v>
      </c>
      <c r="N242" s="190" t="s">
        <v>48</v>
      </c>
      <c r="O242" s="78"/>
      <c r="P242" s="191">
        <f>O242*H242</f>
        <v>0</v>
      </c>
      <c r="Q242" s="191">
        <v>0</v>
      </c>
      <c r="R242" s="191">
        <f>Q242*H242</f>
        <v>0</v>
      </c>
      <c r="S242" s="191">
        <v>0</v>
      </c>
      <c r="T242" s="192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93" t="s">
        <v>115</v>
      </c>
      <c r="AT242" s="193" t="s">
        <v>110</v>
      </c>
      <c r="AU242" s="193" t="s">
        <v>77</v>
      </c>
      <c r="AY242" s="11" t="s">
        <v>116</v>
      </c>
      <c r="BE242" s="194">
        <f>IF(N242="základní",J242,0)</f>
        <v>0</v>
      </c>
      <c r="BF242" s="194">
        <f>IF(N242="snížená",J242,0)</f>
        <v>0</v>
      </c>
      <c r="BG242" s="194">
        <f>IF(N242="zákl. přenesená",J242,0)</f>
        <v>0</v>
      </c>
      <c r="BH242" s="194">
        <f>IF(N242="sníž. přenesená",J242,0)</f>
        <v>0</v>
      </c>
      <c r="BI242" s="194">
        <f>IF(N242="nulová",J242,0)</f>
        <v>0</v>
      </c>
      <c r="BJ242" s="11" t="s">
        <v>22</v>
      </c>
      <c r="BK242" s="194">
        <f>ROUND(I242*H242,2)</f>
        <v>0</v>
      </c>
      <c r="BL242" s="11" t="s">
        <v>115</v>
      </c>
      <c r="BM242" s="193" t="s">
        <v>379</v>
      </c>
    </row>
    <row r="243" spans="1:47" s="2" customFormat="1" ht="12">
      <c r="A243" s="32"/>
      <c r="B243" s="33"/>
      <c r="C243" s="34"/>
      <c r="D243" s="195" t="s">
        <v>118</v>
      </c>
      <c r="E243" s="34"/>
      <c r="F243" s="196" t="s">
        <v>378</v>
      </c>
      <c r="G243" s="34"/>
      <c r="H243" s="34"/>
      <c r="I243" s="130"/>
      <c r="J243" s="34"/>
      <c r="K243" s="34"/>
      <c r="L243" s="38"/>
      <c r="M243" s="197"/>
      <c r="N243" s="198"/>
      <c r="O243" s="78"/>
      <c r="P243" s="78"/>
      <c r="Q243" s="78"/>
      <c r="R243" s="78"/>
      <c r="S243" s="78"/>
      <c r="T243" s="79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1" t="s">
        <v>118</v>
      </c>
      <c r="AU243" s="11" t="s">
        <v>77</v>
      </c>
    </row>
    <row r="244" spans="1:65" s="2" customFormat="1" ht="33" customHeight="1">
      <c r="A244" s="32"/>
      <c r="B244" s="33"/>
      <c r="C244" s="182" t="s">
        <v>380</v>
      </c>
      <c r="D244" s="182" t="s">
        <v>110</v>
      </c>
      <c r="E244" s="183" t="s">
        <v>381</v>
      </c>
      <c r="F244" s="184" t="s">
        <v>382</v>
      </c>
      <c r="G244" s="185" t="s">
        <v>164</v>
      </c>
      <c r="H244" s="186">
        <v>10</v>
      </c>
      <c r="I244" s="187"/>
      <c r="J244" s="188">
        <f>ROUND(I244*H244,2)</f>
        <v>0</v>
      </c>
      <c r="K244" s="184" t="s">
        <v>114</v>
      </c>
      <c r="L244" s="38"/>
      <c r="M244" s="189" t="s">
        <v>20</v>
      </c>
      <c r="N244" s="190" t="s">
        <v>48</v>
      </c>
      <c r="O244" s="78"/>
      <c r="P244" s="191">
        <f>O244*H244</f>
        <v>0</v>
      </c>
      <c r="Q244" s="191">
        <v>0</v>
      </c>
      <c r="R244" s="191">
        <f>Q244*H244</f>
        <v>0</v>
      </c>
      <c r="S244" s="191">
        <v>0</v>
      </c>
      <c r="T244" s="192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93" t="s">
        <v>115</v>
      </c>
      <c r="AT244" s="193" t="s">
        <v>110</v>
      </c>
      <c r="AU244" s="193" t="s">
        <v>77</v>
      </c>
      <c r="AY244" s="11" t="s">
        <v>116</v>
      </c>
      <c r="BE244" s="194">
        <f>IF(N244="základní",J244,0)</f>
        <v>0</v>
      </c>
      <c r="BF244" s="194">
        <f>IF(N244="snížená",J244,0)</f>
        <v>0</v>
      </c>
      <c r="BG244" s="194">
        <f>IF(N244="zákl. přenesená",J244,0)</f>
        <v>0</v>
      </c>
      <c r="BH244" s="194">
        <f>IF(N244="sníž. přenesená",J244,0)</f>
        <v>0</v>
      </c>
      <c r="BI244" s="194">
        <f>IF(N244="nulová",J244,0)</f>
        <v>0</v>
      </c>
      <c r="BJ244" s="11" t="s">
        <v>22</v>
      </c>
      <c r="BK244" s="194">
        <f>ROUND(I244*H244,2)</f>
        <v>0</v>
      </c>
      <c r="BL244" s="11" t="s">
        <v>115</v>
      </c>
      <c r="BM244" s="193" t="s">
        <v>383</v>
      </c>
    </row>
    <row r="245" spans="1:47" s="2" customFormat="1" ht="12">
      <c r="A245" s="32"/>
      <c r="B245" s="33"/>
      <c r="C245" s="34"/>
      <c r="D245" s="195" t="s">
        <v>118</v>
      </c>
      <c r="E245" s="34"/>
      <c r="F245" s="196" t="s">
        <v>382</v>
      </c>
      <c r="G245" s="34"/>
      <c r="H245" s="34"/>
      <c r="I245" s="130"/>
      <c r="J245" s="34"/>
      <c r="K245" s="34"/>
      <c r="L245" s="38"/>
      <c r="M245" s="197"/>
      <c r="N245" s="198"/>
      <c r="O245" s="78"/>
      <c r="P245" s="78"/>
      <c r="Q245" s="78"/>
      <c r="R245" s="78"/>
      <c r="S245" s="78"/>
      <c r="T245" s="79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1" t="s">
        <v>118</v>
      </c>
      <c r="AU245" s="11" t="s">
        <v>77</v>
      </c>
    </row>
    <row r="246" spans="1:65" s="2" customFormat="1" ht="33" customHeight="1">
      <c r="A246" s="32"/>
      <c r="B246" s="33"/>
      <c r="C246" s="182" t="s">
        <v>384</v>
      </c>
      <c r="D246" s="182" t="s">
        <v>110</v>
      </c>
      <c r="E246" s="183" t="s">
        <v>385</v>
      </c>
      <c r="F246" s="184" t="s">
        <v>386</v>
      </c>
      <c r="G246" s="185" t="s">
        <v>164</v>
      </c>
      <c r="H246" s="186">
        <v>25</v>
      </c>
      <c r="I246" s="187"/>
      <c r="J246" s="188">
        <f>ROUND(I246*H246,2)</f>
        <v>0</v>
      </c>
      <c r="K246" s="184" t="s">
        <v>114</v>
      </c>
      <c r="L246" s="38"/>
      <c r="M246" s="189" t="s">
        <v>20</v>
      </c>
      <c r="N246" s="190" t="s">
        <v>48</v>
      </c>
      <c r="O246" s="78"/>
      <c r="P246" s="191">
        <f>O246*H246</f>
        <v>0</v>
      </c>
      <c r="Q246" s="191">
        <v>0</v>
      </c>
      <c r="R246" s="191">
        <f>Q246*H246</f>
        <v>0</v>
      </c>
      <c r="S246" s="191">
        <v>0</v>
      </c>
      <c r="T246" s="192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93" t="s">
        <v>115</v>
      </c>
      <c r="AT246" s="193" t="s">
        <v>110</v>
      </c>
      <c r="AU246" s="193" t="s">
        <v>77</v>
      </c>
      <c r="AY246" s="11" t="s">
        <v>116</v>
      </c>
      <c r="BE246" s="194">
        <f>IF(N246="základní",J246,0)</f>
        <v>0</v>
      </c>
      <c r="BF246" s="194">
        <f>IF(N246="snížená",J246,0)</f>
        <v>0</v>
      </c>
      <c r="BG246" s="194">
        <f>IF(N246="zákl. přenesená",J246,0)</f>
        <v>0</v>
      </c>
      <c r="BH246" s="194">
        <f>IF(N246="sníž. přenesená",J246,0)</f>
        <v>0</v>
      </c>
      <c r="BI246" s="194">
        <f>IF(N246="nulová",J246,0)</f>
        <v>0</v>
      </c>
      <c r="BJ246" s="11" t="s">
        <v>22</v>
      </c>
      <c r="BK246" s="194">
        <f>ROUND(I246*H246,2)</f>
        <v>0</v>
      </c>
      <c r="BL246" s="11" t="s">
        <v>115</v>
      </c>
      <c r="BM246" s="193" t="s">
        <v>387</v>
      </c>
    </row>
    <row r="247" spans="1:47" s="2" customFormat="1" ht="12">
      <c r="A247" s="32"/>
      <c r="B247" s="33"/>
      <c r="C247" s="34"/>
      <c r="D247" s="195" t="s">
        <v>118</v>
      </c>
      <c r="E247" s="34"/>
      <c r="F247" s="196" t="s">
        <v>386</v>
      </c>
      <c r="G247" s="34"/>
      <c r="H247" s="34"/>
      <c r="I247" s="130"/>
      <c r="J247" s="34"/>
      <c r="K247" s="34"/>
      <c r="L247" s="38"/>
      <c r="M247" s="197"/>
      <c r="N247" s="198"/>
      <c r="O247" s="78"/>
      <c r="P247" s="78"/>
      <c r="Q247" s="78"/>
      <c r="R247" s="78"/>
      <c r="S247" s="78"/>
      <c r="T247" s="79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T247" s="11" t="s">
        <v>118</v>
      </c>
      <c r="AU247" s="11" t="s">
        <v>77</v>
      </c>
    </row>
    <row r="248" spans="1:65" s="2" customFormat="1" ht="33" customHeight="1">
      <c r="A248" s="32"/>
      <c r="B248" s="33"/>
      <c r="C248" s="182" t="s">
        <v>388</v>
      </c>
      <c r="D248" s="182" t="s">
        <v>110</v>
      </c>
      <c r="E248" s="183" t="s">
        <v>389</v>
      </c>
      <c r="F248" s="184" t="s">
        <v>390</v>
      </c>
      <c r="G248" s="185" t="s">
        <v>164</v>
      </c>
      <c r="H248" s="186">
        <v>5</v>
      </c>
      <c r="I248" s="187"/>
      <c r="J248" s="188">
        <f>ROUND(I248*H248,2)</f>
        <v>0</v>
      </c>
      <c r="K248" s="184" t="s">
        <v>114</v>
      </c>
      <c r="L248" s="38"/>
      <c r="M248" s="189" t="s">
        <v>20</v>
      </c>
      <c r="N248" s="190" t="s">
        <v>48</v>
      </c>
      <c r="O248" s="78"/>
      <c r="P248" s="191">
        <f>O248*H248</f>
        <v>0</v>
      </c>
      <c r="Q248" s="191">
        <v>0</v>
      </c>
      <c r="R248" s="191">
        <f>Q248*H248</f>
        <v>0</v>
      </c>
      <c r="S248" s="191">
        <v>0</v>
      </c>
      <c r="T248" s="192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93" t="s">
        <v>115</v>
      </c>
      <c r="AT248" s="193" t="s">
        <v>110</v>
      </c>
      <c r="AU248" s="193" t="s">
        <v>77</v>
      </c>
      <c r="AY248" s="11" t="s">
        <v>116</v>
      </c>
      <c r="BE248" s="194">
        <f>IF(N248="základní",J248,0)</f>
        <v>0</v>
      </c>
      <c r="BF248" s="194">
        <f>IF(N248="snížená",J248,0)</f>
        <v>0</v>
      </c>
      <c r="BG248" s="194">
        <f>IF(N248="zákl. přenesená",J248,0)</f>
        <v>0</v>
      </c>
      <c r="BH248" s="194">
        <f>IF(N248="sníž. přenesená",J248,0)</f>
        <v>0</v>
      </c>
      <c r="BI248" s="194">
        <f>IF(N248="nulová",J248,0)</f>
        <v>0</v>
      </c>
      <c r="BJ248" s="11" t="s">
        <v>22</v>
      </c>
      <c r="BK248" s="194">
        <f>ROUND(I248*H248,2)</f>
        <v>0</v>
      </c>
      <c r="BL248" s="11" t="s">
        <v>115</v>
      </c>
      <c r="BM248" s="193" t="s">
        <v>391</v>
      </c>
    </row>
    <row r="249" spans="1:47" s="2" customFormat="1" ht="12">
      <c r="A249" s="32"/>
      <c r="B249" s="33"/>
      <c r="C249" s="34"/>
      <c r="D249" s="195" t="s">
        <v>118</v>
      </c>
      <c r="E249" s="34"/>
      <c r="F249" s="196" t="s">
        <v>390</v>
      </c>
      <c r="G249" s="34"/>
      <c r="H249" s="34"/>
      <c r="I249" s="130"/>
      <c r="J249" s="34"/>
      <c r="K249" s="34"/>
      <c r="L249" s="38"/>
      <c r="M249" s="197"/>
      <c r="N249" s="198"/>
      <c r="O249" s="78"/>
      <c r="P249" s="78"/>
      <c r="Q249" s="78"/>
      <c r="R249" s="78"/>
      <c r="S249" s="78"/>
      <c r="T249" s="79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1" t="s">
        <v>118</v>
      </c>
      <c r="AU249" s="11" t="s">
        <v>77</v>
      </c>
    </row>
    <row r="250" spans="1:65" s="2" customFormat="1" ht="21.75" customHeight="1">
      <c r="A250" s="32"/>
      <c r="B250" s="33"/>
      <c r="C250" s="182" t="s">
        <v>392</v>
      </c>
      <c r="D250" s="182" t="s">
        <v>110</v>
      </c>
      <c r="E250" s="183" t="s">
        <v>393</v>
      </c>
      <c r="F250" s="184" t="s">
        <v>394</v>
      </c>
      <c r="G250" s="185" t="s">
        <v>173</v>
      </c>
      <c r="H250" s="186">
        <v>30</v>
      </c>
      <c r="I250" s="187"/>
      <c r="J250" s="188">
        <f>ROUND(I250*H250,2)</f>
        <v>0</v>
      </c>
      <c r="K250" s="184" t="s">
        <v>114</v>
      </c>
      <c r="L250" s="38"/>
      <c r="M250" s="189" t="s">
        <v>20</v>
      </c>
      <c r="N250" s="190" t="s">
        <v>48</v>
      </c>
      <c r="O250" s="78"/>
      <c r="P250" s="191">
        <f>O250*H250</f>
        <v>0</v>
      </c>
      <c r="Q250" s="191">
        <v>0</v>
      </c>
      <c r="R250" s="191">
        <f>Q250*H250</f>
        <v>0</v>
      </c>
      <c r="S250" s="191">
        <v>0</v>
      </c>
      <c r="T250" s="192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93" t="s">
        <v>115</v>
      </c>
      <c r="AT250" s="193" t="s">
        <v>110</v>
      </c>
      <c r="AU250" s="193" t="s">
        <v>77</v>
      </c>
      <c r="AY250" s="11" t="s">
        <v>116</v>
      </c>
      <c r="BE250" s="194">
        <f>IF(N250="základní",J250,0)</f>
        <v>0</v>
      </c>
      <c r="BF250" s="194">
        <f>IF(N250="snížená",J250,0)</f>
        <v>0</v>
      </c>
      <c r="BG250" s="194">
        <f>IF(N250="zákl. přenesená",J250,0)</f>
        <v>0</v>
      </c>
      <c r="BH250" s="194">
        <f>IF(N250="sníž. přenesená",J250,0)</f>
        <v>0</v>
      </c>
      <c r="BI250" s="194">
        <f>IF(N250="nulová",J250,0)</f>
        <v>0</v>
      </c>
      <c r="BJ250" s="11" t="s">
        <v>22</v>
      </c>
      <c r="BK250" s="194">
        <f>ROUND(I250*H250,2)</f>
        <v>0</v>
      </c>
      <c r="BL250" s="11" t="s">
        <v>115</v>
      </c>
      <c r="BM250" s="193" t="s">
        <v>395</v>
      </c>
    </row>
    <row r="251" spans="1:47" s="2" customFormat="1" ht="12">
      <c r="A251" s="32"/>
      <c r="B251" s="33"/>
      <c r="C251" s="34"/>
      <c r="D251" s="195" t="s">
        <v>118</v>
      </c>
      <c r="E251" s="34"/>
      <c r="F251" s="196" t="s">
        <v>394</v>
      </c>
      <c r="G251" s="34"/>
      <c r="H251" s="34"/>
      <c r="I251" s="130"/>
      <c r="J251" s="34"/>
      <c r="K251" s="34"/>
      <c r="L251" s="38"/>
      <c r="M251" s="197"/>
      <c r="N251" s="198"/>
      <c r="O251" s="78"/>
      <c r="P251" s="78"/>
      <c r="Q251" s="78"/>
      <c r="R251" s="78"/>
      <c r="S251" s="78"/>
      <c r="T251" s="79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1" t="s">
        <v>118</v>
      </c>
      <c r="AU251" s="11" t="s">
        <v>77</v>
      </c>
    </row>
    <row r="252" spans="1:65" s="2" customFormat="1" ht="21.75" customHeight="1">
      <c r="A252" s="32"/>
      <c r="B252" s="33"/>
      <c r="C252" s="182" t="s">
        <v>396</v>
      </c>
      <c r="D252" s="182" t="s">
        <v>110</v>
      </c>
      <c r="E252" s="183" t="s">
        <v>397</v>
      </c>
      <c r="F252" s="184" t="s">
        <v>398</v>
      </c>
      <c r="G252" s="185" t="s">
        <v>173</v>
      </c>
      <c r="H252" s="186">
        <v>40</v>
      </c>
      <c r="I252" s="187"/>
      <c r="J252" s="188">
        <f>ROUND(I252*H252,2)</f>
        <v>0</v>
      </c>
      <c r="K252" s="184" t="s">
        <v>114</v>
      </c>
      <c r="L252" s="38"/>
      <c r="M252" s="189" t="s">
        <v>20</v>
      </c>
      <c r="N252" s="190" t="s">
        <v>48</v>
      </c>
      <c r="O252" s="78"/>
      <c r="P252" s="191">
        <f>O252*H252</f>
        <v>0</v>
      </c>
      <c r="Q252" s="191">
        <v>0</v>
      </c>
      <c r="R252" s="191">
        <f>Q252*H252</f>
        <v>0</v>
      </c>
      <c r="S252" s="191">
        <v>0</v>
      </c>
      <c r="T252" s="192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93" t="s">
        <v>115</v>
      </c>
      <c r="AT252" s="193" t="s">
        <v>110</v>
      </c>
      <c r="AU252" s="193" t="s">
        <v>77</v>
      </c>
      <c r="AY252" s="11" t="s">
        <v>116</v>
      </c>
      <c r="BE252" s="194">
        <f>IF(N252="základní",J252,0)</f>
        <v>0</v>
      </c>
      <c r="BF252" s="194">
        <f>IF(N252="snížená",J252,0)</f>
        <v>0</v>
      </c>
      <c r="BG252" s="194">
        <f>IF(N252="zákl. přenesená",J252,0)</f>
        <v>0</v>
      </c>
      <c r="BH252" s="194">
        <f>IF(N252="sníž. přenesená",J252,0)</f>
        <v>0</v>
      </c>
      <c r="BI252" s="194">
        <f>IF(N252="nulová",J252,0)</f>
        <v>0</v>
      </c>
      <c r="BJ252" s="11" t="s">
        <v>22</v>
      </c>
      <c r="BK252" s="194">
        <f>ROUND(I252*H252,2)</f>
        <v>0</v>
      </c>
      <c r="BL252" s="11" t="s">
        <v>115</v>
      </c>
      <c r="BM252" s="193" t="s">
        <v>399</v>
      </c>
    </row>
    <row r="253" spans="1:47" s="2" customFormat="1" ht="12">
      <c r="A253" s="32"/>
      <c r="B253" s="33"/>
      <c r="C253" s="34"/>
      <c r="D253" s="195" t="s">
        <v>118</v>
      </c>
      <c r="E253" s="34"/>
      <c r="F253" s="196" t="s">
        <v>398</v>
      </c>
      <c r="G253" s="34"/>
      <c r="H253" s="34"/>
      <c r="I253" s="130"/>
      <c r="J253" s="34"/>
      <c r="K253" s="34"/>
      <c r="L253" s="38"/>
      <c r="M253" s="197"/>
      <c r="N253" s="198"/>
      <c r="O253" s="78"/>
      <c r="P253" s="78"/>
      <c r="Q253" s="78"/>
      <c r="R253" s="78"/>
      <c r="S253" s="78"/>
      <c r="T253" s="79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T253" s="11" t="s">
        <v>118</v>
      </c>
      <c r="AU253" s="11" t="s">
        <v>77</v>
      </c>
    </row>
    <row r="254" spans="1:65" s="2" customFormat="1" ht="21.75" customHeight="1">
      <c r="A254" s="32"/>
      <c r="B254" s="33"/>
      <c r="C254" s="182" t="s">
        <v>400</v>
      </c>
      <c r="D254" s="182" t="s">
        <v>110</v>
      </c>
      <c r="E254" s="183" t="s">
        <v>401</v>
      </c>
      <c r="F254" s="184" t="s">
        <v>402</v>
      </c>
      <c r="G254" s="185" t="s">
        <v>173</v>
      </c>
      <c r="H254" s="186">
        <v>70</v>
      </c>
      <c r="I254" s="187"/>
      <c r="J254" s="188">
        <f>ROUND(I254*H254,2)</f>
        <v>0</v>
      </c>
      <c r="K254" s="184" t="s">
        <v>114</v>
      </c>
      <c r="L254" s="38"/>
      <c r="M254" s="189" t="s">
        <v>20</v>
      </c>
      <c r="N254" s="190" t="s">
        <v>48</v>
      </c>
      <c r="O254" s="78"/>
      <c r="P254" s="191">
        <f>O254*H254</f>
        <v>0</v>
      </c>
      <c r="Q254" s="191">
        <v>0</v>
      </c>
      <c r="R254" s="191">
        <f>Q254*H254</f>
        <v>0</v>
      </c>
      <c r="S254" s="191">
        <v>0</v>
      </c>
      <c r="T254" s="192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93" t="s">
        <v>115</v>
      </c>
      <c r="AT254" s="193" t="s">
        <v>110</v>
      </c>
      <c r="AU254" s="193" t="s">
        <v>77</v>
      </c>
      <c r="AY254" s="11" t="s">
        <v>116</v>
      </c>
      <c r="BE254" s="194">
        <f>IF(N254="základní",J254,0)</f>
        <v>0</v>
      </c>
      <c r="BF254" s="194">
        <f>IF(N254="snížená",J254,0)</f>
        <v>0</v>
      </c>
      <c r="BG254" s="194">
        <f>IF(N254="zákl. přenesená",J254,0)</f>
        <v>0</v>
      </c>
      <c r="BH254" s="194">
        <f>IF(N254="sníž. přenesená",J254,0)</f>
        <v>0</v>
      </c>
      <c r="BI254" s="194">
        <f>IF(N254="nulová",J254,0)</f>
        <v>0</v>
      </c>
      <c r="BJ254" s="11" t="s">
        <v>22</v>
      </c>
      <c r="BK254" s="194">
        <f>ROUND(I254*H254,2)</f>
        <v>0</v>
      </c>
      <c r="BL254" s="11" t="s">
        <v>115</v>
      </c>
      <c r="BM254" s="193" t="s">
        <v>403</v>
      </c>
    </row>
    <row r="255" spans="1:47" s="2" customFormat="1" ht="12">
      <c r="A255" s="32"/>
      <c r="B255" s="33"/>
      <c r="C255" s="34"/>
      <c r="D255" s="195" t="s">
        <v>118</v>
      </c>
      <c r="E255" s="34"/>
      <c r="F255" s="196" t="s">
        <v>402</v>
      </c>
      <c r="G255" s="34"/>
      <c r="H255" s="34"/>
      <c r="I255" s="130"/>
      <c r="J255" s="34"/>
      <c r="K255" s="34"/>
      <c r="L255" s="38"/>
      <c r="M255" s="197"/>
      <c r="N255" s="198"/>
      <c r="O255" s="78"/>
      <c r="P255" s="78"/>
      <c r="Q255" s="78"/>
      <c r="R255" s="78"/>
      <c r="S255" s="78"/>
      <c r="T255" s="79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1" t="s">
        <v>118</v>
      </c>
      <c r="AU255" s="11" t="s">
        <v>77</v>
      </c>
    </row>
    <row r="256" spans="1:65" s="2" customFormat="1" ht="21.75" customHeight="1">
      <c r="A256" s="32"/>
      <c r="B256" s="33"/>
      <c r="C256" s="182" t="s">
        <v>404</v>
      </c>
      <c r="D256" s="182" t="s">
        <v>110</v>
      </c>
      <c r="E256" s="183" t="s">
        <v>405</v>
      </c>
      <c r="F256" s="184" t="s">
        <v>406</v>
      </c>
      <c r="G256" s="185" t="s">
        <v>173</v>
      </c>
      <c r="H256" s="186">
        <v>20</v>
      </c>
      <c r="I256" s="187"/>
      <c r="J256" s="188">
        <f>ROUND(I256*H256,2)</f>
        <v>0</v>
      </c>
      <c r="K256" s="184" t="s">
        <v>114</v>
      </c>
      <c r="L256" s="38"/>
      <c r="M256" s="189" t="s">
        <v>20</v>
      </c>
      <c r="N256" s="190" t="s">
        <v>48</v>
      </c>
      <c r="O256" s="78"/>
      <c r="P256" s="191">
        <f>O256*H256</f>
        <v>0</v>
      </c>
      <c r="Q256" s="191">
        <v>0</v>
      </c>
      <c r="R256" s="191">
        <f>Q256*H256</f>
        <v>0</v>
      </c>
      <c r="S256" s="191">
        <v>0</v>
      </c>
      <c r="T256" s="192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93" t="s">
        <v>115</v>
      </c>
      <c r="AT256" s="193" t="s">
        <v>110</v>
      </c>
      <c r="AU256" s="193" t="s">
        <v>77</v>
      </c>
      <c r="AY256" s="11" t="s">
        <v>116</v>
      </c>
      <c r="BE256" s="194">
        <f>IF(N256="základní",J256,0)</f>
        <v>0</v>
      </c>
      <c r="BF256" s="194">
        <f>IF(N256="snížená",J256,0)</f>
        <v>0</v>
      </c>
      <c r="BG256" s="194">
        <f>IF(N256="zákl. přenesená",J256,0)</f>
        <v>0</v>
      </c>
      <c r="BH256" s="194">
        <f>IF(N256="sníž. přenesená",J256,0)</f>
        <v>0</v>
      </c>
      <c r="BI256" s="194">
        <f>IF(N256="nulová",J256,0)</f>
        <v>0</v>
      </c>
      <c r="BJ256" s="11" t="s">
        <v>22</v>
      </c>
      <c r="BK256" s="194">
        <f>ROUND(I256*H256,2)</f>
        <v>0</v>
      </c>
      <c r="BL256" s="11" t="s">
        <v>115</v>
      </c>
      <c r="BM256" s="193" t="s">
        <v>407</v>
      </c>
    </row>
    <row r="257" spans="1:47" s="2" customFormat="1" ht="12">
      <c r="A257" s="32"/>
      <c r="B257" s="33"/>
      <c r="C257" s="34"/>
      <c r="D257" s="195" t="s">
        <v>118</v>
      </c>
      <c r="E257" s="34"/>
      <c r="F257" s="196" t="s">
        <v>408</v>
      </c>
      <c r="G257" s="34"/>
      <c r="H257" s="34"/>
      <c r="I257" s="130"/>
      <c r="J257" s="34"/>
      <c r="K257" s="34"/>
      <c r="L257" s="38"/>
      <c r="M257" s="197"/>
      <c r="N257" s="198"/>
      <c r="O257" s="78"/>
      <c r="P257" s="78"/>
      <c r="Q257" s="78"/>
      <c r="R257" s="78"/>
      <c r="S257" s="78"/>
      <c r="T257" s="79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1" t="s">
        <v>118</v>
      </c>
      <c r="AU257" s="11" t="s">
        <v>77</v>
      </c>
    </row>
    <row r="258" spans="1:65" s="2" customFormat="1" ht="21.75" customHeight="1">
      <c r="A258" s="32"/>
      <c r="B258" s="33"/>
      <c r="C258" s="182" t="s">
        <v>409</v>
      </c>
      <c r="D258" s="182" t="s">
        <v>110</v>
      </c>
      <c r="E258" s="183" t="s">
        <v>410</v>
      </c>
      <c r="F258" s="184" t="s">
        <v>411</v>
      </c>
      <c r="G258" s="185" t="s">
        <v>173</v>
      </c>
      <c r="H258" s="186">
        <v>6</v>
      </c>
      <c r="I258" s="187"/>
      <c r="J258" s="188">
        <f>ROUND(I258*H258,2)</f>
        <v>0</v>
      </c>
      <c r="K258" s="184" t="s">
        <v>114</v>
      </c>
      <c r="L258" s="38"/>
      <c r="M258" s="189" t="s">
        <v>20</v>
      </c>
      <c r="N258" s="190" t="s">
        <v>48</v>
      </c>
      <c r="O258" s="78"/>
      <c r="P258" s="191">
        <f>O258*H258</f>
        <v>0</v>
      </c>
      <c r="Q258" s="191">
        <v>0</v>
      </c>
      <c r="R258" s="191">
        <f>Q258*H258</f>
        <v>0</v>
      </c>
      <c r="S258" s="191">
        <v>0</v>
      </c>
      <c r="T258" s="192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93" t="s">
        <v>115</v>
      </c>
      <c r="AT258" s="193" t="s">
        <v>110</v>
      </c>
      <c r="AU258" s="193" t="s">
        <v>77</v>
      </c>
      <c r="AY258" s="11" t="s">
        <v>116</v>
      </c>
      <c r="BE258" s="194">
        <f>IF(N258="základní",J258,0)</f>
        <v>0</v>
      </c>
      <c r="BF258" s="194">
        <f>IF(N258="snížená",J258,0)</f>
        <v>0</v>
      </c>
      <c r="BG258" s="194">
        <f>IF(N258="zákl. přenesená",J258,0)</f>
        <v>0</v>
      </c>
      <c r="BH258" s="194">
        <f>IF(N258="sníž. přenesená",J258,0)</f>
        <v>0</v>
      </c>
      <c r="BI258" s="194">
        <f>IF(N258="nulová",J258,0)</f>
        <v>0</v>
      </c>
      <c r="BJ258" s="11" t="s">
        <v>22</v>
      </c>
      <c r="BK258" s="194">
        <f>ROUND(I258*H258,2)</f>
        <v>0</v>
      </c>
      <c r="BL258" s="11" t="s">
        <v>115</v>
      </c>
      <c r="BM258" s="193" t="s">
        <v>412</v>
      </c>
    </row>
    <row r="259" spans="1:47" s="2" customFormat="1" ht="12">
      <c r="A259" s="32"/>
      <c r="B259" s="33"/>
      <c r="C259" s="34"/>
      <c r="D259" s="195" t="s">
        <v>118</v>
      </c>
      <c r="E259" s="34"/>
      <c r="F259" s="196" t="s">
        <v>413</v>
      </c>
      <c r="G259" s="34"/>
      <c r="H259" s="34"/>
      <c r="I259" s="130"/>
      <c r="J259" s="34"/>
      <c r="K259" s="34"/>
      <c r="L259" s="38"/>
      <c r="M259" s="197"/>
      <c r="N259" s="198"/>
      <c r="O259" s="78"/>
      <c r="P259" s="78"/>
      <c r="Q259" s="78"/>
      <c r="R259" s="78"/>
      <c r="S259" s="78"/>
      <c r="T259" s="79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T259" s="11" t="s">
        <v>118</v>
      </c>
      <c r="AU259" s="11" t="s">
        <v>77</v>
      </c>
    </row>
    <row r="260" spans="1:65" s="2" customFormat="1" ht="21.75" customHeight="1">
      <c r="A260" s="32"/>
      <c r="B260" s="33"/>
      <c r="C260" s="182" t="s">
        <v>414</v>
      </c>
      <c r="D260" s="182" t="s">
        <v>110</v>
      </c>
      <c r="E260" s="183" t="s">
        <v>415</v>
      </c>
      <c r="F260" s="184" t="s">
        <v>416</v>
      </c>
      <c r="G260" s="185" t="s">
        <v>173</v>
      </c>
      <c r="H260" s="186">
        <v>100</v>
      </c>
      <c r="I260" s="187"/>
      <c r="J260" s="188">
        <f>ROUND(I260*H260,2)</f>
        <v>0</v>
      </c>
      <c r="K260" s="184" t="s">
        <v>114</v>
      </c>
      <c r="L260" s="38"/>
      <c r="M260" s="189" t="s">
        <v>20</v>
      </c>
      <c r="N260" s="190" t="s">
        <v>48</v>
      </c>
      <c r="O260" s="78"/>
      <c r="P260" s="191">
        <f>O260*H260</f>
        <v>0</v>
      </c>
      <c r="Q260" s="191">
        <v>0</v>
      </c>
      <c r="R260" s="191">
        <f>Q260*H260</f>
        <v>0</v>
      </c>
      <c r="S260" s="191">
        <v>0</v>
      </c>
      <c r="T260" s="192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93" t="s">
        <v>115</v>
      </c>
      <c r="AT260" s="193" t="s">
        <v>110</v>
      </c>
      <c r="AU260" s="193" t="s">
        <v>77</v>
      </c>
      <c r="AY260" s="11" t="s">
        <v>116</v>
      </c>
      <c r="BE260" s="194">
        <f>IF(N260="základní",J260,0)</f>
        <v>0</v>
      </c>
      <c r="BF260" s="194">
        <f>IF(N260="snížená",J260,0)</f>
        <v>0</v>
      </c>
      <c r="BG260" s="194">
        <f>IF(N260="zákl. přenesená",J260,0)</f>
        <v>0</v>
      </c>
      <c r="BH260" s="194">
        <f>IF(N260="sníž. přenesená",J260,0)</f>
        <v>0</v>
      </c>
      <c r="BI260" s="194">
        <f>IF(N260="nulová",J260,0)</f>
        <v>0</v>
      </c>
      <c r="BJ260" s="11" t="s">
        <v>22</v>
      </c>
      <c r="BK260" s="194">
        <f>ROUND(I260*H260,2)</f>
        <v>0</v>
      </c>
      <c r="BL260" s="11" t="s">
        <v>115</v>
      </c>
      <c r="BM260" s="193" t="s">
        <v>417</v>
      </c>
    </row>
    <row r="261" spans="1:47" s="2" customFormat="1" ht="12">
      <c r="A261" s="32"/>
      <c r="B261" s="33"/>
      <c r="C261" s="34"/>
      <c r="D261" s="195" t="s">
        <v>118</v>
      </c>
      <c r="E261" s="34"/>
      <c r="F261" s="196" t="s">
        <v>418</v>
      </c>
      <c r="G261" s="34"/>
      <c r="H261" s="34"/>
      <c r="I261" s="130"/>
      <c r="J261" s="34"/>
      <c r="K261" s="34"/>
      <c r="L261" s="38"/>
      <c r="M261" s="197"/>
      <c r="N261" s="198"/>
      <c r="O261" s="78"/>
      <c r="P261" s="78"/>
      <c r="Q261" s="78"/>
      <c r="R261" s="78"/>
      <c r="S261" s="78"/>
      <c r="T261" s="79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T261" s="11" t="s">
        <v>118</v>
      </c>
      <c r="AU261" s="11" t="s">
        <v>77</v>
      </c>
    </row>
    <row r="262" spans="1:65" s="2" customFormat="1" ht="21.75" customHeight="1">
      <c r="A262" s="32"/>
      <c r="B262" s="33"/>
      <c r="C262" s="182" t="s">
        <v>419</v>
      </c>
      <c r="D262" s="182" t="s">
        <v>110</v>
      </c>
      <c r="E262" s="183" t="s">
        <v>420</v>
      </c>
      <c r="F262" s="184" t="s">
        <v>421</v>
      </c>
      <c r="G262" s="185" t="s">
        <v>422</v>
      </c>
      <c r="H262" s="186">
        <v>10</v>
      </c>
      <c r="I262" s="187"/>
      <c r="J262" s="188">
        <f>ROUND(I262*H262,2)</f>
        <v>0</v>
      </c>
      <c r="K262" s="184" t="s">
        <v>114</v>
      </c>
      <c r="L262" s="38"/>
      <c r="M262" s="189" t="s">
        <v>20</v>
      </c>
      <c r="N262" s="190" t="s">
        <v>48</v>
      </c>
      <c r="O262" s="78"/>
      <c r="P262" s="191">
        <f>O262*H262</f>
        <v>0</v>
      </c>
      <c r="Q262" s="191">
        <v>0</v>
      </c>
      <c r="R262" s="191">
        <f>Q262*H262</f>
        <v>0</v>
      </c>
      <c r="S262" s="191">
        <v>0</v>
      </c>
      <c r="T262" s="192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93" t="s">
        <v>115</v>
      </c>
      <c r="AT262" s="193" t="s">
        <v>110</v>
      </c>
      <c r="AU262" s="193" t="s">
        <v>77</v>
      </c>
      <c r="AY262" s="11" t="s">
        <v>116</v>
      </c>
      <c r="BE262" s="194">
        <f>IF(N262="základní",J262,0)</f>
        <v>0</v>
      </c>
      <c r="BF262" s="194">
        <f>IF(N262="snížená",J262,0)</f>
        <v>0</v>
      </c>
      <c r="BG262" s="194">
        <f>IF(N262="zákl. přenesená",J262,0)</f>
        <v>0</v>
      </c>
      <c r="BH262" s="194">
        <f>IF(N262="sníž. přenesená",J262,0)</f>
        <v>0</v>
      </c>
      <c r="BI262" s="194">
        <f>IF(N262="nulová",J262,0)</f>
        <v>0</v>
      </c>
      <c r="BJ262" s="11" t="s">
        <v>22</v>
      </c>
      <c r="BK262" s="194">
        <f>ROUND(I262*H262,2)</f>
        <v>0</v>
      </c>
      <c r="BL262" s="11" t="s">
        <v>115</v>
      </c>
      <c r="BM262" s="193" t="s">
        <v>423</v>
      </c>
    </row>
    <row r="263" spans="1:47" s="2" customFormat="1" ht="12">
      <c r="A263" s="32"/>
      <c r="B263" s="33"/>
      <c r="C263" s="34"/>
      <c r="D263" s="195" t="s">
        <v>118</v>
      </c>
      <c r="E263" s="34"/>
      <c r="F263" s="196" t="s">
        <v>424</v>
      </c>
      <c r="G263" s="34"/>
      <c r="H263" s="34"/>
      <c r="I263" s="130"/>
      <c r="J263" s="34"/>
      <c r="K263" s="34"/>
      <c r="L263" s="38"/>
      <c r="M263" s="197"/>
      <c r="N263" s="198"/>
      <c r="O263" s="78"/>
      <c r="P263" s="78"/>
      <c r="Q263" s="78"/>
      <c r="R263" s="78"/>
      <c r="S263" s="78"/>
      <c r="T263" s="79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T263" s="11" t="s">
        <v>118</v>
      </c>
      <c r="AU263" s="11" t="s">
        <v>77</v>
      </c>
    </row>
    <row r="264" spans="1:65" s="2" customFormat="1" ht="21.75" customHeight="1">
      <c r="A264" s="32"/>
      <c r="B264" s="33"/>
      <c r="C264" s="182" t="s">
        <v>425</v>
      </c>
      <c r="D264" s="182" t="s">
        <v>110</v>
      </c>
      <c r="E264" s="183" t="s">
        <v>426</v>
      </c>
      <c r="F264" s="184" t="s">
        <v>427</v>
      </c>
      <c r="G264" s="185" t="s">
        <v>422</v>
      </c>
      <c r="H264" s="186">
        <v>10</v>
      </c>
      <c r="I264" s="187"/>
      <c r="J264" s="188">
        <f>ROUND(I264*H264,2)</f>
        <v>0</v>
      </c>
      <c r="K264" s="184" t="s">
        <v>114</v>
      </c>
      <c r="L264" s="38"/>
      <c r="M264" s="189" t="s">
        <v>20</v>
      </c>
      <c r="N264" s="190" t="s">
        <v>48</v>
      </c>
      <c r="O264" s="78"/>
      <c r="P264" s="191">
        <f>O264*H264</f>
        <v>0</v>
      </c>
      <c r="Q264" s="191">
        <v>0</v>
      </c>
      <c r="R264" s="191">
        <f>Q264*H264</f>
        <v>0</v>
      </c>
      <c r="S264" s="191">
        <v>0</v>
      </c>
      <c r="T264" s="192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93" t="s">
        <v>115</v>
      </c>
      <c r="AT264" s="193" t="s">
        <v>110</v>
      </c>
      <c r="AU264" s="193" t="s">
        <v>77</v>
      </c>
      <c r="AY264" s="11" t="s">
        <v>116</v>
      </c>
      <c r="BE264" s="194">
        <f>IF(N264="základní",J264,0)</f>
        <v>0</v>
      </c>
      <c r="BF264" s="194">
        <f>IF(N264="snížená",J264,0)</f>
        <v>0</v>
      </c>
      <c r="BG264" s="194">
        <f>IF(N264="zákl. přenesená",J264,0)</f>
        <v>0</v>
      </c>
      <c r="BH264" s="194">
        <f>IF(N264="sníž. přenesená",J264,0)</f>
        <v>0</v>
      </c>
      <c r="BI264" s="194">
        <f>IF(N264="nulová",J264,0)</f>
        <v>0</v>
      </c>
      <c r="BJ264" s="11" t="s">
        <v>22</v>
      </c>
      <c r="BK264" s="194">
        <f>ROUND(I264*H264,2)</f>
        <v>0</v>
      </c>
      <c r="BL264" s="11" t="s">
        <v>115</v>
      </c>
      <c r="BM264" s="193" t="s">
        <v>428</v>
      </c>
    </row>
    <row r="265" spans="1:47" s="2" customFormat="1" ht="12">
      <c r="A265" s="32"/>
      <c r="B265" s="33"/>
      <c r="C265" s="34"/>
      <c r="D265" s="195" t="s">
        <v>118</v>
      </c>
      <c r="E265" s="34"/>
      <c r="F265" s="196" t="s">
        <v>429</v>
      </c>
      <c r="G265" s="34"/>
      <c r="H265" s="34"/>
      <c r="I265" s="130"/>
      <c r="J265" s="34"/>
      <c r="K265" s="34"/>
      <c r="L265" s="38"/>
      <c r="M265" s="197"/>
      <c r="N265" s="198"/>
      <c r="O265" s="78"/>
      <c r="P265" s="78"/>
      <c r="Q265" s="78"/>
      <c r="R265" s="78"/>
      <c r="S265" s="78"/>
      <c r="T265" s="79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T265" s="11" t="s">
        <v>118</v>
      </c>
      <c r="AU265" s="11" t="s">
        <v>77</v>
      </c>
    </row>
    <row r="266" spans="1:65" s="2" customFormat="1" ht="21.75" customHeight="1">
      <c r="A266" s="32"/>
      <c r="B266" s="33"/>
      <c r="C266" s="182" t="s">
        <v>430</v>
      </c>
      <c r="D266" s="182" t="s">
        <v>110</v>
      </c>
      <c r="E266" s="183" t="s">
        <v>431</v>
      </c>
      <c r="F266" s="184" t="s">
        <v>432</v>
      </c>
      <c r="G266" s="185" t="s">
        <v>422</v>
      </c>
      <c r="H266" s="186">
        <v>10</v>
      </c>
      <c r="I266" s="187"/>
      <c r="J266" s="188">
        <f>ROUND(I266*H266,2)</f>
        <v>0</v>
      </c>
      <c r="K266" s="184" t="s">
        <v>114</v>
      </c>
      <c r="L266" s="38"/>
      <c r="M266" s="189" t="s">
        <v>20</v>
      </c>
      <c r="N266" s="190" t="s">
        <v>48</v>
      </c>
      <c r="O266" s="78"/>
      <c r="P266" s="191">
        <f>O266*H266</f>
        <v>0</v>
      </c>
      <c r="Q266" s="191">
        <v>0</v>
      </c>
      <c r="R266" s="191">
        <f>Q266*H266</f>
        <v>0</v>
      </c>
      <c r="S266" s="191">
        <v>0</v>
      </c>
      <c r="T266" s="192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93" t="s">
        <v>115</v>
      </c>
      <c r="AT266" s="193" t="s">
        <v>110</v>
      </c>
      <c r="AU266" s="193" t="s">
        <v>77</v>
      </c>
      <c r="AY266" s="11" t="s">
        <v>116</v>
      </c>
      <c r="BE266" s="194">
        <f>IF(N266="základní",J266,0)</f>
        <v>0</v>
      </c>
      <c r="BF266" s="194">
        <f>IF(N266="snížená",J266,0)</f>
        <v>0</v>
      </c>
      <c r="BG266" s="194">
        <f>IF(N266="zákl. přenesená",J266,0)</f>
        <v>0</v>
      </c>
      <c r="BH266" s="194">
        <f>IF(N266="sníž. přenesená",J266,0)</f>
        <v>0</v>
      </c>
      <c r="BI266" s="194">
        <f>IF(N266="nulová",J266,0)</f>
        <v>0</v>
      </c>
      <c r="BJ266" s="11" t="s">
        <v>22</v>
      </c>
      <c r="BK266" s="194">
        <f>ROUND(I266*H266,2)</f>
        <v>0</v>
      </c>
      <c r="BL266" s="11" t="s">
        <v>115</v>
      </c>
      <c r="BM266" s="193" t="s">
        <v>433</v>
      </c>
    </row>
    <row r="267" spans="1:47" s="2" customFormat="1" ht="12">
      <c r="A267" s="32"/>
      <c r="B267" s="33"/>
      <c r="C267" s="34"/>
      <c r="D267" s="195" t="s">
        <v>118</v>
      </c>
      <c r="E267" s="34"/>
      <c r="F267" s="196" t="s">
        <v>434</v>
      </c>
      <c r="G267" s="34"/>
      <c r="H267" s="34"/>
      <c r="I267" s="130"/>
      <c r="J267" s="34"/>
      <c r="K267" s="34"/>
      <c r="L267" s="38"/>
      <c r="M267" s="197"/>
      <c r="N267" s="198"/>
      <c r="O267" s="78"/>
      <c r="P267" s="78"/>
      <c r="Q267" s="78"/>
      <c r="R267" s="78"/>
      <c r="S267" s="78"/>
      <c r="T267" s="79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T267" s="11" t="s">
        <v>118</v>
      </c>
      <c r="AU267" s="11" t="s">
        <v>77</v>
      </c>
    </row>
    <row r="268" spans="1:65" s="2" customFormat="1" ht="21.75" customHeight="1">
      <c r="A268" s="32"/>
      <c r="B268" s="33"/>
      <c r="C268" s="182" t="s">
        <v>435</v>
      </c>
      <c r="D268" s="182" t="s">
        <v>110</v>
      </c>
      <c r="E268" s="183" t="s">
        <v>436</v>
      </c>
      <c r="F268" s="184" t="s">
        <v>437</v>
      </c>
      <c r="G268" s="185" t="s">
        <v>422</v>
      </c>
      <c r="H268" s="186">
        <v>10</v>
      </c>
      <c r="I268" s="187"/>
      <c r="J268" s="188">
        <f>ROUND(I268*H268,2)</f>
        <v>0</v>
      </c>
      <c r="K268" s="184" t="s">
        <v>114</v>
      </c>
      <c r="L268" s="38"/>
      <c r="M268" s="189" t="s">
        <v>20</v>
      </c>
      <c r="N268" s="190" t="s">
        <v>48</v>
      </c>
      <c r="O268" s="78"/>
      <c r="P268" s="191">
        <f>O268*H268</f>
        <v>0</v>
      </c>
      <c r="Q268" s="191">
        <v>0</v>
      </c>
      <c r="R268" s="191">
        <f>Q268*H268</f>
        <v>0</v>
      </c>
      <c r="S268" s="191">
        <v>0</v>
      </c>
      <c r="T268" s="192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93" t="s">
        <v>115</v>
      </c>
      <c r="AT268" s="193" t="s">
        <v>110</v>
      </c>
      <c r="AU268" s="193" t="s">
        <v>77</v>
      </c>
      <c r="AY268" s="11" t="s">
        <v>116</v>
      </c>
      <c r="BE268" s="194">
        <f>IF(N268="základní",J268,0)</f>
        <v>0</v>
      </c>
      <c r="BF268" s="194">
        <f>IF(N268="snížená",J268,0)</f>
        <v>0</v>
      </c>
      <c r="BG268" s="194">
        <f>IF(N268="zákl. přenesená",J268,0)</f>
        <v>0</v>
      </c>
      <c r="BH268" s="194">
        <f>IF(N268="sníž. přenesená",J268,0)</f>
        <v>0</v>
      </c>
      <c r="BI268" s="194">
        <f>IF(N268="nulová",J268,0)</f>
        <v>0</v>
      </c>
      <c r="BJ268" s="11" t="s">
        <v>22</v>
      </c>
      <c r="BK268" s="194">
        <f>ROUND(I268*H268,2)</f>
        <v>0</v>
      </c>
      <c r="BL268" s="11" t="s">
        <v>115</v>
      </c>
      <c r="BM268" s="193" t="s">
        <v>438</v>
      </c>
    </row>
    <row r="269" spans="1:47" s="2" customFormat="1" ht="12">
      <c r="A269" s="32"/>
      <c r="B269" s="33"/>
      <c r="C269" s="34"/>
      <c r="D269" s="195" t="s">
        <v>118</v>
      </c>
      <c r="E269" s="34"/>
      <c r="F269" s="196" t="s">
        <v>439</v>
      </c>
      <c r="G269" s="34"/>
      <c r="H269" s="34"/>
      <c r="I269" s="130"/>
      <c r="J269" s="34"/>
      <c r="K269" s="34"/>
      <c r="L269" s="38"/>
      <c r="M269" s="197"/>
      <c r="N269" s="198"/>
      <c r="O269" s="78"/>
      <c r="P269" s="78"/>
      <c r="Q269" s="78"/>
      <c r="R269" s="78"/>
      <c r="S269" s="78"/>
      <c r="T269" s="79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T269" s="11" t="s">
        <v>118</v>
      </c>
      <c r="AU269" s="11" t="s">
        <v>77</v>
      </c>
    </row>
    <row r="270" spans="1:65" s="2" customFormat="1" ht="21.75" customHeight="1">
      <c r="A270" s="32"/>
      <c r="B270" s="33"/>
      <c r="C270" s="182" t="s">
        <v>440</v>
      </c>
      <c r="D270" s="182" t="s">
        <v>110</v>
      </c>
      <c r="E270" s="183" t="s">
        <v>441</v>
      </c>
      <c r="F270" s="184" t="s">
        <v>442</v>
      </c>
      <c r="G270" s="185" t="s">
        <v>422</v>
      </c>
      <c r="H270" s="186">
        <v>10</v>
      </c>
      <c r="I270" s="187"/>
      <c r="J270" s="188">
        <f>ROUND(I270*H270,2)</f>
        <v>0</v>
      </c>
      <c r="K270" s="184" t="s">
        <v>114</v>
      </c>
      <c r="L270" s="38"/>
      <c r="M270" s="189" t="s">
        <v>20</v>
      </c>
      <c r="N270" s="190" t="s">
        <v>48</v>
      </c>
      <c r="O270" s="78"/>
      <c r="P270" s="191">
        <f>O270*H270</f>
        <v>0</v>
      </c>
      <c r="Q270" s="191">
        <v>0</v>
      </c>
      <c r="R270" s="191">
        <f>Q270*H270</f>
        <v>0</v>
      </c>
      <c r="S270" s="191">
        <v>0</v>
      </c>
      <c r="T270" s="192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93" t="s">
        <v>115</v>
      </c>
      <c r="AT270" s="193" t="s">
        <v>110</v>
      </c>
      <c r="AU270" s="193" t="s">
        <v>77</v>
      </c>
      <c r="AY270" s="11" t="s">
        <v>116</v>
      </c>
      <c r="BE270" s="194">
        <f>IF(N270="základní",J270,0)</f>
        <v>0</v>
      </c>
      <c r="BF270" s="194">
        <f>IF(N270="snížená",J270,0)</f>
        <v>0</v>
      </c>
      <c r="BG270" s="194">
        <f>IF(N270="zákl. přenesená",J270,0)</f>
        <v>0</v>
      </c>
      <c r="BH270" s="194">
        <f>IF(N270="sníž. přenesená",J270,0)</f>
        <v>0</v>
      </c>
      <c r="BI270" s="194">
        <f>IF(N270="nulová",J270,0)</f>
        <v>0</v>
      </c>
      <c r="BJ270" s="11" t="s">
        <v>22</v>
      </c>
      <c r="BK270" s="194">
        <f>ROUND(I270*H270,2)</f>
        <v>0</v>
      </c>
      <c r="BL270" s="11" t="s">
        <v>115</v>
      </c>
      <c r="BM270" s="193" t="s">
        <v>443</v>
      </c>
    </row>
    <row r="271" spans="1:47" s="2" customFormat="1" ht="12">
      <c r="A271" s="32"/>
      <c r="B271" s="33"/>
      <c r="C271" s="34"/>
      <c r="D271" s="195" t="s">
        <v>118</v>
      </c>
      <c r="E271" s="34"/>
      <c r="F271" s="196" t="s">
        <v>444</v>
      </c>
      <c r="G271" s="34"/>
      <c r="H271" s="34"/>
      <c r="I271" s="130"/>
      <c r="J271" s="34"/>
      <c r="K271" s="34"/>
      <c r="L271" s="38"/>
      <c r="M271" s="197"/>
      <c r="N271" s="198"/>
      <c r="O271" s="78"/>
      <c r="P271" s="78"/>
      <c r="Q271" s="78"/>
      <c r="R271" s="78"/>
      <c r="S271" s="78"/>
      <c r="T271" s="79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T271" s="11" t="s">
        <v>118</v>
      </c>
      <c r="AU271" s="11" t="s">
        <v>77</v>
      </c>
    </row>
    <row r="272" spans="1:65" s="2" customFormat="1" ht="21.75" customHeight="1">
      <c r="A272" s="32"/>
      <c r="B272" s="33"/>
      <c r="C272" s="182" t="s">
        <v>445</v>
      </c>
      <c r="D272" s="182" t="s">
        <v>110</v>
      </c>
      <c r="E272" s="183" t="s">
        <v>446</v>
      </c>
      <c r="F272" s="184" t="s">
        <v>447</v>
      </c>
      <c r="G272" s="185" t="s">
        <v>422</v>
      </c>
      <c r="H272" s="186">
        <v>10</v>
      </c>
      <c r="I272" s="187"/>
      <c r="J272" s="188">
        <f>ROUND(I272*H272,2)</f>
        <v>0</v>
      </c>
      <c r="K272" s="184" t="s">
        <v>114</v>
      </c>
      <c r="L272" s="38"/>
      <c r="M272" s="189" t="s">
        <v>20</v>
      </c>
      <c r="N272" s="190" t="s">
        <v>48</v>
      </c>
      <c r="O272" s="78"/>
      <c r="P272" s="191">
        <f>O272*H272</f>
        <v>0</v>
      </c>
      <c r="Q272" s="191">
        <v>0</v>
      </c>
      <c r="R272" s="191">
        <f>Q272*H272</f>
        <v>0</v>
      </c>
      <c r="S272" s="191">
        <v>0</v>
      </c>
      <c r="T272" s="192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93" t="s">
        <v>115</v>
      </c>
      <c r="AT272" s="193" t="s">
        <v>110</v>
      </c>
      <c r="AU272" s="193" t="s">
        <v>77</v>
      </c>
      <c r="AY272" s="11" t="s">
        <v>116</v>
      </c>
      <c r="BE272" s="194">
        <f>IF(N272="základní",J272,0)</f>
        <v>0</v>
      </c>
      <c r="BF272" s="194">
        <f>IF(N272="snížená",J272,0)</f>
        <v>0</v>
      </c>
      <c r="BG272" s="194">
        <f>IF(N272="zákl. přenesená",J272,0)</f>
        <v>0</v>
      </c>
      <c r="BH272" s="194">
        <f>IF(N272="sníž. přenesená",J272,0)</f>
        <v>0</v>
      </c>
      <c r="BI272" s="194">
        <f>IF(N272="nulová",J272,0)</f>
        <v>0</v>
      </c>
      <c r="BJ272" s="11" t="s">
        <v>22</v>
      </c>
      <c r="BK272" s="194">
        <f>ROUND(I272*H272,2)</f>
        <v>0</v>
      </c>
      <c r="BL272" s="11" t="s">
        <v>115</v>
      </c>
      <c r="BM272" s="193" t="s">
        <v>448</v>
      </c>
    </row>
    <row r="273" spans="1:47" s="2" customFormat="1" ht="12">
      <c r="A273" s="32"/>
      <c r="B273" s="33"/>
      <c r="C273" s="34"/>
      <c r="D273" s="195" t="s">
        <v>118</v>
      </c>
      <c r="E273" s="34"/>
      <c r="F273" s="196" t="s">
        <v>449</v>
      </c>
      <c r="G273" s="34"/>
      <c r="H273" s="34"/>
      <c r="I273" s="130"/>
      <c r="J273" s="34"/>
      <c r="K273" s="34"/>
      <c r="L273" s="38"/>
      <c r="M273" s="197"/>
      <c r="N273" s="198"/>
      <c r="O273" s="78"/>
      <c r="P273" s="78"/>
      <c r="Q273" s="78"/>
      <c r="R273" s="78"/>
      <c r="S273" s="78"/>
      <c r="T273" s="79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T273" s="11" t="s">
        <v>118</v>
      </c>
      <c r="AU273" s="11" t="s">
        <v>77</v>
      </c>
    </row>
    <row r="274" spans="1:65" s="2" customFormat="1" ht="21.75" customHeight="1">
      <c r="A274" s="32"/>
      <c r="B274" s="33"/>
      <c r="C274" s="182" t="s">
        <v>450</v>
      </c>
      <c r="D274" s="182" t="s">
        <v>110</v>
      </c>
      <c r="E274" s="183" t="s">
        <v>451</v>
      </c>
      <c r="F274" s="184" t="s">
        <v>452</v>
      </c>
      <c r="G274" s="185" t="s">
        <v>422</v>
      </c>
      <c r="H274" s="186">
        <v>10</v>
      </c>
      <c r="I274" s="187"/>
      <c r="J274" s="188">
        <f>ROUND(I274*H274,2)</f>
        <v>0</v>
      </c>
      <c r="K274" s="184" t="s">
        <v>114</v>
      </c>
      <c r="L274" s="38"/>
      <c r="M274" s="189" t="s">
        <v>20</v>
      </c>
      <c r="N274" s="190" t="s">
        <v>48</v>
      </c>
      <c r="O274" s="78"/>
      <c r="P274" s="191">
        <f>O274*H274</f>
        <v>0</v>
      </c>
      <c r="Q274" s="191">
        <v>0</v>
      </c>
      <c r="R274" s="191">
        <f>Q274*H274</f>
        <v>0</v>
      </c>
      <c r="S274" s="191">
        <v>0</v>
      </c>
      <c r="T274" s="192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93" t="s">
        <v>115</v>
      </c>
      <c r="AT274" s="193" t="s">
        <v>110</v>
      </c>
      <c r="AU274" s="193" t="s">
        <v>77</v>
      </c>
      <c r="AY274" s="11" t="s">
        <v>116</v>
      </c>
      <c r="BE274" s="194">
        <f>IF(N274="základní",J274,0)</f>
        <v>0</v>
      </c>
      <c r="BF274" s="194">
        <f>IF(N274="snížená",J274,0)</f>
        <v>0</v>
      </c>
      <c r="BG274" s="194">
        <f>IF(N274="zákl. přenesená",J274,0)</f>
        <v>0</v>
      </c>
      <c r="BH274" s="194">
        <f>IF(N274="sníž. přenesená",J274,0)</f>
        <v>0</v>
      </c>
      <c r="BI274" s="194">
        <f>IF(N274="nulová",J274,0)</f>
        <v>0</v>
      </c>
      <c r="BJ274" s="11" t="s">
        <v>22</v>
      </c>
      <c r="BK274" s="194">
        <f>ROUND(I274*H274,2)</f>
        <v>0</v>
      </c>
      <c r="BL274" s="11" t="s">
        <v>115</v>
      </c>
      <c r="BM274" s="193" t="s">
        <v>453</v>
      </c>
    </row>
    <row r="275" spans="1:47" s="2" customFormat="1" ht="12">
      <c r="A275" s="32"/>
      <c r="B275" s="33"/>
      <c r="C275" s="34"/>
      <c r="D275" s="195" t="s">
        <v>118</v>
      </c>
      <c r="E275" s="34"/>
      <c r="F275" s="196" t="s">
        <v>454</v>
      </c>
      <c r="G275" s="34"/>
      <c r="H275" s="34"/>
      <c r="I275" s="130"/>
      <c r="J275" s="34"/>
      <c r="K275" s="34"/>
      <c r="L275" s="38"/>
      <c r="M275" s="197"/>
      <c r="N275" s="198"/>
      <c r="O275" s="78"/>
      <c r="P275" s="78"/>
      <c r="Q275" s="78"/>
      <c r="R275" s="78"/>
      <c r="S275" s="78"/>
      <c r="T275" s="79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T275" s="11" t="s">
        <v>118</v>
      </c>
      <c r="AU275" s="11" t="s">
        <v>77</v>
      </c>
    </row>
    <row r="276" spans="1:65" s="2" customFormat="1" ht="33" customHeight="1">
      <c r="A276" s="32"/>
      <c r="B276" s="33"/>
      <c r="C276" s="182" t="s">
        <v>455</v>
      </c>
      <c r="D276" s="182" t="s">
        <v>110</v>
      </c>
      <c r="E276" s="183" t="s">
        <v>456</v>
      </c>
      <c r="F276" s="184" t="s">
        <v>457</v>
      </c>
      <c r="G276" s="185" t="s">
        <v>422</v>
      </c>
      <c r="H276" s="186">
        <v>10</v>
      </c>
      <c r="I276" s="187"/>
      <c r="J276" s="188">
        <f>ROUND(I276*H276,2)</f>
        <v>0</v>
      </c>
      <c r="K276" s="184" t="s">
        <v>114</v>
      </c>
      <c r="L276" s="38"/>
      <c r="M276" s="189" t="s">
        <v>20</v>
      </c>
      <c r="N276" s="190" t="s">
        <v>48</v>
      </c>
      <c r="O276" s="78"/>
      <c r="P276" s="191">
        <f>O276*H276</f>
        <v>0</v>
      </c>
      <c r="Q276" s="191">
        <v>0</v>
      </c>
      <c r="R276" s="191">
        <f>Q276*H276</f>
        <v>0</v>
      </c>
      <c r="S276" s="191">
        <v>0</v>
      </c>
      <c r="T276" s="192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93" t="s">
        <v>115</v>
      </c>
      <c r="AT276" s="193" t="s">
        <v>110</v>
      </c>
      <c r="AU276" s="193" t="s">
        <v>77</v>
      </c>
      <c r="AY276" s="11" t="s">
        <v>116</v>
      </c>
      <c r="BE276" s="194">
        <f>IF(N276="základní",J276,0)</f>
        <v>0</v>
      </c>
      <c r="BF276" s="194">
        <f>IF(N276="snížená",J276,0)</f>
        <v>0</v>
      </c>
      <c r="BG276" s="194">
        <f>IF(N276="zákl. přenesená",J276,0)</f>
        <v>0</v>
      </c>
      <c r="BH276" s="194">
        <f>IF(N276="sníž. přenesená",J276,0)</f>
        <v>0</v>
      </c>
      <c r="BI276" s="194">
        <f>IF(N276="nulová",J276,0)</f>
        <v>0</v>
      </c>
      <c r="BJ276" s="11" t="s">
        <v>22</v>
      </c>
      <c r="BK276" s="194">
        <f>ROUND(I276*H276,2)</f>
        <v>0</v>
      </c>
      <c r="BL276" s="11" t="s">
        <v>115</v>
      </c>
      <c r="BM276" s="193" t="s">
        <v>458</v>
      </c>
    </row>
    <row r="277" spans="1:47" s="2" customFormat="1" ht="12">
      <c r="A277" s="32"/>
      <c r="B277" s="33"/>
      <c r="C277" s="34"/>
      <c r="D277" s="195" t="s">
        <v>118</v>
      </c>
      <c r="E277" s="34"/>
      <c r="F277" s="196" t="s">
        <v>459</v>
      </c>
      <c r="G277" s="34"/>
      <c r="H277" s="34"/>
      <c r="I277" s="130"/>
      <c r="J277" s="34"/>
      <c r="K277" s="34"/>
      <c r="L277" s="38"/>
      <c r="M277" s="197"/>
      <c r="N277" s="198"/>
      <c r="O277" s="78"/>
      <c r="P277" s="78"/>
      <c r="Q277" s="78"/>
      <c r="R277" s="78"/>
      <c r="S277" s="78"/>
      <c r="T277" s="79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T277" s="11" t="s">
        <v>118</v>
      </c>
      <c r="AU277" s="11" t="s">
        <v>77</v>
      </c>
    </row>
    <row r="278" spans="1:65" s="2" customFormat="1" ht="33" customHeight="1">
      <c r="A278" s="32"/>
      <c r="B278" s="33"/>
      <c r="C278" s="182" t="s">
        <v>460</v>
      </c>
      <c r="D278" s="182" t="s">
        <v>110</v>
      </c>
      <c r="E278" s="183" t="s">
        <v>461</v>
      </c>
      <c r="F278" s="184" t="s">
        <v>462</v>
      </c>
      <c r="G278" s="185" t="s">
        <v>422</v>
      </c>
      <c r="H278" s="186">
        <v>10</v>
      </c>
      <c r="I278" s="187"/>
      <c r="J278" s="188">
        <f>ROUND(I278*H278,2)</f>
        <v>0</v>
      </c>
      <c r="K278" s="184" t="s">
        <v>114</v>
      </c>
      <c r="L278" s="38"/>
      <c r="M278" s="189" t="s">
        <v>20</v>
      </c>
      <c r="N278" s="190" t="s">
        <v>48</v>
      </c>
      <c r="O278" s="78"/>
      <c r="P278" s="191">
        <f>O278*H278</f>
        <v>0</v>
      </c>
      <c r="Q278" s="191">
        <v>0</v>
      </c>
      <c r="R278" s="191">
        <f>Q278*H278</f>
        <v>0</v>
      </c>
      <c r="S278" s="191">
        <v>0</v>
      </c>
      <c r="T278" s="192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93" t="s">
        <v>115</v>
      </c>
      <c r="AT278" s="193" t="s">
        <v>110</v>
      </c>
      <c r="AU278" s="193" t="s">
        <v>77</v>
      </c>
      <c r="AY278" s="11" t="s">
        <v>116</v>
      </c>
      <c r="BE278" s="194">
        <f>IF(N278="základní",J278,0)</f>
        <v>0</v>
      </c>
      <c r="BF278" s="194">
        <f>IF(N278="snížená",J278,0)</f>
        <v>0</v>
      </c>
      <c r="BG278" s="194">
        <f>IF(N278="zákl. přenesená",J278,0)</f>
        <v>0</v>
      </c>
      <c r="BH278" s="194">
        <f>IF(N278="sníž. přenesená",J278,0)</f>
        <v>0</v>
      </c>
      <c r="BI278" s="194">
        <f>IF(N278="nulová",J278,0)</f>
        <v>0</v>
      </c>
      <c r="BJ278" s="11" t="s">
        <v>22</v>
      </c>
      <c r="BK278" s="194">
        <f>ROUND(I278*H278,2)</f>
        <v>0</v>
      </c>
      <c r="BL278" s="11" t="s">
        <v>115</v>
      </c>
      <c r="BM278" s="193" t="s">
        <v>463</v>
      </c>
    </row>
    <row r="279" spans="1:47" s="2" customFormat="1" ht="12">
      <c r="A279" s="32"/>
      <c r="B279" s="33"/>
      <c r="C279" s="34"/>
      <c r="D279" s="195" t="s">
        <v>118</v>
      </c>
      <c r="E279" s="34"/>
      <c r="F279" s="196" t="s">
        <v>464</v>
      </c>
      <c r="G279" s="34"/>
      <c r="H279" s="34"/>
      <c r="I279" s="130"/>
      <c r="J279" s="34"/>
      <c r="K279" s="34"/>
      <c r="L279" s="38"/>
      <c r="M279" s="197"/>
      <c r="N279" s="198"/>
      <c r="O279" s="78"/>
      <c r="P279" s="78"/>
      <c r="Q279" s="78"/>
      <c r="R279" s="78"/>
      <c r="S279" s="78"/>
      <c r="T279" s="79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T279" s="11" t="s">
        <v>118</v>
      </c>
      <c r="AU279" s="11" t="s">
        <v>77</v>
      </c>
    </row>
    <row r="280" spans="1:65" s="2" customFormat="1" ht="33" customHeight="1">
      <c r="A280" s="32"/>
      <c r="B280" s="33"/>
      <c r="C280" s="182" t="s">
        <v>465</v>
      </c>
      <c r="D280" s="182" t="s">
        <v>110</v>
      </c>
      <c r="E280" s="183" t="s">
        <v>466</v>
      </c>
      <c r="F280" s="184" t="s">
        <v>467</v>
      </c>
      <c r="G280" s="185" t="s">
        <v>422</v>
      </c>
      <c r="H280" s="186">
        <v>10</v>
      </c>
      <c r="I280" s="187"/>
      <c r="J280" s="188">
        <f>ROUND(I280*H280,2)</f>
        <v>0</v>
      </c>
      <c r="K280" s="184" t="s">
        <v>114</v>
      </c>
      <c r="L280" s="38"/>
      <c r="M280" s="189" t="s">
        <v>20</v>
      </c>
      <c r="N280" s="190" t="s">
        <v>48</v>
      </c>
      <c r="O280" s="78"/>
      <c r="P280" s="191">
        <f>O280*H280</f>
        <v>0</v>
      </c>
      <c r="Q280" s="191">
        <v>0</v>
      </c>
      <c r="R280" s="191">
        <f>Q280*H280</f>
        <v>0</v>
      </c>
      <c r="S280" s="191">
        <v>0</v>
      </c>
      <c r="T280" s="192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93" t="s">
        <v>115</v>
      </c>
      <c r="AT280" s="193" t="s">
        <v>110</v>
      </c>
      <c r="AU280" s="193" t="s">
        <v>77</v>
      </c>
      <c r="AY280" s="11" t="s">
        <v>116</v>
      </c>
      <c r="BE280" s="194">
        <f>IF(N280="základní",J280,0)</f>
        <v>0</v>
      </c>
      <c r="BF280" s="194">
        <f>IF(N280="snížená",J280,0)</f>
        <v>0</v>
      </c>
      <c r="BG280" s="194">
        <f>IF(N280="zákl. přenesená",J280,0)</f>
        <v>0</v>
      </c>
      <c r="BH280" s="194">
        <f>IF(N280="sníž. přenesená",J280,0)</f>
        <v>0</v>
      </c>
      <c r="BI280" s="194">
        <f>IF(N280="nulová",J280,0)</f>
        <v>0</v>
      </c>
      <c r="BJ280" s="11" t="s">
        <v>22</v>
      </c>
      <c r="BK280" s="194">
        <f>ROUND(I280*H280,2)</f>
        <v>0</v>
      </c>
      <c r="BL280" s="11" t="s">
        <v>115</v>
      </c>
      <c r="BM280" s="193" t="s">
        <v>468</v>
      </c>
    </row>
    <row r="281" spans="1:47" s="2" customFormat="1" ht="12">
      <c r="A281" s="32"/>
      <c r="B281" s="33"/>
      <c r="C281" s="34"/>
      <c r="D281" s="195" t="s">
        <v>118</v>
      </c>
      <c r="E281" s="34"/>
      <c r="F281" s="196" t="s">
        <v>469</v>
      </c>
      <c r="G281" s="34"/>
      <c r="H281" s="34"/>
      <c r="I281" s="130"/>
      <c r="J281" s="34"/>
      <c r="K281" s="34"/>
      <c r="L281" s="38"/>
      <c r="M281" s="197"/>
      <c r="N281" s="198"/>
      <c r="O281" s="78"/>
      <c r="P281" s="78"/>
      <c r="Q281" s="78"/>
      <c r="R281" s="78"/>
      <c r="S281" s="78"/>
      <c r="T281" s="79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T281" s="11" t="s">
        <v>118</v>
      </c>
      <c r="AU281" s="11" t="s">
        <v>77</v>
      </c>
    </row>
    <row r="282" spans="1:65" s="2" customFormat="1" ht="33" customHeight="1">
      <c r="A282" s="32"/>
      <c r="B282" s="33"/>
      <c r="C282" s="182" t="s">
        <v>470</v>
      </c>
      <c r="D282" s="182" t="s">
        <v>110</v>
      </c>
      <c r="E282" s="183" t="s">
        <v>471</v>
      </c>
      <c r="F282" s="184" t="s">
        <v>472</v>
      </c>
      <c r="G282" s="185" t="s">
        <v>422</v>
      </c>
      <c r="H282" s="186">
        <v>10</v>
      </c>
      <c r="I282" s="187"/>
      <c r="J282" s="188">
        <f>ROUND(I282*H282,2)</f>
        <v>0</v>
      </c>
      <c r="K282" s="184" t="s">
        <v>114</v>
      </c>
      <c r="L282" s="38"/>
      <c r="M282" s="189" t="s">
        <v>20</v>
      </c>
      <c r="N282" s="190" t="s">
        <v>48</v>
      </c>
      <c r="O282" s="78"/>
      <c r="P282" s="191">
        <f>O282*H282</f>
        <v>0</v>
      </c>
      <c r="Q282" s="191">
        <v>0</v>
      </c>
      <c r="R282" s="191">
        <f>Q282*H282</f>
        <v>0</v>
      </c>
      <c r="S282" s="191">
        <v>0</v>
      </c>
      <c r="T282" s="192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93" t="s">
        <v>115</v>
      </c>
      <c r="AT282" s="193" t="s">
        <v>110</v>
      </c>
      <c r="AU282" s="193" t="s">
        <v>77</v>
      </c>
      <c r="AY282" s="11" t="s">
        <v>116</v>
      </c>
      <c r="BE282" s="194">
        <f>IF(N282="základní",J282,0)</f>
        <v>0</v>
      </c>
      <c r="BF282" s="194">
        <f>IF(N282="snížená",J282,0)</f>
        <v>0</v>
      </c>
      <c r="BG282" s="194">
        <f>IF(N282="zákl. přenesená",J282,0)</f>
        <v>0</v>
      </c>
      <c r="BH282" s="194">
        <f>IF(N282="sníž. přenesená",J282,0)</f>
        <v>0</v>
      </c>
      <c r="BI282" s="194">
        <f>IF(N282="nulová",J282,0)</f>
        <v>0</v>
      </c>
      <c r="BJ282" s="11" t="s">
        <v>22</v>
      </c>
      <c r="BK282" s="194">
        <f>ROUND(I282*H282,2)</f>
        <v>0</v>
      </c>
      <c r="BL282" s="11" t="s">
        <v>115</v>
      </c>
      <c r="BM282" s="193" t="s">
        <v>473</v>
      </c>
    </row>
    <row r="283" spans="1:47" s="2" customFormat="1" ht="12">
      <c r="A283" s="32"/>
      <c r="B283" s="33"/>
      <c r="C283" s="34"/>
      <c r="D283" s="195" t="s">
        <v>118</v>
      </c>
      <c r="E283" s="34"/>
      <c r="F283" s="196" t="s">
        <v>474</v>
      </c>
      <c r="G283" s="34"/>
      <c r="H283" s="34"/>
      <c r="I283" s="130"/>
      <c r="J283" s="34"/>
      <c r="K283" s="34"/>
      <c r="L283" s="38"/>
      <c r="M283" s="197"/>
      <c r="N283" s="198"/>
      <c r="O283" s="78"/>
      <c r="P283" s="78"/>
      <c r="Q283" s="78"/>
      <c r="R283" s="78"/>
      <c r="S283" s="78"/>
      <c r="T283" s="79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T283" s="11" t="s">
        <v>118</v>
      </c>
      <c r="AU283" s="11" t="s">
        <v>77</v>
      </c>
    </row>
    <row r="284" spans="1:65" s="2" customFormat="1" ht="21.75" customHeight="1">
      <c r="A284" s="32"/>
      <c r="B284" s="33"/>
      <c r="C284" s="182" t="s">
        <v>475</v>
      </c>
      <c r="D284" s="182" t="s">
        <v>110</v>
      </c>
      <c r="E284" s="183" t="s">
        <v>476</v>
      </c>
      <c r="F284" s="184" t="s">
        <v>477</v>
      </c>
      <c r="G284" s="185" t="s">
        <v>422</v>
      </c>
      <c r="H284" s="186">
        <v>10</v>
      </c>
      <c r="I284" s="187"/>
      <c r="J284" s="188">
        <f>ROUND(I284*H284,2)</f>
        <v>0</v>
      </c>
      <c r="K284" s="184" t="s">
        <v>114</v>
      </c>
      <c r="L284" s="38"/>
      <c r="M284" s="189" t="s">
        <v>20</v>
      </c>
      <c r="N284" s="190" t="s">
        <v>48</v>
      </c>
      <c r="O284" s="78"/>
      <c r="P284" s="191">
        <f>O284*H284</f>
        <v>0</v>
      </c>
      <c r="Q284" s="191">
        <v>0</v>
      </c>
      <c r="R284" s="191">
        <f>Q284*H284</f>
        <v>0</v>
      </c>
      <c r="S284" s="191">
        <v>0</v>
      </c>
      <c r="T284" s="192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93" t="s">
        <v>115</v>
      </c>
      <c r="AT284" s="193" t="s">
        <v>110</v>
      </c>
      <c r="AU284" s="193" t="s">
        <v>77</v>
      </c>
      <c r="AY284" s="11" t="s">
        <v>116</v>
      </c>
      <c r="BE284" s="194">
        <f>IF(N284="základní",J284,0)</f>
        <v>0</v>
      </c>
      <c r="BF284" s="194">
        <f>IF(N284="snížená",J284,0)</f>
        <v>0</v>
      </c>
      <c r="BG284" s="194">
        <f>IF(N284="zákl. přenesená",J284,0)</f>
        <v>0</v>
      </c>
      <c r="BH284" s="194">
        <f>IF(N284="sníž. přenesená",J284,0)</f>
        <v>0</v>
      </c>
      <c r="BI284" s="194">
        <f>IF(N284="nulová",J284,0)</f>
        <v>0</v>
      </c>
      <c r="BJ284" s="11" t="s">
        <v>22</v>
      </c>
      <c r="BK284" s="194">
        <f>ROUND(I284*H284,2)</f>
        <v>0</v>
      </c>
      <c r="BL284" s="11" t="s">
        <v>115</v>
      </c>
      <c r="BM284" s="193" t="s">
        <v>478</v>
      </c>
    </row>
    <row r="285" spans="1:47" s="2" customFormat="1" ht="12">
      <c r="A285" s="32"/>
      <c r="B285" s="33"/>
      <c r="C285" s="34"/>
      <c r="D285" s="195" t="s">
        <v>118</v>
      </c>
      <c r="E285" s="34"/>
      <c r="F285" s="196" t="s">
        <v>479</v>
      </c>
      <c r="G285" s="34"/>
      <c r="H285" s="34"/>
      <c r="I285" s="130"/>
      <c r="J285" s="34"/>
      <c r="K285" s="34"/>
      <c r="L285" s="38"/>
      <c r="M285" s="197"/>
      <c r="N285" s="198"/>
      <c r="O285" s="78"/>
      <c r="P285" s="78"/>
      <c r="Q285" s="78"/>
      <c r="R285" s="78"/>
      <c r="S285" s="78"/>
      <c r="T285" s="79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T285" s="11" t="s">
        <v>118</v>
      </c>
      <c r="AU285" s="11" t="s">
        <v>77</v>
      </c>
    </row>
    <row r="286" spans="1:65" s="2" customFormat="1" ht="21.75" customHeight="1">
      <c r="A286" s="32"/>
      <c r="B286" s="33"/>
      <c r="C286" s="200" t="s">
        <v>480</v>
      </c>
      <c r="D286" s="200" t="s">
        <v>481</v>
      </c>
      <c r="E286" s="201" t="s">
        <v>482</v>
      </c>
      <c r="F286" s="202" t="s">
        <v>483</v>
      </c>
      <c r="G286" s="203" t="s">
        <v>484</v>
      </c>
      <c r="H286" s="204">
        <v>20</v>
      </c>
      <c r="I286" s="205"/>
      <c r="J286" s="206">
        <f>ROUND(I286*H286,2)</f>
        <v>0</v>
      </c>
      <c r="K286" s="202" t="s">
        <v>114</v>
      </c>
      <c r="L286" s="207"/>
      <c r="M286" s="208" t="s">
        <v>20</v>
      </c>
      <c r="N286" s="209" t="s">
        <v>48</v>
      </c>
      <c r="O286" s="78"/>
      <c r="P286" s="191">
        <f>O286*H286</f>
        <v>0</v>
      </c>
      <c r="Q286" s="191">
        <v>0.001</v>
      </c>
      <c r="R286" s="191">
        <f>Q286*H286</f>
        <v>0.02</v>
      </c>
      <c r="S286" s="191">
        <v>0</v>
      </c>
      <c r="T286" s="192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93" t="s">
        <v>145</v>
      </c>
      <c r="AT286" s="193" t="s">
        <v>481</v>
      </c>
      <c r="AU286" s="193" t="s">
        <v>77</v>
      </c>
      <c r="AY286" s="11" t="s">
        <v>116</v>
      </c>
      <c r="BE286" s="194">
        <f>IF(N286="základní",J286,0)</f>
        <v>0</v>
      </c>
      <c r="BF286" s="194">
        <f>IF(N286="snížená",J286,0)</f>
        <v>0</v>
      </c>
      <c r="BG286" s="194">
        <f>IF(N286="zákl. přenesená",J286,0)</f>
        <v>0</v>
      </c>
      <c r="BH286" s="194">
        <f>IF(N286="sníž. přenesená",J286,0)</f>
        <v>0</v>
      </c>
      <c r="BI286" s="194">
        <f>IF(N286="nulová",J286,0)</f>
        <v>0</v>
      </c>
      <c r="BJ286" s="11" t="s">
        <v>22</v>
      </c>
      <c r="BK286" s="194">
        <f>ROUND(I286*H286,2)</f>
        <v>0</v>
      </c>
      <c r="BL286" s="11" t="s">
        <v>115</v>
      </c>
      <c r="BM286" s="193" t="s">
        <v>485</v>
      </c>
    </row>
    <row r="287" spans="1:47" s="2" customFormat="1" ht="12">
      <c r="A287" s="32"/>
      <c r="B287" s="33"/>
      <c r="C287" s="34"/>
      <c r="D287" s="195" t="s">
        <v>118</v>
      </c>
      <c r="E287" s="34"/>
      <c r="F287" s="196" t="s">
        <v>483</v>
      </c>
      <c r="G287" s="34"/>
      <c r="H287" s="34"/>
      <c r="I287" s="130"/>
      <c r="J287" s="34"/>
      <c r="K287" s="34"/>
      <c r="L287" s="38"/>
      <c r="M287" s="197"/>
      <c r="N287" s="198"/>
      <c r="O287" s="78"/>
      <c r="P287" s="78"/>
      <c r="Q287" s="78"/>
      <c r="R287" s="78"/>
      <c r="S287" s="78"/>
      <c r="T287" s="79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T287" s="11" t="s">
        <v>118</v>
      </c>
      <c r="AU287" s="11" t="s">
        <v>77</v>
      </c>
    </row>
    <row r="288" spans="1:65" s="2" customFormat="1" ht="21.75" customHeight="1">
      <c r="A288" s="32"/>
      <c r="B288" s="33"/>
      <c r="C288" s="200" t="s">
        <v>486</v>
      </c>
      <c r="D288" s="200" t="s">
        <v>481</v>
      </c>
      <c r="E288" s="201" t="s">
        <v>487</v>
      </c>
      <c r="F288" s="202" t="s">
        <v>488</v>
      </c>
      <c r="G288" s="203" t="s">
        <v>484</v>
      </c>
      <c r="H288" s="204">
        <v>10</v>
      </c>
      <c r="I288" s="205"/>
      <c r="J288" s="206">
        <f>ROUND(I288*H288,2)</f>
        <v>0</v>
      </c>
      <c r="K288" s="202" t="s">
        <v>114</v>
      </c>
      <c r="L288" s="207"/>
      <c r="M288" s="208" t="s">
        <v>20</v>
      </c>
      <c r="N288" s="209" t="s">
        <v>48</v>
      </c>
      <c r="O288" s="78"/>
      <c r="P288" s="191">
        <f>O288*H288</f>
        <v>0</v>
      </c>
      <c r="Q288" s="191">
        <v>0.001</v>
      </c>
      <c r="R288" s="191">
        <f>Q288*H288</f>
        <v>0.01</v>
      </c>
      <c r="S288" s="191">
        <v>0</v>
      </c>
      <c r="T288" s="192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93" t="s">
        <v>145</v>
      </c>
      <c r="AT288" s="193" t="s">
        <v>481</v>
      </c>
      <c r="AU288" s="193" t="s">
        <v>77</v>
      </c>
      <c r="AY288" s="11" t="s">
        <v>116</v>
      </c>
      <c r="BE288" s="194">
        <f>IF(N288="základní",J288,0)</f>
        <v>0</v>
      </c>
      <c r="BF288" s="194">
        <f>IF(N288="snížená",J288,0)</f>
        <v>0</v>
      </c>
      <c r="BG288" s="194">
        <f>IF(N288="zákl. přenesená",J288,0)</f>
        <v>0</v>
      </c>
      <c r="BH288" s="194">
        <f>IF(N288="sníž. přenesená",J288,0)</f>
        <v>0</v>
      </c>
      <c r="BI288" s="194">
        <f>IF(N288="nulová",J288,0)</f>
        <v>0</v>
      </c>
      <c r="BJ288" s="11" t="s">
        <v>22</v>
      </c>
      <c r="BK288" s="194">
        <f>ROUND(I288*H288,2)</f>
        <v>0</v>
      </c>
      <c r="BL288" s="11" t="s">
        <v>115</v>
      </c>
      <c r="BM288" s="193" t="s">
        <v>489</v>
      </c>
    </row>
    <row r="289" spans="1:47" s="2" customFormat="1" ht="12">
      <c r="A289" s="32"/>
      <c r="B289" s="33"/>
      <c r="C289" s="34"/>
      <c r="D289" s="195" t="s">
        <v>118</v>
      </c>
      <c r="E289" s="34"/>
      <c r="F289" s="196" t="s">
        <v>488</v>
      </c>
      <c r="G289" s="34"/>
      <c r="H289" s="34"/>
      <c r="I289" s="130"/>
      <c r="J289" s="34"/>
      <c r="K289" s="34"/>
      <c r="L289" s="38"/>
      <c r="M289" s="197"/>
      <c r="N289" s="198"/>
      <c r="O289" s="78"/>
      <c r="P289" s="78"/>
      <c r="Q289" s="78"/>
      <c r="R289" s="78"/>
      <c r="S289" s="78"/>
      <c r="T289" s="79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T289" s="11" t="s">
        <v>118</v>
      </c>
      <c r="AU289" s="11" t="s">
        <v>77</v>
      </c>
    </row>
    <row r="290" spans="1:65" s="2" customFormat="1" ht="21.75" customHeight="1">
      <c r="A290" s="32"/>
      <c r="B290" s="33"/>
      <c r="C290" s="200" t="s">
        <v>490</v>
      </c>
      <c r="D290" s="200" t="s">
        <v>481</v>
      </c>
      <c r="E290" s="201" t="s">
        <v>491</v>
      </c>
      <c r="F290" s="202" t="s">
        <v>492</v>
      </c>
      <c r="G290" s="203" t="s">
        <v>484</v>
      </c>
      <c r="H290" s="204">
        <v>20</v>
      </c>
      <c r="I290" s="205"/>
      <c r="J290" s="206">
        <f>ROUND(I290*H290,2)</f>
        <v>0</v>
      </c>
      <c r="K290" s="202" t="s">
        <v>114</v>
      </c>
      <c r="L290" s="207"/>
      <c r="M290" s="208" t="s">
        <v>20</v>
      </c>
      <c r="N290" s="209" t="s">
        <v>48</v>
      </c>
      <c r="O290" s="78"/>
      <c r="P290" s="191">
        <f>O290*H290</f>
        <v>0</v>
      </c>
      <c r="Q290" s="191">
        <v>0.001</v>
      </c>
      <c r="R290" s="191">
        <f>Q290*H290</f>
        <v>0.02</v>
      </c>
      <c r="S290" s="191">
        <v>0</v>
      </c>
      <c r="T290" s="192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93" t="s">
        <v>145</v>
      </c>
      <c r="AT290" s="193" t="s">
        <v>481</v>
      </c>
      <c r="AU290" s="193" t="s">
        <v>77</v>
      </c>
      <c r="AY290" s="11" t="s">
        <v>116</v>
      </c>
      <c r="BE290" s="194">
        <f>IF(N290="základní",J290,0)</f>
        <v>0</v>
      </c>
      <c r="BF290" s="194">
        <f>IF(N290="snížená",J290,0)</f>
        <v>0</v>
      </c>
      <c r="BG290" s="194">
        <f>IF(N290="zákl. přenesená",J290,0)</f>
        <v>0</v>
      </c>
      <c r="BH290" s="194">
        <f>IF(N290="sníž. přenesená",J290,0)</f>
        <v>0</v>
      </c>
      <c r="BI290" s="194">
        <f>IF(N290="nulová",J290,0)</f>
        <v>0</v>
      </c>
      <c r="BJ290" s="11" t="s">
        <v>22</v>
      </c>
      <c r="BK290" s="194">
        <f>ROUND(I290*H290,2)</f>
        <v>0</v>
      </c>
      <c r="BL290" s="11" t="s">
        <v>115</v>
      </c>
      <c r="BM290" s="193" t="s">
        <v>493</v>
      </c>
    </row>
    <row r="291" spans="1:47" s="2" customFormat="1" ht="12">
      <c r="A291" s="32"/>
      <c r="B291" s="33"/>
      <c r="C291" s="34"/>
      <c r="D291" s="195" t="s">
        <v>118</v>
      </c>
      <c r="E291" s="34"/>
      <c r="F291" s="196" t="s">
        <v>492</v>
      </c>
      <c r="G291" s="34"/>
      <c r="H291" s="34"/>
      <c r="I291" s="130"/>
      <c r="J291" s="34"/>
      <c r="K291" s="34"/>
      <c r="L291" s="38"/>
      <c r="M291" s="197"/>
      <c r="N291" s="198"/>
      <c r="O291" s="78"/>
      <c r="P291" s="78"/>
      <c r="Q291" s="78"/>
      <c r="R291" s="78"/>
      <c r="S291" s="78"/>
      <c r="T291" s="79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T291" s="11" t="s">
        <v>118</v>
      </c>
      <c r="AU291" s="11" t="s">
        <v>77</v>
      </c>
    </row>
    <row r="292" spans="1:65" s="2" customFormat="1" ht="16.5" customHeight="1">
      <c r="A292" s="32"/>
      <c r="B292" s="33"/>
      <c r="C292" s="200" t="s">
        <v>494</v>
      </c>
      <c r="D292" s="200" t="s">
        <v>481</v>
      </c>
      <c r="E292" s="201" t="s">
        <v>495</v>
      </c>
      <c r="F292" s="202" t="s">
        <v>496</v>
      </c>
      <c r="G292" s="203" t="s">
        <v>173</v>
      </c>
      <c r="H292" s="204">
        <v>1</v>
      </c>
      <c r="I292" s="205"/>
      <c r="J292" s="206">
        <f>ROUND(I292*H292,2)</f>
        <v>0</v>
      </c>
      <c r="K292" s="202" t="s">
        <v>497</v>
      </c>
      <c r="L292" s="207"/>
      <c r="M292" s="208" t="s">
        <v>20</v>
      </c>
      <c r="N292" s="209" t="s">
        <v>48</v>
      </c>
      <c r="O292" s="78"/>
      <c r="P292" s="191">
        <f>O292*H292</f>
        <v>0</v>
      </c>
      <c r="Q292" s="191">
        <v>0.009</v>
      </c>
      <c r="R292" s="191">
        <f>Q292*H292</f>
        <v>0.009</v>
      </c>
      <c r="S292" s="191">
        <v>0</v>
      </c>
      <c r="T292" s="192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93" t="s">
        <v>145</v>
      </c>
      <c r="AT292" s="193" t="s">
        <v>481</v>
      </c>
      <c r="AU292" s="193" t="s">
        <v>77</v>
      </c>
      <c r="AY292" s="11" t="s">
        <v>116</v>
      </c>
      <c r="BE292" s="194">
        <f>IF(N292="základní",J292,0)</f>
        <v>0</v>
      </c>
      <c r="BF292" s="194">
        <f>IF(N292="snížená",J292,0)</f>
        <v>0</v>
      </c>
      <c r="BG292" s="194">
        <f>IF(N292="zákl. přenesená",J292,0)</f>
        <v>0</v>
      </c>
      <c r="BH292" s="194">
        <f>IF(N292="sníž. přenesená",J292,0)</f>
        <v>0</v>
      </c>
      <c r="BI292" s="194">
        <f>IF(N292="nulová",J292,0)</f>
        <v>0</v>
      </c>
      <c r="BJ292" s="11" t="s">
        <v>22</v>
      </c>
      <c r="BK292" s="194">
        <f>ROUND(I292*H292,2)</f>
        <v>0</v>
      </c>
      <c r="BL292" s="11" t="s">
        <v>115</v>
      </c>
      <c r="BM292" s="193" t="s">
        <v>498</v>
      </c>
    </row>
    <row r="293" spans="1:47" s="2" customFormat="1" ht="12">
      <c r="A293" s="32"/>
      <c r="B293" s="33"/>
      <c r="C293" s="34"/>
      <c r="D293" s="195" t="s">
        <v>118</v>
      </c>
      <c r="E293" s="34"/>
      <c r="F293" s="196" t="s">
        <v>496</v>
      </c>
      <c r="G293" s="34"/>
      <c r="H293" s="34"/>
      <c r="I293" s="130"/>
      <c r="J293" s="34"/>
      <c r="K293" s="34"/>
      <c r="L293" s="38"/>
      <c r="M293" s="197"/>
      <c r="N293" s="198"/>
      <c r="O293" s="78"/>
      <c r="P293" s="78"/>
      <c r="Q293" s="78"/>
      <c r="R293" s="78"/>
      <c r="S293" s="78"/>
      <c r="T293" s="79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T293" s="11" t="s">
        <v>118</v>
      </c>
      <c r="AU293" s="11" t="s">
        <v>77</v>
      </c>
    </row>
    <row r="294" spans="1:65" s="2" customFormat="1" ht="16.5" customHeight="1">
      <c r="A294" s="32"/>
      <c r="B294" s="33"/>
      <c r="C294" s="200" t="s">
        <v>499</v>
      </c>
      <c r="D294" s="200" t="s">
        <v>481</v>
      </c>
      <c r="E294" s="201" t="s">
        <v>500</v>
      </c>
      <c r="F294" s="202" t="s">
        <v>501</v>
      </c>
      <c r="G294" s="203" t="s">
        <v>173</v>
      </c>
      <c r="H294" s="204">
        <v>1</v>
      </c>
      <c r="I294" s="205"/>
      <c r="J294" s="206">
        <f>ROUND(I294*H294,2)</f>
        <v>0</v>
      </c>
      <c r="K294" s="202" t="s">
        <v>497</v>
      </c>
      <c r="L294" s="207"/>
      <c r="M294" s="208" t="s">
        <v>20</v>
      </c>
      <c r="N294" s="209" t="s">
        <v>48</v>
      </c>
      <c r="O294" s="78"/>
      <c r="P294" s="191">
        <f>O294*H294</f>
        <v>0</v>
      </c>
      <c r="Q294" s="191">
        <v>0.01</v>
      </c>
      <c r="R294" s="191">
        <f>Q294*H294</f>
        <v>0.01</v>
      </c>
      <c r="S294" s="191">
        <v>0</v>
      </c>
      <c r="T294" s="192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93" t="s">
        <v>145</v>
      </c>
      <c r="AT294" s="193" t="s">
        <v>481</v>
      </c>
      <c r="AU294" s="193" t="s">
        <v>77</v>
      </c>
      <c r="AY294" s="11" t="s">
        <v>116</v>
      </c>
      <c r="BE294" s="194">
        <f>IF(N294="základní",J294,0)</f>
        <v>0</v>
      </c>
      <c r="BF294" s="194">
        <f>IF(N294="snížená",J294,0)</f>
        <v>0</v>
      </c>
      <c r="BG294" s="194">
        <f>IF(N294="zákl. přenesená",J294,0)</f>
        <v>0</v>
      </c>
      <c r="BH294" s="194">
        <f>IF(N294="sníž. přenesená",J294,0)</f>
        <v>0</v>
      </c>
      <c r="BI294" s="194">
        <f>IF(N294="nulová",J294,0)</f>
        <v>0</v>
      </c>
      <c r="BJ294" s="11" t="s">
        <v>22</v>
      </c>
      <c r="BK294" s="194">
        <f>ROUND(I294*H294,2)</f>
        <v>0</v>
      </c>
      <c r="BL294" s="11" t="s">
        <v>115</v>
      </c>
      <c r="BM294" s="193" t="s">
        <v>502</v>
      </c>
    </row>
    <row r="295" spans="1:47" s="2" customFormat="1" ht="12">
      <c r="A295" s="32"/>
      <c r="B295" s="33"/>
      <c r="C295" s="34"/>
      <c r="D295" s="195" t="s">
        <v>118</v>
      </c>
      <c r="E295" s="34"/>
      <c r="F295" s="196" t="s">
        <v>501</v>
      </c>
      <c r="G295" s="34"/>
      <c r="H295" s="34"/>
      <c r="I295" s="130"/>
      <c r="J295" s="34"/>
      <c r="K295" s="34"/>
      <c r="L295" s="38"/>
      <c r="M295" s="197"/>
      <c r="N295" s="198"/>
      <c r="O295" s="78"/>
      <c r="P295" s="78"/>
      <c r="Q295" s="78"/>
      <c r="R295" s="78"/>
      <c r="S295" s="78"/>
      <c r="T295" s="79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T295" s="11" t="s">
        <v>118</v>
      </c>
      <c r="AU295" s="11" t="s">
        <v>77</v>
      </c>
    </row>
    <row r="296" spans="1:65" s="2" customFormat="1" ht="16.5" customHeight="1">
      <c r="A296" s="32"/>
      <c r="B296" s="33"/>
      <c r="C296" s="200" t="s">
        <v>503</v>
      </c>
      <c r="D296" s="200" t="s">
        <v>481</v>
      </c>
      <c r="E296" s="201" t="s">
        <v>504</v>
      </c>
      <c r="F296" s="202" t="s">
        <v>505</v>
      </c>
      <c r="G296" s="203" t="s">
        <v>173</v>
      </c>
      <c r="H296" s="204">
        <v>3</v>
      </c>
      <c r="I296" s="205"/>
      <c r="J296" s="206">
        <f>ROUND(I296*H296,2)</f>
        <v>0</v>
      </c>
      <c r="K296" s="202" t="s">
        <v>497</v>
      </c>
      <c r="L296" s="207"/>
      <c r="M296" s="208" t="s">
        <v>20</v>
      </c>
      <c r="N296" s="209" t="s">
        <v>48</v>
      </c>
      <c r="O296" s="78"/>
      <c r="P296" s="191">
        <f>O296*H296</f>
        <v>0</v>
      </c>
      <c r="Q296" s="191">
        <v>0.01</v>
      </c>
      <c r="R296" s="191">
        <f>Q296*H296</f>
        <v>0.03</v>
      </c>
      <c r="S296" s="191">
        <v>0</v>
      </c>
      <c r="T296" s="192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93" t="s">
        <v>145</v>
      </c>
      <c r="AT296" s="193" t="s">
        <v>481</v>
      </c>
      <c r="AU296" s="193" t="s">
        <v>77</v>
      </c>
      <c r="AY296" s="11" t="s">
        <v>116</v>
      </c>
      <c r="BE296" s="194">
        <f>IF(N296="základní",J296,0)</f>
        <v>0</v>
      </c>
      <c r="BF296" s="194">
        <f>IF(N296="snížená",J296,0)</f>
        <v>0</v>
      </c>
      <c r="BG296" s="194">
        <f>IF(N296="zákl. přenesená",J296,0)</f>
        <v>0</v>
      </c>
      <c r="BH296" s="194">
        <f>IF(N296="sníž. přenesená",J296,0)</f>
        <v>0</v>
      </c>
      <c r="BI296" s="194">
        <f>IF(N296="nulová",J296,0)</f>
        <v>0</v>
      </c>
      <c r="BJ296" s="11" t="s">
        <v>22</v>
      </c>
      <c r="BK296" s="194">
        <f>ROUND(I296*H296,2)</f>
        <v>0</v>
      </c>
      <c r="BL296" s="11" t="s">
        <v>115</v>
      </c>
      <c r="BM296" s="193" t="s">
        <v>506</v>
      </c>
    </row>
    <row r="297" spans="1:47" s="2" customFormat="1" ht="12">
      <c r="A297" s="32"/>
      <c r="B297" s="33"/>
      <c r="C297" s="34"/>
      <c r="D297" s="195" t="s">
        <v>118</v>
      </c>
      <c r="E297" s="34"/>
      <c r="F297" s="196" t="s">
        <v>505</v>
      </c>
      <c r="G297" s="34"/>
      <c r="H297" s="34"/>
      <c r="I297" s="130"/>
      <c r="J297" s="34"/>
      <c r="K297" s="34"/>
      <c r="L297" s="38"/>
      <c r="M297" s="197"/>
      <c r="N297" s="198"/>
      <c r="O297" s="78"/>
      <c r="P297" s="78"/>
      <c r="Q297" s="78"/>
      <c r="R297" s="78"/>
      <c r="S297" s="78"/>
      <c r="T297" s="79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T297" s="11" t="s">
        <v>118</v>
      </c>
      <c r="AU297" s="11" t="s">
        <v>77</v>
      </c>
    </row>
    <row r="298" spans="1:65" s="2" customFormat="1" ht="16.5" customHeight="1">
      <c r="A298" s="32"/>
      <c r="B298" s="33"/>
      <c r="C298" s="200" t="s">
        <v>507</v>
      </c>
      <c r="D298" s="200" t="s">
        <v>481</v>
      </c>
      <c r="E298" s="201" t="s">
        <v>508</v>
      </c>
      <c r="F298" s="202" t="s">
        <v>509</v>
      </c>
      <c r="G298" s="203" t="s">
        <v>173</v>
      </c>
      <c r="H298" s="204">
        <v>1</v>
      </c>
      <c r="I298" s="205"/>
      <c r="J298" s="206">
        <f>ROUND(I298*H298,2)</f>
        <v>0</v>
      </c>
      <c r="K298" s="202" t="s">
        <v>497</v>
      </c>
      <c r="L298" s="207"/>
      <c r="M298" s="208" t="s">
        <v>20</v>
      </c>
      <c r="N298" s="209" t="s">
        <v>48</v>
      </c>
      <c r="O298" s="78"/>
      <c r="P298" s="191">
        <f>O298*H298</f>
        <v>0</v>
      </c>
      <c r="Q298" s="191">
        <v>0.01</v>
      </c>
      <c r="R298" s="191">
        <f>Q298*H298</f>
        <v>0.01</v>
      </c>
      <c r="S298" s="191">
        <v>0</v>
      </c>
      <c r="T298" s="192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93" t="s">
        <v>145</v>
      </c>
      <c r="AT298" s="193" t="s">
        <v>481</v>
      </c>
      <c r="AU298" s="193" t="s">
        <v>77</v>
      </c>
      <c r="AY298" s="11" t="s">
        <v>116</v>
      </c>
      <c r="BE298" s="194">
        <f>IF(N298="základní",J298,0)</f>
        <v>0</v>
      </c>
      <c r="BF298" s="194">
        <f>IF(N298="snížená",J298,0)</f>
        <v>0</v>
      </c>
      <c r="BG298" s="194">
        <f>IF(N298="zákl. přenesená",J298,0)</f>
        <v>0</v>
      </c>
      <c r="BH298" s="194">
        <f>IF(N298="sníž. přenesená",J298,0)</f>
        <v>0</v>
      </c>
      <c r="BI298" s="194">
        <f>IF(N298="nulová",J298,0)</f>
        <v>0</v>
      </c>
      <c r="BJ298" s="11" t="s">
        <v>22</v>
      </c>
      <c r="BK298" s="194">
        <f>ROUND(I298*H298,2)</f>
        <v>0</v>
      </c>
      <c r="BL298" s="11" t="s">
        <v>115</v>
      </c>
      <c r="BM298" s="193" t="s">
        <v>510</v>
      </c>
    </row>
    <row r="299" spans="1:47" s="2" customFormat="1" ht="12">
      <c r="A299" s="32"/>
      <c r="B299" s="33"/>
      <c r="C299" s="34"/>
      <c r="D299" s="195" t="s">
        <v>118</v>
      </c>
      <c r="E299" s="34"/>
      <c r="F299" s="196" t="s">
        <v>509</v>
      </c>
      <c r="G299" s="34"/>
      <c r="H299" s="34"/>
      <c r="I299" s="130"/>
      <c r="J299" s="34"/>
      <c r="K299" s="34"/>
      <c r="L299" s="38"/>
      <c r="M299" s="197"/>
      <c r="N299" s="198"/>
      <c r="O299" s="78"/>
      <c r="P299" s="78"/>
      <c r="Q299" s="78"/>
      <c r="R299" s="78"/>
      <c r="S299" s="78"/>
      <c r="T299" s="79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T299" s="11" t="s">
        <v>118</v>
      </c>
      <c r="AU299" s="11" t="s">
        <v>77</v>
      </c>
    </row>
    <row r="300" spans="1:65" s="2" customFormat="1" ht="16.5" customHeight="1">
      <c r="A300" s="32"/>
      <c r="B300" s="33"/>
      <c r="C300" s="200" t="s">
        <v>511</v>
      </c>
      <c r="D300" s="200" t="s">
        <v>481</v>
      </c>
      <c r="E300" s="201" t="s">
        <v>512</v>
      </c>
      <c r="F300" s="202" t="s">
        <v>513</v>
      </c>
      <c r="G300" s="203" t="s">
        <v>173</v>
      </c>
      <c r="H300" s="204">
        <v>10</v>
      </c>
      <c r="I300" s="205"/>
      <c r="J300" s="206">
        <f>ROUND(I300*H300,2)</f>
        <v>0</v>
      </c>
      <c r="K300" s="202" t="s">
        <v>497</v>
      </c>
      <c r="L300" s="207"/>
      <c r="M300" s="208" t="s">
        <v>20</v>
      </c>
      <c r="N300" s="209" t="s">
        <v>48</v>
      </c>
      <c r="O300" s="78"/>
      <c r="P300" s="191">
        <f>O300*H300</f>
        <v>0</v>
      </c>
      <c r="Q300" s="191">
        <v>0.01</v>
      </c>
      <c r="R300" s="191">
        <f>Q300*H300</f>
        <v>0.1</v>
      </c>
      <c r="S300" s="191">
        <v>0</v>
      </c>
      <c r="T300" s="192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93" t="s">
        <v>145</v>
      </c>
      <c r="AT300" s="193" t="s">
        <v>481</v>
      </c>
      <c r="AU300" s="193" t="s">
        <v>77</v>
      </c>
      <c r="AY300" s="11" t="s">
        <v>116</v>
      </c>
      <c r="BE300" s="194">
        <f>IF(N300="základní",J300,0)</f>
        <v>0</v>
      </c>
      <c r="BF300" s="194">
        <f>IF(N300="snížená",J300,0)</f>
        <v>0</v>
      </c>
      <c r="BG300" s="194">
        <f>IF(N300="zákl. přenesená",J300,0)</f>
        <v>0</v>
      </c>
      <c r="BH300" s="194">
        <f>IF(N300="sníž. přenesená",J300,0)</f>
        <v>0</v>
      </c>
      <c r="BI300" s="194">
        <f>IF(N300="nulová",J300,0)</f>
        <v>0</v>
      </c>
      <c r="BJ300" s="11" t="s">
        <v>22</v>
      </c>
      <c r="BK300" s="194">
        <f>ROUND(I300*H300,2)</f>
        <v>0</v>
      </c>
      <c r="BL300" s="11" t="s">
        <v>115</v>
      </c>
      <c r="BM300" s="193" t="s">
        <v>514</v>
      </c>
    </row>
    <row r="301" spans="1:47" s="2" customFormat="1" ht="12">
      <c r="A301" s="32"/>
      <c r="B301" s="33"/>
      <c r="C301" s="34"/>
      <c r="D301" s="195" t="s">
        <v>118</v>
      </c>
      <c r="E301" s="34"/>
      <c r="F301" s="196" t="s">
        <v>513</v>
      </c>
      <c r="G301" s="34"/>
      <c r="H301" s="34"/>
      <c r="I301" s="130"/>
      <c r="J301" s="34"/>
      <c r="K301" s="34"/>
      <c r="L301" s="38"/>
      <c r="M301" s="197"/>
      <c r="N301" s="198"/>
      <c r="O301" s="78"/>
      <c r="P301" s="78"/>
      <c r="Q301" s="78"/>
      <c r="R301" s="78"/>
      <c r="S301" s="78"/>
      <c r="T301" s="79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T301" s="11" t="s">
        <v>118</v>
      </c>
      <c r="AU301" s="11" t="s">
        <v>77</v>
      </c>
    </row>
    <row r="302" spans="1:65" s="2" customFormat="1" ht="16.5" customHeight="1">
      <c r="A302" s="32"/>
      <c r="B302" s="33"/>
      <c r="C302" s="200" t="s">
        <v>515</v>
      </c>
      <c r="D302" s="200" t="s">
        <v>481</v>
      </c>
      <c r="E302" s="201" t="s">
        <v>516</v>
      </c>
      <c r="F302" s="202" t="s">
        <v>517</v>
      </c>
      <c r="G302" s="203" t="s">
        <v>173</v>
      </c>
      <c r="H302" s="204">
        <v>1</v>
      </c>
      <c r="I302" s="205"/>
      <c r="J302" s="206">
        <f>ROUND(I302*H302,2)</f>
        <v>0</v>
      </c>
      <c r="K302" s="202" t="s">
        <v>497</v>
      </c>
      <c r="L302" s="207"/>
      <c r="M302" s="208" t="s">
        <v>20</v>
      </c>
      <c r="N302" s="209" t="s">
        <v>48</v>
      </c>
      <c r="O302" s="78"/>
      <c r="P302" s="191">
        <f>O302*H302</f>
        <v>0</v>
      </c>
      <c r="Q302" s="191">
        <v>0.01</v>
      </c>
      <c r="R302" s="191">
        <f>Q302*H302</f>
        <v>0.01</v>
      </c>
      <c r="S302" s="191">
        <v>0</v>
      </c>
      <c r="T302" s="192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93" t="s">
        <v>145</v>
      </c>
      <c r="AT302" s="193" t="s">
        <v>481</v>
      </c>
      <c r="AU302" s="193" t="s">
        <v>77</v>
      </c>
      <c r="AY302" s="11" t="s">
        <v>116</v>
      </c>
      <c r="BE302" s="194">
        <f>IF(N302="základní",J302,0)</f>
        <v>0</v>
      </c>
      <c r="BF302" s="194">
        <f>IF(N302="snížená",J302,0)</f>
        <v>0</v>
      </c>
      <c r="BG302" s="194">
        <f>IF(N302="zákl. přenesená",J302,0)</f>
        <v>0</v>
      </c>
      <c r="BH302" s="194">
        <f>IF(N302="sníž. přenesená",J302,0)</f>
        <v>0</v>
      </c>
      <c r="BI302" s="194">
        <f>IF(N302="nulová",J302,0)</f>
        <v>0</v>
      </c>
      <c r="BJ302" s="11" t="s">
        <v>22</v>
      </c>
      <c r="BK302" s="194">
        <f>ROUND(I302*H302,2)</f>
        <v>0</v>
      </c>
      <c r="BL302" s="11" t="s">
        <v>115</v>
      </c>
      <c r="BM302" s="193" t="s">
        <v>518</v>
      </c>
    </row>
    <row r="303" spans="1:47" s="2" customFormat="1" ht="12">
      <c r="A303" s="32"/>
      <c r="B303" s="33"/>
      <c r="C303" s="34"/>
      <c r="D303" s="195" t="s">
        <v>118</v>
      </c>
      <c r="E303" s="34"/>
      <c r="F303" s="196" t="s">
        <v>517</v>
      </c>
      <c r="G303" s="34"/>
      <c r="H303" s="34"/>
      <c r="I303" s="130"/>
      <c r="J303" s="34"/>
      <c r="K303" s="34"/>
      <c r="L303" s="38"/>
      <c r="M303" s="197"/>
      <c r="N303" s="198"/>
      <c r="O303" s="78"/>
      <c r="P303" s="78"/>
      <c r="Q303" s="78"/>
      <c r="R303" s="78"/>
      <c r="S303" s="78"/>
      <c r="T303" s="79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T303" s="11" t="s">
        <v>118</v>
      </c>
      <c r="AU303" s="11" t="s">
        <v>77</v>
      </c>
    </row>
    <row r="304" spans="1:65" s="2" customFormat="1" ht="16.5" customHeight="1">
      <c r="A304" s="32"/>
      <c r="B304" s="33"/>
      <c r="C304" s="200" t="s">
        <v>519</v>
      </c>
      <c r="D304" s="200" t="s">
        <v>481</v>
      </c>
      <c r="E304" s="201" t="s">
        <v>520</v>
      </c>
      <c r="F304" s="202" t="s">
        <v>521</v>
      </c>
      <c r="G304" s="203" t="s">
        <v>173</v>
      </c>
      <c r="H304" s="204">
        <v>1</v>
      </c>
      <c r="I304" s="205"/>
      <c r="J304" s="206">
        <f>ROUND(I304*H304,2)</f>
        <v>0</v>
      </c>
      <c r="K304" s="202" t="s">
        <v>497</v>
      </c>
      <c r="L304" s="207"/>
      <c r="M304" s="208" t="s">
        <v>20</v>
      </c>
      <c r="N304" s="209" t="s">
        <v>48</v>
      </c>
      <c r="O304" s="78"/>
      <c r="P304" s="191">
        <f>O304*H304</f>
        <v>0</v>
      </c>
      <c r="Q304" s="191">
        <v>0.018</v>
      </c>
      <c r="R304" s="191">
        <f>Q304*H304</f>
        <v>0.018</v>
      </c>
      <c r="S304" s="191">
        <v>0</v>
      </c>
      <c r="T304" s="192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93" t="s">
        <v>145</v>
      </c>
      <c r="AT304" s="193" t="s">
        <v>481</v>
      </c>
      <c r="AU304" s="193" t="s">
        <v>77</v>
      </c>
      <c r="AY304" s="11" t="s">
        <v>116</v>
      </c>
      <c r="BE304" s="194">
        <f>IF(N304="základní",J304,0)</f>
        <v>0</v>
      </c>
      <c r="BF304" s="194">
        <f>IF(N304="snížená",J304,0)</f>
        <v>0</v>
      </c>
      <c r="BG304" s="194">
        <f>IF(N304="zákl. přenesená",J304,0)</f>
        <v>0</v>
      </c>
      <c r="BH304" s="194">
        <f>IF(N304="sníž. přenesená",J304,0)</f>
        <v>0</v>
      </c>
      <c r="BI304" s="194">
        <f>IF(N304="nulová",J304,0)</f>
        <v>0</v>
      </c>
      <c r="BJ304" s="11" t="s">
        <v>22</v>
      </c>
      <c r="BK304" s="194">
        <f>ROUND(I304*H304,2)</f>
        <v>0</v>
      </c>
      <c r="BL304" s="11" t="s">
        <v>115</v>
      </c>
      <c r="BM304" s="193" t="s">
        <v>522</v>
      </c>
    </row>
    <row r="305" spans="1:47" s="2" customFormat="1" ht="12">
      <c r="A305" s="32"/>
      <c r="B305" s="33"/>
      <c r="C305" s="34"/>
      <c r="D305" s="195" t="s">
        <v>118</v>
      </c>
      <c r="E305" s="34"/>
      <c r="F305" s="196" t="s">
        <v>521</v>
      </c>
      <c r="G305" s="34"/>
      <c r="H305" s="34"/>
      <c r="I305" s="130"/>
      <c r="J305" s="34"/>
      <c r="K305" s="34"/>
      <c r="L305" s="38"/>
      <c r="M305" s="197"/>
      <c r="N305" s="198"/>
      <c r="O305" s="78"/>
      <c r="P305" s="78"/>
      <c r="Q305" s="78"/>
      <c r="R305" s="78"/>
      <c r="S305" s="78"/>
      <c r="T305" s="79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T305" s="11" t="s">
        <v>118</v>
      </c>
      <c r="AU305" s="11" t="s">
        <v>77</v>
      </c>
    </row>
    <row r="306" spans="1:65" s="2" customFormat="1" ht="16.5" customHeight="1">
      <c r="A306" s="32"/>
      <c r="B306" s="33"/>
      <c r="C306" s="200" t="s">
        <v>523</v>
      </c>
      <c r="D306" s="200" t="s">
        <v>481</v>
      </c>
      <c r="E306" s="201" t="s">
        <v>524</v>
      </c>
      <c r="F306" s="202" t="s">
        <v>525</v>
      </c>
      <c r="G306" s="203" t="s">
        <v>173</v>
      </c>
      <c r="H306" s="204">
        <v>10</v>
      </c>
      <c r="I306" s="205"/>
      <c r="J306" s="206">
        <f>ROUND(I306*H306,2)</f>
        <v>0</v>
      </c>
      <c r="K306" s="202" t="s">
        <v>497</v>
      </c>
      <c r="L306" s="207"/>
      <c r="M306" s="208" t="s">
        <v>20</v>
      </c>
      <c r="N306" s="209" t="s">
        <v>48</v>
      </c>
      <c r="O306" s="78"/>
      <c r="P306" s="191">
        <f>O306*H306</f>
        <v>0</v>
      </c>
      <c r="Q306" s="191">
        <v>0.07</v>
      </c>
      <c r="R306" s="191">
        <f>Q306*H306</f>
        <v>0.7000000000000001</v>
      </c>
      <c r="S306" s="191">
        <v>0</v>
      </c>
      <c r="T306" s="192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93" t="s">
        <v>145</v>
      </c>
      <c r="AT306" s="193" t="s">
        <v>481</v>
      </c>
      <c r="AU306" s="193" t="s">
        <v>77</v>
      </c>
      <c r="AY306" s="11" t="s">
        <v>116</v>
      </c>
      <c r="BE306" s="194">
        <f>IF(N306="základní",J306,0)</f>
        <v>0</v>
      </c>
      <c r="BF306" s="194">
        <f>IF(N306="snížená",J306,0)</f>
        <v>0</v>
      </c>
      <c r="BG306" s="194">
        <f>IF(N306="zákl. přenesená",J306,0)</f>
        <v>0</v>
      </c>
      <c r="BH306" s="194">
        <f>IF(N306="sníž. přenesená",J306,0)</f>
        <v>0</v>
      </c>
      <c r="BI306" s="194">
        <f>IF(N306="nulová",J306,0)</f>
        <v>0</v>
      </c>
      <c r="BJ306" s="11" t="s">
        <v>22</v>
      </c>
      <c r="BK306" s="194">
        <f>ROUND(I306*H306,2)</f>
        <v>0</v>
      </c>
      <c r="BL306" s="11" t="s">
        <v>115</v>
      </c>
      <c r="BM306" s="193" t="s">
        <v>526</v>
      </c>
    </row>
    <row r="307" spans="1:47" s="2" customFormat="1" ht="12">
      <c r="A307" s="32"/>
      <c r="B307" s="33"/>
      <c r="C307" s="34"/>
      <c r="D307" s="195" t="s">
        <v>118</v>
      </c>
      <c r="E307" s="34"/>
      <c r="F307" s="196" t="s">
        <v>525</v>
      </c>
      <c r="G307" s="34"/>
      <c r="H307" s="34"/>
      <c r="I307" s="130"/>
      <c r="J307" s="34"/>
      <c r="K307" s="34"/>
      <c r="L307" s="38"/>
      <c r="M307" s="197"/>
      <c r="N307" s="198"/>
      <c r="O307" s="78"/>
      <c r="P307" s="78"/>
      <c r="Q307" s="78"/>
      <c r="R307" s="78"/>
      <c r="S307" s="78"/>
      <c r="T307" s="79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T307" s="11" t="s">
        <v>118</v>
      </c>
      <c r="AU307" s="11" t="s">
        <v>77</v>
      </c>
    </row>
    <row r="308" spans="1:65" s="2" customFormat="1" ht="16.5" customHeight="1">
      <c r="A308" s="32"/>
      <c r="B308" s="33"/>
      <c r="C308" s="200" t="s">
        <v>527</v>
      </c>
      <c r="D308" s="200" t="s">
        <v>481</v>
      </c>
      <c r="E308" s="201" t="s">
        <v>528</v>
      </c>
      <c r="F308" s="202" t="s">
        <v>529</v>
      </c>
      <c r="G308" s="203" t="s">
        <v>173</v>
      </c>
      <c r="H308" s="204">
        <v>10</v>
      </c>
      <c r="I308" s="205"/>
      <c r="J308" s="206">
        <f>ROUND(I308*H308,2)</f>
        <v>0</v>
      </c>
      <c r="K308" s="202" t="s">
        <v>497</v>
      </c>
      <c r="L308" s="207"/>
      <c r="M308" s="208" t="s">
        <v>20</v>
      </c>
      <c r="N308" s="209" t="s">
        <v>48</v>
      </c>
      <c r="O308" s="78"/>
      <c r="P308" s="191">
        <f>O308*H308</f>
        <v>0</v>
      </c>
      <c r="Q308" s="191">
        <v>0.018</v>
      </c>
      <c r="R308" s="191">
        <f>Q308*H308</f>
        <v>0.18</v>
      </c>
      <c r="S308" s="191">
        <v>0</v>
      </c>
      <c r="T308" s="192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93" t="s">
        <v>145</v>
      </c>
      <c r="AT308" s="193" t="s">
        <v>481</v>
      </c>
      <c r="AU308" s="193" t="s">
        <v>77</v>
      </c>
      <c r="AY308" s="11" t="s">
        <v>116</v>
      </c>
      <c r="BE308" s="194">
        <f>IF(N308="základní",J308,0)</f>
        <v>0</v>
      </c>
      <c r="BF308" s="194">
        <f>IF(N308="snížená",J308,0)</f>
        <v>0</v>
      </c>
      <c r="BG308" s="194">
        <f>IF(N308="zákl. přenesená",J308,0)</f>
        <v>0</v>
      </c>
      <c r="BH308" s="194">
        <f>IF(N308="sníž. přenesená",J308,0)</f>
        <v>0</v>
      </c>
      <c r="BI308" s="194">
        <f>IF(N308="nulová",J308,0)</f>
        <v>0</v>
      </c>
      <c r="BJ308" s="11" t="s">
        <v>22</v>
      </c>
      <c r="BK308" s="194">
        <f>ROUND(I308*H308,2)</f>
        <v>0</v>
      </c>
      <c r="BL308" s="11" t="s">
        <v>115</v>
      </c>
      <c r="BM308" s="193" t="s">
        <v>530</v>
      </c>
    </row>
    <row r="309" spans="1:47" s="2" customFormat="1" ht="12">
      <c r="A309" s="32"/>
      <c r="B309" s="33"/>
      <c r="C309" s="34"/>
      <c r="D309" s="195" t="s">
        <v>118</v>
      </c>
      <c r="E309" s="34"/>
      <c r="F309" s="196" t="s">
        <v>529</v>
      </c>
      <c r="G309" s="34"/>
      <c r="H309" s="34"/>
      <c r="I309" s="130"/>
      <c r="J309" s="34"/>
      <c r="K309" s="34"/>
      <c r="L309" s="38"/>
      <c r="M309" s="197"/>
      <c r="N309" s="198"/>
      <c r="O309" s="78"/>
      <c r="P309" s="78"/>
      <c r="Q309" s="78"/>
      <c r="R309" s="78"/>
      <c r="S309" s="78"/>
      <c r="T309" s="79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T309" s="11" t="s">
        <v>118</v>
      </c>
      <c r="AU309" s="11" t="s">
        <v>77</v>
      </c>
    </row>
    <row r="310" spans="1:65" s="2" customFormat="1" ht="21.75" customHeight="1">
      <c r="A310" s="32"/>
      <c r="B310" s="33"/>
      <c r="C310" s="200" t="s">
        <v>531</v>
      </c>
      <c r="D310" s="200" t="s">
        <v>481</v>
      </c>
      <c r="E310" s="201" t="s">
        <v>532</v>
      </c>
      <c r="F310" s="202" t="s">
        <v>533</v>
      </c>
      <c r="G310" s="203" t="s">
        <v>173</v>
      </c>
      <c r="H310" s="204">
        <v>1</v>
      </c>
      <c r="I310" s="205"/>
      <c r="J310" s="206">
        <f>ROUND(I310*H310,2)</f>
        <v>0</v>
      </c>
      <c r="K310" s="202" t="s">
        <v>497</v>
      </c>
      <c r="L310" s="207"/>
      <c r="M310" s="208" t="s">
        <v>20</v>
      </c>
      <c r="N310" s="209" t="s">
        <v>48</v>
      </c>
      <c r="O310" s="78"/>
      <c r="P310" s="191">
        <f>O310*H310</f>
        <v>0</v>
      </c>
      <c r="Q310" s="191">
        <v>0.01</v>
      </c>
      <c r="R310" s="191">
        <f>Q310*H310</f>
        <v>0.01</v>
      </c>
      <c r="S310" s="191">
        <v>0</v>
      </c>
      <c r="T310" s="192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93" t="s">
        <v>145</v>
      </c>
      <c r="AT310" s="193" t="s">
        <v>481</v>
      </c>
      <c r="AU310" s="193" t="s">
        <v>77</v>
      </c>
      <c r="AY310" s="11" t="s">
        <v>116</v>
      </c>
      <c r="BE310" s="194">
        <f>IF(N310="základní",J310,0)</f>
        <v>0</v>
      </c>
      <c r="BF310" s="194">
        <f>IF(N310="snížená",J310,0)</f>
        <v>0</v>
      </c>
      <c r="BG310" s="194">
        <f>IF(N310="zákl. přenesená",J310,0)</f>
        <v>0</v>
      </c>
      <c r="BH310" s="194">
        <f>IF(N310="sníž. přenesená",J310,0)</f>
        <v>0</v>
      </c>
      <c r="BI310" s="194">
        <f>IF(N310="nulová",J310,0)</f>
        <v>0</v>
      </c>
      <c r="BJ310" s="11" t="s">
        <v>22</v>
      </c>
      <c r="BK310" s="194">
        <f>ROUND(I310*H310,2)</f>
        <v>0</v>
      </c>
      <c r="BL310" s="11" t="s">
        <v>115</v>
      </c>
      <c r="BM310" s="193" t="s">
        <v>534</v>
      </c>
    </row>
    <row r="311" spans="1:47" s="2" customFormat="1" ht="12">
      <c r="A311" s="32"/>
      <c r="B311" s="33"/>
      <c r="C311" s="34"/>
      <c r="D311" s="195" t="s">
        <v>118</v>
      </c>
      <c r="E311" s="34"/>
      <c r="F311" s="196" t="s">
        <v>533</v>
      </c>
      <c r="G311" s="34"/>
      <c r="H311" s="34"/>
      <c r="I311" s="130"/>
      <c r="J311" s="34"/>
      <c r="K311" s="34"/>
      <c r="L311" s="38"/>
      <c r="M311" s="197"/>
      <c r="N311" s="198"/>
      <c r="O311" s="78"/>
      <c r="P311" s="78"/>
      <c r="Q311" s="78"/>
      <c r="R311" s="78"/>
      <c r="S311" s="78"/>
      <c r="T311" s="79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T311" s="11" t="s">
        <v>118</v>
      </c>
      <c r="AU311" s="11" t="s">
        <v>77</v>
      </c>
    </row>
    <row r="312" spans="1:65" s="2" customFormat="1" ht="16.5" customHeight="1">
      <c r="A312" s="32"/>
      <c r="B312" s="33"/>
      <c r="C312" s="200" t="s">
        <v>535</v>
      </c>
      <c r="D312" s="200" t="s">
        <v>481</v>
      </c>
      <c r="E312" s="201" t="s">
        <v>536</v>
      </c>
      <c r="F312" s="202" t="s">
        <v>537</v>
      </c>
      <c r="G312" s="203" t="s">
        <v>173</v>
      </c>
      <c r="H312" s="204">
        <v>2</v>
      </c>
      <c r="I312" s="205"/>
      <c r="J312" s="206">
        <f>ROUND(I312*H312,2)</f>
        <v>0</v>
      </c>
      <c r="K312" s="202" t="s">
        <v>497</v>
      </c>
      <c r="L312" s="207"/>
      <c r="M312" s="208" t="s">
        <v>20</v>
      </c>
      <c r="N312" s="209" t="s">
        <v>48</v>
      </c>
      <c r="O312" s="78"/>
      <c r="P312" s="191">
        <f>O312*H312</f>
        <v>0</v>
      </c>
      <c r="Q312" s="191">
        <v>0.009</v>
      </c>
      <c r="R312" s="191">
        <f>Q312*H312</f>
        <v>0.018</v>
      </c>
      <c r="S312" s="191">
        <v>0</v>
      </c>
      <c r="T312" s="192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93" t="s">
        <v>145</v>
      </c>
      <c r="AT312" s="193" t="s">
        <v>481</v>
      </c>
      <c r="AU312" s="193" t="s">
        <v>77</v>
      </c>
      <c r="AY312" s="11" t="s">
        <v>116</v>
      </c>
      <c r="BE312" s="194">
        <f>IF(N312="základní",J312,0)</f>
        <v>0</v>
      </c>
      <c r="BF312" s="194">
        <f>IF(N312="snížená",J312,0)</f>
        <v>0</v>
      </c>
      <c r="BG312" s="194">
        <f>IF(N312="zákl. přenesená",J312,0)</f>
        <v>0</v>
      </c>
      <c r="BH312" s="194">
        <f>IF(N312="sníž. přenesená",J312,0)</f>
        <v>0</v>
      </c>
      <c r="BI312" s="194">
        <f>IF(N312="nulová",J312,0)</f>
        <v>0</v>
      </c>
      <c r="BJ312" s="11" t="s">
        <v>22</v>
      </c>
      <c r="BK312" s="194">
        <f>ROUND(I312*H312,2)</f>
        <v>0</v>
      </c>
      <c r="BL312" s="11" t="s">
        <v>115</v>
      </c>
      <c r="BM312" s="193" t="s">
        <v>538</v>
      </c>
    </row>
    <row r="313" spans="1:47" s="2" customFormat="1" ht="12">
      <c r="A313" s="32"/>
      <c r="B313" s="33"/>
      <c r="C313" s="34"/>
      <c r="D313" s="195" t="s">
        <v>118</v>
      </c>
      <c r="E313" s="34"/>
      <c r="F313" s="196" t="s">
        <v>537</v>
      </c>
      <c r="G313" s="34"/>
      <c r="H313" s="34"/>
      <c r="I313" s="130"/>
      <c r="J313" s="34"/>
      <c r="K313" s="34"/>
      <c r="L313" s="38"/>
      <c r="M313" s="197"/>
      <c r="N313" s="198"/>
      <c r="O313" s="78"/>
      <c r="P313" s="78"/>
      <c r="Q313" s="78"/>
      <c r="R313" s="78"/>
      <c r="S313" s="78"/>
      <c r="T313" s="79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T313" s="11" t="s">
        <v>118</v>
      </c>
      <c r="AU313" s="11" t="s">
        <v>77</v>
      </c>
    </row>
    <row r="314" spans="1:65" s="2" customFormat="1" ht="16.5" customHeight="1">
      <c r="A314" s="32"/>
      <c r="B314" s="33"/>
      <c r="C314" s="200" t="s">
        <v>28</v>
      </c>
      <c r="D314" s="200" t="s">
        <v>481</v>
      </c>
      <c r="E314" s="201" t="s">
        <v>539</v>
      </c>
      <c r="F314" s="202" t="s">
        <v>540</v>
      </c>
      <c r="G314" s="203" t="s">
        <v>173</v>
      </c>
      <c r="H314" s="204">
        <v>1</v>
      </c>
      <c r="I314" s="205"/>
      <c r="J314" s="206">
        <f>ROUND(I314*H314,2)</f>
        <v>0</v>
      </c>
      <c r="K314" s="202" t="s">
        <v>497</v>
      </c>
      <c r="L314" s="207"/>
      <c r="M314" s="208" t="s">
        <v>20</v>
      </c>
      <c r="N314" s="209" t="s">
        <v>48</v>
      </c>
      <c r="O314" s="78"/>
      <c r="P314" s="191">
        <f>O314*H314</f>
        <v>0</v>
      </c>
      <c r="Q314" s="191">
        <v>0.018</v>
      </c>
      <c r="R314" s="191">
        <f>Q314*H314</f>
        <v>0.018</v>
      </c>
      <c r="S314" s="191">
        <v>0</v>
      </c>
      <c r="T314" s="192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93" t="s">
        <v>145</v>
      </c>
      <c r="AT314" s="193" t="s">
        <v>481</v>
      </c>
      <c r="AU314" s="193" t="s">
        <v>77</v>
      </c>
      <c r="AY314" s="11" t="s">
        <v>116</v>
      </c>
      <c r="BE314" s="194">
        <f>IF(N314="základní",J314,0)</f>
        <v>0</v>
      </c>
      <c r="BF314" s="194">
        <f>IF(N314="snížená",J314,0)</f>
        <v>0</v>
      </c>
      <c r="BG314" s="194">
        <f>IF(N314="zákl. přenesená",J314,0)</f>
        <v>0</v>
      </c>
      <c r="BH314" s="194">
        <f>IF(N314="sníž. přenesená",J314,0)</f>
        <v>0</v>
      </c>
      <c r="BI314" s="194">
        <f>IF(N314="nulová",J314,0)</f>
        <v>0</v>
      </c>
      <c r="BJ314" s="11" t="s">
        <v>22</v>
      </c>
      <c r="BK314" s="194">
        <f>ROUND(I314*H314,2)</f>
        <v>0</v>
      </c>
      <c r="BL314" s="11" t="s">
        <v>115</v>
      </c>
      <c r="BM314" s="193" t="s">
        <v>541</v>
      </c>
    </row>
    <row r="315" spans="1:47" s="2" customFormat="1" ht="12">
      <c r="A315" s="32"/>
      <c r="B315" s="33"/>
      <c r="C315" s="34"/>
      <c r="D315" s="195" t="s">
        <v>118</v>
      </c>
      <c r="E315" s="34"/>
      <c r="F315" s="196" t="s">
        <v>540</v>
      </c>
      <c r="G315" s="34"/>
      <c r="H315" s="34"/>
      <c r="I315" s="130"/>
      <c r="J315" s="34"/>
      <c r="K315" s="34"/>
      <c r="L315" s="38"/>
      <c r="M315" s="197"/>
      <c r="N315" s="198"/>
      <c r="O315" s="78"/>
      <c r="P315" s="78"/>
      <c r="Q315" s="78"/>
      <c r="R315" s="78"/>
      <c r="S315" s="78"/>
      <c r="T315" s="79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T315" s="11" t="s">
        <v>118</v>
      </c>
      <c r="AU315" s="11" t="s">
        <v>77</v>
      </c>
    </row>
    <row r="316" spans="1:65" s="2" customFormat="1" ht="16.5" customHeight="1">
      <c r="A316" s="32"/>
      <c r="B316" s="33"/>
      <c r="C316" s="200" t="s">
        <v>542</v>
      </c>
      <c r="D316" s="200" t="s">
        <v>481</v>
      </c>
      <c r="E316" s="201" t="s">
        <v>543</v>
      </c>
      <c r="F316" s="202" t="s">
        <v>544</v>
      </c>
      <c r="G316" s="203" t="s">
        <v>173</v>
      </c>
      <c r="H316" s="204">
        <v>2</v>
      </c>
      <c r="I316" s="205"/>
      <c r="J316" s="206">
        <f>ROUND(I316*H316,2)</f>
        <v>0</v>
      </c>
      <c r="K316" s="202" t="s">
        <v>497</v>
      </c>
      <c r="L316" s="207"/>
      <c r="M316" s="208" t="s">
        <v>20</v>
      </c>
      <c r="N316" s="209" t="s">
        <v>48</v>
      </c>
      <c r="O316" s="78"/>
      <c r="P316" s="191">
        <f>O316*H316</f>
        <v>0</v>
      </c>
      <c r="Q316" s="191">
        <v>0.002</v>
      </c>
      <c r="R316" s="191">
        <f>Q316*H316</f>
        <v>0.004</v>
      </c>
      <c r="S316" s="191">
        <v>0</v>
      </c>
      <c r="T316" s="192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93" t="s">
        <v>145</v>
      </c>
      <c r="AT316" s="193" t="s">
        <v>481</v>
      </c>
      <c r="AU316" s="193" t="s">
        <v>77</v>
      </c>
      <c r="AY316" s="11" t="s">
        <v>116</v>
      </c>
      <c r="BE316" s="194">
        <f>IF(N316="základní",J316,0)</f>
        <v>0</v>
      </c>
      <c r="BF316" s="194">
        <f>IF(N316="snížená",J316,0)</f>
        <v>0</v>
      </c>
      <c r="BG316" s="194">
        <f>IF(N316="zákl. přenesená",J316,0)</f>
        <v>0</v>
      </c>
      <c r="BH316" s="194">
        <f>IF(N316="sníž. přenesená",J316,0)</f>
        <v>0</v>
      </c>
      <c r="BI316" s="194">
        <f>IF(N316="nulová",J316,0)</f>
        <v>0</v>
      </c>
      <c r="BJ316" s="11" t="s">
        <v>22</v>
      </c>
      <c r="BK316" s="194">
        <f>ROUND(I316*H316,2)</f>
        <v>0</v>
      </c>
      <c r="BL316" s="11" t="s">
        <v>115</v>
      </c>
      <c r="BM316" s="193" t="s">
        <v>545</v>
      </c>
    </row>
    <row r="317" spans="1:47" s="2" customFormat="1" ht="12">
      <c r="A317" s="32"/>
      <c r="B317" s="33"/>
      <c r="C317" s="34"/>
      <c r="D317" s="195" t="s">
        <v>118</v>
      </c>
      <c r="E317" s="34"/>
      <c r="F317" s="196" t="s">
        <v>544</v>
      </c>
      <c r="G317" s="34"/>
      <c r="H317" s="34"/>
      <c r="I317" s="130"/>
      <c r="J317" s="34"/>
      <c r="K317" s="34"/>
      <c r="L317" s="38"/>
      <c r="M317" s="197"/>
      <c r="N317" s="198"/>
      <c r="O317" s="78"/>
      <c r="P317" s="78"/>
      <c r="Q317" s="78"/>
      <c r="R317" s="78"/>
      <c r="S317" s="78"/>
      <c r="T317" s="79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T317" s="11" t="s">
        <v>118</v>
      </c>
      <c r="AU317" s="11" t="s">
        <v>77</v>
      </c>
    </row>
    <row r="318" spans="1:65" s="2" customFormat="1" ht="21.75" customHeight="1">
      <c r="A318" s="32"/>
      <c r="B318" s="33"/>
      <c r="C318" s="200" t="s">
        <v>546</v>
      </c>
      <c r="D318" s="200" t="s">
        <v>481</v>
      </c>
      <c r="E318" s="201" t="s">
        <v>547</v>
      </c>
      <c r="F318" s="202" t="s">
        <v>548</v>
      </c>
      <c r="G318" s="203" t="s">
        <v>173</v>
      </c>
      <c r="H318" s="204">
        <v>2</v>
      </c>
      <c r="I318" s="205"/>
      <c r="J318" s="206">
        <f>ROUND(I318*H318,2)</f>
        <v>0</v>
      </c>
      <c r="K318" s="202" t="s">
        <v>497</v>
      </c>
      <c r="L318" s="207"/>
      <c r="M318" s="208" t="s">
        <v>20</v>
      </c>
      <c r="N318" s="209" t="s">
        <v>48</v>
      </c>
      <c r="O318" s="78"/>
      <c r="P318" s="191">
        <f>O318*H318</f>
        <v>0</v>
      </c>
      <c r="Q318" s="191">
        <v>0.03</v>
      </c>
      <c r="R318" s="191">
        <f>Q318*H318</f>
        <v>0.06</v>
      </c>
      <c r="S318" s="191">
        <v>0</v>
      </c>
      <c r="T318" s="192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93" t="s">
        <v>145</v>
      </c>
      <c r="AT318" s="193" t="s">
        <v>481</v>
      </c>
      <c r="AU318" s="193" t="s">
        <v>77</v>
      </c>
      <c r="AY318" s="11" t="s">
        <v>116</v>
      </c>
      <c r="BE318" s="194">
        <f>IF(N318="základní",J318,0)</f>
        <v>0</v>
      </c>
      <c r="BF318" s="194">
        <f>IF(N318="snížená",J318,0)</f>
        <v>0</v>
      </c>
      <c r="BG318" s="194">
        <f>IF(N318="zákl. přenesená",J318,0)</f>
        <v>0</v>
      </c>
      <c r="BH318" s="194">
        <f>IF(N318="sníž. přenesená",J318,0)</f>
        <v>0</v>
      </c>
      <c r="BI318" s="194">
        <f>IF(N318="nulová",J318,0)</f>
        <v>0</v>
      </c>
      <c r="BJ318" s="11" t="s">
        <v>22</v>
      </c>
      <c r="BK318" s="194">
        <f>ROUND(I318*H318,2)</f>
        <v>0</v>
      </c>
      <c r="BL318" s="11" t="s">
        <v>115</v>
      </c>
      <c r="BM318" s="193" t="s">
        <v>549</v>
      </c>
    </row>
    <row r="319" spans="1:47" s="2" customFormat="1" ht="12">
      <c r="A319" s="32"/>
      <c r="B319" s="33"/>
      <c r="C319" s="34"/>
      <c r="D319" s="195" t="s">
        <v>118</v>
      </c>
      <c r="E319" s="34"/>
      <c r="F319" s="196" t="s">
        <v>548</v>
      </c>
      <c r="G319" s="34"/>
      <c r="H319" s="34"/>
      <c r="I319" s="130"/>
      <c r="J319" s="34"/>
      <c r="K319" s="34"/>
      <c r="L319" s="38"/>
      <c r="M319" s="197"/>
      <c r="N319" s="198"/>
      <c r="O319" s="78"/>
      <c r="P319" s="78"/>
      <c r="Q319" s="78"/>
      <c r="R319" s="78"/>
      <c r="S319" s="78"/>
      <c r="T319" s="79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T319" s="11" t="s">
        <v>118</v>
      </c>
      <c r="AU319" s="11" t="s">
        <v>77</v>
      </c>
    </row>
    <row r="320" spans="1:65" s="2" customFormat="1" ht="16.5" customHeight="1">
      <c r="A320" s="32"/>
      <c r="B320" s="33"/>
      <c r="C320" s="200" t="s">
        <v>550</v>
      </c>
      <c r="D320" s="200" t="s">
        <v>481</v>
      </c>
      <c r="E320" s="201" t="s">
        <v>551</v>
      </c>
      <c r="F320" s="202" t="s">
        <v>552</v>
      </c>
      <c r="G320" s="203" t="s">
        <v>173</v>
      </c>
      <c r="H320" s="204">
        <v>2</v>
      </c>
      <c r="I320" s="205"/>
      <c r="J320" s="206">
        <f>ROUND(I320*H320,2)</f>
        <v>0</v>
      </c>
      <c r="K320" s="202" t="s">
        <v>497</v>
      </c>
      <c r="L320" s="207"/>
      <c r="M320" s="208" t="s">
        <v>20</v>
      </c>
      <c r="N320" s="209" t="s">
        <v>48</v>
      </c>
      <c r="O320" s="78"/>
      <c r="P320" s="191">
        <f>O320*H320</f>
        <v>0</v>
      </c>
      <c r="Q320" s="191">
        <v>0.0023</v>
      </c>
      <c r="R320" s="191">
        <f>Q320*H320</f>
        <v>0.0046</v>
      </c>
      <c r="S320" s="191">
        <v>0</v>
      </c>
      <c r="T320" s="192">
        <f>S320*H320</f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93" t="s">
        <v>145</v>
      </c>
      <c r="AT320" s="193" t="s">
        <v>481</v>
      </c>
      <c r="AU320" s="193" t="s">
        <v>77</v>
      </c>
      <c r="AY320" s="11" t="s">
        <v>116</v>
      </c>
      <c r="BE320" s="194">
        <f>IF(N320="základní",J320,0)</f>
        <v>0</v>
      </c>
      <c r="BF320" s="194">
        <f>IF(N320="snížená",J320,0)</f>
        <v>0</v>
      </c>
      <c r="BG320" s="194">
        <f>IF(N320="zákl. přenesená",J320,0)</f>
        <v>0</v>
      </c>
      <c r="BH320" s="194">
        <f>IF(N320="sníž. přenesená",J320,0)</f>
        <v>0</v>
      </c>
      <c r="BI320" s="194">
        <f>IF(N320="nulová",J320,0)</f>
        <v>0</v>
      </c>
      <c r="BJ320" s="11" t="s">
        <v>22</v>
      </c>
      <c r="BK320" s="194">
        <f>ROUND(I320*H320,2)</f>
        <v>0</v>
      </c>
      <c r="BL320" s="11" t="s">
        <v>115</v>
      </c>
      <c r="BM320" s="193" t="s">
        <v>553</v>
      </c>
    </row>
    <row r="321" spans="1:47" s="2" customFormat="1" ht="12">
      <c r="A321" s="32"/>
      <c r="B321" s="33"/>
      <c r="C321" s="34"/>
      <c r="D321" s="195" t="s">
        <v>118</v>
      </c>
      <c r="E321" s="34"/>
      <c r="F321" s="196" t="s">
        <v>552</v>
      </c>
      <c r="G321" s="34"/>
      <c r="H321" s="34"/>
      <c r="I321" s="130"/>
      <c r="J321" s="34"/>
      <c r="K321" s="34"/>
      <c r="L321" s="38"/>
      <c r="M321" s="197"/>
      <c r="N321" s="198"/>
      <c r="O321" s="78"/>
      <c r="P321" s="78"/>
      <c r="Q321" s="78"/>
      <c r="R321" s="78"/>
      <c r="S321" s="78"/>
      <c r="T321" s="79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T321" s="11" t="s">
        <v>118</v>
      </c>
      <c r="AU321" s="11" t="s">
        <v>77</v>
      </c>
    </row>
    <row r="322" spans="1:65" s="2" customFormat="1" ht="16.5" customHeight="1">
      <c r="A322" s="32"/>
      <c r="B322" s="33"/>
      <c r="C322" s="200" t="s">
        <v>554</v>
      </c>
      <c r="D322" s="200" t="s">
        <v>481</v>
      </c>
      <c r="E322" s="201" t="s">
        <v>555</v>
      </c>
      <c r="F322" s="202" t="s">
        <v>556</v>
      </c>
      <c r="G322" s="203" t="s">
        <v>173</v>
      </c>
      <c r="H322" s="204">
        <v>10</v>
      </c>
      <c r="I322" s="205"/>
      <c r="J322" s="206">
        <f>ROUND(I322*H322,2)</f>
        <v>0</v>
      </c>
      <c r="K322" s="202" t="s">
        <v>497</v>
      </c>
      <c r="L322" s="207"/>
      <c r="M322" s="208" t="s">
        <v>20</v>
      </c>
      <c r="N322" s="209" t="s">
        <v>48</v>
      </c>
      <c r="O322" s="78"/>
      <c r="P322" s="191">
        <f>O322*H322</f>
        <v>0</v>
      </c>
      <c r="Q322" s="191">
        <v>0.027</v>
      </c>
      <c r="R322" s="191">
        <f>Q322*H322</f>
        <v>0.27</v>
      </c>
      <c r="S322" s="191">
        <v>0</v>
      </c>
      <c r="T322" s="192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93" t="s">
        <v>145</v>
      </c>
      <c r="AT322" s="193" t="s">
        <v>481</v>
      </c>
      <c r="AU322" s="193" t="s">
        <v>77</v>
      </c>
      <c r="AY322" s="11" t="s">
        <v>116</v>
      </c>
      <c r="BE322" s="194">
        <f>IF(N322="základní",J322,0)</f>
        <v>0</v>
      </c>
      <c r="BF322" s="194">
        <f>IF(N322="snížená",J322,0)</f>
        <v>0</v>
      </c>
      <c r="BG322" s="194">
        <f>IF(N322="zákl. přenesená",J322,0)</f>
        <v>0</v>
      </c>
      <c r="BH322" s="194">
        <f>IF(N322="sníž. přenesená",J322,0)</f>
        <v>0</v>
      </c>
      <c r="BI322" s="194">
        <f>IF(N322="nulová",J322,0)</f>
        <v>0</v>
      </c>
      <c r="BJ322" s="11" t="s">
        <v>22</v>
      </c>
      <c r="BK322" s="194">
        <f>ROUND(I322*H322,2)</f>
        <v>0</v>
      </c>
      <c r="BL322" s="11" t="s">
        <v>115</v>
      </c>
      <c r="BM322" s="193" t="s">
        <v>557</v>
      </c>
    </row>
    <row r="323" spans="1:47" s="2" customFormat="1" ht="12">
      <c r="A323" s="32"/>
      <c r="B323" s="33"/>
      <c r="C323" s="34"/>
      <c r="D323" s="195" t="s">
        <v>118</v>
      </c>
      <c r="E323" s="34"/>
      <c r="F323" s="196" t="s">
        <v>556</v>
      </c>
      <c r="G323" s="34"/>
      <c r="H323" s="34"/>
      <c r="I323" s="130"/>
      <c r="J323" s="34"/>
      <c r="K323" s="34"/>
      <c r="L323" s="38"/>
      <c r="M323" s="197"/>
      <c r="N323" s="198"/>
      <c r="O323" s="78"/>
      <c r="P323" s="78"/>
      <c r="Q323" s="78"/>
      <c r="R323" s="78"/>
      <c r="S323" s="78"/>
      <c r="T323" s="79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T323" s="11" t="s">
        <v>118</v>
      </c>
      <c r="AU323" s="11" t="s">
        <v>77</v>
      </c>
    </row>
    <row r="324" spans="1:65" s="2" customFormat="1" ht="16.5" customHeight="1">
      <c r="A324" s="32"/>
      <c r="B324" s="33"/>
      <c r="C324" s="200" t="s">
        <v>558</v>
      </c>
      <c r="D324" s="200" t="s">
        <v>481</v>
      </c>
      <c r="E324" s="201" t="s">
        <v>559</v>
      </c>
      <c r="F324" s="202" t="s">
        <v>560</v>
      </c>
      <c r="G324" s="203" t="s">
        <v>173</v>
      </c>
      <c r="H324" s="204">
        <v>10</v>
      </c>
      <c r="I324" s="205"/>
      <c r="J324" s="206">
        <f>ROUND(I324*H324,2)</f>
        <v>0</v>
      </c>
      <c r="K324" s="202" t="s">
        <v>497</v>
      </c>
      <c r="L324" s="207"/>
      <c r="M324" s="208" t="s">
        <v>20</v>
      </c>
      <c r="N324" s="209" t="s">
        <v>48</v>
      </c>
      <c r="O324" s="78"/>
      <c r="P324" s="191">
        <f>O324*H324</f>
        <v>0</v>
      </c>
      <c r="Q324" s="191">
        <v>0.01</v>
      </c>
      <c r="R324" s="191">
        <f>Q324*H324</f>
        <v>0.1</v>
      </c>
      <c r="S324" s="191">
        <v>0</v>
      </c>
      <c r="T324" s="192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93" t="s">
        <v>145</v>
      </c>
      <c r="AT324" s="193" t="s">
        <v>481</v>
      </c>
      <c r="AU324" s="193" t="s">
        <v>77</v>
      </c>
      <c r="AY324" s="11" t="s">
        <v>116</v>
      </c>
      <c r="BE324" s="194">
        <f>IF(N324="základní",J324,0)</f>
        <v>0</v>
      </c>
      <c r="BF324" s="194">
        <f>IF(N324="snížená",J324,0)</f>
        <v>0</v>
      </c>
      <c r="BG324" s="194">
        <f>IF(N324="zákl. přenesená",J324,0)</f>
        <v>0</v>
      </c>
      <c r="BH324" s="194">
        <f>IF(N324="sníž. přenesená",J324,0)</f>
        <v>0</v>
      </c>
      <c r="BI324" s="194">
        <f>IF(N324="nulová",J324,0)</f>
        <v>0</v>
      </c>
      <c r="BJ324" s="11" t="s">
        <v>22</v>
      </c>
      <c r="BK324" s="194">
        <f>ROUND(I324*H324,2)</f>
        <v>0</v>
      </c>
      <c r="BL324" s="11" t="s">
        <v>115</v>
      </c>
      <c r="BM324" s="193" t="s">
        <v>561</v>
      </c>
    </row>
    <row r="325" spans="1:47" s="2" customFormat="1" ht="12">
      <c r="A325" s="32"/>
      <c r="B325" s="33"/>
      <c r="C325" s="34"/>
      <c r="D325" s="195" t="s">
        <v>118</v>
      </c>
      <c r="E325" s="34"/>
      <c r="F325" s="196" t="s">
        <v>560</v>
      </c>
      <c r="G325" s="34"/>
      <c r="H325" s="34"/>
      <c r="I325" s="130"/>
      <c r="J325" s="34"/>
      <c r="K325" s="34"/>
      <c r="L325" s="38"/>
      <c r="M325" s="197"/>
      <c r="N325" s="198"/>
      <c r="O325" s="78"/>
      <c r="P325" s="78"/>
      <c r="Q325" s="78"/>
      <c r="R325" s="78"/>
      <c r="S325" s="78"/>
      <c r="T325" s="79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T325" s="11" t="s">
        <v>118</v>
      </c>
      <c r="AU325" s="11" t="s">
        <v>77</v>
      </c>
    </row>
    <row r="326" spans="1:65" s="2" customFormat="1" ht="16.5" customHeight="1">
      <c r="A326" s="32"/>
      <c r="B326" s="33"/>
      <c r="C326" s="200" t="s">
        <v>562</v>
      </c>
      <c r="D326" s="200" t="s">
        <v>481</v>
      </c>
      <c r="E326" s="201" t="s">
        <v>563</v>
      </c>
      <c r="F326" s="202" t="s">
        <v>564</v>
      </c>
      <c r="G326" s="203" t="s">
        <v>173</v>
      </c>
      <c r="H326" s="204">
        <v>5</v>
      </c>
      <c r="I326" s="205"/>
      <c r="J326" s="206">
        <f>ROUND(I326*H326,2)</f>
        <v>0</v>
      </c>
      <c r="K326" s="202" t="s">
        <v>497</v>
      </c>
      <c r="L326" s="207"/>
      <c r="M326" s="208" t="s">
        <v>20</v>
      </c>
      <c r="N326" s="209" t="s">
        <v>48</v>
      </c>
      <c r="O326" s="78"/>
      <c r="P326" s="191">
        <f>O326*H326</f>
        <v>0</v>
      </c>
      <c r="Q326" s="191">
        <v>3E-05</v>
      </c>
      <c r="R326" s="191">
        <f>Q326*H326</f>
        <v>0.00015000000000000001</v>
      </c>
      <c r="S326" s="191">
        <v>0</v>
      </c>
      <c r="T326" s="192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93" t="s">
        <v>145</v>
      </c>
      <c r="AT326" s="193" t="s">
        <v>481</v>
      </c>
      <c r="AU326" s="193" t="s">
        <v>77</v>
      </c>
      <c r="AY326" s="11" t="s">
        <v>116</v>
      </c>
      <c r="BE326" s="194">
        <f>IF(N326="základní",J326,0)</f>
        <v>0</v>
      </c>
      <c r="BF326" s="194">
        <f>IF(N326="snížená",J326,0)</f>
        <v>0</v>
      </c>
      <c r="BG326" s="194">
        <f>IF(N326="zákl. přenesená",J326,0)</f>
        <v>0</v>
      </c>
      <c r="BH326" s="194">
        <f>IF(N326="sníž. přenesená",J326,0)</f>
        <v>0</v>
      </c>
      <c r="BI326" s="194">
        <f>IF(N326="nulová",J326,0)</f>
        <v>0</v>
      </c>
      <c r="BJ326" s="11" t="s">
        <v>22</v>
      </c>
      <c r="BK326" s="194">
        <f>ROUND(I326*H326,2)</f>
        <v>0</v>
      </c>
      <c r="BL326" s="11" t="s">
        <v>115</v>
      </c>
      <c r="BM326" s="193" t="s">
        <v>565</v>
      </c>
    </row>
    <row r="327" spans="1:47" s="2" customFormat="1" ht="12">
      <c r="A327" s="32"/>
      <c r="B327" s="33"/>
      <c r="C327" s="34"/>
      <c r="D327" s="195" t="s">
        <v>118</v>
      </c>
      <c r="E327" s="34"/>
      <c r="F327" s="196" t="s">
        <v>564</v>
      </c>
      <c r="G327" s="34"/>
      <c r="H327" s="34"/>
      <c r="I327" s="130"/>
      <c r="J327" s="34"/>
      <c r="K327" s="34"/>
      <c r="L327" s="38"/>
      <c r="M327" s="197"/>
      <c r="N327" s="198"/>
      <c r="O327" s="78"/>
      <c r="P327" s="78"/>
      <c r="Q327" s="78"/>
      <c r="R327" s="78"/>
      <c r="S327" s="78"/>
      <c r="T327" s="79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T327" s="11" t="s">
        <v>118</v>
      </c>
      <c r="AU327" s="11" t="s">
        <v>77</v>
      </c>
    </row>
    <row r="328" spans="1:65" s="2" customFormat="1" ht="16.5" customHeight="1">
      <c r="A328" s="32"/>
      <c r="B328" s="33"/>
      <c r="C328" s="200" t="s">
        <v>566</v>
      </c>
      <c r="D328" s="200" t="s">
        <v>481</v>
      </c>
      <c r="E328" s="201" t="s">
        <v>567</v>
      </c>
      <c r="F328" s="202" t="s">
        <v>568</v>
      </c>
      <c r="G328" s="203" t="s">
        <v>173</v>
      </c>
      <c r="H328" s="204">
        <v>3</v>
      </c>
      <c r="I328" s="205"/>
      <c r="J328" s="206">
        <f>ROUND(I328*H328,2)</f>
        <v>0</v>
      </c>
      <c r="K328" s="202" t="s">
        <v>497</v>
      </c>
      <c r="L328" s="207"/>
      <c r="M328" s="208" t="s">
        <v>20</v>
      </c>
      <c r="N328" s="209" t="s">
        <v>48</v>
      </c>
      <c r="O328" s="78"/>
      <c r="P328" s="191">
        <f>O328*H328</f>
        <v>0</v>
      </c>
      <c r="Q328" s="191">
        <v>0.005</v>
      </c>
      <c r="R328" s="191">
        <f>Q328*H328</f>
        <v>0.015</v>
      </c>
      <c r="S328" s="191">
        <v>0</v>
      </c>
      <c r="T328" s="192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93" t="s">
        <v>145</v>
      </c>
      <c r="AT328" s="193" t="s">
        <v>481</v>
      </c>
      <c r="AU328" s="193" t="s">
        <v>77</v>
      </c>
      <c r="AY328" s="11" t="s">
        <v>116</v>
      </c>
      <c r="BE328" s="194">
        <f>IF(N328="základní",J328,0)</f>
        <v>0</v>
      </c>
      <c r="BF328" s="194">
        <f>IF(N328="snížená",J328,0)</f>
        <v>0</v>
      </c>
      <c r="BG328" s="194">
        <f>IF(N328="zákl. přenesená",J328,0)</f>
        <v>0</v>
      </c>
      <c r="BH328" s="194">
        <f>IF(N328="sníž. přenesená",J328,0)</f>
        <v>0</v>
      </c>
      <c r="BI328" s="194">
        <f>IF(N328="nulová",J328,0)</f>
        <v>0</v>
      </c>
      <c r="BJ328" s="11" t="s">
        <v>22</v>
      </c>
      <c r="BK328" s="194">
        <f>ROUND(I328*H328,2)</f>
        <v>0</v>
      </c>
      <c r="BL328" s="11" t="s">
        <v>115</v>
      </c>
      <c r="BM328" s="193" t="s">
        <v>569</v>
      </c>
    </row>
    <row r="329" spans="1:47" s="2" customFormat="1" ht="12">
      <c r="A329" s="32"/>
      <c r="B329" s="33"/>
      <c r="C329" s="34"/>
      <c r="D329" s="195" t="s">
        <v>118</v>
      </c>
      <c r="E329" s="34"/>
      <c r="F329" s="196" t="s">
        <v>568</v>
      </c>
      <c r="G329" s="34"/>
      <c r="H329" s="34"/>
      <c r="I329" s="130"/>
      <c r="J329" s="34"/>
      <c r="K329" s="34"/>
      <c r="L329" s="38"/>
      <c r="M329" s="197"/>
      <c r="N329" s="198"/>
      <c r="O329" s="78"/>
      <c r="P329" s="78"/>
      <c r="Q329" s="78"/>
      <c r="R329" s="78"/>
      <c r="S329" s="78"/>
      <c r="T329" s="79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T329" s="11" t="s">
        <v>118</v>
      </c>
      <c r="AU329" s="11" t="s">
        <v>77</v>
      </c>
    </row>
    <row r="330" spans="1:65" s="2" customFormat="1" ht="16.5" customHeight="1">
      <c r="A330" s="32"/>
      <c r="B330" s="33"/>
      <c r="C330" s="200" t="s">
        <v>570</v>
      </c>
      <c r="D330" s="200" t="s">
        <v>481</v>
      </c>
      <c r="E330" s="201" t="s">
        <v>571</v>
      </c>
      <c r="F330" s="202" t="s">
        <v>572</v>
      </c>
      <c r="G330" s="203" t="s">
        <v>173</v>
      </c>
      <c r="H330" s="204">
        <v>5</v>
      </c>
      <c r="I330" s="205"/>
      <c r="J330" s="206">
        <f>ROUND(I330*H330,2)</f>
        <v>0</v>
      </c>
      <c r="K330" s="202" t="s">
        <v>497</v>
      </c>
      <c r="L330" s="207"/>
      <c r="M330" s="208" t="s">
        <v>20</v>
      </c>
      <c r="N330" s="209" t="s">
        <v>48</v>
      </c>
      <c r="O330" s="78"/>
      <c r="P330" s="191">
        <f>O330*H330</f>
        <v>0</v>
      </c>
      <c r="Q330" s="191">
        <v>0.001</v>
      </c>
      <c r="R330" s="191">
        <f>Q330*H330</f>
        <v>0.005</v>
      </c>
      <c r="S330" s="191">
        <v>0</v>
      </c>
      <c r="T330" s="192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93" t="s">
        <v>145</v>
      </c>
      <c r="AT330" s="193" t="s">
        <v>481</v>
      </c>
      <c r="AU330" s="193" t="s">
        <v>77</v>
      </c>
      <c r="AY330" s="11" t="s">
        <v>116</v>
      </c>
      <c r="BE330" s="194">
        <f>IF(N330="základní",J330,0)</f>
        <v>0</v>
      </c>
      <c r="BF330" s="194">
        <f>IF(N330="snížená",J330,0)</f>
        <v>0</v>
      </c>
      <c r="BG330" s="194">
        <f>IF(N330="zákl. přenesená",J330,0)</f>
        <v>0</v>
      </c>
      <c r="BH330" s="194">
        <f>IF(N330="sníž. přenesená",J330,0)</f>
        <v>0</v>
      </c>
      <c r="BI330" s="194">
        <f>IF(N330="nulová",J330,0)</f>
        <v>0</v>
      </c>
      <c r="BJ330" s="11" t="s">
        <v>22</v>
      </c>
      <c r="BK330" s="194">
        <f>ROUND(I330*H330,2)</f>
        <v>0</v>
      </c>
      <c r="BL330" s="11" t="s">
        <v>115</v>
      </c>
      <c r="BM330" s="193" t="s">
        <v>573</v>
      </c>
    </row>
    <row r="331" spans="1:47" s="2" customFormat="1" ht="12">
      <c r="A331" s="32"/>
      <c r="B331" s="33"/>
      <c r="C331" s="34"/>
      <c r="D331" s="195" t="s">
        <v>118</v>
      </c>
      <c r="E331" s="34"/>
      <c r="F331" s="196" t="s">
        <v>572</v>
      </c>
      <c r="G331" s="34"/>
      <c r="H331" s="34"/>
      <c r="I331" s="130"/>
      <c r="J331" s="34"/>
      <c r="K331" s="34"/>
      <c r="L331" s="38"/>
      <c r="M331" s="197"/>
      <c r="N331" s="198"/>
      <c r="O331" s="78"/>
      <c r="P331" s="78"/>
      <c r="Q331" s="78"/>
      <c r="R331" s="78"/>
      <c r="S331" s="78"/>
      <c r="T331" s="79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T331" s="11" t="s">
        <v>118</v>
      </c>
      <c r="AU331" s="11" t="s">
        <v>77</v>
      </c>
    </row>
    <row r="332" spans="1:65" s="2" customFormat="1" ht="16.5" customHeight="1">
      <c r="A332" s="32"/>
      <c r="B332" s="33"/>
      <c r="C332" s="200" t="s">
        <v>574</v>
      </c>
      <c r="D332" s="200" t="s">
        <v>481</v>
      </c>
      <c r="E332" s="201" t="s">
        <v>575</v>
      </c>
      <c r="F332" s="202" t="s">
        <v>576</v>
      </c>
      <c r="G332" s="203" t="s">
        <v>173</v>
      </c>
      <c r="H332" s="204">
        <v>5</v>
      </c>
      <c r="I332" s="205"/>
      <c r="J332" s="206">
        <f>ROUND(I332*H332,2)</f>
        <v>0</v>
      </c>
      <c r="K332" s="202" t="s">
        <v>497</v>
      </c>
      <c r="L332" s="207"/>
      <c r="M332" s="208" t="s">
        <v>20</v>
      </c>
      <c r="N332" s="209" t="s">
        <v>48</v>
      </c>
      <c r="O332" s="78"/>
      <c r="P332" s="191">
        <f>O332*H332</f>
        <v>0</v>
      </c>
      <c r="Q332" s="191">
        <v>0.003</v>
      </c>
      <c r="R332" s="191">
        <f>Q332*H332</f>
        <v>0.015</v>
      </c>
      <c r="S332" s="191">
        <v>0</v>
      </c>
      <c r="T332" s="192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93" t="s">
        <v>145</v>
      </c>
      <c r="AT332" s="193" t="s">
        <v>481</v>
      </c>
      <c r="AU332" s="193" t="s">
        <v>77</v>
      </c>
      <c r="AY332" s="11" t="s">
        <v>116</v>
      </c>
      <c r="BE332" s="194">
        <f>IF(N332="základní",J332,0)</f>
        <v>0</v>
      </c>
      <c r="BF332" s="194">
        <f>IF(N332="snížená",J332,0)</f>
        <v>0</v>
      </c>
      <c r="BG332" s="194">
        <f>IF(N332="zákl. přenesená",J332,0)</f>
        <v>0</v>
      </c>
      <c r="BH332" s="194">
        <f>IF(N332="sníž. přenesená",J332,0)</f>
        <v>0</v>
      </c>
      <c r="BI332" s="194">
        <f>IF(N332="nulová",J332,0)</f>
        <v>0</v>
      </c>
      <c r="BJ332" s="11" t="s">
        <v>22</v>
      </c>
      <c r="BK332" s="194">
        <f>ROUND(I332*H332,2)</f>
        <v>0</v>
      </c>
      <c r="BL332" s="11" t="s">
        <v>115</v>
      </c>
      <c r="BM332" s="193" t="s">
        <v>577</v>
      </c>
    </row>
    <row r="333" spans="1:47" s="2" customFormat="1" ht="12">
      <c r="A333" s="32"/>
      <c r="B333" s="33"/>
      <c r="C333" s="34"/>
      <c r="D333" s="195" t="s">
        <v>118</v>
      </c>
      <c r="E333" s="34"/>
      <c r="F333" s="196" t="s">
        <v>576</v>
      </c>
      <c r="G333" s="34"/>
      <c r="H333" s="34"/>
      <c r="I333" s="130"/>
      <c r="J333" s="34"/>
      <c r="K333" s="34"/>
      <c r="L333" s="38"/>
      <c r="M333" s="197"/>
      <c r="N333" s="198"/>
      <c r="O333" s="78"/>
      <c r="P333" s="78"/>
      <c r="Q333" s="78"/>
      <c r="R333" s="78"/>
      <c r="S333" s="78"/>
      <c r="T333" s="79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T333" s="11" t="s">
        <v>118</v>
      </c>
      <c r="AU333" s="11" t="s">
        <v>77</v>
      </c>
    </row>
    <row r="334" spans="1:65" s="2" customFormat="1" ht="16.5" customHeight="1">
      <c r="A334" s="32"/>
      <c r="B334" s="33"/>
      <c r="C334" s="200" t="s">
        <v>578</v>
      </c>
      <c r="D334" s="200" t="s">
        <v>481</v>
      </c>
      <c r="E334" s="201" t="s">
        <v>579</v>
      </c>
      <c r="F334" s="202" t="s">
        <v>580</v>
      </c>
      <c r="G334" s="203" t="s">
        <v>173</v>
      </c>
      <c r="H334" s="204">
        <v>1</v>
      </c>
      <c r="I334" s="205"/>
      <c r="J334" s="206">
        <f>ROUND(I334*H334,2)</f>
        <v>0</v>
      </c>
      <c r="K334" s="202" t="s">
        <v>497</v>
      </c>
      <c r="L334" s="207"/>
      <c r="M334" s="208" t="s">
        <v>20</v>
      </c>
      <c r="N334" s="209" t="s">
        <v>48</v>
      </c>
      <c r="O334" s="78"/>
      <c r="P334" s="191">
        <f>O334*H334</f>
        <v>0</v>
      </c>
      <c r="Q334" s="191">
        <v>0.005</v>
      </c>
      <c r="R334" s="191">
        <f>Q334*H334</f>
        <v>0.005</v>
      </c>
      <c r="S334" s="191">
        <v>0</v>
      </c>
      <c r="T334" s="192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93" t="s">
        <v>145</v>
      </c>
      <c r="AT334" s="193" t="s">
        <v>481</v>
      </c>
      <c r="AU334" s="193" t="s">
        <v>77</v>
      </c>
      <c r="AY334" s="11" t="s">
        <v>116</v>
      </c>
      <c r="BE334" s="194">
        <f>IF(N334="základní",J334,0)</f>
        <v>0</v>
      </c>
      <c r="BF334" s="194">
        <f>IF(N334="snížená",J334,0)</f>
        <v>0</v>
      </c>
      <c r="BG334" s="194">
        <f>IF(N334="zákl. přenesená",J334,0)</f>
        <v>0</v>
      </c>
      <c r="BH334" s="194">
        <f>IF(N334="sníž. přenesená",J334,0)</f>
        <v>0</v>
      </c>
      <c r="BI334" s="194">
        <f>IF(N334="nulová",J334,0)</f>
        <v>0</v>
      </c>
      <c r="BJ334" s="11" t="s">
        <v>22</v>
      </c>
      <c r="BK334" s="194">
        <f>ROUND(I334*H334,2)</f>
        <v>0</v>
      </c>
      <c r="BL334" s="11" t="s">
        <v>115</v>
      </c>
      <c r="BM334" s="193" t="s">
        <v>581</v>
      </c>
    </row>
    <row r="335" spans="1:47" s="2" customFormat="1" ht="12">
      <c r="A335" s="32"/>
      <c r="B335" s="33"/>
      <c r="C335" s="34"/>
      <c r="D335" s="195" t="s">
        <v>118</v>
      </c>
      <c r="E335" s="34"/>
      <c r="F335" s="196" t="s">
        <v>580</v>
      </c>
      <c r="G335" s="34"/>
      <c r="H335" s="34"/>
      <c r="I335" s="130"/>
      <c r="J335" s="34"/>
      <c r="K335" s="34"/>
      <c r="L335" s="38"/>
      <c r="M335" s="197"/>
      <c r="N335" s="198"/>
      <c r="O335" s="78"/>
      <c r="P335" s="78"/>
      <c r="Q335" s="78"/>
      <c r="R335" s="78"/>
      <c r="S335" s="78"/>
      <c r="T335" s="79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T335" s="11" t="s">
        <v>118</v>
      </c>
      <c r="AU335" s="11" t="s">
        <v>77</v>
      </c>
    </row>
    <row r="336" spans="1:65" s="2" customFormat="1" ht="16.5" customHeight="1">
      <c r="A336" s="32"/>
      <c r="B336" s="33"/>
      <c r="C336" s="200" t="s">
        <v>582</v>
      </c>
      <c r="D336" s="200" t="s">
        <v>481</v>
      </c>
      <c r="E336" s="201" t="s">
        <v>583</v>
      </c>
      <c r="F336" s="202" t="s">
        <v>584</v>
      </c>
      <c r="G336" s="203" t="s">
        <v>173</v>
      </c>
      <c r="H336" s="204">
        <v>4</v>
      </c>
      <c r="I336" s="205"/>
      <c r="J336" s="206">
        <f>ROUND(I336*H336,2)</f>
        <v>0</v>
      </c>
      <c r="K336" s="202" t="s">
        <v>497</v>
      </c>
      <c r="L336" s="207"/>
      <c r="M336" s="208" t="s">
        <v>20</v>
      </c>
      <c r="N336" s="209" t="s">
        <v>48</v>
      </c>
      <c r="O336" s="78"/>
      <c r="P336" s="191">
        <f>O336*H336</f>
        <v>0</v>
      </c>
      <c r="Q336" s="191">
        <v>0.015</v>
      </c>
      <c r="R336" s="191">
        <f>Q336*H336</f>
        <v>0.06</v>
      </c>
      <c r="S336" s="191">
        <v>0</v>
      </c>
      <c r="T336" s="192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93" t="s">
        <v>145</v>
      </c>
      <c r="AT336" s="193" t="s">
        <v>481</v>
      </c>
      <c r="AU336" s="193" t="s">
        <v>77</v>
      </c>
      <c r="AY336" s="11" t="s">
        <v>116</v>
      </c>
      <c r="BE336" s="194">
        <f>IF(N336="základní",J336,0)</f>
        <v>0</v>
      </c>
      <c r="BF336" s="194">
        <f>IF(N336="snížená",J336,0)</f>
        <v>0</v>
      </c>
      <c r="BG336" s="194">
        <f>IF(N336="zákl. přenesená",J336,0)</f>
        <v>0</v>
      </c>
      <c r="BH336" s="194">
        <f>IF(N336="sníž. přenesená",J336,0)</f>
        <v>0</v>
      </c>
      <c r="BI336" s="194">
        <f>IF(N336="nulová",J336,0)</f>
        <v>0</v>
      </c>
      <c r="BJ336" s="11" t="s">
        <v>22</v>
      </c>
      <c r="BK336" s="194">
        <f>ROUND(I336*H336,2)</f>
        <v>0</v>
      </c>
      <c r="BL336" s="11" t="s">
        <v>115</v>
      </c>
      <c r="BM336" s="193" t="s">
        <v>585</v>
      </c>
    </row>
    <row r="337" spans="1:47" s="2" customFormat="1" ht="12">
      <c r="A337" s="32"/>
      <c r="B337" s="33"/>
      <c r="C337" s="34"/>
      <c r="D337" s="195" t="s">
        <v>118</v>
      </c>
      <c r="E337" s="34"/>
      <c r="F337" s="196" t="s">
        <v>584</v>
      </c>
      <c r="G337" s="34"/>
      <c r="H337" s="34"/>
      <c r="I337" s="130"/>
      <c r="J337" s="34"/>
      <c r="K337" s="34"/>
      <c r="L337" s="38"/>
      <c r="M337" s="197"/>
      <c r="N337" s="198"/>
      <c r="O337" s="78"/>
      <c r="P337" s="78"/>
      <c r="Q337" s="78"/>
      <c r="R337" s="78"/>
      <c r="S337" s="78"/>
      <c r="T337" s="79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T337" s="11" t="s">
        <v>118</v>
      </c>
      <c r="AU337" s="11" t="s">
        <v>77</v>
      </c>
    </row>
    <row r="338" spans="1:65" s="2" customFormat="1" ht="16.5" customHeight="1">
      <c r="A338" s="32"/>
      <c r="B338" s="33"/>
      <c r="C338" s="200" t="s">
        <v>586</v>
      </c>
      <c r="D338" s="200" t="s">
        <v>481</v>
      </c>
      <c r="E338" s="201" t="s">
        <v>587</v>
      </c>
      <c r="F338" s="202" t="s">
        <v>588</v>
      </c>
      <c r="G338" s="203" t="s">
        <v>173</v>
      </c>
      <c r="H338" s="204">
        <v>5</v>
      </c>
      <c r="I338" s="205"/>
      <c r="J338" s="206">
        <f>ROUND(I338*H338,2)</f>
        <v>0</v>
      </c>
      <c r="K338" s="202" t="s">
        <v>497</v>
      </c>
      <c r="L338" s="207"/>
      <c r="M338" s="208" t="s">
        <v>20</v>
      </c>
      <c r="N338" s="209" t="s">
        <v>48</v>
      </c>
      <c r="O338" s="78"/>
      <c r="P338" s="191">
        <f>O338*H338</f>
        <v>0</v>
      </c>
      <c r="Q338" s="191">
        <v>0.018</v>
      </c>
      <c r="R338" s="191">
        <f>Q338*H338</f>
        <v>0.09</v>
      </c>
      <c r="S338" s="191">
        <v>0</v>
      </c>
      <c r="T338" s="192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93" t="s">
        <v>145</v>
      </c>
      <c r="AT338" s="193" t="s">
        <v>481</v>
      </c>
      <c r="AU338" s="193" t="s">
        <v>77</v>
      </c>
      <c r="AY338" s="11" t="s">
        <v>116</v>
      </c>
      <c r="BE338" s="194">
        <f>IF(N338="základní",J338,0)</f>
        <v>0</v>
      </c>
      <c r="BF338" s="194">
        <f>IF(N338="snížená",J338,0)</f>
        <v>0</v>
      </c>
      <c r="BG338" s="194">
        <f>IF(N338="zákl. přenesená",J338,0)</f>
        <v>0</v>
      </c>
      <c r="BH338" s="194">
        <f>IF(N338="sníž. přenesená",J338,0)</f>
        <v>0</v>
      </c>
      <c r="BI338" s="194">
        <f>IF(N338="nulová",J338,0)</f>
        <v>0</v>
      </c>
      <c r="BJ338" s="11" t="s">
        <v>22</v>
      </c>
      <c r="BK338" s="194">
        <f>ROUND(I338*H338,2)</f>
        <v>0</v>
      </c>
      <c r="BL338" s="11" t="s">
        <v>115</v>
      </c>
      <c r="BM338" s="193" t="s">
        <v>589</v>
      </c>
    </row>
    <row r="339" spans="1:47" s="2" customFormat="1" ht="12">
      <c r="A339" s="32"/>
      <c r="B339" s="33"/>
      <c r="C339" s="34"/>
      <c r="D339" s="195" t="s">
        <v>118</v>
      </c>
      <c r="E339" s="34"/>
      <c r="F339" s="196" t="s">
        <v>588</v>
      </c>
      <c r="G339" s="34"/>
      <c r="H339" s="34"/>
      <c r="I339" s="130"/>
      <c r="J339" s="34"/>
      <c r="K339" s="34"/>
      <c r="L339" s="38"/>
      <c r="M339" s="210"/>
      <c r="N339" s="211"/>
      <c r="O339" s="212"/>
      <c r="P339" s="212"/>
      <c r="Q339" s="212"/>
      <c r="R339" s="212"/>
      <c r="S339" s="212"/>
      <c r="T339" s="213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T339" s="11" t="s">
        <v>118</v>
      </c>
      <c r="AU339" s="11" t="s">
        <v>77</v>
      </c>
    </row>
    <row r="340" spans="1:31" s="2" customFormat="1" ht="6.95" customHeight="1">
      <c r="A340" s="32"/>
      <c r="B340" s="53"/>
      <c r="C340" s="54"/>
      <c r="D340" s="54"/>
      <c r="E340" s="54"/>
      <c r="F340" s="54"/>
      <c r="G340" s="54"/>
      <c r="H340" s="54"/>
      <c r="I340" s="160"/>
      <c r="J340" s="54"/>
      <c r="K340" s="54"/>
      <c r="L340" s="38"/>
      <c r="M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</row>
  </sheetData>
  <sheetProtection password="CC35" sheet="1" objects="1" scenarios="1" formatColumns="0" formatRows="0" autoFilter="0"/>
  <autoFilter ref="C78:K339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1" t="s">
        <v>89</v>
      </c>
    </row>
    <row r="3" spans="2:46" s="1" customFormat="1" ht="6.95" customHeight="1" hidden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4"/>
      <c r="AT3" s="11" t="s">
        <v>86</v>
      </c>
    </row>
    <row r="4" spans="2:46" s="1" customFormat="1" ht="24.95" customHeight="1" hidden="1">
      <c r="B4" s="14"/>
      <c r="D4" s="126" t="s">
        <v>90</v>
      </c>
      <c r="I4" s="122"/>
      <c r="L4" s="14"/>
      <c r="M4" s="127" t="s">
        <v>10</v>
      </c>
      <c r="AT4" s="11" t="s">
        <v>4</v>
      </c>
    </row>
    <row r="5" spans="2:12" s="1" customFormat="1" ht="6.95" customHeight="1" hidden="1">
      <c r="B5" s="14"/>
      <c r="I5" s="122"/>
      <c r="L5" s="14"/>
    </row>
    <row r="6" spans="2:12" s="1" customFormat="1" ht="12" customHeight="1" hidden="1">
      <c r="B6" s="14"/>
      <c r="D6" s="128" t="s">
        <v>16</v>
      </c>
      <c r="I6" s="122"/>
      <c r="L6" s="14"/>
    </row>
    <row r="7" spans="2:12" s="1" customFormat="1" ht="16.5" customHeight="1" hidden="1">
      <c r="B7" s="14"/>
      <c r="E7" s="129" t="str">
        <f>'Rekapitulace zakázky'!K6</f>
        <v>Údržba vyšší zeleně v obvodu OŘ Ústí n.L. - OBLAST Č. 2_Změna č. 1</v>
      </c>
      <c r="F7" s="128"/>
      <c r="G7" s="128"/>
      <c r="H7" s="128"/>
      <c r="I7" s="122"/>
      <c r="L7" s="14"/>
    </row>
    <row r="8" spans="1:31" s="2" customFormat="1" ht="12" customHeight="1" hidden="1">
      <c r="A8" s="32"/>
      <c r="B8" s="38"/>
      <c r="C8" s="32"/>
      <c r="D8" s="128" t="s">
        <v>91</v>
      </c>
      <c r="E8" s="32"/>
      <c r="F8" s="32"/>
      <c r="G8" s="32"/>
      <c r="H8" s="32"/>
      <c r="I8" s="130"/>
      <c r="J8" s="32"/>
      <c r="K8" s="32"/>
      <c r="L8" s="131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 hidden="1">
      <c r="A9" s="32"/>
      <c r="B9" s="38"/>
      <c r="C9" s="32"/>
      <c r="D9" s="32"/>
      <c r="E9" s="132" t="s">
        <v>590</v>
      </c>
      <c r="F9" s="32"/>
      <c r="G9" s="32"/>
      <c r="H9" s="32"/>
      <c r="I9" s="130"/>
      <c r="J9" s="32"/>
      <c r="K9" s="32"/>
      <c r="L9" s="131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hidden="1">
      <c r="A10" s="32"/>
      <c r="B10" s="38"/>
      <c r="C10" s="32"/>
      <c r="D10" s="32"/>
      <c r="E10" s="32"/>
      <c r="F10" s="32"/>
      <c r="G10" s="32"/>
      <c r="H10" s="32"/>
      <c r="I10" s="130"/>
      <c r="J10" s="32"/>
      <c r="K10" s="32"/>
      <c r="L10" s="131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 hidden="1">
      <c r="A11" s="32"/>
      <c r="B11" s="38"/>
      <c r="C11" s="32"/>
      <c r="D11" s="128" t="s">
        <v>19</v>
      </c>
      <c r="E11" s="32"/>
      <c r="F11" s="133" t="s">
        <v>20</v>
      </c>
      <c r="G11" s="32"/>
      <c r="H11" s="32"/>
      <c r="I11" s="134" t="s">
        <v>21</v>
      </c>
      <c r="J11" s="133" t="s">
        <v>20</v>
      </c>
      <c r="K11" s="32"/>
      <c r="L11" s="13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 hidden="1">
      <c r="A12" s="32"/>
      <c r="B12" s="38"/>
      <c r="C12" s="32"/>
      <c r="D12" s="128" t="s">
        <v>23</v>
      </c>
      <c r="E12" s="32"/>
      <c r="F12" s="133" t="s">
        <v>24</v>
      </c>
      <c r="G12" s="32"/>
      <c r="H12" s="32"/>
      <c r="I12" s="134" t="s">
        <v>25</v>
      </c>
      <c r="J12" s="135" t="str">
        <f>'Rekapitulace zakázky'!AN8</f>
        <v>16. 12. 2019</v>
      </c>
      <c r="K12" s="32"/>
      <c r="L12" s="131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 hidden="1">
      <c r="A13" s="32"/>
      <c r="B13" s="38"/>
      <c r="C13" s="32"/>
      <c r="D13" s="32"/>
      <c r="E13" s="32"/>
      <c r="F13" s="32"/>
      <c r="G13" s="32"/>
      <c r="H13" s="32"/>
      <c r="I13" s="130"/>
      <c r="J13" s="32"/>
      <c r="K13" s="32"/>
      <c r="L13" s="1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 hidden="1">
      <c r="A14" s="32"/>
      <c r="B14" s="38"/>
      <c r="C14" s="32"/>
      <c r="D14" s="128" t="s">
        <v>29</v>
      </c>
      <c r="E14" s="32"/>
      <c r="F14" s="32"/>
      <c r="G14" s="32"/>
      <c r="H14" s="32"/>
      <c r="I14" s="134" t="s">
        <v>30</v>
      </c>
      <c r="J14" s="133" t="s">
        <v>31</v>
      </c>
      <c r="K14" s="32"/>
      <c r="L14" s="131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 hidden="1">
      <c r="A15" s="32"/>
      <c r="B15" s="38"/>
      <c r="C15" s="32"/>
      <c r="D15" s="32"/>
      <c r="E15" s="133" t="s">
        <v>32</v>
      </c>
      <c r="F15" s="32"/>
      <c r="G15" s="32"/>
      <c r="H15" s="32"/>
      <c r="I15" s="134" t="s">
        <v>33</v>
      </c>
      <c r="J15" s="133" t="s">
        <v>34</v>
      </c>
      <c r="K15" s="32"/>
      <c r="L15" s="131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 hidden="1">
      <c r="A16" s="32"/>
      <c r="B16" s="38"/>
      <c r="C16" s="32"/>
      <c r="D16" s="32"/>
      <c r="E16" s="32"/>
      <c r="F16" s="32"/>
      <c r="G16" s="32"/>
      <c r="H16" s="32"/>
      <c r="I16" s="130"/>
      <c r="J16" s="32"/>
      <c r="K16" s="32"/>
      <c r="L16" s="131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hidden="1">
      <c r="A17" s="32"/>
      <c r="B17" s="38"/>
      <c r="C17" s="32"/>
      <c r="D17" s="128" t="s">
        <v>35</v>
      </c>
      <c r="E17" s="32"/>
      <c r="F17" s="32"/>
      <c r="G17" s="32"/>
      <c r="H17" s="32"/>
      <c r="I17" s="134" t="s">
        <v>30</v>
      </c>
      <c r="J17" s="27" t="str">
        <f>'Rekapitulace zakázky'!AN13</f>
        <v>Vyplň údaj</v>
      </c>
      <c r="K17" s="32"/>
      <c r="L17" s="131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hidden="1">
      <c r="A18" s="32"/>
      <c r="B18" s="38"/>
      <c r="C18" s="32"/>
      <c r="D18" s="32"/>
      <c r="E18" s="27" t="str">
        <f>'Rekapitulace zakázky'!E14</f>
        <v>Vyplň údaj</v>
      </c>
      <c r="F18" s="133"/>
      <c r="G18" s="133"/>
      <c r="H18" s="133"/>
      <c r="I18" s="134" t="s">
        <v>33</v>
      </c>
      <c r="J18" s="27" t="str">
        <f>'Rekapitulace zakázky'!AN14</f>
        <v>Vyplň údaj</v>
      </c>
      <c r="K18" s="32"/>
      <c r="L18" s="131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 hidden="1">
      <c r="A19" s="32"/>
      <c r="B19" s="38"/>
      <c r="C19" s="32"/>
      <c r="D19" s="32"/>
      <c r="E19" s="32"/>
      <c r="F19" s="32"/>
      <c r="G19" s="32"/>
      <c r="H19" s="32"/>
      <c r="I19" s="130"/>
      <c r="J19" s="32"/>
      <c r="K19" s="32"/>
      <c r="L19" s="131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hidden="1">
      <c r="A20" s="32"/>
      <c r="B20" s="38"/>
      <c r="C20" s="32"/>
      <c r="D20" s="128" t="s">
        <v>37</v>
      </c>
      <c r="E20" s="32"/>
      <c r="F20" s="32"/>
      <c r="G20" s="32"/>
      <c r="H20" s="32"/>
      <c r="I20" s="134" t="s">
        <v>30</v>
      </c>
      <c r="J20" s="133" t="s">
        <v>20</v>
      </c>
      <c r="K20" s="32"/>
      <c r="L20" s="1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hidden="1">
      <c r="A21" s="32"/>
      <c r="B21" s="38"/>
      <c r="C21" s="32"/>
      <c r="D21" s="32"/>
      <c r="E21" s="133" t="s">
        <v>38</v>
      </c>
      <c r="F21" s="32"/>
      <c r="G21" s="32"/>
      <c r="H21" s="32"/>
      <c r="I21" s="134" t="s">
        <v>33</v>
      </c>
      <c r="J21" s="133" t="s">
        <v>20</v>
      </c>
      <c r="K21" s="32"/>
      <c r="L21" s="131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 hidden="1">
      <c r="A22" s="32"/>
      <c r="B22" s="38"/>
      <c r="C22" s="32"/>
      <c r="D22" s="32"/>
      <c r="E22" s="32"/>
      <c r="F22" s="32"/>
      <c r="G22" s="32"/>
      <c r="H22" s="32"/>
      <c r="I22" s="130"/>
      <c r="J22" s="32"/>
      <c r="K22" s="32"/>
      <c r="L22" s="131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hidden="1">
      <c r="A23" s="32"/>
      <c r="B23" s="38"/>
      <c r="C23" s="32"/>
      <c r="D23" s="128" t="s">
        <v>40</v>
      </c>
      <c r="E23" s="32"/>
      <c r="F23" s="32"/>
      <c r="G23" s="32"/>
      <c r="H23" s="32"/>
      <c r="I23" s="134" t="s">
        <v>30</v>
      </c>
      <c r="J23" s="133" t="s">
        <v>20</v>
      </c>
      <c r="K23" s="32"/>
      <c r="L23" s="131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hidden="1">
      <c r="A24" s="32"/>
      <c r="B24" s="38"/>
      <c r="C24" s="32"/>
      <c r="D24" s="32"/>
      <c r="E24" s="133" t="s">
        <v>38</v>
      </c>
      <c r="F24" s="32"/>
      <c r="G24" s="32"/>
      <c r="H24" s="32"/>
      <c r="I24" s="134" t="s">
        <v>33</v>
      </c>
      <c r="J24" s="133" t="s">
        <v>20</v>
      </c>
      <c r="K24" s="32"/>
      <c r="L24" s="131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 hidden="1">
      <c r="A25" s="32"/>
      <c r="B25" s="38"/>
      <c r="C25" s="32"/>
      <c r="D25" s="32"/>
      <c r="E25" s="32"/>
      <c r="F25" s="32"/>
      <c r="G25" s="32"/>
      <c r="H25" s="32"/>
      <c r="I25" s="130"/>
      <c r="J25" s="32"/>
      <c r="K25" s="32"/>
      <c r="L25" s="131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hidden="1">
      <c r="A26" s="32"/>
      <c r="B26" s="38"/>
      <c r="C26" s="32"/>
      <c r="D26" s="128" t="s">
        <v>41</v>
      </c>
      <c r="E26" s="32"/>
      <c r="F26" s="32"/>
      <c r="G26" s="32"/>
      <c r="H26" s="32"/>
      <c r="I26" s="130"/>
      <c r="J26" s="32"/>
      <c r="K26" s="32"/>
      <c r="L26" s="131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83.25" customHeight="1" hidden="1">
      <c r="A27" s="136"/>
      <c r="B27" s="137"/>
      <c r="C27" s="136"/>
      <c r="D27" s="136"/>
      <c r="E27" s="138" t="s">
        <v>42</v>
      </c>
      <c r="F27" s="138"/>
      <c r="G27" s="138"/>
      <c r="H27" s="138"/>
      <c r="I27" s="139"/>
      <c r="J27" s="136"/>
      <c r="K27" s="136"/>
      <c r="L27" s="140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 hidden="1">
      <c r="A28" s="32"/>
      <c r="B28" s="38"/>
      <c r="C28" s="32"/>
      <c r="D28" s="32"/>
      <c r="E28" s="32"/>
      <c r="F28" s="32"/>
      <c r="G28" s="32"/>
      <c r="H28" s="32"/>
      <c r="I28" s="130"/>
      <c r="J28" s="32"/>
      <c r="K28" s="32"/>
      <c r="L28" s="131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 hidden="1">
      <c r="A29" s="32"/>
      <c r="B29" s="38"/>
      <c r="C29" s="32"/>
      <c r="D29" s="141"/>
      <c r="E29" s="141"/>
      <c r="F29" s="141"/>
      <c r="G29" s="141"/>
      <c r="H29" s="141"/>
      <c r="I29" s="142"/>
      <c r="J29" s="141"/>
      <c r="K29" s="141"/>
      <c r="L29" s="131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 hidden="1">
      <c r="A30" s="32"/>
      <c r="B30" s="38"/>
      <c r="C30" s="32"/>
      <c r="D30" s="143" t="s">
        <v>43</v>
      </c>
      <c r="E30" s="32"/>
      <c r="F30" s="32"/>
      <c r="G30" s="32"/>
      <c r="H30" s="32"/>
      <c r="I30" s="130"/>
      <c r="J30" s="144">
        <f>ROUND(J79,2)</f>
        <v>0</v>
      </c>
      <c r="K30" s="32"/>
      <c r="L30" s="131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hidden="1">
      <c r="A31" s="32"/>
      <c r="B31" s="38"/>
      <c r="C31" s="32"/>
      <c r="D31" s="141"/>
      <c r="E31" s="141"/>
      <c r="F31" s="141"/>
      <c r="G31" s="141"/>
      <c r="H31" s="141"/>
      <c r="I31" s="142"/>
      <c r="J31" s="141"/>
      <c r="K31" s="141"/>
      <c r="L31" s="131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 hidden="1">
      <c r="A32" s="32"/>
      <c r="B32" s="38"/>
      <c r="C32" s="32"/>
      <c r="D32" s="32"/>
      <c r="E32" s="32"/>
      <c r="F32" s="145" t="s">
        <v>45</v>
      </c>
      <c r="G32" s="32"/>
      <c r="H32" s="32"/>
      <c r="I32" s="146" t="s">
        <v>44</v>
      </c>
      <c r="J32" s="145" t="s">
        <v>46</v>
      </c>
      <c r="K32" s="32"/>
      <c r="L32" s="131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 hidden="1">
      <c r="A33" s="32"/>
      <c r="B33" s="38"/>
      <c r="C33" s="32"/>
      <c r="D33" s="147" t="s">
        <v>47</v>
      </c>
      <c r="E33" s="128" t="s">
        <v>48</v>
      </c>
      <c r="F33" s="148">
        <f>ROUND((SUM(BE79:BE83)),2)</f>
        <v>0</v>
      </c>
      <c r="G33" s="32"/>
      <c r="H33" s="32"/>
      <c r="I33" s="149">
        <v>0.21</v>
      </c>
      <c r="J33" s="148">
        <f>ROUND(((SUM(BE79:BE83))*I33),2)</f>
        <v>0</v>
      </c>
      <c r="K33" s="32"/>
      <c r="L33" s="131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 hidden="1">
      <c r="A34" s="32"/>
      <c r="B34" s="38"/>
      <c r="C34" s="32"/>
      <c r="D34" s="32"/>
      <c r="E34" s="128" t="s">
        <v>49</v>
      </c>
      <c r="F34" s="148">
        <f>ROUND((SUM(BF79:BF83)),2)</f>
        <v>0</v>
      </c>
      <c r="G34" s="32"/>
      <c r="H34" s="32"/>
      <c r="I34" s="149">
        <v>0.15</v>
      </c>
      <c r="J34" s="148">
        <f>ROUND(((SUM(BF79:BF83))*I34),2)</f>
        <v>0</v>
      </c>
      <c r="K34" s="32"/>
      <c r="L34" s="131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8"/>
      <c r="C35" s="32"/>
      <c r="D35" s="32"/>
      <c r="E35" s="128" t="s">
        <v>50</v>
      </c>
      <c r="F35" s="148">
        <f>ROUND((SUM(BG79:BG83)),2)</f>
        <v>0</v>
      </c>
      <c r="G35" s="32"/>
      <c r="H35" s="32"/>
      <c r="I35" s="149">
        <v>0.21</v>
      </c>
      <c r="J35" s="148">
        <f>0</f>
        <v>0</v>
      </c>
      <c r="K35" s="32"/>
      <c r="L35" s="131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8"/>
      <c r="C36" s="32"/>
      <c r="D36" s="32"/>
      <c r="E36" s="128" t="s">
        <v>51</v>
      </c>
      <c r="F36" s="148">
        <f>ROUND((SUM(BH79:BH83)),2)</f>
        <v>0</v>
      </c>
      <c r="G36" s="32"/>
      <c r="H36" s="32"/>
      <c r="I36" s="149">
        <v>0.15</v>
      </c>
      <c r="J36" s="148">
        <f>0</f>
        <v>0</v>
      </c>
      <c r="K36" s="32"/>
      <c r="L36" s="131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28" t="s">
        <v>52</v>
      </c>
      <c r="F37" s="148">
        <f>ROUND((SUM(BI79:BI83)),2)</f>
        <v>0</v>
      </c>
      <c r="G37" s="32"/>
      <c r="H37" s="32"/>
      <c r="I37" s="149">
        <v>0</v>
      </c>
      <c r="J37" s="148">
        <f>0</f>
        <v>0</v>
      </c>
      <c r="K37" s="32"/>
      <c r="L37" s="131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 hidden="1">
      <c r="A38" s="32"/>
      <c r="B38" s="38"/>
      <c r="C38" s="32"/>
      <c r="D38" s="32"/>
      <c r="E38" s="32"/>
      <c r="F38" s="32"/>
      <c r="G38" s="32"/>
      <c r="H38" s="32"/>
      <c r="I38" s="130"/>
      <c r="J38" s="32"/>
      <c r="K38" s="32"/>
      <c r="L38" s="131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 hidden="1">
      <c r="A39" s="32"/>
      <c r="B39" s="38"/>
      <c r="C39" s="150"/>
      <c r="D39" s="151" t="s">
        <v>53</v>
      </c>
      <c r="E39" s="152"/>
      <c r="F39" s="152"/>
      <c r="G39" s="153" t="s">
        <v>54</v>
      </c>
      <c r="H39" s="154" t="s">
        <v>55</v>
      </c>
      <c r="I39" s="155"/>
      <c r="J39" s="156">
        <f>SUM(J30:J37)</f>
        <v>0</v>
      </c>
      <c r="K39" s="157"/>
      <c r="L39" s="131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 hidden="1">
      <c r="A40" s="32"/>
      <c r="B40" s="158"/>
      <c r="C40" s="159"/>
      <c r="D40" s="159"/>
      <c r="E40" s="159"/>
      <c r="F40" s="159"/>
      <c r="G40" s="159"/>
      <c r="H40" s="159"/>
      <c r="I40" s="160"/>
      <c r="J40" s="159"/>
      <c r="K40" s="159"/>
      <c r="L40" s="131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ht="12" hidden="1"/>
    <row r="42" ht="12" hidden="1"/>
    <row r="43" ht="12" hidden="1"/>
    <row r="44" spans="1:31" s="2" customFormat="1" ht="6.95" customHeight="1" hidden="1">
      <c r="A44" s="32"/>
      <c r="B44" s="161"/>
      <c r="C44" s="162"/>
      <c r="D44" s="162"/>
      <c r="E44" s="162"/>
      <c r="F44" s="162"/>
      <c r="G44" s="162"/>
      <c r="H44" s="162"/>
      <c r="I44" s="163"/>
      <c r="J44" s="162"/>
      <c r="K44" s="162"/>
      <c r="L44" s="131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5" customHeight="1" hidden="1">
      <c r="A45" s="32"/>
      <c r="B45" s="33"/>
      <c r="C45" s="17" t="s">
        <v>93</v>
      </c>
      <c r="D45" s="34"/>
      <c r="E45" s="34"/>
      <c r="F45" s="34"/>
      <c r="G45" s="34"/>
      <c r="H45" s="34"/>
      <c r="I45" s="130"/>
      <c r="J45" s="34"/>
      <c r="K45" s="34"/>
      <c r="L45" s="131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5" customHeight="1" hidden="1">
      <c r="A46" s="32"/>
      <c r="B46" s="33"/>
      <c r="C46" s="34"/>
      <c r="D46" s="34"/>
      <c r="E46" s="34"/>
      <c r="F46" s="34"/>
      <c r="G46" s="34"/>
      <c r="H46" s="34"/>
      <c r="I46" s="130"/>
      <c r="J46" s="34"/>
      <c r="K46" s="34"/>
      <c r="L46" s="131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 hidden="1">
      <c r="A47" s="32"/>
      <c r="B47" s="33"/>
      <c r="C47" s="26" t="s">
        <v>16</v>
      </c>
      <c r="D47" s="34"/>
      <c r="E47" s="34"/>
      <c r="F47" s="34"/>
      <c r="G47" s="34"/>
      <c r="H47" s="34"/>
      <c r="I47" s="130"/>
      <c r="J47" s="34"/>
      <c r="K47" s="34"/>
      <c r="L47" s="131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6.5" customHeight="1" hidden="1">
      <c r="A48" s="32"/>
      <c r="B48" s="33"/>
      <c r="C48" s="34"/>
      <c r="D48" s="34"/>
      <c r="E48" s="164" t="str">
        <f>E7</f>
        <v>Údržba vyšší zeleně v obvodu OŘ Ústí n.L. - OBLAST Č. 2_Změna č. 1</v>
      </c>
      <c r="F48" s="26"/>
      <c r="G48" s="26"/>
      <c r="H48" s="26"/>
      <c r="I48" s="130"/>
      <c r="J48" s="34"/>
      <c r="K48" s="34"/>
      <c r="L48" s="131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 hidden="1">
      <c r="A49" s="32"/>
      <c r="B49" s="33"/>
      <c r="C49" s="26" t="s">
        <v>91</v>
      </c>
      <c r="D49" s="34"/>
      <c r="E49" s="34"/>
      <c r="F49" s="34"/>
      <c r="G49" s="34"/>
      <c r="H49" s="34"/>
      <c r="I49" s="130"/>
      <c r="J49" s="34"/>
      <c r="K49" s="34"/>
      <c r="L49" s="131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 hidden="1">
      <c r="A50" s="32"/>
      <c r="B50" s="33"/>
      <c r="C50" s="34"/>
      <c r="D50" s="34"/>
      <c r="E50" s="63" t="str">
        <f>E9</f>
        <v>02 - VRN</v>
      </c>
      <c r="F50" s="34"/>
      <c r="G50" s="34"/>
      <c r="H50" s="34"/>
      <c r="I50" s="130"/>
      <c r="J50" s="34"/>
      <c r="K50" s="34"/>
      <c r="L50" s="131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6.95" customHeight="1" hidden="1">
      <c r="A51" s="32"/>
      <c r="B51" s="33"/>
      <c r="C51" s="34"/>
      <c r="D51" s="34"/>
      <c r="E51" s="34"/>
      <c r="F51" s="34"/>
      <c r="G51" s="34"/>
      <c r="H51" s="34"/>
      <c r="I51" s="130"/>
      <c r="J51" s="34"/>
      <c r="K51" s="34"/>
      <c r="L51" s="131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 hidden="1">
      <c r="A52" s="32"/>
      <c r="B52" s="33"/>
      <c r="C52" s="26" t="s">
        <v>23</v>
      </c>
      <c r="D52" s="34"/>
      <c r="E52" s="34"/>
      <c r="F52" s="21" t="str">
        <f>F12</f>
        <v>obvod Správy tratí Most</v>
      </c>
      <c r="G52" s="34"/>
      <c r="H52" s="34"/>
      <c r="I52" s="134" t="s">
        <v>25</v>
      </c>
      <c r="J52" s="66" t="str">
        <f>IF(J12="","",J12)</f>
        <v>16. 12. 2019</v>
      </c>
      <c r="K52" s="34"/>
      <c r="L52" s="131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5" customHeight="1" hidden="1">
      <c r="A53" s="32"/>
      <c r="B53" s="33"/>
      <c r="C53" s="34"/>
      <c r="D53" s="34"/>
      <c r="E53" s="34"/>
      <c r="F53" s="34"/>
      <c r="G53" s="34"/>
      <c r="H53" s="34"/>
      <c r="I53" s="130"/>
      <c r="J53" s="34"/>
      <c r="K53" s="34"/>
      <c r="L53" s="131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5.15" customHeight="1" hidden="1">
      <c r="A54" s="32"/>
      <c r="B54" s="33"/>
      <c r="C54" s="26" t="s">
        <v>29</v>
      </c>
      <c r="D54" s="34"/>
      <c r="E54" s="34"/>
      <c r="F54" s="21" t="str">
        <f>E15</f>
        <v>Správa železnic, státní organizace; OŘ ÚNL</v>
      </c>
      <c r="G54" s="34"/>
      <c r="H54" s="34"/>
      <c r="I54" s="134" t="s">
        <v>37</v>
      </c>
      <c r="J54" s="30" t="str">
        <f>E21</f>
        <v xml:space="preserve"> </v>
      </c>
      <c r="K54" s="34"/>
      <c r="L54" s="131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15.15" customHeight="1" hidden="1">
      <c r="A55" s="32"/>
      <c r="B55" s="33"/>
      <c r="C55" s="26" t="s">
        <v>35</v>
      </c>
      <c r="D55" s="34"/>
      <c r="E55" s="34"/>
      <c r="F55" s="21" t="str">
        <f>IF(E18="","",E18)</f>
        <v>Vyplň údaj</v>
      </c>
      <c r="G55" s="34"/>
      <c r="H55" s="34"/>
      <c r="I55" s="134" t="s">
        <v>40</v>
      </c>
      <c r="J55" s="30" t="str">
        <f>E24</f>
        <v xml:space="preserve"> </v>
      </c>
      <c r="K55" s="34"/>
      <c r="L55" s="131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3" customHeight="1" hidden="1">
      <c r="A56" s="32"/>
      <c r="B56" s="33"/>
      <c r="C56" s="34"/>
      <c r="D56" s="34"/>
      <c r="E56" s="34"/>
      <c r="F56" s="34"/>
      <c r="G56" s="34"/>
      <c r="H56" s="34"/>
      <c r="I56" s="130"/>
      <c r="J56" s="34"/>
      <c r="K56" s="34"/>
      <c r="L56" s="131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 hidden="1">
      <c r="A57" s="32"/>
      <c r="B57" s="33"/>
      <c r="C57" s="165" t="s">
        <v>94</v>
      </c>
      <c r="D57" s="166"/>
      <c r="E57" s="166"/>
      <c r="F57" s="166"/>
      <c r="G57" s="166"/>
      <c r="H57" s="166"/>
      <c r="I57" s="167"/>
      <c r="J57" s="168" t="s">
        <v>95</v>
      </c>
      <c r="K57" s="166"/>
      <c r="L57" s="131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" customHeight="1" hidden="1">
      <c r="A58" s="32"/>
      <c r="B58" s="33"/>
      <c r="C58" s="34"/>
      <c r="D58" s="34"/>
      <c r="E58" s="34"/>
      <c r="F58" s="34"/>
      <c r="G58" s="34"/>
      <c r="H58" s="34"/>
      <c r="I58" s="130"/>
      <c r="J58" s="34"/>
      <c r="K58" s="34"/>
      <c r="L58" s="131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8" customHeight="1" hidden="1">
      <c r="A59" s="32"/>
      <c r="B59" s="33"/>
      <c r="C59" s="169" t="s">
        <v>75</v>
      </c>
      <c r="D59" s="34"/>
      <c r="E59" s="34"/>
      <c r="F59" s="34"/>
      <c r="G59" s="34"/>
      <c r="H59" s="34"/>
      <c r="I59" s="130"/>
      <c r="J59" s="96">
        <f>J79</f>
        <v>0</v>
      </c>
      <c r="K59" s="34"/>
      <c r="L59" s="131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1" t="s">
        <v>96</v>
      </c>
    </row>
    <row r="60" spans="1:31" s="2" customFormat="1" ht="21.8" customHeight="1" hidden="1">
      <c r="A60" s="32"/>
      <c r="B60" s="33"/>
      <c r="C60" s="34"/>
      <c r="D60" s="34"/>
      <c r="E60" s="34"/>
      <c r="F60" s="34"/>
      <c r="G60" s="34"/>
      <c r="H60" s="34"/>
      <c r="I60" s="130"/>
      <c r="J60" s="34"/>
      <c r="K60" s="34"/>
      <c r="L60" s="131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s="2" customFormat="1" ht="6.95" customHeight="1" hidden="1">
      <c r="A61" s="32"/>
      <c r="B61" s="53"/>
      <c r="C61" s="54"/>
      <c r="D61" s="54"/>
      <c r="E61" s="54"/>
      <c r="F61" s="54"/>
      <c r="G61" s="54"/>
      <c r="H61" s="54"/>
      <c r="I61" s="160"/>
      <c r="J61" s="54"/>
      <c r="K61" s="54"/>
      <c r="L61" s="131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ht="12" hidden="1"/>
    <row r="63" ht="12" hidden="1"/>
    <row r="64" ht="12" hidden="1"/>
    <row r="65" spans="1:31" s="2" customFormat="1" ht="6.95" customHeight="1">
      <c r="A65" s="32"/>
      <c r="B65" s="55"/>
      <c r="C65" s="56"/>
      <c r="D65" s="56"/>
      <c r="E65" s="56"/>
      <c r="F65" s="56"/>
      <c r="G65" s="56"/>
      <c r="H65" s="56"/>
      <c r="I65" s="163"/>
      <c r="J65" s="56"/>
      <c r="K65" s="56"/>
      <c r="L65" s="131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s="2" customFormat="1" ht="24.95" customHeight="1">
      <c r="A66" s="32"/>
      <c r="B66" s="33"/>
      <c r="C66" s="17" t="s">
        <v>97</v>
      </c>
      <c r="D66" s="34"/>
      <c r="E66" s="34"/>
      <c r="F66" s="34"/>
      <c r="G66" s="34"/>
      <c r="H66" s="34"/>
      <c r="I66" s="130"/>
      <c r="J66" s="34"/>
      <c r="K66" s="34"/>
      <c r="L66" s="131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s="2" customFormat="1" ht="6.95" customHeight="1">
      <c r="A67" s="32"/>
      <c r="B67" s="33"/>
      <c r="C67" s="34"/>
      <c r="D67" s="34"/>
      <c r="E67" s="34"/>
      <c r="F67" s="34"/>
      <c r="G67" s="34"/>
      <c r="H67" s="34"/>
      <c r="I67" s="130"/>
      <c r="J67" s="34"/>
      <c r="K67" s="34"/>
      <c r="L67" s="131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s="2" customFormat="1" ht="12" customHeight="1">
      <c r="A68" s="32"/>
      <c r="B68" s="33"/>
      <c r="C68" s="26" t="s">
        <v>16</v>
      </c>
      <c r="D68" s="34"/>
      <c r="E68" s="34"/>
      <c r="F68" s="34"/>
      <c r="G68" s="34"/>
      <c r="H68" s="34"/>
      <c r="I68" s="130"/>
      <c r="J68" s="34"/>
      <c r="K68" s="34"/>
      <c r="L68" s="131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s="2" customFormat="1" ht="16.5" customHeight="1">
      <c r="A69" s="32"/>
      <c r="B69" s="33"/>
      <c r="C69" s="34"/>
      <c r="D69" s="34"/>
      <c r="E69" s="164" t="str">
        <f>E7</f>
        <v>Údržba vyšší zeleně v obvodu OŘ Ústí n.L. - OBLAST Č. 2_Změna č. 1</v>
      </c>
      <c r="F69" s="26"/>
      <c r="G69" s="26"/>
      <c r="H69" s="26"/>
      <c r="I69" s="130"/>
      <c r="J69" s="34"/>
      <c r="K69" s="34"/>
      <c r="L69" s="131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2" customFormat="1" ht="12" customHeight="1">
      <c r="A70" s="32"/>
      <c r="B70" s="33"/>
      <c r="C70" s="26" t="s">
        <v>91</v>
      </c>
      <c r="D70" s="34"/>
      <c r="E70" s="34"/>
      <c r="F70" s="34"/>
      <c r="G70" s="34"/>
      <c r="H70" s="34"/>
      <c r="I70" s="130"/>
      <c r="J70" s="34"/>
      <c r="K70" s="34"/>
      <c r="L70" s="131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16.5" customHeight="1">
      <c r="A71" s="32"/>
      <c r="B71" s="33"/>
      <c r="C71" s="34"/>
      <c r="D71" s="34"/>
      <c r="E71" s="63" t="str">
        <f>E9</f>
        <v>02 - VRN</v>
      </c>
      <c r="F71" s="34"/>
      <c r="G71" s="34"/>
      <c r="H71" s="34"/>
      <c r="I71" s="130"/>
      <c r="J71" s="34"/>
      <c r="K71" s="34"/>
      <c r="L71" s="131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6.95" customHeight="1">
      <c r="A72" s="32"/>
      <c r="B72" s="33"/>
      <c r="C72" s="34"/>
      <c r="D72" s="34"/>
      <c r="E72" s="34"/>
      <c r="F72" s="34"/>
      <c r="G72" s="34"/>
      <c r="H72" s="34"/>
      <c r="I72" s="130"/>
      <c r="J72" s="34"/>
      <c r="K72" s="34"/>
      <c r="L72" s="131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12" customHeight="1">
      <c r="A73" s="32"/>
      <c r="B73" s="33"/>
      <c r="C73" s="26" t="s">
        <v>23</v>
      </c>
      <c r="D73" s="34"/>
      <c r="E73" s="34"/>
      <c r="F73" s="21" t="str">
        <f>F12</f>
        <v>obvod Správy tratí Most</v>
      </c>
      <c r="G73" s="34"/>
      <c r="H73" s="34"/>
      <c r="I73" s="134" t="s">
        <v>25</v>
      </c>
      <c r="J73" s="66" t="str">
        <f>IF(J12="","",J12)</f>
        <v>16. 12. 2019</v>
      </c>
      <c r="K73" s="34"/>
      <c r="L73" s="131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6.95" customHeight="1">
      <c r="A74" s="32"/>
      <c r="B74" s="33"/>
      <c r="C74" s="34"/>
      <c r="D74" s="34"/>
      <c r="E74" s="34"/>
      <c r="F74" s="34"/>
      <c r="G74" s="34"/>
      <c r="H74" s="34"/>
      <c r="I74" s="130"/>
      <c r="J74" s="34"/>
      <c r="K74" s="34"/>
      <c r="L74" s="131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15.15" customHeight="1">
      <c r="A75" s="32"/>
      <c r="B75" s="33"/>
      <c r="C75" s="26" t="s">
        <v>29</v>
      </c>
      <c r="D75" s="34"/>
      <c r="E75" s="34"/>
      <c r="F75" s="21" t="str">
        <f>E15</f>
        <v>Správa železnic, státní organizace; OŘ ÚNL</v>
      </c>
      <c r="G75" s="34"/>
      <c r="H75" s="34"/>
      <c r="I75" s="134" t="s">
        <v>37</v>
      </c>
      <c r="J75" s="30" t="str">
        <f>E21</f>
        <v xml:space="preserve"> </v>
      </c>
      <c r="K75" s="34"/>
      <c r="L75" s="131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5.15" customHeight="1">
      <c r="A76" s="32"/>
      <c r="B76" s="33"/>
      <c r="C76" s="26" t="s">
        <v>35</v>
      </c>
      <c r="D76" s="34"/>
      <c r="E76" s="34"/>
      <c r="F76" s="21" t="str">
        <f>IF(E18="","",E18)</f>
        <v>Vyplň údaj</v>
      </c>
      <c r="G76" s="34"/>
      <c r="H76" s="34"/>
      <c r="I76" s="134" t="s">
        <v>40</v>
      </c>
      <c r="J76" s="30" t="str">
        <f>E24</f>
        <v xml:space="preserve"> </v>
      </c>
      <c r="K76" s="34"/>
      <c r="L76" s="131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0.3" customHeight="1">
      <c r="A77" s="32"/>
      <c r="B77" s="33"/>
      <c r="C77" s="34"/>
      <c r="D77" s="34"/>
      <c r="E77" s="34"/>
      <c r="F77" s="34"/>
      <c r="G77" s="34"/>
      <c r="H77" s="34"/>
      <c r="I77" s="130"/>
      <c r="J77" s="34"/>
      <c r="K77" s="34"/>
      <c r="L77" s="131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9" customFormat="1" ht="29.25" customHeight="1">
      <c r="A78" s="170"/>
      <c r="B78" s="171"/>
      <c r="C78" s="172" t="s">
        <v>98</v>
      </c>
      <c r="D78" s="173" t="s">
        <v>62</v>
      </c>
      <c r="E78" s="173" t="s">
        <v>58</v>
      </c>
      <c r="F78" s="173" t="s">
        <v>59</v>
      </c>
      <c r="G78" s="173" t="s">
        <v>99</v>
      </c>
      <c r="H78" s="173" t="s">
        <v>100</v>
      </c>
      <c r="I78" s="174" t="s">
        <v>101</v>
      </c>
      <c r="J78" s="173" t="s">
        <v>95</v>
      </c>
      <c r="K78" s="175" t="s">
        <v>102</v>
      </c>
      <c r="L78" s="176"/>
      <c r="M78" s="86" t="s">
        <v>20</v>
      </c>
      <c r="N78" s="87" t="s">
        <v>47</v>
      </c>
      <c r="O78" s="87" t="s">
        <v>103</v>
      </c>
      <c r="P78" s="87" t="s">
        <v>104</v>
      </c>
      <c r="Q78" s="87" t="s">
        <v>105</v>
      </c>
      <c r="R78" s="87" t="s">
        <v>106</v>
      </c>
      <c r="S78" s="87" t="s">
        <v>107</v>
      </c>
      <c r="T78" s="88" t="s">
        <v>108</v>
      </c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</row>
    <row r="79" spans="1:63" s="2" customFormat="1" ht="22.8" customHeight="1">
      <c r="A79" s="32"/>
      <c r="B79" s="33"/>
      <c r="C79" s="93" t="s">
        <v>109</v>
      </c>
      <c r="D79" s="34"/>
      <c r="E79" s="34"/>
      <c r="F79" s="34"/>
      <c r="G79" s="34"/>
      <c r="H79" s="34"/>
      <c r="I79" s="130"/>
      <c r="J79" s="177">
        <f>BK79</f>
        <v>0</v>
      </c>
      <c r="K79" s="34"/>
      <c r="L79" s="38"/>
      <c r="M79" s="89"/>
      <c r="N79" s="178"/>
      <c r="O79" s="90"/>
      <c r="P79" s="179">
        <f>SUM(P80:P83)</f>
        <v>0</v>
      </c>
      <c r="Q79" s="90"/>
      <c r="R79" s="179">
        <f>SUM(R80:R83)</f>
        <v>0</v>
      </c>
      <c r="S79" s="90"/>
      <c r="T79" s="180">
        <f>SUM(T80:T83)</f>
        <v>0</v>
      </c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T79" s="11" t="s">
        <v>76</v>
      </c>
      <c r="AU79" s="11" t="s">
        <v>96</v>
      </c>
      <c r="BK79" s="181">
        <f>SUM(BK80:BK83)</f>
        <v>0</v>
      </c>
    </row>
    <row r="80" spans="1:65" s="2" customFormat="1" ht="55.5" customHeight="1">
      <c r="A80" s="32"/>
      <c r="B80" s="33"/>
      <c r="C80" s="182" t="s">
        <v>22</v>
      </c>
      <c r="D80" s="182" t="s">
        <v>110</v>
      </c>
      <c r="E80" s="183" t="s">
        <v>591</v>
      </c>
      <c r="F80" s="184" t="s">
        <v>592</v>
      </c>
      <c r="G80" s="185" t="s">
        <v>593</v>
      </c>
      <c r="H80" s="186">
        <v>1</v>
      </c>
      <c r="I80" s="187"/>
      <c r="J80" s="188">
        <f>ROUND(I80*H80,2)</f>
        <v>0</v>
      </c>
      <c r="K80" s="184" t="s">
        <v>114</v>
      </c>
      <c r="L80" s="38"/>
      <c r="M80" s="189" t="s">
        <v>20</v>
      </c>
      <c r="N80" s="190" t="s">
        <v>48</v>
      </c>
      <c r="O80" s="78"/>
      <c r="P80" s="191">
        <f>O80*H80</f>
        <v>0</v>
      </c>
      <c r="Q80" s="191">
        <v>0</v>
      </c>
      <c r="R80" s="191">
        <f>Q80*H80</f>
        <v>0</v>
      </c>
      <c r="S80" s="191">
        <v>0</v>
      </c>
      <c r="T80" s="192">
        <f>S80*H80</f>
        <v>0</v>
      </c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R80" s="193" t="s">
        <v>115</v>
      </c>
      <c r="AT80" s="193" t="s">
        <v>110</v>
      </c>
      <c r="AU80" s="193" t="s">
        <v>77</v>
      </c>
      <c r="AY80" s="11" t="s">
        <v>116</v>
      </c>
      <c r="BE80" s="194">
        <f>IF(N80="základní",J80,0)</f>
        <v>0</v>
      </c>
      <c r="BF80" s="194">
        <f>IF(N80="snížená",J80,0)</f>
        <v>0</v>
      </c>
      <c r="BG80" s="194">
        <f>IF(N80="zákl. přenesená",J80,0)</f>
        <v>0</v>
      </c>
      <c r="BH80" s="194">
        <f>IF(N80="sníž. přenesená",J80,0)</f>
        <v>0</v>
      </c>
      <c r="BI80" s="194">
        <f>IF(N80="nulová",J80,0)</f>
        <v>0</v>
      </c>
      <c r="BJ80" s="11" t="s">
        <v>22</v>
      </c>
      <c r="BK80" s="194">
        <f>ROUND(I80*H80,2)</f>
        <v>0</v>
      </c>
      <c r="BL80" s="11" t="s">
        <v>115</v>
      </c>
      <c r="BM80" s="193" t="s">
        <v>594</v>
      </c>
    </row>
    <row r="81" spans="1:47" s="2" customFormat="1" ht="12">
      <c r="A81" s="32"/>
      <c r="B81" s="33"/>
      <c r="C81" s="34"/>
      <c r="D81" s="195" t="s">
        <v>118</v>
      </c>
      <c r="E81" s="34"/>
      <c r="F81" s="196" t="s">
        <v>592</v>
      </c>
      <c r="G81" s="34"/>
      <c r="H81" s="34"/>
      <c r="I81" s="130"/>
      <c r="J81" s="34"/>
      <c r="K81" s="34"/>
      <c r="L81" s="38"/>
      <c r="M81" s="197"/>
      <c r="N81" s="198"/>
      <c r="O81" s="78"/>
      <c r="P81" s="78"/>
      <c r="Q81" s="78"/>
      <c r="R81" s="78"/>
      <c r="S81" s="78"/>
      <c r="T81" s="79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T81" s="11" t="s">
        <v>118</v>
      </c>
      <c r="AU81" s="11" t="s">
        <v>77</v>
      </c>
    </row>
    <row r="82" spans="1:65" s="2" customFormat="1" ht="21.75" customHeight="1">
      <c r="A82" s="32"/>
      <c r="B82" s="33"/>
      <c r="C82" s="182" t="s">
        <v>86</v>
      </c>
      <c r="D82" s="182" t="s">
        <v>110</v>
      </c>
      <c r="E82" s="183" t="s">
        <v>595</v>
      </c>
      <c r="F82" s="184" t="s">
        <v>596</v>
      </c>
      <c r="G82" s="185" t="s">
        <v>593</v>
      </c>
      <c r="H82" s="186">
        <v>1</v>
      </c>
      <c r="I82" s="187"/>
      <c r="J82" s="188">
        <f>ROUND(I82*H82,2)</f>
        <v>0</v>
      </c>
      <c r="K82" s="184" t="s">
        <v>114</v>
      </c>
      <c r="L82" s="38"/>
      <c r="M82" s="189" t="s">
        <v>20</v>
      </c>
      <c r="N82" s="190" t="s">
        <v>48</v>
      </c>
      <c r="O82" s="78"/>
      <c r="P82" s="191">
        <f>O82*H82</f>
        <v>0</v>
      </c>
      <c r="Q82" s="191">
        <v>0</v>
      </c>
      <c r="R82" s="191">
        <f>Q82*H82</f>
        <v>0</v>
      </c>
      <c r="S82" s="191">
        <v>0</v>
      </c>
      <c r="T82" s="192">
        <f>S82*H82</f>
        <v>0</v>
      </c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R82" s="193" t="s">
        <v>115</v>
      </c>
      <c r="AT82" s="193" t="s">
        <v>110</v>
      </c>
      <c r="AU82" s="193" t="s">
        <v>77</v>
      </c>
      <c r="AY82" s="11" t="s">
        <v>116</v>
      </c>
      <c r="BE82" s="194">
        <f>IF(N82="základní",J82,0)</f>
        <v>0</v>
      </c>
      <c r="BF82" s="194">
        <f>IF(N82="snížená",J82,0)</f>
        <v>0</v>
      </c>
      <c r="BG82" s="194">
        <f>IF(N82="zákl. přenesená",J82,0)</f>
        <v>0</v>
      </c>
      <c r="BH82" s="194">
        <f>IF(N82="sníž. přenesená",J82,0)</f>
        <v>0</v>
      </c>
      <c r="BI82" s="194">
        <f>IF(N82="nulová",J82,0)</f>
        <v>0</v>
      </c>
      <c r="BJ82" s="11" t="s">
        <v>22</v>
      </c>
      <c r="BK82" s="194">
        <f>ROUND(I82*H82,2)</f>
        <v>0</v>
      </c>
      <c r="BL82" s="11" t="s">
        <v>115</v>
      </c>
      <c r="BM82" s="193" t="s">
        <v>597</v>
      </c>
    </row>
    <row r="83" spans="1:47" s="2" customFormat="1" ht="12">
      <c r="A83" s="32"/>
      <c r="B83" s="33"/>
      <c r="C83" s="34"/>
      <c r="D83" s="195" t="s">
        <v>118</v>
      </c>
      <c r="E83" s="34"/>
      <c r="F83" s="196" t="s">
        <v>596</v>
      </c>
      <c r="G83" s="34"/>
      <c r="H83" s="34"/>
      <c r="I83" s="130"/>
      <c r="J83" s="34"/>
      <c r="K83" s="34"/>
      <c r="L83" s="38"/>
      <c r="M83" s="210"/>
      <c r="N83" s="211"/>
      <c r="O83" s="212"/>
      <c r="P83" s="212"/>
      <c r="Q83" s="212"/>
      <c r="R83" s="212"/>
      <c r="S83" s="212"/>
      <c r="T83" s="213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T83" s="11" t="s">
        <v>118</v>
      </c>
      <c r="AU83" s="11" t="s">
        <v>77</v>
      </c>
    </row>
    <row r="84" spans="1:31" s="2" customFormat="1" ht="6.95" customHeight="1">
      <c r="A84" s="32"/>
      <c r="B84" s="53"/>
      <c r="C84" s="54"/>
      <c r="D84" s="54"/>
      <c r="E84" s="54"/>
      <c r="F84" s="54"/>
      <c r="G84" s="54"/>
      <c r="H84" s="54"/>
      <c r="I84" s="160"/>
      <c r="J84" s="54"/>
      <c r="K84" s="54"/>
      <c r="L84" s="38"/>
      <c r="M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</sheetData>
  <sheetProtection password="CC35" sheet="1" objects="1" scenarios="1" formatColumns="0" formatRows="0" autoFilter="0"/>
  <autoFilter ref="C78:K83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Helcl Tomáš, DiS.</dc:creator>
  <cp:keywords/>
  <dc:description/>
  <cp:lastModifiedBy>Helcl Tomáš, DiS.</cp:lastModifiedBy>
  <dcterms:created xsi:type="dcterms:W3CDTF">2020-02-03T13:39:47Z</dcterms:created>
  <dcterms:modified xsi:type="dcterms:W3CDTF">2020-02-03T13:39:51Z</dcterms:modified>
  <cp:category/>
  <cp:version/>
  <cp:contentType/>
  <cp:contentStatus/>
</cp:coreProperties>
</file>