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TV v žst.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Oprava TV v žst. ...'!$C$123:$K$282</definedName>
    <definedName name="_xlnm.Print_Area" localSheetId="1">'SO 01 - Oprava TV v žst. ...'!$C$4:$J$76,'SO 01 - Oprava TV v žst. ...'!$C$82:$J$105,'SO 01 - Oprava TV v žst. ...'!$C$111:$K$282</definedName>
    <definedName name="_xlnm.Print_Titles" localSheetId="1">'SO 01 - Oprava TV v žst. ...'!$123:$123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81"/>
  <c r="BH281"/>
  <c r="BG281"/>
  <c r="BF281"/>
  <c r="T281"/>
  <c r="T280"/>
  <c r="R281"/>
  <c r="R280"/>
  <c r="P281"/>
  <c r="P280"/>
  <c r="BK281"/>
  <c r="BK280"/>
  <c r="J280"/>
  <c r="J281"/>
  <c r="BE281"/>
  <c r="J104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T269"/>
  <c r="R270"/>
  <c r="R269"/>
  <c r="P270"/>
  <c r="P269"/>
  <c r="BK270"/>
  <c r="BK269"/>
  <c r="J269"/>
  <c r="J270"/>
  <c r="BE270"/>
  <c r="J103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T262"/>
  <c r="R263"/>
  <c r="R262"/>
  <c r="P263"/>
  <c r="P262"/>
  <c r="BK263"/>
  <c r="BK262"/>
  <c r="J262"/>
  <c r="J263"/>
  <c r="BE263"/>
  <c r="J10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T233"/>
  <c r="R234"/>
  <c r="R233"/>
  <c r="P234"/>
  <c r="P233"/>
  <c r="BK234"/>
  <c r="BK233"/>
  <c r="J233"/>
  <c r="J234"/>
  <c r="BE234"/>
  <c r="J101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T168"/>
  <c r="R169"/>
  <c r="R168"/>
  <c r="P169"/>
  <c r="P168"/>
  <c r="BK169"/>
  <c r="BK168"/>
  <c r="J168"/>
  <c r="J169"/>
  <c r="BE169"/>
  <c r="J100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T145"/>
  <c r="R146"/>
  <c r="R145"/>
  <c r="P146"/>
  <c r="P145"/>
  <c r="BK146"/>
  <c r="BK145"/>
  <c r="J145"/>
  <c r="J146"/>
  <c r="BE146"/>
  <c r="J99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F37"/>
  <c i="1" r="BD95"/>
  <c i="2" r="BH127"/>
  <c r="F36"/>
  <c i="1" r="BC95"/>
  <c i="2" r="BG127"/>
  <c r="F35"/>
  <c i="1" r="BB95"/>
  <c i="2" r="BF127"/>
  <c r="J34"/>
  <c i="1" r="AW95"/>
  <c i="2" r="F34"/>
  <c i="1" r="BA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6"/>
  <c r="J30"/>
  <c i="1" r="AG95"/>
  <c i="2" r="J127"/>
  <c r="BE127"/>
  <c r="J33"/>
  <c i="1" r="AV95"/>
  <c i="2" r="F33"/>
  <c i="1" r="AZ95"/>
  <c i="2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<sst xmlns="http://schemas.openxmlformats.org/spreadsheetml/2006/main">
  <si>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</si>
  <si>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</si>
  <si>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</si>
  <si>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</si>
  <si>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</si>
  <si>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{9fdc61bd-8f1e-4b89-82a8-b247fff5dd47}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</si>
  <si>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</si>
  <si>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</si>
  <si>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</si>
  <si>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</si>
  <si>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</si>
  <si>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</si>
  <si>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</si>
  <si>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01/2020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</si>
  <si>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</si>
  <si>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</si>
  <si>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Ostrava Kunčice</t>
  </si>
  <si>
    <t>KSO:</t>
  </si>
  <si>
    <t>CC-CZ:</t>
  </si>
  <si>
    <t>Místo:</t>
  </si>
  <si>
    <t>ŽST Ostrava Kunčice</t>
  </si>
  <si>
    <t>Datum:</t>
  </si>
  <si>
    <t>2. 1. 2020</t>
  </si>
  <si>
    <t>Zadavatel:</t>
  </si>
  <si>
    <t>IČ:</t>
  </si>
  <si>
    <t>SŽDC, s.o. - OŘ Ostrava SEE</t>
  </si>
  <si>
    <t>DIČ:</t>
  </si>
  <si>
    <t>Uchazeč:</t>
  </si>
  <si>
    <t>Vyplň údaj</t>
  </si>
  <si>
    <t>True</t>
  </si>
  <si>
    <t>Projektant:</t>
  </si>
  <si>
    <t>EXprojekt s.r.o.</t>
  </si>
  <si>
    <t>Zpracovatel:</t>
  </si>
  <si>
    <t>Ing. Jaroslav Kypús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</si>
  <si>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</si>
  <si>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</si>
  <si>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</si>
  <si>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</si>
  <si>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</si>
  <si>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</si>
  <si>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</si>
  <si>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</si>
  <si>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</si>
  <si>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</si>
  <si>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</si>
  <si>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</si>
  <si>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</si>
  <si>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</si>
  <si>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</si>
  <si>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</si>
  <si>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</si>
  <si>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</si>
  <si>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</si>
  <si>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</si>
  <si>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</si>
  <si>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</si>
  <si>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</si>
  <si>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</si>
  <si>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</si>
  <si>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</si>
  <si>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</si>
  <si>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</si>
  <si>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</si>
  <si>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</si>
  <si>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</si>
  <si>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</si>
  <si>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</si>
  <si>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</si>
  <si>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</si>
  <si>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</si>
  <si>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</si>
  <si>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</si>
  <si>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</si>
  <si>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</si>
  <si>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</si>
  <si>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</si>
  <si>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</si>
  <si>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</si>
  <si>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</si>
  <si>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</si>
  <si>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</si>
  <si>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</si>
  <si>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</si>
  <si>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{54aae73e-f6a9-4356-b9e4-41b554e3e2a4}</t>
  </si>
  <si>
    <t>2</t>
  </si>
  <si>
    <t>KRYCÍ LIST SOUPISU PRACÍ</t>
  </si>
  <si>
    <t>Objekt:</t>
  </si>
  <si>
    <t>SO 01 - Oprava TV v žst. Ostrava Kunčice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</si>
  <si>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</si>
  <si>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</si>
  <si>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</si>
  <si>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</si>
  <si>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</si>
  <si>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</si>
  <si>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</si>
  <si>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</si>
  <si>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</si>
  <si>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</si>
  <si>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</si>
  <si>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</si>
  <si>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</si>
  <si>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</si>
  <si>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</si>
  <si>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</si>
  <si>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</si>
  <si>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</si>
  <si>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</si>
  <si>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</si>
  <si>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</si>
  <si>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</si>
  <si>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</si>
  <si>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</si>
  <si>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</si>
  <si>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</si>
  <si>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</si>
  <si>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</si>
  <si>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</si>
  <si>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</si>
  <si>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</si>
  <si>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7497100010</t>
  </si>
  <si>
    <t>Základy trakčního vedení Materiál pro úpravu kabelů u základu TV</t>
  </si>
  <si>
    <t>kus</t>
  </si>
  <si>
    <t>Sborník UOŽI 01 2019</t>
  </si>
  <si>
    <t>8</t>
  </si>
  <si>
    <t>4</t>
  </si>
  <si>
    <t>600106934</t>
  </si>
  <si>
    <t>PP</t>
  </si>
  <si>
    <t>K</t>
  </si>
  <si>
    <t>7497131010</t>
  </si>
  <si>
    <t>Úprava kabelů u základu trakčního vedení</t>
  </si>
  <si>
    <t>1590943535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</si>
  <si>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</si>
  <si>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3</t>
  </si>
  <si>
    <t>7497100020</t>
  </si>
  <si>
    <t>Základy trakčního vedení Hloubený základ TV - materiál</t>
  </si>
  <si>
    <t>m3</t>
  </si>
  <si>
    <t>128</t>
  </si>
  <si>
    <t>67294058</t>
  </si>
  <si>
    <t>7497150510</t>
  </si>
  <si>
    <t>Zhotovení základu trakčního vedení včetně geodet. bodu, vytyčení a sondy, výkop zemina tř. 2 až 4 hloubeného</t>
  </si>
  <si>
    <t>64</t>
  </si>
  <si>
    <t>746699501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</si>
  <si>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</si>
  <si>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5</t>
  </si>
  <si>
    <t>7497100060</t>
  </si>
  <si>
    <t>Základy trakčního vedení Výztuž pro základ TV - jednodílná</t>
  </si>
  <si>
    <t>-1435857535</t>
  </si>
  <si>
    <t>6</t>
  </si>
  <si>
    <t>7497100070</t>
  </si>
  <si>
    <t>Základy trakčního vedení Svorník kotevní kovaný pro základ TV vč. povrch. úpravy dle TKP</t>
  </si>
  <si>
    <t>-120287840</t>
  </si>
  <si>
    <t>7</t>
  </si>
  <si>
    <t>7497100120</t>
  </si>
  <si>
    <t>Základy trakčního vedení Materiál pro obetonování stávajícího základu TV-beton,výstuže,sítě KARI</t>
  </si>
  <si>
    <t>-1971198105</t>
  </si>
  <si>
    <t>7497153010</t>
  </si>
  <si>
    <t>Obetonování stávajícího základu trakčního vedení včetně výkopu, vrtání, svařování, záhozu</t>
  </si>
  <si>
    <t>-1685256759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</si>
  <si>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</si>
  <si>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9</t>
  </si>
  <si>
    <t>7497655010</t>
  </si>
  <si>
    <t>Tažné hnací vozidlo k pracovním soupravám pro montáž a demontáž</t>
  </si>
  <si>
    <t>hod</t>
  </si>
  <si>
    <t>-1724897102</t>
  </si>
  <si>
    <t>Tažné hnací vozidlo k pracovním soupravám pro montáž a demontáž - obsahuje i veškeré výkony tažného hnacího vozidla pro posun montážní techniky v kolejišti</t>
  </si>
  <si>
    <t>74972</t>
  </si>
  <si>
    <t>Stožáry TV</t>
  </si>
  <si>
    <t>10</t>
  </si>
  <si>
    <t>7497200420</t>
  </si>
  <si>
    <t xml:space="preserve">Stožáry trakčního vedení Stožár TV  -  typ  ( BP  9m )    vč. podlití</t>
  </si>
  <si>
    <t>-952096842</t>
  </si>
  <si>
    <t>11</t>
  </si>
  <si>
    <t>7497251050</t>
  </si>
  <si>
    <t>Montáž stožárů trakčního vedení výšky do do 16 m, typ BP</t>
  </si>
  <si>
    <t>1502409153</t>
  </si>
  <si>
    <t>Montáž stožárů trakčního vedení výšky do do 16 m, typ BP - včetně konečné regulace po zatížení</t>
  </si>
  <si>
    <t>12</t>
  </si>
  <si>
    <t>7499700390</t>
  </si>
  <si>
    <t>Nátěry trakčního vedení Barva a řed. pro bezpečnostní černožluté pruhy na podpěře TV</t>
  </si>
  <si>
    <t>-2133164325</t>
  </si>
  <si>
    <t>13</t>
  </si>
  <si>
    <t>7830010003-R</t>
  </si>
  <si>
    <t>Zhotovení povrchové úpravy nátěrem bezpečnostních pruhů na trakční stožár</t>
  </si>
  <si>
    <t>-1430467747</t>
  </si>
  <si>
    <t>14</t>
  </si>
  <si>
    <t>7497200500</t>
  </si>
  <si>
    <t xml:space="preserve">Stožáry trakčního vedení Břevno typ  23 L</t>
  </si>
  <si>
    <t>m</t>
  </si>
  <si>
    <t>-670923441</t>
  </si>
  <si>
    <t>7497200520</t>
  </si>
  <si>
    <t xml:space="preserve">Stožáry trakčního vedení Materiál pro připevnění břevna 23,34 vč. ukončení břevna  A na 1T</t>
  </si>
  <si>
    <t>-2094578214</t>
  </si>
  <si>
    <t>16</t>
  </si>
  <si>
    <t>7497252015</t>
  </si>
  <si>
    <t>Jednostranné připevnění břevna typ 23, 34</t>
  </si>
  <si>
    <t>-1626718630</t>
  </si>
  <si>
    <t>17</t>
  </si>
  <si>
    <t>7497200560</t>
  </si>
  <si>
    <t>Stožáry trakčního vedení Materiál sestavení pro připevnění závěsu břevna 23,34 na 1T</t>
  </si>
  <si>
    <t>-1985094146</t>
  </si>
  <si>
    <t>18</t>
  </si>
  <si>
    <t>7497254015</t>
  </si>
  <si>
    <t>Připevnění závěsu břevna typ 23, 34</t>
  </si>
  <si>
    <t>-2020046089</t>
  </si>
  <si>
    <t>19</t>
  </si>
  <si>
    <t>7497256015</t>
  </si>
  <si>
    <t>Příplatek za montáž bran nad stávajícím trakčním vedením</t>
  </si>
  <si>
    <t>653403679</t>
  </si>
  <si>
    <t>20</t>
  </si>
  <si>
    <t>2112008775</t>
  </si>
  <si>
    <t>74973</t>
  </si>
  <si>
    <t>Vodiče TV</t>
  </si>
  <si>
    <t>7497300030</t>
  </si>
  <si>
    <t>Vodiče trakčního vedení Závěs na konzole s přídavným lanem</t>
  </si>
  <si>
    <t>1799430883</t>
  </si>
  <si>
    <t>22</t>
  </si>
  <si>
    <t>7497350025</t>
  </si>
  <si>
    <t>Montáž závěsu na konzole s přídavným lanem</t>
  </si>
  <si>
    <t>-1900831634</t>
  </si>
  <si>
    <t>23</t>
  </si>
  <si>
    <t>7497300020</t>
  </si>
  <si>
    <t>Vodiče trakčního vedení Závěs na konzole</t>
  </si>
  <si>
    <t>-1793064023</t>
  </si>
  <si>
    <t>24</t>
  </si>
  <si>
    <t>7497350020</t>
  </si>
  <si>
    <t>Montáž závěsu na konzole bez přídavného lana</t>
  </si>
  <si>
    <t>-1908765965</t>
  </si>
  <si>
    <t>25</t>
  </si>
  <si>
    <t>7497301800</t>
  </si>
  <si>
    <t>Vodiče trakčního vedení Materiál sestavení pro upevnění konzol středové,stranové</t>
  </si>
  <si>
    <t>1071140486</t>
  </si>
  <si>
    <t>26</t>
  </si>
  <si>
    <t>7497351400</t>
  </si>
  <si>
    <t>Upevnění konzol středové, stranové</t>
  </si>
  <si>
    <t>-1475229190</t>
  </si>
  <si>
    <t>27</t>
  </si>
  <si>
    <t>7497300050</t>
  </si>
  <si>
    <t>Vodiče trakčního vedení Příplatek 2x plastový izolátor do ramena TV nebo SIK-u</t>
  </si>
  <si>
    <t>695844956</t>
  </si>
  <si>
    <t>28</t>
  </si>
  <si>
    <t>7497300080</t>
  </si>
  <si>
    <t>Vodiče trakčního vedení Přídavné lano pro nosné lano</t>
  </si>
  <si>
    <t>155597223</t>
  </si>
  <si>
    <t>29</t>
  </si>
  <si>
    <t>7497350080</t>
  </si>
  <si>
    <t>Montáž přídavného lana pro nosné lano</t>
  </si>
  <si>
    <t>3734804</t>
  </si>
  <si>
    <t>30</t>
  </si>
  <si>
    <t>7497300200</t>
  </si>
  <si>
    <t>Vodiče trakčního vedení Závěs SIK</t>
  </si>
  <si>
    <t>410433973</t>
  </si>
  <si>
    <t>31</t>
  </si>
  <si>
    <t>7497350155</t>
  </si>
  <si>
    <t>Montáž závěsu SIK</t>
  </si>
  <si>
    <t>860794109</t>
  </si>
  <si>
    <t>32</t>
  </si>
  <si>
    <t>7497300260</t>
  </si>
  <si>
    <t>Vodiče trakčního vedení Věšák troleje</t>
  </si>
  <si>
    <t>-1029821835</t>
  </si>
  <si>
    <t>33</t>
  </si>
  <si>
    <t>7497350200</t>
  </si>
  <si>
    <t>Montáž věšáku troleje</t>
  </si>
  <si>
    <t>855074693</t>
  </si>
  <si>
    <t>34</t>
  </si>
  <si>
    <t>7497350720</t>
  </si>
  <si>
    <t>Výšková regulace troleje</t>
  </si>
  <si>
    <t>-1255894505</t>
  </si>
  <si>
    <t>35</t>
  </si>
  <si>
    <t>7497300280</t>
  </si>
  <si>
    <t xml:space="preserve">Vodiče trakčního vedení Spojka  2  lan    nebo    TR + lana</t>
  </si>
  <si>
    <t>-1610727207</t>
  </si>
  <si>
    <t>36</t>
  </si>
  <si>
    <t>7497350230</t>
  </si>
  <si>
    <t>Montáž spojky - svorky dvou lan nebo troleje a lana</t>
  </si>
  <si>
    <t>-321389118</t>
  </si>
  <si>
    <t>37</t>
  </si>
  <si>
    <t>7497300510</t>
  </si>
  <si>
    <t>Vodiče trakčního vedení Vložená izolace v podélných a příčných polích</t>
  </si>
  <si>
    <t>-2076331518</t>
  </si>
  <si>
    <t>38</t>
  </si>
  <si>
    <t>7497350420</t>
  </si>
  <si>
    <t>Vložení izolace v podélných a příčných polích</t>
  </si>
  <si>
    <t>1037114589</t>
  </si>
  <si>
    <t>39</t>
  </si>
  <si>
    <t>7497300550</t>
  </si>
  <si>
    <t>Vodiče trakčního vedení lano 70 mm2 Bz (kotevní nástavky)</t>
  </si>
  <si>
    <t>-1241656154</t>
  </si>
  <si>
    <t>40</t>
  </si>
  <si>
    <t>7497350700</t>
  </si>
  <si>
    <t>Tažení kotevních nástavků do 120 mm2 Bz, Cu</t>
  </si>
  <si>
    <t>1684650224</t>
  </si>
  <si>
    <t>41</t>
  </si>
  <si>
    <t>7497300580</t>
  </si>
  <si>
    <t xml:space="preserve">Vodiče trakčního vedení Pohyb. kotvení sestavy TV, TR+NL na BP  -  15kN</t>
  </si>
  <si>
    <t>-820148322</t>
  </si>
  <si>
    <t>42</t>
  </si>
  <si>
    <t>7497350444</t>
  </si>
  <si>
    <t>Montáž pohyblivého kotvení sestavy trakčního vedení troleje a nosného lana na stožár BP 15 kN</t>
  </si>
  <si>
    <t>-1040824463</t>
  </si>
  <si>
    <t>43</t>
  </si>
  <si>
    <t>7497350734</t>
  </si>
  <si>
    <t>Montáž definitivní regulace pohyblivého kotvení nosného lana a troleje</t>
  </si>
  <si>
    <t>279533910</t>
  </si>
  <si>
    <t>44</t>
  </si>
  <si>
    <t>7497300770</t>
  </si>
  <si>
    <t xml:space="preserve">Vodiče trakčního vedení Zakotvení stožáru BP  (21 - 40kN), stožáru T  (21 - 30kN)</t>
  </si>
  <si>
    <t>-1929642177</t>
  </si>
  <si>
    <t>45</t>
  </si>
  <si>
    <t>7497350675</t>
  </si>
  <si>
    <t>Zakotvení stožáru BP (21-40 kN) nebo T (21-30 kN)</t>
  </si>
  <si>
    <t>-11672157</t>
  </si>
  <si>
    <t>46</t>
  </si>
  <si>
    <t>7497301040</t>
  </si>
  <si>
    <t>Vodiče trakčního vedení Závěs ZV, NV, OV 1-2 lan ve vrcholu stož.</t>
  </si>
  <si>
    <t>979862713</t>
  </si>
  <si>
    <t>47</t>
  </si>
  <si>
    <t>7497350875</t>
  </si>
  <si>
    <t>Montáž závěsu zesilovacího, napájecího a obcházecího vedení (ZV, NV, OV) na vrcholu stožáru 1 - 2 lan</t>
  </si>
  <si>
    <t>-1249522381</t>
  </si>
  <si>
    <t>48</t>
  </si>
  <si>
    <t>7497301980</t>
  </si>
  <si>
    <t xml:space="preserve">Vodiče trakčního vedení Ukolejnění s průrazkou T, P, 2T, BP, DS, OK   - 1 vodič</t>
  </si>
  <si>
    <t>175671314</t>
  </si>
  <si>
    <t>49</t>
  </si>
  <si>
    <t>7497351590</t>
  </si>
  <si>
    <t>Montáž ukolejnění s průrazkou T, P, 2T, BP, DS, OK - 1 vodič</t>
  </si>
  <si>
    <t>7516564</t>
  </si>
  <si>
    <t>50</t>
  </si>
  <si>
    <t>7497302260</t>
  </si>
  <si>
    <t>Vodiče trakčního vedení Tabulka číslování stožárů a pohonů odpojovačů 1 - 3 znaky</t>
  </si>
  <si>
    <t>1836617846</t>
  </si>
  <si>
    <t>51</t>
  </si>
  <si>
    <t>7497351780</t>
  </si>
  <si>
    <t>Číslování stožárů a pohonů odpojovačů 1 - 3 znaky</t>
  </si>
  <si>
    <t>844032624</t>
  </si>
  <si>
    <t>52</t>
  </si>
  <si>
    <t>424094608</t>
  </si>
  <si>
    <t>7497.7</t>
  </si>
  <si>
    <t>Demontáže TV</t>
  </si>
  <si>
    <t>53</t>
  </si>
  <si>
    <t>7497271035</t>
  </si>
  <si>
    <t>Demontáže zařízení trakčního vedení stožáru BP, AP</t>
  </si>
  <si>
    <t>525496523</t>
  </si>
  <si>
    <t>Demontáže zařízení trakčního vedení stožáru BP, AP - demontáž stávajícího zařízení se všemi pomocnými doplňujícími úpravami</t>
  </si>
  <si>
    <t>54</t>
  </si>
  <si>
    <t>7497271040</t>
  </si>
  <si>
    <t>Demontáže zařízení trakčního vedení stožáru brány krakorce 23, 34</t>
  </si>
  <si>
    <t>2122441918</t>
  </si>
  <si>
    <t>Demontáže zařízení trakčního vedení stožáru brány krakorce 23, 34 - demontáž stávajícího zařízení se všemi pomocnými doplňujícími úpravami, včetně vyvěšení a ukončení</t>
  </si>
  <si>
    <t>55</t>
  </si>
  <si>
    <t>7497271045</t>
  </si>
  <si>
    <t>Demontáže zařízení trakčního vedení stožáru konzoly TV</t>
  </si>
  <si>
    <t>651751724</t>
  </si>
  <si>
    <t>Demontáže zařízení trakčního vedení stožáru konzoly TV - demontáž stávajícího zařízení se všemi pomocnými doplňujícími úpravami, včetně upevnění</t>
  </si>
  <si>
    <t>56</t>
  </si>
  <si>
    <t>7497371035</t>
  </si>
  <si>
    <t>Demontáže zařízení trakčního vedení závěsu přídavného lana pro nosné lano</t>
  </si>
  <si>
    <t>1275151580</t>
  </si>
  <si>
    <t>Demontáže zařízení trakčního vedení závěsu přídavného lana pro nosné lano - demontáž stávajícího zařízení se všemi pomocnými doplňujícími úpravami</t>
  </si>
  <si>
    <t>57</t>
  </si>
  <si>
    <t>7497371040</t>
  </si>
  <si>
    <t>Demontáže zařízení trakčního vedení závěsu věšáku</t>
  </si>
  <si>
    <t>-308255279</t>
  </si>
  <si>
    <t>Demontáže zařízení trakčního vedení závěsu věšáku - demontáž stávajícího zařízení se všemi pomocnými doplňujícími úpravami, úplná</t>
  </si>
  <si>
    <t>58</t>
  </si>
  <si>
    <t>7497371050</t>
  </si>
  <si>
    <t>Demontáže zařízení trakčního vedení závěsu spojky</t>
  </si>
  <si>
    <t>593287977</t>
  </si>
  <si>
    <t>Demontáže zařízení trakčního vedení závěsu spojky - demontáž stávajícího zařízení se všemi pomocnými doplňujícími úpravami, úplná</t>
  </si>
  <si>
    <t>59</t>
  </si>
  <si>
    <t>7497371065</t>
  </si>
  <si>
    <t>Demontáže zařízení trakčního vedení závěsu vložené izolace</t>
  </si>
  <si>
    <t>-709127207</t>
  </si>
  <si>
    <t>Demontáže zařízení trakčního vedení závěsu vložené izolace - demontáž stávajícího zařízení se všemi pomocnými doplňujícími úpravami</t>
  </si>
  <si>
    <t>60</t>
  </si>
  <si>
    <t>7497371110</t>
  </si>
  <si>
    <t>Demontáže zařízení trakčního vedení troleje včetně nástavků stříhání</t>
  </si>
  <si>
    <t>-1487321601</t>
  </si>
  <si>
    <t>Demontáže zařízení trakčního vedení troleje včetně nástavků stříhání - demontáž stávajícího zařízení se všemi pomocnými doplňujícími úpravami</t>
  </si>
  <si>
    <t>61</t>
  </si>
  <si>
    <t>7497371210</t>
  </si>
  <si>
    <t>Demontáže zařízení trakčního vedení nosného lana včetně nástavků stříhání</t>
  </si>
  <si>
    <t>2074315515</t>
  </si>
  <si>
    <t>Demontáže zařízení trakčního vedení nosného lana včetně nástavků stříhání - demontáž stávajícího zařízení se všemi pomocnými doplňujícími úpravami</t>
  </si>
  <si>
    <t>62</t>
  </si>
  <si>
    <t>7497371315</t>
  </si>
  <si>
    <t>Demontáže zařízení trakčního vedení kotvení troleje, nosného lana pohyblivě</t>
  </si>
  <si>
    <t>-1469381771</t>
  </si>
  <si>
    <t>Demontáže zařízení trakčního vedení kotvení troleje, nosného lana pohyblivě - demontáž stávajícího zařízení se všemi pomocnými doplňujícími úpravami</t>
  </si>
  <si>
    <t>63</t>
  </si>
  <si>
    <t>7497371625</t>
  </si>
  <si>
    <t>Demontáže zařízení trakčního vedení svodu ukolejnění konstrukcí a stožárů</t>
  </si>
  <si>
    <t>-1041968625</t>
  </si>
  <si>
    <t>Demontáže zařízení trakčního vedení svodu ukolejnění konstrukcí a stožárů - demontáž stávajícího zařízení se všemi pomocnými doplňujícími úpravami</t>
  </si>
  <si>
    <t>7497271050</t>
  </si>
  <si>
    <t>Demontáže zařízení trakčního vedení stožáru konzoly ZV, OV</t>
  </si>
  <si>
    <t>158898185</t>
  </si>
  <si>
    <t>Demontáže zařízení trakčního vedení stožáru konzoly ZV, OV - demontáž stávajícího zařízení se všemi pomocnými doplňujícími úpravami, včetně závěsu</t>
  </si>
  <si>
    <t>65</t>
  </si>
  <si>
    <t>7497371420</t>
  </si>
  <si>
    <t>Demontáže zařízení trakčního vedení lana zesilovacího vedení převěšení ZV,NV, OV</t>
  </si>
  <si>
    <t>880586942</t>
  </si>
  <si>
    <t>Demontáže zařízení trakčního vedení lana zesilovacího vedení převěšení ZV,NV, OV - demontáž stávajícího zařízení se všemi pomocnými doplňujícími úpravami</t>
  </si>
  <si>
    <t>66</t>
  </si>
  <si>
    <t>-1317416556</t>
  </si>
  <si>
    <t>7498</t>
  </si>
  <si>
    <t>Revize, Prohlídky a zkoušky TV</t>
  </si>
  <si>
    <t>67</t>
  </si>
  <si>
    <t>7498150520</t>
  </si>
  <si>
    <t>Vyhotovení výchozí revizní zprávy pro opravné práce pro objem investičních nákladů přes 500 000 do 1 000 000 Kč</t>
  </si>
  <si>
    <t>2119825825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</si>
  <si>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</si>
  <si>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68</t>
  </si>
  <si>
    <t>7498150525</t>
  </si>
  <si>
    <t>Vyhotovení výchozí revizní zprávy příplatek za každých dalších i započatých 500 000 Kč přes 1 000 000 Kč</t>
  </si>
  <si>
    <t>1785467218</t>
  </si>
  <si>
    <t>69</t>
  </si>
  <si>
    <t>7498351010</t>
  </si>
  <si>
    <t>Vydání průkazu způsobilosti pro funkční celek, provizorní stav</t>
  </si>
  <si>
    <t>208233808</t>
  </si>
  <si>
    <t>Vydání průkazu způsobilosti pro funkční celek, provizorní stav - vyhotovení dokladu o silnoproudých zařízeních a vydání průkazu způsobilosti</t>
  </si>
  <si>
    <t>XDp</t>
  </si>
  <si>
    <t>Doprava, Poplatky, Ostatní</t>
  </si>
  <si>
    <t>70</t>
  </si>
  <si>
    <t>9902900100</t>
  </si>
  <si>
    <t xml:space="preserve">Naložení  sypanin, drobného kusového materiálu, suti</t>
  </si>
  <si>
    <t>t</t>
  </si>
  <si>
    <t>-159668115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</si>
  <si>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</si>
  <si>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71</t>
  </si>
  <si>
    <t>9902100200</t>
  </si>
  <si>
    <t xml:space="preserve">Doprava dodávek zhotovitele, dodávek objednatele nebo výzisku mechanizací přes 3,5 t sypanin  do 20 km</t>
  </si>
  <si>
    <t>-465711735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</si>
  <si>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</si>
  <si>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72</t>
  </si>
  <si>
    <t>9909000100</t>
  </si>
  <si>
    <t>Poplatek za uložení suti nebo hmot na oficiální skládku</t>
  </si>
  <si>
    <t>-1191886634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</si>
  <si>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</si>
  <si>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73</t>
  </si>
  <si>
    <t>9909000400</t>
  </si>
  <si>
    <t>Poplatek za likvidaci plastových součástí</t>
  </si>
  <si>
    <t>1737268916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</si>
  <si>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</si>
  <si>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74</t>
  </si>
  <si>
    <t>023131011</t>
  </si>
  <si>
    <t>Projektové práce Dokumentace skutečného provedení zabezpečovacích, sdělovacích, elektrických zařízení</t>
  </si>
  <si>
    <t>%</t>
  </si>
  <si>
    <t>-284355169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</si>
  <si>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</si>
  <si>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VRN</t>
  </si>
  <si>
    <t>Vedlejší rozpočtové náklady</t>
  </si>
  <si>
    <t>75</t>
  </si>
  <si>
    <t>022101021</t>
  </si>
  <si>
    <t>Geodetické práce Geodetické práce po ukončení opravy</t>
  </si>
  <si>
    <t>338685893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</si>
</sst>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29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01/2020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žst. Ostrava Kunčice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ŽST Ostrava Kunčice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2. 1. 2020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SŽDC, s.o. - 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EXprojekt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Ing. Jaroslav Kypús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16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Oprava TV v žst.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'SO 01 - Oprava TV v žst. ...'!P124</f>
        <v>0</v>
      </c>
      <c r="AV95" s="125">
        <f>'SO 01 - Oprava TV v žst. ...'!J33</f>
        <v>0</v>
      </c>
      <c r="AW95" s="125">
        <f>'SO 01 - Oprava TV v žst. ...'!J34</f>
        <v>0</v>
      </c>
      <c r="AX95" s="125">
        <f>'SO 01 - Oprava TV v žst. ...'!J35</f>
        <v>0</v>
      </c>
      <c r="AY95" s="125">
        <f>'SO 01 - Oprava TV v žst. ...'!J36</f>
        <v>0</v>
      </c>
      <c r="AZ95" s="125">
        <f>'SO 01 - Oprava TV v žst. ...'!F33</f>
        <v>0</v>
      </c>
      <c r="BA95" s="125">
        <f>'SO 01 - Oprava TV v žst. ...'!F34</f>
        <v>0</v>
      </c>
      <c r="BB95" s="125">
        <f>'SO 01 - Oprava TV v žst. ...'!F35</f>
        <v>0</v>
      </c>
      <c r="BC95" s="125">
        <f>'SO 01 - Oprava TV v žst. ...'!F36</f>
        <v>0</v>
      </c>
      <c r="BD95" s="127">
        <f>'SO 01 - Oprava TV v žst. ...'!F37</f>
        <v>0</v>
      </c>
      <c r="BE95" s="7"/>
      <c r="BT95" s="128" t="s">
        <v>82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pYaPErOyMZS2szSC8SdL7Jkb95QUdihHvkoRcDK0PILLKbs/68AmAS1r+DyTgQfUn2rXLgZOHoqNz/BFqf2FQA==" hashValue="Jc1GlKnLgD7rVkY0GXZinWBue7HuZ009Fb8omT0gZ2utlHJpvtJS4JsYJtNy2Coe4jxZqrJTTq8V6HyWpyPZJ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O 01 - Oprava TV v žst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84</v>
      </c>
    </row>
    <row r="4" s="1" customFormat="1" ht="24.96" customHeight="1">
      <c r="B4" s="17"/>
      <c r="D4" s="133" t="s">
        <v>85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15</v>
      </c>
      <c r="I6" s="129"/>
      <c r="L6" s="17"/>
    </row>
    <row r="7" s="1" customFormat="1" ht="16.5" customHeight="1">
      <c r="B7" s="17"/>
      <c r="E7" s="136" t="str">
        <f>'Rekapitulace stavby'!K6</f>
        <v>Oprava TV v žst. Ostrava Kunčice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86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8" t="s">
        <v>87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17</v>
      </c>
      <c r="E11" s="35"/>
      <c r="F11" s="139" t="s">
        <v>1</v>
      </c>
      <c r="G11" s="35"/>
      <c r="H11" s="35"/>
      <c r="I11" s="140" t="s">
        <v>18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19</v>
      </c>
      <c r="E12" s="35"/>
      <c r="F12" s="139" t="s">
        <v>20</v>
      </c>
      <c r="G12" s="35"/>
      <c r="H12" s="35"/>
      <c r="I12" s="140" t="s">
        <v>21</v>
      </c>
      <c r="J12" s="141" t="str">
        <f>'Rekapitulace stavby'!AN8</f>
        <v>2. 1. 2020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23</v>
      </c>
      <c r="E14" s="35"/>
      <c r="F14" s="35"/>
      <c r="G14" s="35"/>
      <c r="H14" s="35"/>
      <c r="I14" s="140" t="s">
        <v>24</v>
      </c>
      <c r="J14" s="139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25</v>
      </c>
      <c r="F15" s="35"/>
      <c r="G15" s="35"/>
      <c r="H15" s="35"/>
      <c r="I15" s="140" t="s">
        <v>26</v>
      </c>
      <c r="J15" s="139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27</v>
      </c>
      <c r="E17" s="35"/>
      <c r="F17" s="35"/>
      <c r="G17" s="35"/>
      <c r="H17" s="35"/>
      <c r="I17" s="140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30</v>
      </c>
      <c r="E20" s="35"/>
      <c r="F20" s="35"/>
      <c r="G20" s="35"/>
      <c r="H20" s="35"/>
      <c r="I20" s="140" t="s">
        <v>24</v>
      </c>
      <c r="J20" s="139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31</v>
      </c>
      <c r="F21" s="35"/>
      <c r="G21" s="35"/>
      <c r="H21" s="35"/>
      <c r="I21" s="140" t="s">
        <v>26</v>
      </c>
      <c r="J21" s="139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32</v>
      </c>
      <c r="E23" s="35"/>
      <c r="F23" s="35"/>
      <c r="G23" s="35"/>
      <c r="H23" s="35"/>
      <c r="I23" s="140" t="s">
        <v>24</v>
      </c>
      <c r="J23" s="139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33</v>
      </c>
      <c r="F24" s="35"/>
      <c r="G24" s="35"/>
      <c r="H24" s="35"/>
      <c r="I24" s="140" t="s">
        <v>26</v>
      </c>
      <c r="J24" s="139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34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35</v>
      </c>
      <c r="E30" s="35"/>
      <c r="F30" s="35"/>
      <c r="G30" s="35"/>
      <c r="H30" s="35"/>
      <c r="I30" s="137"/>
      <c r="J30" s="150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37</v>
      </c>
      <c r="G32" s="35"/>
      <c r="H32" s="35"/>
      <c r="I32" s="152" t="s">
        <v>36</v>
      </c>
      <c r="J32" s="151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39</v>
      </c>
      <c r="E33" s="135" t="s">
        <v>40</v>
      </c>
      <c r="F33" s="154">
        <f>ROUND((SUM(BE124:BE282)),  2)</f>
        <v>0</v>
      </c>
      <c r="G33" s="35"/>
      <c r="H33" s="35"/>
      <c r="I33" s="155">
        <v>0.20999999999999999</v>
      </c>
      <c r="J33" s="154">
        <f>ROUND(((SUM(BE124:BE282))*I33),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41</v>
      </c>
      <c r="F34" s="154">
        <f>ROUND((SUM(BF124:BF282)),  2)</f>
        <v>0</v>
      </c>
      <c r="G34" s="35"/>
      <c r="H34" s="35"/>
      <c r="I34" s="155">
        <v>0.14999999999999999</v>
      </c>
      <c r="J34" s="154">
        <f>ROUND(((SUM(BF124:BF282))*I34),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42</v>
      </c>
      <c r="F35" s="154">
        <f>ROUND((SUM(BG124:BG282)),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43</v>
      </c>
      <c r="F36" s="154">
        <f>ROUND((SUM(BH124:BH282)),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44</v>
      </c>
      <c r="F37" s="154">
        <f>ROUND((SUM(BI124:BI282)),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48</v>
      </c>
      <c r="E50" s="165"/>
      <c r="F50" s="165"/>
      <c r="G50" s="164" t="s">
        <v>49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50</v>
      </c>
      <c r="E61" s="168"/>
      <c r="F61" s="169" t="s">
        <v>51</v>
      </c>
      <c r="G61" s="167" t="s">
        <v>50</v>
      </c>
      <c r="H61" s="168"/>
      <c r="I61" s="170"/>
      <c r="J61" s="171" t="s">
        <v>51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52</v>
      </c>
      <c r="E65" s="172"/>
      <c r="F65" s="172"/>
      <c r="G65" s="164" t="s">
        <v>53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50</v>
      </c>
      <c r="E76" s="168"/>
      <c r="F76" s="169" t="s">
        <v>51</v>
      </c>
      <c r="G76" s="167" t="s">
        <v>50</v>
      </c>
      <c r="H76" s="168"/>
      <c r="I76" s="170"/>
      <c r="J76" s="171" t="s">
        <v>51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TV v žst. Ostrava Kunčice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Oprava TV v žst. Ostrava Kunčice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ŽST Ostrava Kunčice</v>
      </c>
      <c r="G89" s="37"/>
      <c r="H89" s="37"/>
      <c r="I89" s="140" t="s">
        <v>21</v>
      </c>
      <c r="J89" s="76" t="str">
        <f>IF(J12="","",J12)</f>
        <v>2. 1. 2020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SŽDC, s.o. - OŘ Ostrava SEE</v>
      </c>
      <c r="G91" s="37"/>
      <c r="H91" s="37"/>
      <c r="I91" s="140" t="s">
        <v>30</v>
      </c>
      <c r="J91" s="33" t="str">
        <f>E21</f>
        <v>EXprojekt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0" t="s">
        <v>32</v>
      </c>
      <c r="J92" s="33" t="str">
        <f>E24</f>
        <v>Ing. Jaroslav Kypús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89</v>
      </c>
      <c r="D94" s="182"/>
      <c r="E94" s="182"/>
      <c r="F94" s="182"/>
      <c r="G94" s="182"/>
      <c r="H94" s="182"/>
      <c r="I94" s="183"/>
      <c r="J94" s="184" t="s">
        <v>90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91</v>
      </c>
      <c r="D96" s="37"/>
      <c r="E96" s="37"/>
      <c r="F96" s="37"/>
      <c r="G96" s="37"/>
      <c r="H96" s="37"/>
      <c r="I96" s="1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86"/>
      <c r="C97" s="187"/>
      <c r="D97" s="188" t="s">
        <v>93</v>
      </c>
      <c r="E97" s="189"/>
      <c r="F97" s="189"/>
      <c r="G97" s="189"/>
      <c r="H97" s="189"/>
      <c r="I97" s="190"/>
      <c r="J97" s="191">
        <f>J125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94</v>
      </c>
      <c r="E98" s="196"/>
      <c r="F98" s="196"/>
      <c r="G98" s="196"/>
      <c r="H98" s="196"/>
      <c r="I98" s="197"/>
      <c r="J98" s="198">
        <f>J126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95</v>
      </c>
      <c r="E99" s="196"/>
      <c r="F99" s="196"/>
      <c r="G99" s="196"/>
      <c r="H99" s="196"/>
      <c r="I99" s="197"/>
      <c r="J99" s="198">
        <f>J145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96</v>
      </c>
      <c r="E100" s="196"/>
      <c r="F100" s="196"/>
      <c r="G100" s="196"/>
      <c r="H100" s="196"/>
      <c r="I100" s="197"/>
      <c r="J100" s="198">
        <f>J168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97</v>
      </c>
      <c r="E101" s="196"/>
      <c r="F101" s="196"/>
      <c r="G101" s="196"/>
      <c r="H101" s="196"/>
      <c r="I101" s="197"/>
      <c r="J101" s="198">
        <f>J233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98</v>
      </c>
      <c r="E102" s="196"/>
      <c r="F102" s="196"/>
      <c r="G102" s="196"/>
      <c r="H102" s="196"/>
      <c r="I102" s="197"/>
      <c r="J102" s="198">
        <f>J262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99</v>
      </c>
      <c r="E103" s="196"/>
      <c r="F103" s="196"/>
      <c r="G103" s="196"/>
      <c r="H103" s="196"/>
      <c r="I103" s="197"/>
      <c r="J103" s="198">
        <f>J269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100</v>
      </c>
      <c r="E104" s="189"/>
      <c r="F104" s="189"/>
      <c r="G104" s="189"/>
      <c r="H104" s="189"/>
      <c r="I104" s="190"/>
      <c r="J104" s="191">
        <f>J280</f>
        <v>0</v>
      </c>
      <c r="K104" s="187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76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79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101</v>
      </c>
      <c r="D111" s="37"/>
      <c r="E111" s="37"/>
      <c r="F111" s="37"/>
      <c r="G111" s="37"/>
      <c r="H111" s="37"/>
      <c r="I111" s="1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1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0" t="str">
        <f>E7</f>
        <v>Oprava TV v žst. Ostrava Kunčice</v>
      </c>
      <c r="F114" s="29"/>
      <c r="G114" s="29"/>
      <c r="H114" s="29"/>
      <c r="I114" s="1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86</v>
      </c>
      <c r="D115" s="37"/>
      <c r="E115" s="37"/>
      <c r="F115" s="37"/>
      <c r="G115" s="37"/>
      <c r="H115" s="37"/>
      <c r="I115" s="1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01 - Oprava TV v žst. Ostrava Kunčice</v>
      </c>
      <c r="F116" s="37"/>
      <c r="G116" s="37"/>
      <c r="H116" s="37"/>
      <c r="I116" s="1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ŽST Ostrava Kunčice</v>
      </c>
      <c r="G118" s="37"/>
      <c r="H118" s="37"/>
      <c r="I118" s="140" t="s">
        <v>21</v>
      </c>
      <c r="J118" s="76" t="str">
        <f>IF(J12="","",J12)</f>
        <v>2. 1. 2020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SŽDC, s.o. - OŘ Ostrava SEE</v>
      </c>
      <c r="G120" s="37"/>
      <c r="H120" s="37"/>
      <c r="I120" s="140" t="s">
        <v>30</v>
      </c>
      <c r="J120" s="33" t="str">
        <f>E21</f>
        <v>EXprojekt s.r.o.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140" t="s">
        <v>32</v>
      </c>
      <c r="J121" s="33" t="str">
        <f>E24</f>
        <v>Ing. Jaroslav Kypús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0"/>
      <c r="B123" s="201"/>
      <c r="C123" s="202" t="s">
        <v>102</v>
      </c>
      <c r="D123" s="203" t="s">
        <v>60</v>
      </c>
      <c r="E123" s="203" t="s">
        <v>56</v>
      </c>
      <c r="F123" s="203" t="s">
        <v>57</v>
      </c>
      <c r="G123" s="203" t="s">
        <v>103</v>
      </c>
      <c r="H123" s="203" t="s">
        <v>104</v>
      </c>
      <c r="I123" s="204" t="s">
        <v>105</v>
      </c>
      <c r="J123" s="203" t="s">
        <v>90</v>
      </c>
      <c r="K123" s="205" t="s">
        <v>106</v>
      </c>
      <c r="L123" s="206"/>
      <c r="M123" s="97" t="s">
        <v>1</v>
      </c>
      <c r="N123" s="98" t="s">
        <v>39</v>
      </c>
      <c r="O123" s="98" t="s">
        <v>107</v>
      </c>
      <c r="P123" s="98" t="s">
        <v>108</v>
      </c>
      <c r="Q123" s="98" t="s">
        <v>109</v>
      </c>
      <c r="R123" s="98" t="s">
        <v>110</v>
      </c>
      <c r="S123" s="98" t="s">
        <v>111</v>
      </c>
      <c r="T123" s="99" t="s">
        <v>112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5"/>
      <c r="B124" s="36"/>
      <c r="C124" s="104" t="s">
        <v>113</v>
      </c>
      <c r="D124" s="37"/>
      <c r="E124" s="37"/>
      <c r="F124" s="37"/>
      <c r="G124" s="37"/>
      <c r="H124" s="37"/>
      <c r="I124" s="137"/>
      <c r="J124" s="207">
        <f>BK124</f>
        <v>0</v>
      </c>
      <c r="K124" s="37"/>
      <c r="L124" s="41"/>
      <c r="M124" s="100"/>
      <c r="N124" s="208"/>
      <c r="O124" s="101"/>
      <c r="P124" s="209">
        <f>P125+P280</f>
        <v>0</v>
      </c>
      <c r="Q124" s="101"/>
      <c r="R124" s="209">
        <f>R125+R280</f>
        <v>0</v>
      </c>
      <c r="S124" s="101"/>
      <c r="T124" s="210">
        <f>T125+T280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92</v>
      </c>
      <c r="BK124" s="211">
        <f>BK125+BK280</f>
        <v>0</v>
      </c>
    </row>
    <row r="125" s="12" customFormat="1" ht="25.92" customHeight="1">
      <c r="A125" s="12"/>
      <c r="B125" s="212"/>
      <c r="C125" s="213"/>
      <c r="D125" s="214" t="s">
        <v>74</v>
      </c>
      <c r="E125" s="215" t="s">
        <v>114</v>
      </c>
      <c r="F125" s="215" t="s">
        <v>114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P126+P145+P168+P233+P262+P269</f>
        <v>0</v>
      </c>
      <c r="Q125" s="220"/>
      <c r="R125" s="221">
        <f>R126+R145+R168+R233+R262+R269</f>
        <v>0</v>
      </c>
      <c r="S125" s="220"/>
      <c r="T125" s="222">
        <f>T126+T145+T168+T233+T262+T269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82</v>
      </c>
      <c r="AT125" s="224" t="s">
        <v>74</v>
      </c>
      <c r="AU125" s="224" t="s">
        <v>75</v>
      </c>
      <c r="AY125" s="223" t="s">
        <v>115</v>
      </c>
      <c r="BK125" s="225">
        <f>BK126+BK145+BK168+BK233+BK262+BK269</f>
        <v>0</v>
      </c>
    </row>
    <row r="126" s="12" customFormat="1" ht="22.8" customHeight="1">
      <c r="A126" s="12"/>
      <c r="B126" s="212"/>
      <c r="C126" s="213"/>
      <c r="D126" s="214" t="s">
        <v>74</v>
      </c>
      <c r="E126" s="226" t="s">
        <v>116</v>
      </c>
      <c r="F126" s="226" t="s">
        <v>117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SUM(P127:P144)</f>
        <v>0</v>
      </c>
      <c r="Q126" s="220"/>
      <c r="R126" s="221">
        <f>SUM(R127:R144)</f>
        <v>0</v>
      </c>
      <c r="S126" s="220"/>
      <c r="T126" s="222">
        <f>SUM(T127:T144)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82</v>
      </c>
      <c r="AT126" s="224" t="s">
        <v>74</v>
      </c>
      <c r="AU126" s="224" t="s">
        <v>82</v>
      </c>
      <c r="AY126" s="223" t="s">
        <v>115</v>
      </c>
      <c r="BK126" s="225">
        <f>SUM(BK127:BK144)</f>
        <v>0</v>
      </c>
    </row>
    <row r="127" s="2" customFormat="1" ht="24" customHeight="1">
      <c r="A127" s="35"/>
      <c r="B127" s="36"/>
      <c r="C127" s="228" t="s">
        <v>82</v>
      </c>
      <c r="D127" s="228" t="s">
        <v>118</v>
      </c>
      <c r="E127" s="229" t="s">
        <v>119</v>
      </c>
      <c r="F127" s="230" t="s">
        <v>120</v>
      </c>
      <c r="G127" s="231" t="s">
        <v>121</v>
      </c>
      <c r="H127" s="232">
        <v>3</v>
      </c>
      <c r="I127" s="233"/>
      <c r="J127" s="232">
        <f>ROUND(I127*H127,2)</f>
        <v>0</v>
      </c>
      <c r="K127" s="230" t="s">
        <v>122</v>
      </c>
      <c r="L127" s="234"/>
      <c r="M127" s="235" t="s">
        <v>1</v>
      </c>
      <c r="N127" s="236" t="s">
        <v>40</v>
      </c>
      <c r="O127" s="88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9" t="s">
        <v>123</v>
      </c>
      <c r="AT127" s="239" t="s">
        <v>118</v>
      </c>
      <c r="AU127" s="239" t="s">
        <v>84</v>
      </c>
      <c r="AY127" s="14" t="s">
        <v>115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4" t="s">
        <v>82</v>
      </c>
      <c r="BK127" s="240">
        <f>ROUND(I127*H127,2)</f>
        <v>0</v>
      </c>
      <c r="BL127" s="14" t="s">
        <v>124</v>
      </c>
      <c r="BM127" s="239" t="s">
        <v>125</v>
      </c>
    </row>
    <row r="128" s="2" customFormat="1">
      <c r="A128" s="35"/>
      <c r="B128" s="36"/>
      <c r="C128" s="37"/>
      <c r="D128" s="241" t="s">
        <v>126</v>
      </c>
      <c r="E128" s="37"/>
      <c r="F128" s="242" t="s">
        <v>120</v>
      </c>
      <c r="G128" s="37"/>
      <c r="H128" s="37"/>
      <c r="I128" s="137"/>
      <c r="J128" s="37"/>
      <c r="K128" s="37"/>
      <c r="L128" s="41"/>
      <c r="M128" s="243"/>
      <c r="N128" s="24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126</v>
      </c>
      <c r="AU128" s="14" t="s">
        <v>84</v>
      </c>
    </row>
    <row r="129" s="2" customFormat="1" ht="24" customHeight="1">
      <c r="A129" s="35"/>
      <c r="B129" s="36"/>
      <c r="C129" s="245" t="s">
        <v>84</v>
      </c>
      <c r="D129" s="245" t="s">
        <v>127</v>
      </c>
      <c r="E129" s="246" t="s">
        <v>128</v>
      </c>
      <c r="F129" s="247" t="s">
        <v>129</v>
      </c>
      <c r="G129" s="248" t="s">
        <v>121</v>
      </c>
      <c r="H129" s="249">
        <v>3</v>
      </c>
      <c r="I129" s="250"/>
      <c r="J129" s="249">
        <f>ROUND(I129*H129,2)</f>
        <v>0</v>
      </c>
      <c r="K129" s="247" t="s">
        <v>122</v>
      </c>
      <c r="L129" s="41"/>
      <c r="M129" s="251" t="s">
        <v>1</v>
      </c>
      <c r="N129" s="252" t="s">
        <v>40</v>
      </c>
      <c r="O129" s="88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9" t="s">
        <v>124</v>
      </c>
      <c r="AT129" s="239" t="s">
        <v>127</v>
      </c>
      <c r="AU129" s="239" t="s">
        <v>84</v>
      </c>
      <c r="AY129" s="14" t="s">
        <v>115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4" t="s">
        <v>82</v>
      </c>
      <c r="BK129" s="240">
        <f>ROUND(I129*H129,2)</f>
        <v>0</v>
      </c>
      <c r="BL129" s="14" t="s">
        <v>124</v>
      </c>
      <c r="BM129" s="239" t="s">
        <v>130</v>
      </c>
    </row>
    <row r="130" s="2" customFormat="1">
      <c r="A130" s="35"/>
      <c r="B130" s="36"/>
      <c r="C130" s="37"/>
      <c r="D130" s="241" t="s">
        <v>126</v>
      </c>
      <c r="E130" s="37"/>
      <c r="F130" s="242" t="s">
        <v>131</v>
      </c>
      <c r="G130" s="37"/>
      <c r="H130" s="37"/>
      <c r="I130" s="137"/>
      <c r="J130" s="37"/>
      <c r="K130" s="37"/>
      <c r="L130" s="41"/>
      <c r="M130" s="243"/>
      <c r="N130" s="24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126</v>
      </c>
      <c r="AU130" s="14" t="s">
        <v>84</v>
      </c>
    </row>
    <row r="131" s="2" customFormat="1" ht="24" customHeight="1">
      <c r="A131" s="35"/>
      <c r="B131" s="36"/>
      <c r="C131" s="228" t="s">
        <v>132</v>
      </c>
      <c r="D131" s="228" t="s">
        <v>118</v>
      </c>
      <c r="E131" s="229" t="s">
        <v>133</v>
      </c>
      <c r="F131" s="230" t="s">
        <v>134</v>
      </c>
      <c r="G131" s="231" t="s">
        <v>135</v>
      </c>
      <c r="H131" s="232">
        <v>32.100000000000001</v>
      </c>
      <c r="I131" s="233"/>
      <c r="J131" s="232">
        <f>ROUND(I131*H131,2)</f>
        <v>0</v>
      </c>
      <c r="K131" s="230" t="s">
        <v>122</v>
      </c>
      <c r="L131" s="234"/>
      <c r="M131" s="235" t="s">
        <v>1</v>
      </c>
      <c r="N131" s="236" t="s">
        <v>40</v>
      </c>
      <c r="O131" s="88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9" t="s">
        <v>136</v>
      </c>
      <c r="AT131" s="239" t="s">
        <v>118</v>
      </c>
      <c r="AU131" s="239" t="s">
        <v>84</v>
      </c>
      <c r="AY131" s="14" t="s">
        <v>115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4" t="s">
        <v>82</v>
      </c>
      <c r="BK131" s="240">
        <f>ROUND(I131*H131,2)</f>
        <v>0</v>
      </c>
      <c r="BL131" s="14" t="s">
        <v>136</v>
      </c>
      <c r="BM131" s="239" t="s">
        <v>137</v>
      </c>
    </row>
    <row r="132" s="2" customFormat="1">
      <c r="A132" s="35"/>
      <c r="B132" s="36"/>
      <c r="C132" s="37"/>
      <c r="D132" s="241" t="s">
        <v>126</v>
      </c>
      <c r="E132" s="37"/>
      <c r="F132" s="242" t="s">
        <v>134</v>
      </c>
      <c r="G132" s="37"/>
      <c r="H132" s="37"/>
      <c r="I132" s="137"/>
      <c r="J132" s="37"/>
      <c r="K132" s="37"/>
      <c r="L132" s="41"/>
      <c r="M132" s="243"/>
      <c r="N132" s="24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126</v>
      </c>
      <c r="AU132" s="14" t="s">
        <v>84</v>
      </c>
    </row>
    <row r="133" s="2" customFormat="1" ht="36" customHeight="1">
      <c r="A133" s="35"/>
      <c r="B133" s="36"/>
      <c r="C133" s="245" t="s">
        <v>124</v>
      </c>
      <c r="D133" s="245" t="s">
        <v>127</v>
      </c>
      <c r="E133" s="246" t="s">
        <v>138</v>
      </c>
      <c r="F133" s="247" t="s">
        <v>139</v>
      </c>
      <c r="G133" s="248" t="s">
        <v>135</v>
      </c>
      <c r="H133" s="249">
        <v>32.100000000000001</v>
      </c>
      <c r="I133" s="250"/>
      <c r="J133" s="249">
        <f>ROUND(I133*H133,2)</f>
        <v>0</v>
      </c>
      <c r="K133" s="247" t="s">
        <v>122</v>
      </c>
      <c r="L133" s="41"/>
      <c r="M133" s="251" t="s">
        <v>1</v>
      </c>
      <c r="N133" s="252" t="s">
        <v>40</v>
      </c>
      <c r="O133" s="88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9" t="s">
        <v>140</v>
      </c>
      <c r="AT133" s="239" t="s">
        <v>127</v>
      </c>
      <c r="AU133" s="239" t="s">
        <v>84</v>
      </c>
      <c r="AY133" s="14" t="s">
        <v>115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4" t="s">
        <v>82</v>
      </c>
      <c r="BK133" s="240">
        <f>ROUND(I133*H133,2)</f>
        <v>0</v>
      </c>
      <c r="BL133" s="14" t="s">
        <v>140</v>
      </c>
      <c r="BM133" s="239" t="s">
        <v>141</v>
      </c>
    </row>
    <row r="134" s="2" customFormat="1">
      <c r="A134" s="35"/>
      <c r="B134" s="36"/>
      <c r="C134" s="37"/>
      <c r="D134" s="241" t="s">
        <v>126</v>
      </c>
      <c r="E134" s="37"/>
      <c r="F134" s="242" t="s">
        <v>142</v>
      </c>
      <c r="G134" s="37"/>
      <c r="H134" s="37"/>
      <c r="I134" s="137"/>
      <c r="J134" s="37"/>
      <c r="K134" s="37"/>
      <c r="L134" s="41"/>
      <c r="M134" s="243"/>
      <c r="N134" s="24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126</v>
      </c>
      <c r="AU134" s="14" t="s">
        <v>84</v>
      </c>
    </row>
    <row r="135" s="2" customFormat="1" ht="24" customHeight="1">
      <c r="A135" s="35"/>
      <c r="B135" s="36"/>
      <c r="C135" s="228" t="s">
        <v>143</v>
      </c>
      <c r="D135" s="228" t="s">
        <v>118</v>
      </c>
      <c r="E135" s="229" t="s">
        <v>144</v>
      </c>
      <c r="F135" s="230" t="s">
        <v>145</v>
      </c>
      <c r="G135" s="231" t="s">
        <v>121</v>
      </c>
      <c r="H135" s="232">
        <v>48</v>
      </c>
      <c r="I135" s="233"/>
      <c r="J135" s="232">
        <f>ROUND(I135*H135,2)</f>
        <v>0</v>
      </c>
      <c r="K135" s="230" t="s">
        <v>122</v>
      </c>
      <c r="L135" s="234"/>
      <c r="M135" s="235" t="s">
        <v>1</v>
      </c>
      <c r="N135" s="236" t="s">
        <v>40</v>
      </c>
      <c r="O135" s="88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9" t="s">
        <v>136</v>
      </c>
      <c r="AT135" s="239" t="s">
        <v>118</v>
      </c>
      <c r="AU135" s="239" t="s">
        <v>84</v>
      </c>
      <c r="AY135" s="14" t="s">
        <v>115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4" t="s">
        <v>82</v>
      </c>
      <c r="BK135" s="240">
        <f>ROUND(I135*H135,2)</f>
        <v>0</v>
      </c>
      <c r="BL135" s="14" t="s">
        <v>136</v>
      </c>
      <c r="BM135" s="239" t="s">
        <v>146</v>
      </c>
    </row>
    <row r="136" s="2" customFormat="1">
      <c r="A136" s="35"/>
      <c r="B136" s="36"/>
      <c r="C136" s="37"/>
      <c r="D136" s="241" t="s">
        <v>126</v>
      </c>
      <c r="E136" s="37"/>
      <c r="F136" s="242" t="s">
        <v>145</v>
      </c>
      <c r="G136" s="37"/>
      <c r="H136" s="37"/>
      <c r="I136" s="137"/>
      <c r="J136" s="37"/>
      <c r="K136" s="37"/>
      <c r="L136" s="41"/>
      <c r="M136" s="243"/>
      <c r="N136" s="24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126</v>
      </c>
      <c r="AU136" s="14" t="s">
        <v>84</v>
      </c>
    </row>
    <row r="137" s="2" customFormat="1" ht="24" customHeight="1">
      <c r="A137" s="35"/>
      <c r="B137" s="36"/>
      <c r="C137" s="228" t="s">
        <v>147</v>
      </c>
      <c r="D137" s="228" t="s">
        <v>118</v>
      </c>
      <c r="E137" s="229" t="s">
        <v>148</v>
      </c>
      <c r="F137" s="230" t="s">
        <v>149</v>
      </c>
      <c r="G137" s="231" t="s">
        <v>121</v>
      </c>
      <c r="H137" s="232">
        <v>24</v>
      </c>
      <c r="I137" s="233"/>
      <c r="J137" s="232">
        <f>ROUND(I137*H137,2)</f>
        <v>0</v>
      </c>
      <c r="K137" s="230" t="s">
        <v>122</v>
      </c>
      <c r="L137" s="234"/>
      <c r="M137" s="235" t="s">
        <v>1</v>
      </c>
      <c r="N137" s="236" t="s">
        <v>40</v>
      </c>
      <c r="O137" s="88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136</v>
      </c>
      <c r="AT137" s="239" t="s">
        <v>118</v>
      </c>
      <c r="AU137" s="239" t="s">
        <v>84</v>
      </c>
      <c r="AY137" s="14" t="s">
        <v>115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4" t="s">
        <v>82</v>
      </c>
      <c r="BK137" s="240">
        <f>ROUND(I137*H137,2)</f>
        <v>0</v>
      </c>
      <c r="BL137" s="14" t="s">
        <v>136</v>
      </c>
      <c r="BM137" s="239" t="s">
        <v>150</v>
      </c>
    </row>
    <row r="138" s="2" customFormat="1">
      <c r="A138" s="35"/>
      <c r="B138" s="36"/>
      <c r="C138" s="37"/>
      <c r="D138" s="241" t="s">
        <v>126</v>
      </c>
      <c r="E138" s="37"/>
      <c r="F138" s="242" t="s">
        <v>149</v>
      </c>
      <c r="G138" s="37"/>
      <c r="H138" s="37"/>
      <c r="I138" s="137"/>
      <c r="J138" s="37"/>
      <c r="K138" s="37"/>
      <c r="L138" s="41"/>
      <c r="M138" s="243"/>
      <c r="N138" s="24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126</v>
      </c>
      <c r="AU138" s="14" t="s">
        <v>84</v>
      </c>
    </row>
    <row r="139" s="2" customFormat="1" ht="24" customHeight="1">
      <c r="A139" s="35"/>
      <c r="B139" s="36"/>
      <c r="C139" s="228" t="s">
        <v>151</v>
      </c>
      <c r="D139" s="228" t="s">
        <v>118</v>
      </c>
      <c r="E139" s="229" t="s">
        <v>152</v>
      </c>
      <c r="F139" s="230" t="s">
        <v>153</v>
      </c>
      <c r="G139" s="231" t="s">
        <v>135</v>
      </c>
      <c r="H139" s="232">
        <v>2.1499999999999999</v>
      </c>
      <c r="I139" s="233"/>
      <c r="J139" s="232">
        <f>ROUND(I139*H139,2)</f>
        <v>0</v>
      </c>
      <c r="K139" s="230" t="s">
        <v>122</v>
      </c>
      <c r="L139" s="234"/>
      <c r="M139" s="235" t="s">
        <v>1</v>
      </c>
      <c r="N139" s="236" t="s">
        <v>40</v>
      </c>
      <c r="O139" s="88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136</v>
      </c>
      <c r="AT139" s="239" t="s">
        <v>118</v>
      </c>
      <c r="AU139" s="239" t="s">
        <v>84</v>
      </c>
      <c r="AY139" s="14" t="s">
        <v>115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4" t="s">
        <v>82</v>
      </c>
      <c r="BK139" s="240">
        <f>ROUND(I139*H139,2)</f>
        <v>0</v>
      </c>
      <c r="BL139" s="14" t="s">
        <v>136</v>
      </c>
      <c r="BM139" s="239" t="s">
        <v>154</v>
      </c>
    </row>
    <row r="140" s="2" customFormat="1">
      <c r="A140" s="35"/>
      <c r="B140" s="36"/>
      <c r="C140" s="37"/>
      <c r="D140" s="241" t="s">
        <v>126</v>
      </c>
      <c r="E140" s="37"/>
      <c r="F140" s="242" t="s">
        <v>153</v>
      </c>
      <c r="G140" s="37"/>
      <c r="H140" s="37"/>
      <c r="I140" s="137"/>
      <c r="J140" s="37"/>
      <c r="K140" s="37"/>
      <c r="L140" s="41"/>
      <c r="M140" s="243"/>
      <c r="N140" s="24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126</v>
      </c>
      <c r="AU140" s="14" t="s">
        <v>84</v>
      </c>
    </row>
    <row r="141" s="2" customFormat="1" ht="24" customHeight="1">
      <c r="A141" s="35"/>
      <c r="B141" s="36"/>
      <c r="C141" s="245" t="s">
        <v>123</v>
      </c>
      <c r="D141" s="245" t="s">
        <v>127</v>
      </c>
      <c r="E141" s="246" t="s">
        <v>155</v>
      </c>
      <c r="F141" s="247" t="s">
        <v>156</v>
      </c>
      <c r="G141" s="248" t="s">
        <v>135</v>
      </c>
      <c r="H141" s="249">
        <v>2.1499999999999999</v>
      </c>
      <c r="I141" s="250"/>
      <c r="J141" s="249">
        <f>ROUND(I141*H141,2)</f>
        <v>0</v>
      </c>
      <c r="K141" s="247" t="s">
        <v>122</v>
      </c>
      <c r="L141" s="41"/>
      <c r="M141" s="251" t="s">
        <v>1</v>
      </c>
      <c r="N141" s="252" t="s">
        <v>40</v>
      </c>
      <c r="O141" s="88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140</v>
      </c>
      <c r="AT141" s="239" t="s">
        <v>127</v>
      </c>
      <c r="AU141" s="239" t="s">
        <v>84</v>
      </c>
      <c r="AY141" s="14" t="s">
        <v>115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4" t="s">
        <v>82</v>
      </c>
      <c r="BK141" s="240">
        <f>ROUND(I141*H141,2)</f>
        <v>0</v>
      </c>
      <c r="BL141" s="14" t="s">
        <v>140</v>
      </c>
      <c r="BM141" s="239" t="s">
        <v>157</v>
      </c>
    </row>
    <row r="142" s="2" customFormat="1">
      <c r="A142" s="35"/>
      <c r="B142" s="36"/>
      <c r="C142" s="37"/>
      <c r="D142" s="241" t="s">
        <v>126</v>
      </c>
      <c r="E142" s="37"/>
      <c r="F142" s="242" t="s">
        <v>158</v>
      </c>
      <c r="G142" s="37"/>
      <c r="H142" s="37"/>
      <c r="I142" s="137"/>
      <c r="J142" s="37"/>
      <c r="K142" s="37"/>
      <c r="L142" s="41"/>
      <c r="M142" s="243"/>
      <c r="N142" s="24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126</v>
      </c>
      <c r="AU142" s="14" t="s">
        <v>84</v>
      </c>
    </row>
    <row r="143" s="2" customFormat="1" ht="24" customHeight="1">
      <c r="A143" s="35"/>
      <c r="B143" s="36"/>
      <c r="C143" s="245" t="s">
        <v>159</v>
      </c>
      <c r="D143" s="245" t="s">
        <v>127</v>
      </c>
      <c r="E143" s="246" t="s">
        <v>160</v>
      </c>
      <c r="F143" s="247" t="s">
        <v>161</v>
      </c>
      <c r="G143" s="248" t="s">
        <v>162</v>
      </c>
      <c r="H143" s="249">
        <v>30</v>
      </c>
      <c r="I143" s="250"/>
      <c r="J143" s="249">
        <f>ROUND(I143*H143,2)</f>
        <v>0</v>
      </c>
      <c r="K143" s="247" t="s">
        <v>122</v>
      </c>
      <c r="L143" s="41"/>
      <c r="M143" s="251" t="s">
        <v>1</v>
      </c>
      <c r="N143" s="252" t="s">
        <v>40</v>
      </c>
      <c r="O143" s="88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140</v>
      </c>
      <c r="AT143" s="239" t="s">
        <v>127</v>
      </c>
      <c r="AU143" s="239" t="s">
        <v>84</v>
      </c>
      <c r="AY143" s="14" t="s">
        <v>115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4" t="s">
        <v>82</v>
      </c>
      <c r="BK143" s="240">
        <f>ROUND(I143*H143,2)</f>
        <v>0</v>
      </c>
      <c r="BL143" s="14" t="s">
        <v>140</v>
      </c>
      <c r="BM143" s="239" t="s">
        <v>163</v>
      </c>
    </row>
    <row r="144" s="2" customFormat="1">
      <c r="A144" s="35"/>
      <c r="B144" s="36"/>
      <c r="C144" s="37"/>
      <c r="D144" s="241" t="s">
        <v>126</v>
      </c>
      <c r="E144" s="37"/>
      <c r="F144" s="242" t="s">
        <v>164</v>
      </c>
      <c r="G144" s="37"/>
      <c r="H144" s="37"/>
      <c r="I144" s="137"/>
      <c r="J144" s="37"/>
      <c r="K144" s="37"/>
      <c r="L144" s="41"/>
      <c r="M144" s="243"/>
      <c r="N144" s="24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126</v>
      </c>
      <c r="AU144" s="14" t="s">
        <v>84</v>
      </c>
    </row>
    <row r="145" s="12" customFormat="1" ht="22.8" customHeight="1">
      <c r="A145" s="12"/>
      <c r="B145" s="212"/>
      <c r="C145" s="213"/>
      <c r="D145" s="214" t="s">
        <v>74</v>
      </c>
      <c r="E145" s="226" t="s">
        <v>165</v>
      </c>
      <c r="F145" s="226" t="s">
        <v>166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SUM(P146:P167)</f>
        <v>0</v>
      </c>
      <c r="Q145" s="220"/>
      <c r="R145" s="221">
        <f>SUM(R146:R167)</f>
        <v>0</v>
      </c>
      <c r="S145" s="220"/>
      <c r="T145" s="222">
        <f>SUM(T146:T167)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82</v>
      </c>
      <c r="AT145" s="224" t="s">
        <v>74</v>
      </c>
      <c r="AU145" s="224" t="s">
        <v>82</v>
      </c>
      <c r="AY145" s="223" t="s">
        <v>115</v>
      </c>
      <c r="BK145" s="225">
        <f>SUM(BK146:BK167)</f>
        <v>0</v>
      </c>
    </row>
    <row r="146" s="2" customFormat="1" ht="24" customHeight="1">
      <c r="A146" s="35"/>
      <c r="B146" s="36"/>
      <c r="C146" s="228" t="s">
        <v>167</v>
      </c>
      <c r="D146" s="228" t="s">
        <v>118</v>
      </c>
      <c r="E146" s="229" t="s">
        <v>168</v>
      </c>
      <c r="F146" s="230" t="s">
        <v>169</v>
      </c>
      <c r="G146" s="231" t="s">
        <v>121</v>
      </c>
      <c r="H146" s="232">
        <v>3</v>
      </c>
      <c r="I146" s="233"/>
      <c r="J146" s="232">
        <f>ROUND(I146*H146,2)</f>
        <v>0</v>
      </c>
      <c r="K146" s="230" t="s">
        <v>122</v>
      </c>
      <c r="L146" s="234"/>
      <c r="M146" s="235" t="s">
        <v>1</v>
      </c>
      <c r="N146" s="236" t="s">
        <v>40</v>
      </c>
      <c r="O146" s="88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136</v>
      </c>
      <c r="AT146" s="239" t="s">
        <v>118</v>
      </c>
      <c r="AU146" s="239" t="s">
        <v>84</v>
      </c>
      <c r="AY146" s="14" t="s">
        <v>115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82</v>
      </c>
      <c r="BK146" s="240">
        <f>ROUND(I146*H146,2)</f>
        <v>0</v>
      </c>
      <c r="BL146" s="14" t="s">
        <v>136</v>
      </c>
      <c r="BM146" s="239" t="s">
        <v>170</v>
      </c>
    </row>
    <row r="147" s="2" customFormat="1">
      <c r="A147" s="35"/>
      <c r="B147" s="36"/>
      <c r="C147" s="37"/>
      <c r="D147" s="241" t="s">
        <v>126</v>
      </c>
      <c r="E147" s="37"/>
      <c r="F147" s="242" t="s">
        <v>169</v>
      </c>
      <c r="G147" s="37"/>
      <c r="H147" s="37"/>
      <c r="I147" s="137"/>
      <c r="J147" s="37"/>
      <c r="K147" s="37"/>
      <c r="L147" s="41"/>
      <c r="M147" s="243"/>
      <c r="N147" s="24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126</v>
      </c>
      <c r="AU147" s="14" t="s">
        <v>84</v>
      </c>
    </row>
    <row r="148" s="2" customFormat="1" ht="24" customHeight="1">
      <c r="A148" s="35"/>
      <c r="B148" s="36"/>
      <c r="C148" s="245" t="s">
        <v>171</v>
      </c>
      <c r="D148" s="245" t="s">
        <v>127</v>
      </c>
      <c r="E148" s="246" t="s">
        <v>172</v>
      </c>
      <c r="F148" s="247" t="s">
        <v>173</v>
      </c>
      <c r="G148" s="248" t="s">
        <v>121</v>
      </c>
      <c r="H148" s="249">
        <v>3</v>
      </c>
      <c r="I148" s="250"/>
      <c r="J148" s="249">
        <f>ROUND(I148*H148,2)</f>
        <v>0</v>
      </c>
      <c r="K148" s="247" t="s">
        <v>122</v>
      </c>
      <c r="L148" s="41"/>
      <c r="M148" s="251" t="s">
        <v>1</v>
      </c>
      <c r="N148" s="252" t="s">
        <v>40</v>
      </c>
      <c r="O148" s="88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140</v>
      </c>
      <c r="AT148" s="239" t="s">
        <v>127</v>
      </c>
      <c r="AU148" s="239" t="s">
        <v>84</v>
      </c>
      <c r="AY148" s="14" t="s">
        <v>115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4" t="s">
        <v>82</v>
      </c>
      <c r="BK148" s="240">
        <f>ROUND(I148*H148,2)</f>
        <v>0</v>
      </c>
      <c r="BL148" s="14" t="s">
        <v>140</v>
      </c>
      <c r="BM148" s="239" t="s">
        <v>174</v>
      </c>
    </row>
    <row r="149" s="2" customFormat="1">
      <c r="A149" s="35"/>
      <c r="B149" s="36"/>
      <c r="C149" s="37"/>
      <c r="D149" s="241" t="s">
        <v>126</v>
      </c>
      <c r="E149" s="37"/>
      <c r="F149" s="242" t="s">
        <v>175</v>
      </c>
      <c r="G149" s="37"/>
      <c r="H149" s="37"/>
      <c r="I149" s="137"/>
      <c r="J149" s="37"/>
      <c r="K149" s="37"/>
      <c r="L149" s="41"/>
      <c r="M149" s="243"/>
      <c r="N149" s="24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126</v>
      </c>
      <c r="AU149" s="14" t="s">
        <v>84</v>
      </c>
    </row>
    <row r="150" s="2" customFormat="1" ht="24" customHeight="1">
      <c r="A150" s="35"/>
      <c r="B150" s="36"/>
      <c r="C150" s="228" t="s">
        <v>176</v>
      </c>
      <c r="D150" s="228" t="s">
        <v>118</v>
      </c>
      <c r="E150" s="229" t="s">
        <v>177</v>
      </c>
      <c r="F150" s="230" t="s">
        <v>178</v>
      </c>
      <c r="G150" s="231" t="s">
        <v>121</v>
      </c>
      <c r="H150" s="232">
        <v>3</v>
      </c>
      <c r="I150" s="233"/>
      <c r="J150" s="232">
        <f>ROUND(I150*H150,2)</f>
        <v>0</v>
      </c>
      <c r="K150" s="230" t="s">
        <v>122</v>
      </c>
      <c r="L150" s="234"/>
      <c r="M150" s="235" t="s">
        <v>1</v>
      </c>
      <c r="N150" s="236" t="s">
        <v>40</v>
      </c>
      <c r="O150" s="88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136</v>
      </c>
      <c r="AT150" s="239" t="s">
        <v>118</v>
      </c>
      <c r="AU150" s="239" t="s">
        <v>84</v>
      </c>
      <c r="AY150" s="14" t="s">
        <v>115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4" t="s">
        <v>82</v>
      </c>
      <c r="BK150" s="240">
        <f>ROUND(I150*H150,2)</f>
        <v>0</v>
      </c>
      <c r="BL150" s="14" t="s">
        <v>136</v>
      </c>
      <c r="BM150" s="239" t="s">
        <v>179</v>
      </c>
    </row>
    <row r="151" s="2" customFormat="1">
      <c r="A151" s="35"/>
      <c r="B151" s="36"/>
      <c r="C151" s="37"/>
      <c r="D151" s="241" t="s">
        <v>126</v>
      </c>
      <c r="E151" s="37"/>
      <c r="F151" s="242" t="s">
        <v>178</v>
      </c>
      <c r="G151" s="37"/>
      <c r="H151" s="37"/>
      <c r="I151" s="137"/>
      <c r="J151" s="37"/>
      <c r="K151" s="37"/>
      <c r="L151" s="41"/>
      <c r="M151" s="243"/>
      <c r="N151" s="24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126</v>
      </c>
      <c r="AU151" s="14" t="s">
        <v>84</v>
      </c>
    </row>
    <row r="152" s="2" customFormat="1" ht="24" customHeight="1">
      <c r="A152" s="35"/>
      <c r="B152" s="36"/>
      <c r="C152" s="245" t="s">
        <v>180</v>
      </c>
      <c r="D152" s="245" t="s">
        <v>127</v>
      </c>
      <c r="E152" s="246" t="s">
        <v>181</v>
      </c>
      <c r="F152" s="247" t="s">
        <v>182</v>
      </c>
      <c r="G152" s="248" t="s">
        <v>121</v>
      </c>
      <c r="H152" s="249">
        <v>3</v>
      </c>
      <c r="I152" s="250"/>
      <c r="J152" s="249">
        <f>ROUND(I152*H152,2)</f>
        <v>0</v>
      </c>
      <c r="K152" s="247" t="s">
        <v>122</v>
      </c>
      <c r="L152" s="41"/>
      <c r="M152" s="251" t="s">
        <v>1</v>
      </c>
      <c r="N152" s="252" t="s">
        <v>40</v>
      </c>
      <c r="O152" s="88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140</v>
      </c>
      <c r="AT152" s="239" t="s">
        <v>127</v>
      </c>
      <c r="AU152" s="239" t="s">
        <v>84</v>
      </c>
      <c r="AY152" s="14" t="s">
        <v>115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4" t="s">
        <v>82</v>
      </c>
      <c r="BK152" s="240">
        <f>ROUND(I152*H152,2)</f>
        <v>0</v>
      </c>
      <c r="BL152" s="14" t="s">
        <v>140</v>
      </c>
      <c r="BM152" s="239" t="s">
        <v>183</v>
      </c>
    </row>
    <row r="153" s="2" customFormat="1">
      <c r="A153" s="35"/>
      <c r="B153" s="36"/>
      <c r="C153" s="37"/>
      <c r="D153" s="241" t="s">
        <v>126</v>
      </c>
      <c r="E153" s="37"/>
      <c r="F153" s="242" t="s">
        <v>182</v>
      </c>
      <c r="G153" s="37"/>
      <c r="H153" s="37"/>
      <c r="I153" s="137"/>
      <c r="J153" s="37"/>
      <c r="K153" s="37"/>
      <c r="L153" s="41"/>
      <c r="M153" s="243"/>
      <c r="N153" s="24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126</v>
      </c>
      <c r="AU153" s="14" t="s">
        <v>84</v>
      </c>
    </row>
    <row r="154" s="2" customFormat="1" ht="24" customHeight="1">
      <c r="A154" s="35"/>
      <c r="B154" s="36"/>
      <c r="C154" s="228" t="s">
        <v>184</v>
      </c>
      <c r="D154" s="228" t="s">
        <v>118</v>
      </c>
      <c r="E154" s="229" t="s">
        <v>185</v>
      </c>
      <c r="F154" s="230" t="s">
        <v>186</v>
      </c>
      <c r="G154" s="231" t="s">
        <v>187</v>
      </c>
      <c r="H154" s="232">
        <v>27</v>
      </c>
      <c r="I154" s="233"/>
      <c r="J154" s="232">
        <f>ROUND(I154*H154,2)</f>
        <v>0</v>
      </c>
      <c r="K154" s="230" t="s">
        <v>122</v>
      </c>
      <c r="L154" s="234"/>
      <c r="M154" s="235" t="s">
        <v>1</v>
      </c>
      <c r="N154" s="236" t="s">
        <v>40</v>
      </c>
      <c r="O154" s="88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136</v>
      </c>
      <c r="AT154" s="239" t="s">
        <v>118</v>
      </c>
      <c r="AU154" s="239" t="s">
        <v>84</v>
      </c>
      <c r="AY154" s="14" t="s">
        <v>115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4" t="s">
        <v>82</v>
      </c>
      <c r="BK154" s="240">
        <f>ROUND(I154*H154,2)</f>
        <v>0</v>
      </c>
      <c r="BL154" s="14" t="s">
        <v>136</v>
      </c>
      <c r="BM154" s="239" t="s">
        <v>188</v>
      </c>
    </row>
    <row r="155" s="2" customFormat="1">
      <c r="A155" s="35"/>
      <c r="B155" s="36"/>
      <c r="C155" s="37"/>
      <c r="D155" s="241" t="s">
        <v>126</v>
      </c>
      <c r="E155" s="37"/>
      <c r="F155" s="242" t="s">
        <v>186</v>
      </c>
      <c r="G155" s="37"/>
      <c r="H155" s="37"/>
      <c r="I155" s="137"/>
      <c r="J155" s="37"/>
      <c r="K155" s="37"/>
      <c r="L155" s="41"/>
      <c r="M155" s="243"/>
      <c r="N155" s="24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126</v>
      </c>
      <c r="AU155" s="14" t="s">
        <v>84</v>
      </c>
    </row>
    <row r="156" s="2" customFormat="1" ht="24" customHeight="1">
      <c r="A156" s="35"/>
      <c r="B156" s="36"/>
      <c r="C156" s="228" t="s">
        <v>8</v>
      </c>
      <c r="D156" s="228" t="s">
        <v>118</v>
      </c>
      <c r="E156" s="229" t="s">
        <v>189</v>
      </c>
      <c r="F156" s="230" t="s">
        <v>190</v>
      </c>
      <c r="G156" s="231" t="s">
        <v>121</v>
      </c>
      <c r="H156" s="232">
        <v>3</v>
      </c>
      <c r="I156" s="233"/>
      <c r="J156" s="232">
        <f>ROUND(I156*H156,2)</f>
        <v>0</v>
      </c>
      <c r="K156" s="230" t="s">
        <v>122</v>
      </c>
      <c r="L156" s="234"/>
      <c r="M156" s="235" t="s">
        <v>1</v>
      </c>
      <c r="N156" s="236" t="s">
        <v>40</v>
      </c>
      <c r="O156" s="88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9" t="s">
        <v>136</v>
      </c>
      <c r="AT156" s="239" t="s">
        <v>118</v>
      </c>
      <c r="AU156" s="239" t="s">
        <v>84</v>
      </c>
      <c r="AY156" s="14" t="s">
        <v>115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4" t="s">
        <v>82</v>
      </c>
      <c r="BK156" s="240">
        <f>ROUND(I156*H156,2)</f>
        <v>0</v>
      </c>
      <c r="BL156" s="14" t="s">
        <v>136</v>
      </c>
      <c r="BM156" s="239" t="s">
        <v>191</v>
      </c>
    </row>
    <row r="157" s="2" customFormat="1">
      <c r="A157" s="35"/>
      <c r="B157" s="36"/>
      <c r="C157" s="37"/>
      <c r="D157" s="241" t="s">
        <v>126</v>
      </c>
      <c r="E157" s="37"/>
      <c r="F157" s="242" t="s">
        <v>190</v>
      </c>
      <c r="G157" s="37"/>
      <c r="H157" s="37"/>
      <c r="I157" s="137"/>
      <c r="J157" s="37"/>
      <c r="K157" s="37"/>
      <c r="L157" s="41"/>
      <c r="M157" s="243"/>
      <c r="N157" s="244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126</v>
      </c>
      <c r="AU157" s="14" t="s">
        <v>84</v>
      </c>
    </row>
    <row r="158" s="2" customFormat="1" ht="24" customHeight="1">
      <c r="A158" s="35"/>
      <c r="B158" s="36"/>
      <c r="C158" s="245" t="s">
        <v>192</v>
      </c>
      <c r="D158" s="245" t="s">
        <v>127</v>
      </c>
      <c r="E158" s="246" t="s">
        <v>193</v>
      </c>
      <c r="F158" s="247" t="s">
        <v>194</v>
      </c>
      <c r="G158" s="248" t="s">
        <v>121</v>
      </c>
      <c r="H158" s="249">
        <v>3</v>
      </c>
      <c r="I158" s="250"/>
      <c r="J158" s="249">
        <f>ROUND(I158*H158,2)</f>
        <v>0</v>
      </c>
      <c r="K158" s="247" t="s">
        <v>122</v>
      </c>
      <c r="L158" s="41"/>
      <c r="M158" s="251" t="s">
        <v>1</v>
      </c>
      <c r="N158" s="252" t="s">
        <v>40</v>
      </c>
      <c r="O158" s="88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9" t="s">
        <v>140</v>
      </c>
      <c r="AT158" s="239" t="s">
        <v>127</v>
      </c>
      <c r="AU158" s="239" t="s">
        <v>84</v>
      </c>
      <c r="AY158" s="14" t="s">
        <v>115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4" t="s">
        <v>82</v>
      </c>
      <c r="BK158" s="240">
        <f>ROUND(I158*H158,2)</f>
        <v>0</v>
      </c>
      <c r="BL158" s="14" t="s">
        <v>140</v>
      </c>
      <c r="BM158" s="239" t="s">
        <v>195</v>
      </c>
    </row>
    <row r="159" s="2" customFormat="1">
      <c r="A159" s="35"/>
      <c r="B159" s="36"/>
      <c r="C159" s="37"/>
      <c r="D159" s="241" t="s">
        <v>126</v>
      </c>
      <c r="E159" s="37"/>
      <c r="F159" s="242" t="s">
        <v>194</v>
      </c>
      <c r="G159" s="37"/>
      <c r="H159" s="37"/>
      <c r="I159" s="137"/>
      <c r="J159" s="37"/>
      <c r="K159" s="37"/>
      <c r="L159" s="41"/>
      <c r="M159" s="243"/>
      <c r="N159" s="24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126</v>
      </c>
      <c r="AU159" s="14" t="s">
        <v>84</v>
      </c>
    </row>
    <row r="160" s="2" customFormat="1" ht="24" customHeight="1">
      <c r="A160" s="35"/>
      <c r="B160" s="36"/>
      <c r="C160" s="228" t="s">
        <v>196</v>
      </c>
      <c r="D160" s="228" t="s">
        <v>118</v>
      </c>
      <c r="E160" s="229" t="s">
        <v>197</v>
      </c>
      <c r="F160" s="230" t="s">
        <v>198</v>
      </c>
      <c r="G160" s="231" t="s">
        <v>121</v>
      </c>
      <c r="H160" s="232">
        <v>3</v>
      </c>
      <c r="I160" s="233"/>
      <c r="J160" s="232">
        <f>ROUND(I160*H160,2)</f>
        <v>0</v>
      </c>
      <c r="K160" s="230" t="s">
        <v>122</v>
      </c>
      <c r="L160" s="234"/>
      <c r="M160" s="235" t="s">
        <v>1</v>
      </c>
      <c r="N160" s="236" t="s">
        <v>40</v>
      </c>
      <c r="O160" s="88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9" t="s">
        <v>136</v>
      </c>
      <c r="AT160" s="239" t="s">
        <v>118</v>
      </c>
      <c r="AU160" s="239" t="s">
        <v>84</v>
      </c>
      <c r="AY160" s="14" t="s">
        <v>115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4" t="s">
        <v>82</v>
      </c>
      <c r="BK160" s="240">
        <f>ROUND(I160*H160,2)</f>
        <v>0</v>
      </c>
      <c r="BL160" s="14" t="s">
        <v>136</v>
      </c>
      <c r="BM160" s="239" t="s">
        <v>199</v>
      </c>
    </row>
    <row r="161" s="2" customFormat="1">
      <c r="A161" s="35"/>
      <c r="B161" s="36"/>
      <c r="C161" s="37"/>
      <c r="D161" s="241" t="s">
        <v>126</v>
      </c>
      <c r="E161" s="37"/>
      <c r="F161" s="242" t="s">
        <v>198</v>
      </c>
      <c r="G161" s="37"/>
      <c r="H161" s="37"/>
      <c r="I161" s="137"/>
      <c r="J161" s="37"/>
      <c r="K161" s="37"/>
      <c r="L161" s="41"/>
      <c r="M161" s="243"/>
      <c r="N161" s="24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126</v>
      </c>
      <c r="AU161" s="14" t="s">
        <v>84</v>
      </c>
    </row>
    <row r="162" s="2" customFormat="1" ht="24" customHeight="1">
      <c r="A162" s="35"/>
      <c r="B162" s="36"/>
      <c r="C162" s="245" t="s">
        <v>200</v>
      </c>
      <c r="D162" s="245" t="s">
        <v>127</v>
      </c>
      <c r="E162" s="246" t="s">
        <v>201</v>
      </c>
      <c r="F162" s="247" t="s">
        <v>202</v>
      </c>
      <c r="G162" s="248" t="s">
        <v>121</v>
      </c>
      <c r="H162" s="249">
        <v>3</v>
      </c>
      <c r="I162" s="250"/>
      <c r="J162" s="249">
        <f>ROUND(I162*H162,2)</f>
        <v>0</v>
      </c>
      <c r="K162" s="247" t="s">
        <v>122</v>
      </c>
      <c r="L162" s="41"/>
      <c r="M162" s="251" t="s">
        <v>1</v>
      </c>
      <c r="N162" s="252" t="s">
        <v>40</v>
      </c>
      <c r="O162" s="88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9" t="s">
        <v>140</v>
      </c>
      <c r="AT162" s="239" t="s">
        <v>127</v>
      </c>
      <c r="AU162" s="239" t="s">
        <v>84</v>
      </c>
      <c r="AY162" s="14" t="s">
        <v>115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4" t="s">
        <v>82</v>
      </c>
      <c r="BK162" s="240">
        <f>ROUND(I162*H162,2)</f>
        <v>0</v>
      </c>
      <c r="BL162" s="14" t="s">
        <v>140</v>
      </c>
      <c r="BM162" s="239" t="s">
        <v>203</v>
      </c>
    </row>
    <row r="163" s="2" customFormat="1">
      <c r="A163" s="35"/>
      <c r="B163" s="36"/>
      <c r="C163" s="37"/>
      <c r="D163" s="241" t="s">
        <v>126</v>
      </c>
      <c r="E163" s="37"/>
      <c r="F163" s="242" t="s">
        <v>202</v>
      </c>
      <c r="G163" s="37"/>
      <c r="H163" s="37"/>
      <c r="I163" s="137"/>
      <c r="J163" s="37"/>
      <c r="K163" s="37"/>
      <c r="L163" s="41"/>
      <c r="M163" s="243"/>
      <c r="N163" s="24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126</v>
      </c>
      <c r="AU163" s="14" t="s">
        <v>84</v>
      </c>
    </row>
    <row r="164" s="2" customFormat="1" ht="24" customHeight="1">
      <c r="A164" s="35"/>
      <c r="B164" s="36"/>
      <c r="C164" s="245" t="s">
        <v>204</v>
      </c>
      <c r="D164" s="245" t="s">
        <v>127</v>
      </c>
      <c r="E164" s="246" t="s">
        <v>205</v>
      </c>
      <c r="F164" s="247" t="s">
        <v>206</v>
      </c>
      <c r="G164" s="248" t="s">
        <v>121</v>
      </c>
      <c r="H164" s="249">
        <v>3</v>
      </c>
      <c r="I164" s="250"/>
      <c r="J164" s="249">
        <f>ROUND(I164*H164,2)</f>
        <v>0</v>
      </c>
      <c r="K164" s="247" t="s">
        <v>122</v>
      </c>
      <c r="L164" s="41"/>
      <c r="M164" s="251" t="s">
        <v>1</v>
      </c>
      <c r="N164" s="252" t="s">
        <v>40</v>
      </c>
      <c r="O164" s="88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9" t="s">
        <v>140</v>
      </c>
      <c r="AT164" s="239" t="s">
        <v>127</v>
      </c>
      <c r="AU164" s="239" t="s">
        <v>84</v>
      </c>
      <c r="AY164" s="14" t="s">
        <v>115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4" t="s">
        <v>82</v>
      </c>
      <c r="BK164" s="240">
        <f>ROUND(I164*H164,2)</f>
        <v>0</v>
      </c>
      <c r="BL164" s="14" t="s">
        <v>140</v>
      </c>
      <c r="BM164" s="239" t="s">
        <v>207</v>
      </c>
    </row>
    <row r="165" s="2" customFormat="1">
      <c r="A165" s="35"/>
      <c r="B165" s="36"/>
      <c r="C165" s="37"/>
      <c r="D165" s="241" t="s">
        <v>126</v>
      </c>
      <c r="E165" s="37"/>
      <c r="F165" s="242" t="s">
        <v>206</v>
      </c>
      <c r="G165" s="37"/>
      <c r="H165" s="37"/>
      <c r="I165" s="137"/>
      <c r="J165" s="37"/>
      <c r="K165" s="37"/>
      <c r="L165" s="41"/>
      <c r="M165" s="243"/>
      <c r="N165" s="244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126</v>
      </c>
      <c r="AU165" s="14" t="s">
        <v>84</v>
      </c>
    </row>
    <row r="166" s="2" customFormat="1" ht="24" customHeight="1">
      <c r="A166" s="35"/>
      <c r="B166" s="36"/>
      <c r="C166" s="245" t="s">
        <v>208</v>
      </c>
      <c r="D166" s="245" t="s">
        <v>127</v>
      </c>
      <c r="E166" s="246" t="s">
        <v>160</v>
      </c>
      <c r="F166" s="247" t="s">
        <v>161</v>
      </c>
      <c r="G166" s="248" t="s">
        <v>162</v>
      </c>
      <c r="H166" s="249">
        <v>40</v>
      </c>
      <c r="I166" s="250"/>
      <c r="J166" s="249">
        <f>ROUND(I166*H166,2)</f>
        <v>0</v>
      </c>
      <c r="K166" s="247" t="s">
        <v>122</v>
      </c>
      <c r="L166" s="41"/>
      <c r="M166" s="251" t="s">
        <v>1</v>
      </c>
      <c r="N166" s="252" t="s">
        <v>40</v>
      </c>
      <c r="O166" s="88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9" t="s">
        <v>140</v>
      </c>
      <c r="AT166" s="239" t="s">
        <v>127</v>
      </c>
      <c r="AU166" s="239" t="s">
        <v>84</v>
      </c>
      <c r="AY166" s="14" t="s">
        <v>115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4" t="s">
        <v>82</v>
      </c>
      <c r="BK166" s="240">
        <f>ROUND(I166*H166,2)</f>
        <v>0</v>
      </c>
      <c r="BL166" s="14" t="s">
        <v>140</v>
      </c>
      <c r="BM166" s="239" t="s">
        <v>209</v>
      </c>
    </row>
    <row r="167" s="2" customFormat="1">
      <c r="A167" s="35"/>
      <c r="B167" s="36"/>
      <c r="C167" s="37"/>
      <c r="D167" s="241" t="s">
        <v>126</v>
      </c>
      <c r="E167" s="37"/>
      <c r="F167" s="242" t="s">
        <v>164</v>
      </c>
      <c r="G167" s="37"/>
      <c r="H167" s="37"/>
      <c r="I167" s="137"/>
      <c r="J167" s="37"/>
      <c r="K167" s="37"/>
      <c r="L167" s="41"/>
      <c r="M167" s="243"/>
      <c r="N167" s="24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126</v>
      </c>
      <c r="AU167" s="14" t="s">
        <v>84</v>
      </c>
    </row>
    <row r="168" s="12" customFormat="1" ht="22.8" customHeight="1">
      <c r="A168" s="12"/>
      <c r="B168" s="212"/>
      <c r="C168" s="213"/>
      <c r="D168" s="214" t="s">
        <v>74</v>
      </c>
      <c r="E168" s="226" t="s">
        <v>210</v>
      </c>
      <c r="F168" s="226" t="s">
        <v>211</v>
      </c>
      <c r="G168" s="213"/>
      <c r="H168" s="213"/>
      <c r="I168" s="216"/>
      <c r="J168" s="227">
        <f>BK168</f>
        <v>0</v>
      </c>
      <c r="K168" s="213"/>
      <c r="L168" s="218"/>
      <c r="M168" s="219"/>
      <c r="N168" s="220"/>
      <c r="O168" s="220"/>
      <c r="P168" s="221">
        <f>SUM(P169:P232)</f>
        <v>0</v>
      </c>
      <c r="Q168" s="220"/>
      <c r="R168" s="221">
        <f>SUM(R169:R232)</f>
        <v>0</v>
      </c>
      <c r="S168" s="220"/>
      <c r="T168" s="222">
        <f>SUM(T169:T232)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82</v>
      </c>
      <c r="AT168" s="224" t="s">
        <v>74</v>
      </c>
      <c r="AU168" s="224" t="s">
        <v>82</v>
      </c>
      <c r="AY168" s="223" t="s">
        <v>115</v>
      </c>
      <c r="BK168" s="225">
        <f>SUM(BK169:BK232)</f>
        <v>0</v>
      </c>
    </row>
    <row r="169" s="2" customFormat="1" ht="24" customHeight="1">
      <c r="A169" s="35"/>
      <c r="B169" s="36"/>
      <c r="C169" s="228" t="s">
        <v>7</v>
      </c>
      <c r="D169" s="228" t="s">
        <v>118</v>
      </c>
      <c r="E169" s="229" t="s">
        <v>212</v>
      </c>
      <c r="F169" s="230" t="s">
        <v>213</v>
      </c>
      <c r="G169" s="231" t="s">
        <v>121</v>
      </c>
      <c r="H169" s="232">
        <v>27</v>
      </c>
      <c r="I169" s="233"/>
      <c r="J169" s="232">
        <f>ROUND(I169*H169,2)</f>
        <v>0</v>
      </c>
      <c r="K169" s="230" t="s">
        <v>122</v>
      </c>
      <c r="L169" s="234"/>
      <c r="M169" s="235" t="s">
        <v>1</v>
      </c>
      <c r="N169" s="236" t="s">
        <v>40</v>
      </c>
      <c r="O169" s="88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136</v>
      </c>
      <c r="AT169" s="239" t="s">
        <v>118</v>
      </c>
      <c r="AU169" s="239" t="s">
        <v>84</v>
      </c>
      <c r="AY169" s="14" t="s">
        <v>115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4" t="s">
        <v>82</v>
      </c>
      <c r="BK169" s="240">
        <f>ROUND(I169*H169,2)</f>
        <v>0</v>
      </c>
      <c r="BL169" s="14" t="s">
        <v>136</v>
      </c>
      <c r="BM169" s="239" t="s">
        <v>214</v>
      </c>
    </row>
    <row r="170" s="2" customFormat="1">
      <c r="A170" s="35"/>
      <c r="B170" s="36"/>
      <c r="C170" s="37"/>
      <c r="D170" s="241" t="s">
        <v>126</v>
      </c>
      <c r="E170" s="37"/>
      <c r="F170" s="242" t="s">
        <v>213</v>
      </c>
      <c r="G170" s="37"/>
      <c r="H170" s="37"/>
      <c r="I170" s="137"/>
      <c r="J170" s="37"/>
      <c r="K170" s="37"/>
      <c r="L170" s="41"/>
      <c r="M170" s="243"/>
      <c r="N170" s="244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126</v>
      </c>
      <c r="AU170" s="14" t="s">
        <v>84</v>
      </c>
    </row>
    <row r="171" s="2" customFormat="1" ht="24" customHeight="1">
      <c r="A171" s="35"/>
      <c r="B171" s="36"/>
      <c r="C171" s="245" t="s">
        <v>215</v>
      </c>
      <c r="D171" s="245" t="s">
        <v>127</v>
      </c>
      <c r="E171" s="246" t="s">
        <v>216</v>
      </c>
      <c r="F171" s="247" t="s">
        <v>217</v>
      </c>
      <c r="G171" s="248" t="s">
        <v>121</v>
      </c>
      <c r="H171" s="249">
        <v>27</v>
      </c>
      <c r="I171" s="250"/>
      <c r="J171" s="249">
        <f>ROUND(I171*H171,2)</f>
        <v>0</v>
      </c>
      <c r="K171" s="247" t="s">
        <v>122</v>
      </c>
      <c r="L171" s="41"/>
      <c r="M171" s="251" t="s">
        <v>1</v>
      </c>
      <c r="N171" s="252" t="s">
        <v>40</v>
      </c>
      <c r="O171" s="88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9" t="s">
        <v>140</v>
      </c>
      <c r="AT171" s="239" t="s">
        <v>127</v>
      </c>
      <c r="AU171" s="239" t="s">
        <v>84</v>
      </c>
      <c r="AY171" s="14" t="s">
        <v>115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4" t="s">
        <v>82</v>
      </c>
      <c r="BK171" s="240">
        <f>ROUND(I171*H171,2)</f>
        <v>0</v>
      </c>
      <c r="BL171" s="14" t="s">
        <v>140</v>
      </c>
      <c r="BM171" s="239" t="s">
        <v>218</v>
      </c>
    </row>
    <row r="172" s="2" customFormat="1">
      <c r="A172" s="35"/>
      <c r="B172" s="36"/>
      <c r="C172" s="37"/>
      <c r="D172" s="241" t="s">
        <v>126</v>
      </c>
      <c r="E172" s="37"/>
      <c r="F172" s="242" t="s">
        <v>217</v>
      </c>
      <c r="G172" s="37"/>
      <c r="H172" s="37"/>
      <c r="I172" s="137"/>
      <c r="J172" s="37"/>
      <c r="K172" s="37"/>
      <c r="L172" s="41"/>
      <c r="M172" s="243"/>
      <c r="N172" s="24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126</v>
      </c>
      <c r="AU172" s="14" t="s">
        <v>84</v>
      </c>
    </row>
    <row r="173" s="2" customFormat="1" ht="24" customHeight="1">
      <c r="A173" s="35"/>
      <c r="B173" s="36"/>
      <c r="C173" s="228" t="s">
        <v>219</v>
      </c>
      <c r="D173" s="228" t="s">
        <v>118</v>
      </c>
      <c r="E173" s="229" t="s">
        <v>220</v>
      </c>
      <c r="F173" s="230" t="s">
        <v>221</v>
      </c>
      <c r="G173" s="231" t="s">
        <v>121</v>
      </c>
      <c r="H173" s="232">
        <v>1</v>
      </c>
      <c r="I173" s="233"/>
      <c r="J173" s="232">
        <f>ROUND(I173*H173,2)</f>
        <v>0</v>
      </c>
      <c r="K173" s="230" t="s">
        <v>122</v>
      </c>
      <c r="L173" s="234"/>
      <c r="M173" s="235" t="s">
        <v>1</v>
      </c>
      <c r="N173" s="236" t="s">
        <v>40</v>
      </c>
      <c r="O173" s="88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9" t="s">
        <v>136</v>
      </c>
      <c r="AT173" s="239" t="s">
        <v>118</v>
      </c>
      <c r="AU173" s="239" t="s">
        <v>84</v>
      </c>
      <c r="AY173" s="14" t="s">
        <v>115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4" t="s">
        <v>82</v>
      </c>
      <c r="BK173" s="240">
        <f>ROUND(I173*H173,2)</f>
        <v>0</v>
      </c>
      <c r="BL173" s="14" t="s">
        <v>136</v>
      </c>
      <c r="BM173" s="239" t="s">
        <v>222</v>
      </c>
    </row>
    <row r="174" s="2" customFormat="1">
      <c r="A174" s="35"/>
      <c r="B174" s="36"/>
      <c r="C174" s="37"/>
      <c r="D174" s="241" t="s">
        <v>126</v>
      </c>
      <c r="E174" s="37"/>
      <c r="F174" s="242" t="s">
        <v>221</v>
      </c>
      <c r="G174" s="37"/>
      <c r="H174" s="37"/>
      <c r="I174" s="137"/>
      <c r="J174" s="37"/>
      <c r="K174" s="37"/>
      <c r="L174" s="41"/>
      <c r="M174" s="243"/>
      <c r="N174" s="24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126</v>
      </c>
      <c r="AU174" s="14" t="s">
        <v>84</v>
      </c>
    </row>
    <row r="175" s="2" customFormat="1" ht="24" customHeight="1">
      <c r="A175" s="35"/>
      <c r="B175" s="36"/>
      <c r="C175" s="245" t="s">
        <v>223</v>
      </c>
      <c r="D175" s="245" t="s">
        <v>127</v>
      </c>
      <c r="E175" s="246" t="s">
        <v>224</v>
      </c>
      <c r="F175" s="247" t="s">
        <v>225</v>
      </c>
      <c r="G175" s="248" t="s">
        <v>121</v>
      </c>
      <c r="H175" s="249">
        <v>1</v>
      </c>
      <c r="I175" s="250"/>
      <c r="J175" s="249">
        <f>ROUND(I175*H175,2)</f>
        <v>0</v>
      </c>
      <c r="K175" s="247" t="s">
        <v>122</v>
      </c>
      <c r="L175" s="41"/>
      <c r="M175" s="251" t="s">
        <v>1</v>
      </c>
      <c r="N175" s="252" t="s">
        <v>40</v>
      </c>
      <c r="O175" s="88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9" t="s">
        <v>140</v>
      </c>
      <c r="AT175" s="239" t="s">
        <v>127</v>
      </c>
      <c r="AU175" s="239" t="s">
        <v>84</v>
      </c>
      <c r="AY175" s="14" t="s">
        <v>115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4" t="s">
        <v>82</v>
      </c>
      <c r="BK175" s="240">
        <f>ROUND(I175*H175,2)</f>
        <v>0</v>
      </c>
      <c r="BL175" s="14" t="s">
        <v>140</v>
      </c>
      <c r="BM175" s="239" t="s">
        <v>226</v>
      </c>
    </row>
    <row r="176" s="2" customFormat="1">
      <c r="A176" s="35"/>
      <c r="B176" s="36"/>
      <c r="C176" s="37"/>
      <c r="D176" s="241" t="s">
        <v>126</v>
      </c>
      <c r="E176" s="37"/>
      <c r="F176" s="242" t="s">
        <v>225</v>
      </c>
      <c r="G176" s="37"/>
      <c r="H176" s="37"/>
      <c r="I176" s="137"/>
      <c r="J176" s="37"/>
      <c r="K176" s="37"/>
      <c r="L176" s="41"/>
      <c r="M176" s="243"/>
      <c r="N176" s="244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126</v>
      </c>
      <c r="AU176" s="14" t="s">
        <v>84</v>
      </c>
    </row>
    <row r="177" s="2" customFormat="1" ht="24" customHeight="1">
      <c r="A177" s="35"/>
      <c r="B177" s="36"/>
      <c r="C177" s="228" t="s">
        <v>227</v>
      </c>
      <c r="D177" s="228" t="s">
        <v>118</v>
      </c>
      <c r="E177" s="229" t="s">
        <v>228</v>
      </c>
      <c r="F177" s="230" t="s">
        <v>229</v>
      </c>
      <c r="G177" s="231" t="s">
        <v>121</v>
      </c>
      <c r="H177" s="232">
        <v>56</v>
      </c>
      <c r="I177" s="233"/>
      <c r="J177" s="232">
        <f>ROUND(I177*H177,2)</f>
        <v>0</v>
      </c>
      <c r="K177" s="230" t="s">
        <v>122</v>
      </c>
      <c r="L177" s="234"/>
      <c r="M177" s="235" t="s">
        <v>1</v>
      </c>
      <c r="N177" s="236" t="s">
        <v>40</v>
      </c>
      <c r="O177" s="88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136</v>
      </c>
      <c r="AT177" s="239" t="s">
        <v>118</v>
      </c>
      <c r="AU177" s="239" t="s">
        <v>84</v>
      </c>
      <c r="AY177" s="14" t="s">
        <v>115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4" t="s">
        <v>82</v>
      </c>
      <c r="BK177" s="240">
        <f>ROUND(I177*H177,2)</f>
        <v>0</v>
      </c>
      <c r="BL177" s="14" t="s">
        <v>136</v>
      </c>
      <c r="BM177" s="239" t="s">
        <v>230</v>
      </c>
    </row>
    <row r="178" s="2" customFormat="1">
      <c r="A178" s="35"/>
      <c r="B178" s="36"/>
      <c r="C178" s="37"/>
      <c r="D178" s="241" t="s">
        <v>126</v>
      </c>
      <c r="E178" s="37"/>
      <c r="F178" s="242" t="s">
        <v>229</v>
      </c>
      <c r="G178" s="37"/>
      <c r="H178" s="37"/>
      <c r="I178" s="137"/>
      <c r="J178" s="37"/>
      <c r="K178" s="37"/>
      <c r="L178" s="41"/>
      <c r="M178" s="243"/>
      <c r="N178" s="244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126</v>
      </c>
      <c r="AU178" s="14" t="s">
        <v>84</v>
      </c>
    </row>
    <row r="179" s="2" customFormat="1" ht="24" customHeight="1">
      <c r="A179" s="35"/>
      <c r="B179" s="36"/>
      <c r="C179" s="245" t="s">
        <v>231</v>
      </c>
      <c r="D179" s="245" t="s">
        <v>127</v>
      </c>
      <c r="E179" s="246" t="s">
        <v>232</v>
      </c>
      <c r="F179" s="247" t="s">
        <v>233</v>
      </c>
      <c r="G179" s="248" t="s">
        <v>121</v>
      </c>
      <c r="H179" s="249">
        <v>56</v>
      </c>
      <c r="I179" s="250"/>
      <c r="J179" s="249">
        <f>ROUND(I179*H179,2)</f>
        <v>0</v>
      </c>
      <c r="K179" s="247" t="s">
        <v>122</v>
      </c>
      <c r="L179" s="41"/>
      <c r="M179" s="251" t="s">
        <v>1</v>
      </c>
      <c r="N179" s="252" t="s">
        <v>40</v>
      </c>
      <c r="O179" s="88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140</v>
      </c>
      <c r="AT179" s="239" t="s">
        <v>127</v>
      </c>
      <c r="AU179" s="239" t="s">
        <v>84</v>
      </c>
      <c r="AY179" s="14" t="s">
        <v>115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4" t="s">
        <v>82</v>
      </c>
      <c r="BK179" s="240">
        <f>ROUND(I179*H179,2)</f>
        <v>0</v>
      </c>
      <c r="BL179" s="14" t="s">
        <v>140</v>
      </c>
      <c r="BM179" s="239" t="s">
        <v>234</v>
      </c>
    </row>
    <row r="180" s="2" customFormat="1">
      <c r="A180" s="35"/>
      <c r="B180" s="36"/>
      <c r="C180" s="37"/>
      <c r="D180" s="241" t="s">
        <v>126</v>
      </c>
      <c r="E180" s="37"/>
      <c r="F180" s="242" t="s">
        <v>233</v>
      </c>
      <c r="G180" s="37"/>
      <c r="H180" s="37"/>
      <c r="I180" s="137"/>
      <c r="J180" s="37"/>
      <c r="K180" s="37"/>
      <c r="L180" s="41"/>
      <c r="M180" s="243"/>
      <c r="N180" s="24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126</v>
      </c>
      <c r="AU180" s="14" t="s">
        <v>84</v>
      </c>
    </row>
    <row r="181" s="2" customFormat="1" ht="24" customHeight="1">
      <c r="A181" s="35"/>
      <c r="B181" s="36"/>
      <c r="C181" s="228" t="s">
        <v>235</v>
      </c>
      <c r="D181" s="228" t="s">
        <v>118</v>
      </c>
      <c r="E181" s="229" t="s">
        <v>236</v>
      </c>
      <c r="F181" s="230" t="s">
        <v>237</v>
      </c>
      <c r="G181" s="231" t="s">
        <v>121</v>
      </c>
      <c r="H181" s="232">
        <v>28</v>
      </c>
      <c r="I181" s="233"/>
      <c r="J181" s="232">
        <f>ROUND(I181*H181,2)</f>
        <v>0</v>
      </c>
      <c r="K181" s="230" t="s">
        <v>122</v>
      </c>
      <c r="L181" s="234"/>
      <c r="M181" s="235" t="s">
        <v>1</v>
      </c>
      <c r="N181" s="236" t="s">
        <v>40</v>
      </c>
      <c r="O181" s="88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136</v>
      </c>
      <c r="AT181" s="239" t="s">
        <v>118</v>
      </c>
      <c r="AU181" s="239" t="s">
        <v>84</v>
      </c>
      <c r="AY181" s="14" t="s">
        <v>115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4" t="s">
        <v>82</v>
      </c>
      <c r="BK181" s="240">
        <f>ROUND(I181*H181,2)</f>
        <v>0</v>
      </c>
      <c r="BL181" s="14" t="s">
        <v>136</v>
      </c>
      <c r="BM181" s="239" t="s">
        <v>238</v>
      </c>
    </row>
    <row r="182" s="2" customFormat="1">
      <c r="A182" s="35"/>
      <c r="B182" s="36"/>
      <c r="C182" s="37"/>
      <c r="D182" s="241" t="s">
        <v>126</v>
      </c>
      <c r="E182" s="37"/>
      <c r="F182" s="242" t="s">
        <v>237</v>
      </c>
      <c r="G182" s="37"/>
      <c r="H182" s="37"/>
      <c r="I182" s="137"/>
      <c r="J182" s="37"/>
      <c r="K182" s="37"/>
      <c r="L182" s="41"/>
      <c r="M182" s="243"/>
      <c r="N182" s="24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126</v>
      </c>
      <c r="AU182" s="14" t="s">
        <v>84</v>
      </c>
    </row>
    <row r="183" s="2" customFormat="1" ht="24" customHeight="1">
      <c r="A183" s="35"/>
      <c r="B183" s="36"/>
      <c r="C183" s="228" t="s">
        <v>239</v>
      </c>
      <c r="D183" s="228" t="s">
        <v>118</v>
      </c>
      <c r="E183" s="229" t="s">
        <v>240</v>
      </c>
      <c r="F183" s="230" t="s">
        <v>241</v>
      </c>
      <c r="G183" s="231" t="s">
        <v>121</v>
      </c>
      <c r="H183" s="232">
        <v>27</v>
      </c>
      <c r="I183" s="233"/>
      <c r="J183" s="232">
        <f>ROUND(I183*H183,2)</f>
        <v>0</v>
      </c>
      <c r="K183" s="230" t="s">
        <v>122</v>
      </c>
      <c r="L183" s="234"/>
      <c r="M183" s="235" t="s">
        <v>1</v>
      </c>
      <c r="N183" s="236" t="s">
        <v>40</v>
      </c>
      <c r="O183" s="88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136</v>
      </c>
      <c r="AT183" s="239" t="s">
        <v>118</v>
      </c>
      <c r="AU183" s="239" t="s">
        <v>84</v>
      </c>
      <c r="AY183" s="14" t="s">
        <v>115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4" t="s">
        <v>82</v>
      </c>
      <c r="BK183" s="240">
        <f>ROUND(I183*H183,2)</f>
        <v>0</v>
      </c>
      <c r="BL183" s="14" t="s">
        <v>136</v>
      </c>
      <c r="BM183" s="239" t="s">
        <v>242</v>
      </c>
    </row>
    <row r="184" s="2" customFormat="1">
      <c r="A184" s="35"/>
      <c r="B184" s="36"/>
      <c r="C184" s="37"/>
      <c r="D184" s="241" t="s">
        <v>126</v>
      </c>
      <c r="E184" s="37"/>
      <c r="F184" s="242" t="s">
        <v>241</v>
      </c>
      <c r="G184" s="37"/>
      <c r="H184" s="37"/>
      <c r="I184" s="137"/>
      <c r="J184" s="37"/>
      <c r="K184" s="37"/>
      <c r="L184" s="41"/>
      <c r="M184" s="243"/>
      <c r="N184" s="244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126</v>
      </c>
      <c r="AU184" s="14" t="s">
        <v>84</v>
      </c>
    </row>
    <row r="185" s="2" customFormat="1" ht="24" customHeight="1">
      <c r="A185" s="35"/>
      <c r="B185" s="36"/>
      <c r="C185" s="245" t="s">
        <v>243</v>
      </c>
      <c r="D185" s="245" t="s">
        <v>127</v>
      </c>
      <c r="E185" s="246" t="s">
        <v>244</v>
      </c>
      <c r="F185" s="247" t="s">
        <v>245</v>
      </c>
      <c r="G185" s="248" t="s">
        <v>121</v>
      </c>
      <c r="H185" s="249">
        <v>27</v>
      </c>
      <c r="I185" s="250"/>
      <c r="J185" s="249">
        <f>ROUND(I185*H185,2)</f>
        <v>0</v>
      </c>
      <c r="K185" s="247" t="s">
        <v>122</v>
      </c>
      <c r="L185" s="41"/>
      <c r="M185" s="251" t="s">
        <v>1</v>
      </c>
      <c r="N185" s="252" t="s">
        <v>40</v>
      </c>
      <c r="O185" s="88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9" t="s">
        <v>140</v>
      </c>
      <c r="AT185" s="239" t="s">
        <v>127</v>
      </c>
      <c r="AU185" s="239" t="s">
        <v>84</v>
      </c>
      <c r="AY185" s="14" t="s">
        <v>115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4" t="s">
        <v>82</v>
      </c>
      <c r="BK185" s="240">
        <f>ROUND(I185*H185,2)</f>
        <v>0</v>
      </c>
      <c r="BL185" s="14" t="s">
        <v>140</v>
      </c>
      <c r="BM185" s="239" t="s">
        <v>246</v>
      </c>
    </row>
    <row r="186" s="2" customFormat="1">
      <c r="A186" s="35"/>
      <c r="B186" s="36"/>
      <c r="C186" s="37"/>
      <c r="D186" s="241" t="s">
        <v>126</v>
      </c>
      <c r="E186" s="37"/>
      <c r="F186" s="242" t="s">
        <v>245</v>
      </c>
      <c r="G186" s="37"/>
      <c r="H186" s="37"/>
      <c r="I186" s="137"/>
      <c r="J186" s="37"/>
      <c r="K186" s="37"/>
      <c r="L186" s="41"/>
      <c r="M186" s="243"/>
      <c r="N186" s="244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126</v>
      </c>
      <c r="AU186" s="14" t="s">
        <v>84</v>
      </c>
    </row>
    <row r="187" s="2" customFormat="1" ht="24" customHeight="1">
      <c r="A187" s="35"/>
      <c r="B187" s="36"/>
      <c r="C187" s="228" t="s">
        <v>247</v>
      </c>
      <c r="D187" s="228" t="s">
        <v>118</v>
      </c>
      <c r="E187" s="229" t="s">
        <v>248</v>
      </c>
      <c r="F187" s="230" t="s">
        <v>249</v>
      </c>
      <c r="G187" s="231" t="s">
        <v>121</v>
      </c>
      <c r="H187" s="232">
        <v>6</v>
      </c>
      <c r="I187" s="233"/>
      <c r="J187" s="232">
        <f>ROUND(I187*H187,2)</f>
        <v>0</v>
      </c>
      <c r="K187" s="230" t="s">
        <v>122</v>
      </c>
      <c r="L187" s="234"/>
      <c r="M187" s="235" t="s">
        <v>1</v>
      </c>
      <c r="N187" s="236" t="s">
        <v>40</v>
      </c>
      <c r="O187" s="88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136</v>
      </c>
      <c r="AT187" s="239" t="s">
        <v>118</v>
      </c>
      <c r="AU187" s="239" t="s">
        <v>84</v>
      </c>
      <c r="AY187" s="14" t="s">
        <v>115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4" t="s">
        <v>82</v>
      </c>
      <c r="BK187" s="240">
        <f>ROUND(I187*H187,2)</f>
        <v>0</v>
      </c>
      <c r="BL187" s="14" t="s">
        <v>136</v>
      </c>
      <c r="BM187" s="239" t="s">
        <v>250</v>
      </c>
    </row>
    <row r="188" s="2" customFormat="1">
      <c r="A188" s="35"/>
      <c r="B188" s="36"/>
      <c r="C188" s="37"/>
      <c r="D188" s="241" t="s">
        <v>126</v>
      </c>
      <c r="E188" s="37"/>
      <c r="F188" s="242" t="s">
        <v>249</v>
      </c>
      <c r="G188" s="37"/>
      <c r="H188" s="37"/>
      <c r="I188" s="137"/>
      <c r="J188" s="37"/>
      <c r="K188" s="37"/>
      <c r="L188" s="41"/>
      <c r="M188" s="243"/>
      <c r="N188" s="24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126</v>
      </c>
      <c r="AU188" s="14" t="s">
        <v>84</v>
      </c>
    </row>
    <row r="189" s="2" customFormat="1" ht="24" customHeight="1">
      <c r="A189" s="35"/>
      <c r="B189" s="36"/>
      <c r="C189" s="245" t="s">
        <v>251</v>
      </c>
      <c r="D189" s="245" t="s">
        <v>127</v>
      </c>
      <c r="E189" s="246" t="s">
        <v>252</v>
      </c>
      <c r="F189" s="247" t="s">
        <v>253</v>
      </c>
      <c r="G189" s="248" t="s">
        <v>121</v>
      </c>
      <c r="H189" s="249">
        <v>6</v>
      </c>
      <c r="I189" s="250"/>
      <c r="J189" s="249">
        <f>ROUND(I189*H189,2)</f>
        <v>0</v>
      </c>
      <c r="K189" s="247" t="s">
        <v>122</v>
      </c>
      <c r="L189" s="41"/>
      <c r="M189" s="251" t="s">
        <v>1</v>
      </c>
      <c r="N189" s="252" t="s">
        <v>40</v>
      </c>
      <c r="O189" s="88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140</v>
      </c>
      <c r="AT189" s="239" t="s">
        <v>127</v>
      </c>
      <c r="AU189" s="239" t="s">
        <v>84</v>
      </c>
      <c r="AY189" s="14" t="s">
        <v>115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4" t="s">
        <v>82</v>
      </c>
      <c r="BK189" s="240">
        <f>ROUND(I189*H189,2)</f>
        <v>0</v>
      </c>
      <c r="BL189" s="14" t="s">
        <v>140</v>
      </c>
      <c r="BM189" s="239" t="s">
        <v>254</v>
      </c>
    </row>
    <row r="190" s="2" customFormat="1">
      <c r="A190" s="35"/>
      <c r="B190" s="36"/>
      <c r="C190" s="37"/>
      <c r="D190" s="241" t="s">
        <v>126</v>
      </c>
      <c r="E190" s="37"/>
      <c r="F190" s="242" t="s">
        <v>253</v>
      </c>
      <c r="G190" s="37"/>
      <c r="H190" s="37"/>
      <c r="I190" s="137"/>
      <c r="J190" s="37"/>
      <c r="K190" s="37"/>
      <c r="L190" s="41"/>
      <c r="M190" s="243"/>
      <c r="N190" s="24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126</v>
      </c>
      <c r="AU190" s="14" t="s">
        <v>84</v>
      </c>
    </row>
    <row r="191" s="2" customFormat="1" ht="24" customHeight="1">
      <c r="A191" s="35"/>
      <c r="B191" s="36"/>
      <c r="C191" s="228" t="s">
        <v>255</v>
      </c>
      <c r="D191" s="228" t="s">
        <v>118</v>
      </c>
      <c r="E191" s="229" t="s">
        <v>256</v>
      </c>
      <c r="F191" s="230" t="s">
        <v>257</v>
      </c>
      <c r="G191" s="231" t="s">
        <v>121</v>
      </c>
      <c r="H191" s="232">
        <v>280</v>
      </c>
      <c r="I191" s="233"/>
      <c r="J191" s="232">
        <f>ROUND(I191*H191,2)</f>
        <v>0</v>
      </c>
      <c r="K191" s="230" t="s">
        <v>122</v>
      </c>
      <c r="L191" s="234"/>
      <c r="M191" s="235" t="s">
        <v>1</v>
      </c>
      <c r="N191" s="236" t="s">
        <v>40</v>
      </c>
      <c r="O191" s="88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136</v>
      </c>
      <c r="AT191" s="239" t="s">
        <v>118</v>
      </c>
      <c r="AU191" s="239" t="s">
        <v>84</v>
      </c>
      <c r="AY191" s="14" t="s">
        <v>115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4" t="s">
        <v>82</v>
      </c>
      <c r="BK191" s="240">
        <f>ROUND(I191*H191,2)</f>
        <v>0</v>
      </c>
      <c r="BL191" s="14" t="s">
        <v>136</v>
      </c>
      <c r="BM191" s="239" t="s">
        <v>258</v>
      </c>
    </row>
    <row r="192" s="2" customFormat="1">
      <c r="A192" s="35"/>
      <c r="B192" s="36"/>
      <c r="C192" s="37"/>
      <c r="D192" s="241" t="s">
        <v>126</v>
      </c>
      <c r="E192" s="37"/>
      <c r="F192" s="242" t="s">
        <v>257</v>
      </c>
      <c r="G192" s="37"/>
      <c r="H192" s="37"/>
      <c r="I192" s="137"/>
      <c r="J192" s="37"/>
      <c r="K192" s="37"/>
      <c r="L192" s="41"/>
      <c r="M192" s="243"/>
      <c r="N192" s="244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126</v>
      </c>
      <c r="AU192" s="14" t="s">
        <v>84</v>
      </c>
    </row>
    <row r="193" s="2" customFormat="1" ht="24" customHeight="1">
      <c r="A193" s="35"/>
      <c r="B193" s="36"/>
      <c r="C193" s="245" t="s">
        <v>259</v>
      </c>
      <c r="D193" s="245" t="s">
        <v>127</v>
      </c>
      <c r="E193" s="246" t="s">
        <v>260</v>
      </c>
      <c r="F193" s="247" t="s">
        <v>261</v>
      </c>
      <c r="G193" s="248" t="s">
        <v>121</v>
      </c>
      <c r="H193" s="249">
        <v>280</v>
      </c>
      <c r="I193" s="250"/>
      <c r="J193" s="249">
        <f>ROUND(I193*H193,2)</f>
        <v>0</v>
      </c>
      <c r="K193" s="247" t="s">
        <v>122</v>
      </c>
      <c r="L193" s="41"/>
      <c r="M193" s="251" t="s">
        <v>1</v>
      </c>
      <c r="N193" s="252" t="s">
        <v>40</v>
      </c>
      <c r="O193" s="88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140</v>
      </c>
      <c r="AT193" s="239" t="s">
        <v>127</v>
      </c>
      <c r="AU193" s="239" t="s">
        <v>84</v>
      </c>
      <c r="AY193" s="14" t="s">
        <v>115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4" t="s">
        <v>82</v>
      </c>
      <c r="BK193" s="240">
        <f>ROUND(I193*H193,2)</f>
        <v>0</v>
      </c>
      <c r="BL193" s="14" t="s">
        <v>140</v>
      </c>
      <c r="BM193" s="239" t="s">
        <v>262</v>
      </c>
    </row>
    <row r="194" s="2" customFormat="1">
      <c r="A194" s="35"/>
      <c r="B194" s="36"/>
      <c r="C194" s="37"/>
      <c r="D194" s="241" t="s">
        <v>126</v>
      </c>
      <c r="E194" s="37"/>
      <c r="F194" s="242" t="s">
        <v>261</v>
      </c>
      <c r="G194" s="37"/>
      <c r="H194" s="37"/>
      <c r="I194" s="137"/>
      <c r="J194" s="37"/>
      <c r="K194" s="37"/>
      <c r="L194" s="41"/>
      <c r="M194" s="243"/>
      <c r="N194" s="244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126</v>
      </c>
      <c r="AU194" s="14" t="s">
        <v>84</v>
      </c>
    </row>
    <row r="195" s="2" customFormat="1" ht="24" customHeight="1">
      <c r="A195" s="35"/>
      <c r="B195" s="36"/>
      <c r="C195" s="245" t="s">
        <v>263</v>
      </c>
      <c r="D195" s="245" t="s">
        <v>127</v>
      </c>
      <c r="E195" s="246" t="s">
        <v>264</v>
      </c>
      <c r="F195" s="247" t="s">
        <v>265</v>
      </c>
      <c r="G195" s="248" t="s">
        <v>187</v>
      </c>
      <c r="H195" s="249">
        <v>1500</v>
      </c>
      <c r="I195" s="250"/>
      <c r="J195" s="249">
        <f>ROUND(I195*H195,2)</f>
        <v>0</v>
      </c>
      <c r="K195" s="247" t="s">
        <v>122</v>
      </c>
      <c r="L195" s="41"/>
      <c r="M195" s="251" t="s">
        <v>1</v>
      </c>
      <c r="N195" s="252" t="s">
        <v>40</v>
      </c>
      <c r="O195" s="88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140</v>
      </c>
      <c r="AT195" s="239" t="s">
        <v>127</v>
      </c>
      <c r="AU195" s="239" t="s">
        <v>84</v>
      </c>
      <c r="AY195" s="14" t="s">
        <v>115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4" t="s">
        <v>82</v>
      </c>
      <c r="BK195" s="240">
        <f>ROUND(I195*H195,2)</f>
        <v>0</v>
      </c>
      <c r="BL195" s="14" t="s">
        <v>140</v>
      </c>
      <c r="BM195" s="239" t="s">
        <v>266</v>
      </c>
    </row>
    <row r="196" s="2" customFormat="1">
      <c r="A196" s="35"/>
      <c r="B196" s="36"/>
      <c r="C196" s="37"/>
      <c r="D196" s="241" t="s">
        <v>126</v>
      </c>
      <c r="E196" s="37"/>
      <c r="F196" s="242" t="s">
        <v>265</v>
      </c>
      <c r="G196" s="37"/>
      <c r="H196" s="37"/>
      <c r="I196" s="137"/>
      <c r="J196" s="37"/>
      <c r="K196" s="37"/>
      <c r="L196" s="41"/>
      <c r="M196" s="243"/>
      <c r="N196" s="24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126</v>
      </c>
      <c r="AU196" s="14" t="s">
        <v>84</v>
      </c>
    </row>
    <row r="197" s="2" customFormat="1" ht="24" customHeight="1">
      <c r="A197" s="35"/>
      <c r="B197" s="36"/>
      <c r="C197" s="228" t="s">
        <v>267</v>
      </c>
      <c r="D197" s="228" t="s">
        <v>118</v>
      </c>
      <c r="E197" s="229" t="s">
        <v>268</v>
      </c>
      <c r="F197" s="230" t="s">
        <v>269</v>
      </c>
      <c r="G197" s="231" t="s">
        <v>121</v>
      </c>
      <c r="H197" s="232">
        <v>8</v>
      </c>
      <c r="I197" s="233"/>
      <c r="J197" s="232">
        <f>ROUND(I197*H197,2)</f>
        <v>0</v>
      </c>
      <c r="K197" s="230" t="s">
        <v>122</v>
      </c>
      <c r="L197" s="234"/>
      <c r="M197" s="235" t="s">
        <v>1</v>
      </c>
      <c r="N197" s="236" t="s">
        <v>40</v>
      </c>
      <c r="O197" s="88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136</v>
      </c>
      <c r="AT197" s="239" t="s">
        <v>118</v>
      </c>
      <c r="AU197" s="239" t="s">
        <v>84</v>
      </c>
      <c r="AY197" s="14" t="s">
        <v>115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4" t="s">
        <v>82</v>
      </c>
      <c r="BK197" s="240">
        <f>ROUND(I197*H197,2)</f>
        <v>0</v>
      </c>
      <c r="BL197" s="14" t="s">
        <v>136</v>
      </c>
      <c r="BM197" s="239" t="s">
        <v>270</v>
      </c>
    </row>
    <row r="198" s="2" customFormat="1">
      <c r="A198" s="35"/>
      <c r="B198" s="36"/>
      <c r="C198" s="37"/>
      <c r="D198" s="241" t="s">
        <v>126</v>
      </c>
      <c r="E198" s="37"/>
      <c r="F198" s="242" t="s">
        <v>269</v>
      </c>
      <c r="G198" s="37"/>
      <c r="H198" s="37"/>
      <c r="I198" s="137"/>
      <c r="J198" s="37"/>
      <c r="K198" s="37"/>
      <c r="L198" s="41"/>
      <c r="M198" s="243"/>
      <c r="N198" s="24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126</v>
      </c>
      <c r="AU198" s="14" t="s">
        <v>84</v>
      </c>
    </row>
    <row r="199" s="2" customFormat="1" ht="24" customHeight="1">
      <c r="A199" s="35"/>
      <c r="B199" s="36"/>
      <c r="C199" s="245" t="s">
        <v>271</v>
      </c>
      <c r="D199" s="245" t="s">
        <v>127</v>
      </c>
      <c r="E199" s="246" t="s">
        <v>272</v>
      </c>
      <c r="F199" s="247" t="s">
        <v>273</v>
      </c>
      <c r="G199" s="248" t="s">
        <v>121</v>
      </c>
      <c r="H199" s="249">
        <v>8</v>
      </c>
      <c r="I199" s="250"/>
      <c r="J199" s="249">
        <f>ROUND(I199*H199,2)</f>
        <v>0</v>
      </c>
      <c r="K199" s="247" t="s">
        <v>122</v>
      </c>
      <c r="L199" s="41"/>
      <c r="M199" s="251" t="s">
        <v>1</v>
      </c>
      <c r="N199" s="252" t="s">
        <v>40</v>
      </c>
      <c r="O199" s="88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140</v>
      </c>
      <c r="AT199" s="239" t="s">
        <v>127</v>
      </c>
      <c r="AU199" s="239" t="s">
        <v>84</v>
      </c>
      <c r="AY199" s="14" t="s">
        <v>115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4" t="s">
        <v>82</v>
      </c>
      <c r="BK199" s="240">
        <f>ROUND(I199*H199,2)</f>
        <v>0</v>
      </c>
      <c r="BL199" s="14" t="s">
        <v>140</v>
      </c>
      <c r="BM199" s="239" t="s">
        <v>274</v>
      </c>
    </row>
    <row r="200" s="2" customFormat="1">
      <c r="A200" s="35"/>
      <c r="B200" s="36"/>
      <c r="C200" s="37"/>
      <c r="D200" s="241" t="s">
        <v>126</v>
      </c>
      <c r="E200" s="37"/>
      <c r="F200" s="242" t="s">
        <v>273</v>
      </c>
      <c r="G200" s="37"/>
      <c r="H200" s="37"/>
      <c r="I200" s="137"/>
      <c r="J200" s="37"/>
      <c r="K200" s="37"/>
      <c r="L200" s="41"/>
      <c r="M200" s="243"/>
      <c r="N200" s="244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126</v>
      </c>
      <c r="AU200" s="14" t="s">
        <v>84</v>
      </c>
    </row>
    <row r="201" s="2" customFormat="1" ht="24" customHeight="1">
      <c r="A201" s="35"/>
      <c r="B201" s="36"/>
      <c r="C201" s="228" t="s">
        <v>275</v>
      </c>
      <c r="D201" s="228" t="s">
        <v>118</v>
      </c>
      <c r="E201" s="229" t="s">
        <v>276</v>
      </c>
      <c r="F201" s="230" t="s">
        <v>277</v>
      </c>
      <c r="G201" s="231" t="s">
        <v>121</v>
      </c>
      <c r="H201" s="232">
        <v>26</v>
      </c>
      <c r="I201" s="233"/>
      <c r="J201" s="232">
        <f>ROUND(I201*H201,2)</f>
        <v>0</v>
      </c>
      <c r="K201" s="230" t="s">
        <v>122</v>
      </c>
      <c r="L201" s="234"/>
      <c r="M201" s="235" t="s">
        <v>1</v>
      </c>
      <c r="N201" s="236" t="s">
        <v>40</v>
      </c>
      <c r="O201" s="88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9" t="s">
        <v>136</v>
      </c>
      <c r="AT201" s="239" t="s">
        <v>118</v>
      </c>
      <c r="AU201" s="239" t="s">
        <v>84</v>
      </c>
      <c r="AY201" s="14" t="s">
        <v>115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4" t="s">
        <v>82</v>
      </c>
      <c r="BK201" s="240">
        <f>ROUND(I201*H201,2)</f>
        <v>0</v>
      </c>
      <c r="BL201" s="14" t="s">
        <v>136</v>
      </c>
      <c r="BM201" s="239" t="s">
        <v>278</v>
      </c>
    </row>
    <row r="202" s="2" customFormat="1">
      <c r="A202" s="35"/>
      <c r="B202" s="36"/>
      <c r="C202" s="37"/>
      <c r="D202" s="241" t="s">
        <v>126</v>
      </c>
      <c r="E202" s="37"/>
      <c r="F202" s="242" t="s">
        <v>277</v>
      </c>
      <c r="G202" s="37"/>
      <c r="H202" s="37"/>
      <c r="I202" s="137"/>
      <c r="J202" s="37"/>
      <c r="K202" s="37"/>
      <c r="L202" s="41"/>
      <c r="M202" s="243"/>
      <c r="N202" s="244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126</v>
      </c>
      <c r="AU202" s="14" t="s">
        <v>84</v>
      </c>
    </row>
    <row r="203" s="2" customFormat="1" ht="24" customHeight="1">
      <c r="A203" s="35"/>
      <c r="B203" s="36"/>
      <c r="C203" s="245" t="s">
        <v>279</v>
      </c>
      <c r="D203" s="245" t="s">
        <v>127</v>
      </c>
      <c r="E203" s="246" t="s">
        <v>280</v>
      </c>
      <c r="F203" s="247" t="s">
        <v>281</v>
      </c>
      <c r="G203" s="248" t="s">
        <v>121</v>
      </c>
      <c r="H203" s="249">
        <v>26</v>
      </c>
      <c r="I203" s="250"/>
      <c r="J203" s="249">
        <f>ROUND(I203*H203,2)</f>
        <v>0</v>
      </c>
      <c r="K203" s="247" t="s">
        <v>122</v>
      </c>
      <c r="L203" s="41"/>
      <c r="M203" s="251" t="s">
        <v>1</v>
      </c>
      <c r="N203" s="252" t="s">
        <v>40</v>
      </c>
      <c r="O203" s="88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9" t="s">
        <v>140</v>
      </c>
      <c r="AT203" s="239" t="s">
        <v>127</v>
      </c>
      <c r="AU203" s="239" t="s">
        <v>84</v>
      </c>
      <c r="AY203" s="14" t="s">
        <v>115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4" t="s">
        <v>82</v>
      </c>
      <c r="BK203" s="240">
        <f>ROUND(I203*H203,2)</f>
        <v>0</v>
      </c>
      <c r="BL203" s="14" t="s">
        <v>140</v>
      </c>
      <c r="BM203" s="239" t="s">
        <v>282</v>
      </c>
    </row>
    <row r="204" s="2" customFormat="1">
      <c r="A204" s="35"/>
      <c r="B204" s="36"/>
      <c r="C204" s="37"/>
      <c r="D204" s="241" t="s">
        <v>126</v>
      </c>
      <c r="E204" s="37"/>
      <c r="F204" s="242" t="s">
        <v>281</v>
      </c>
      <c r="G204" s="37"/>
      <c r="H204" s="37"/>
      <c r="I204" s="137"/>
      <c r="J204" s="37"/>
      <c r="K204" s="37"/>
      <c r="L204" s="41"/>
      <c r="M204" s="243"/>
      <c r="N204" s="244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126</v>
      </c>
      <c r="AU204" s="14" t="s">
        <v>84</v>
      </c>
    </row>
    <row r="205" s="2" customFormat="1" ht="24" customHeight="1">
      <c r="A205" s="35"/>
      <c r="B205" s="36"/>
      <c r="C205" s="228" t="s">
        <v>283</v>
      </c>
      <c r="D205" s="228" t="s">
        <v>118</v>
      </c>
      <c r="E205" s="229" t="s">
        <v>284</v>
      </c>
      <c r="F205" s="230" t="s">
        <v>285</v>
      </c>
      <c r="G205" s="231" t="s">
        <v>187</v>
      </c>
      <c r="H205" s="232">
        <v>486</v>
      </c>
      <c r="I205" s="233"/>
      <c r="J205" s="232">
        <f>ROUND(I205*H205,2)</f>
        <v>0</v>
      </c>
      <c r="K205" s="230" t="s">
        <v>122</v>
      </c>
      <c r="L205" s="234"/>
      <c r="M205" s="235" t="s">
        <v>1</v>
      </c>
      <c r="N205" s="236" t="s">
        <v>40</v>
      </c>
      <c r="O205" s="88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136</v>
      </c>
      <c r="AT205" s="239" t="s">
        <v>118</v>
      </c>
      <c r="AU205" s="239" t="s">
        <v>84</v>
      </c>
      <c r="AY205" s="14" t="s">
        <v>115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4" t="s">
        <v>82</v>
      </c>
      <c r="BK205" s="240">
        <f>ROUND(I205*H205,2)</f>
        <v>0</v>
      </c>
      <c r="BL205" s="14" t="s">
        <v>136</v>
      </c>
      <c r="BM205" s="239" t="s">
        <v>286</v>
      </c>
    </row>
    <row r="206" s="2" customFormat="1">
      <c r="A206" s="35"/>
      <c r="B206" s="36"/>
      <c r="C206" s="37"/>
      <c r="D206" s="241" t="s">
        <v>126</v>
      </c>
      <c r="E206" s="37"/>
      <c r="F206" s="242" t="s">
        <v>285</v>
      </c>
      <c r="G206" s="37"/>
      <c r="H206" s="37"/>
      <c r="I206" s="137"/>
      <c r="J206" s="37"/>
      <c r="K206" s="37"/>
      <c r="L206" s="41"/>
      <c r="M206" s="243"/>
      <c r="N206" s="24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126</v>
      </c>
      <c r="AU206" s="14" t="s">
        <v>84</v>
      </c>
    </row>
    <row r="207" s="2" customFormat="1" ht="24" customHeight="1">
      <c r="A207" s="35"/>
      <c r="B207" s="36"/>
      <c r="C207" s="245" t="s">
        <v>287</v>
      </c>
      <c r="D207" s="245" t="s">
        <v>127</v>
      </c>
      <c r="E207" s="246" t="s">
        <v>288</v>
      </c>
      <c r="F207" s="247" t="s">
        <v>289</v>
      </c>
      <c r="G207" s="248" t="s">
        <v>187</v>
      </c>
      <c r="H207" s="249">
        <v>486</v>
      </c>
      <c r="I207" s="250"/>
      <c r="J207" s="249">
        <f>ROUND(I207*H207,2)</f>
        <v>0</v>
      </c>
      <c r="K207" s="247" t="s">
        <v>122</v>
      </c>
      <c r="L207" s="41"/>
      <c r="M207" s="251" t="s">
        <v>1</v>
      </c>
      <c r="N207" s="252" t="s">
        <v>40</v>
      </c>
      <c r="O207" s="88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9" t="s">
        <v>140</v>
      </c>
      <c r="AT207" s="239" t="s">
        <v>127</v>
      </c>
      <c r="AU207" s="239" t="s">
        <v>84</v>
      </c>
      <c r="AY207" s="14" t="s">
        <v>115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4" t="s">
        <v>82</v>
      </c>
      <c r="BK207" s="240">
        <f>ROUND(I207*H207,2)</f>
        <v>0</v>
      </c>
      <c r="BL207" s="14" t="s">
        <v>140</v>
      </c>
      <c r="BM207" s="239" t="s">
        <v>290</v>
      </c>
    </row>
    <row r="208" s="2" customFormat="1">
      <c r="A208" s="35"/>
      <c r="B208" s="36"/>
      <c r="C208" s="37"/>
      <c r="D208" s="241" t="s">
        <v>126</v>
      </c>
      <c r="E208" s="37"/>
      <c r="F208" s="242" t="s">
        <v>289</v>
      </c>
      <c r="G208" s="37"/>
      <c r="H208" s="37"/>
      <c r="I208" s="137"/>
      <c r="J208" s="37"/>
      <c r="K208" s="37"/>
      <c r="L208" s="41"/>
      <c r="M208" s="243"/>
      <c r="N208" s="24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126</v>
      </c>
      <c r="AU208" s="14" t="s">
        <v>84</v>
      </c>
    </row>
    <row r="209" s="2" customFormat="1" ht="24" customHeight="1">
      <c r="A209" s="35"/>
      <c r="B209" s="36"/>
      <c r="C209" s="228" t="s">
        <v>291</v>
      </c>
      <c r="D209" s="228" t="s">
        <v>118</v>
      </c>
      <c r="E209" s="229" t="s">
        <v>292</v>
      </c>
      <c r="F209" s="230" t="s">
        <v>293</v>
      </c>
      <c r="G209" s="231" t="s">
        <v>121</v>
      </c>
      <c r="H209" s="232">
        <v>10</v>
      </c>
      <c r="I209" s="233"/>
      <c r="J209" s="232">
        <f>ROUND(I209*H209,2)</f>
        <v>0</v>
      </c>
      <c r="K209" s="230" t="s">
        <v>122</v>
      </c>
      <c r="L209" s="234"/>
      <c r="M209" s="235" t="s">
        <v>1</v>
      </c>
      <c r="N209" s="236" t="s">
        <v>40</v>
      </c>
      <c r="O209" s="88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136</v>
      </c>
      <c r="AT209" s="239" t="s">
        <v>118</v>
      </c>
      <c r="AU209" s="239" t="s">
        <v>84</v>
      </c>
      <c r="AY209" s="14" t="s">
        <v>115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4" t="s">
        <v>82</v>
      </c>
      <c r="BK209" s="240">
        <f>ROUND(I209*H209,2)</f>
        <v>0</v>
      </c>
      <c r="BL209" s="14" t="s">
        <v>136</v>
      </c>
      <c r="BM209" s="239" t="s">
        <v>294</v>
      </c>
    </row>
    <row r="210" s="2" customFormat="1">
      <c r="A210" s="35"/>
      <c r="B210" s="36"/>
      <c r="C210" s="37"/>
      <c r="D210" s="241" t="s">
        <v>126</v>
      </c>
      <c r="E210" s="37"/>
      <c r="F210" s="242" t="s">
        <v>293</v>
      </c>
      <c r="G210" s="37"/>
      <c r="H210" s="37"/>
      <c r="I210" s="137"/>
      <c r="J210" s="37"/>
      <c r="K210" s="37"/>
      <c r="L210" s="41"/>
      <c r="M210" s="243"/>
      <c r="N210" s="244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126</v>
      </c>
      <c r="AU210" s="14" t="s">
        <v>84</v>
      </c>
    </row>
    <row r="211" s="2" customFormat="1" ht="24" customHeight="1">
      <c r="A211" s="35"/>
      <c r="B211" s="36"/>
      <c r="C211" s="245" t="s">
        <v>295</v>
      </c>
      <c r="D211" s="245" t="s">
        <v>127</v>
      </c>
      <c r="E211" s="246" t="s">
        <v>296</v>
      </c>
      <c r="F211" s="247" t="s">
        <v>297</v>
      </c>
      <c r="G211" s="248" t="s">
        <v>121</v>
      </c>
      <c r="H211" s="249">
        <v>10</v>
      </c>
      <c r="I211" s="250"/>
      <c r="J211" s="249">
        <f>ROUND(I211*H211,2)</f>
        <v>0</v>
      </c>
      <c r="K211" s="247" t="s">
        <v>122</v>
      </c>
      <c r="L211" s="41"/>
      <c r="M211" s="251" t="s">
        <v>1</v>
      </c>
      <c r="N211" s="252" t="s">
        <v>40</v>
      </c>
      <c r="O211" s="88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140</v>
      </c>
      <c r="AT211" s="239" t="s">
        <v>127</v>
      </c>
      <c r="AU211" s="239" t="s">
        <v>84</v>
      </c>
      <c r="AY211" s="14" t="s">
        <v>115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4" t="s">
        <v>82</v>
      </c>
      <c r="BK211" s="240">
        <f>ROUND(I211*H211,2)</f>
        <v>0</v>
      </c>
      <c r="BL211" s="14" t="s">
        <v>140</v>
      </c>
      <c r="BM211" s="239" t="s">
        <v>298</v>
      </c>
    </row>
    <row r="212" s="2" customFormat="1">
      <c r="A212" s="35"/>
      <c r="B212" s="36"/>
      <c r="C212" s="37"/>
      <c r="D212" s="241" t="s">
        <v>126</v>
      </c>
      <c r="E212" s="37"/>
      <c r="F212" s="242" t="s">
        <v>297</v>
      </c>
      <c r="G212" s="37"/>
      <c r="H212" s="37"/>
      <c r="I212" s="137"/>
      <c r="J212" s="37"/>
      <c r="K212" s="37"/>
      <c r="L212" s="41"/>
      <c r="M212" s="243"/>
      <c r="N212" s="24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126</v>
      </c>
      <c r="AU212" s="14" t="s">
        <v>84</v>
      </c>
    </row>
    <row r="213" s="2" customFormat="1" ht="24" customHeight="1">
      <c r="A213" s="35"/>
      <c r="B213" s="36"/>
      <c r="C213" s="245" t="s">
        <v>299</v>
      </c>
      <c r="D213" s="245" t="s">
        <v>127</v>
      </c>
      <c r="E213" s="246" t="s">
        <v>300</v>
      </c>
      <c r="F213" s="247" t="s">
        <v>301</v>
      </c>
      <c r="G213" s="248" t="s">
        <v>121</v>
      </c>
      <c r="H213" s="249">
        <v>10</v>
      </c>
      <c r="I213" s="250"/>
      <c r="J213" s="249">
        <f>ROUND(I213*H213,2)</f>
        <v>0</v>
      </c>
      <c r="K213" s="247" t="s">
        <v>122</v>
      </c>
      <c r="L213" s="41"/>
      <c r="M213" s="251" t="s">
        <v>1</v>
      </c>
      <c r="N213" s="252" t="s">
        <v>40</v>
      </c>
      <c r="O213" s="88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140</v>
      </c>
      <c r="AT213" s="239" t="s">
        <v>127</v>
      </c>
      <c r="AU213" s="239" t="s">
        <v>84</v>
      </c>
      <c r="AY213" s="14" t="s">
        <v>115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4" t="s">
        <v>82</v>
      </c>
      <c r="BK213" s="240">
        <f>ROUND(I213*H213,2)</f>
        <v>0</v>
      </c>
      <c r="BL213" s="14" t="s">
        <v>140</v>
      </c>
      <c r="BM213" s="239" t="s">
        <v>302</v>
      </c>
    </row>
    <row r="214" s="2" customFormat="1">
      <c r="A214" s="35"/>
      <c r="B214" s="36"/>
      <c r="C214" s="37"/>
      <c r="D214" s="241" t="s">
        <v>126</v>
      </c>
      <c r="E214" s="37"/>
      <c r="F214" s="242" t="s">
        <v>301</v>
      </c>
      <c r="G214" s="37"/>
      <c r="H214" s="37"/>
      <c r="I214" s="137"/>
      <c r="J214" s="37"/>
      <c r="K214" s="37"/>
      <c r="L214" s="41"/>
      <c r="M214" s="243"/>
      <c r="N214" s="24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126</v>
      </c>
      <c r="AU214" s="14" t="s">
        <v>84</v>
      </c>
    </row>
    <row r="215" s="2" customFormat="1" ht="24" customHeight="1">
      <c r="A215" s="35"/>
      <c r="B215" s="36"/>
      <c r="C215" s="228" t="s">
        <v>303</v>
      </c>
      <c r="D215" s="228" t="s">
        <v>118</v>
      </c>
      <c r="E215" s="229" t="s">
        <v>304</v>
      </c>
      <c r="F215" s="230" t="s">
        <v>305</v>
      </c>
      <c r="G215" s="231" t="s">
        <v>121</v>
      </c>
      <c r="H215" s="232">
        <v>2</v>
      </c>
      <c r="I215" s="233"/>
      <c r="J215" s="232">
        <f>ROUND(I215*H215,2)</f>
        <v>0</v>
      </c>
      <c r="K215" s="230" t="s">
        <v>122</v>
      </c>
      <c r="L215" s="234"/>
      <c r="M215" s="235" t="s">
        <v>1</v>
      </c>
      <c r="N215" s="236" t="s">
        <v>40</v>
      </c>
      <c r="O215" s="88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136</v>
      </c>
      <c r="AT215" s="239" t="s">
        <v>118</v>
      </c>
      <c r="AU215" s="239" t="s">
        <v>84</v>
      </c>
      <c r="AY215" s="14" t="s">
        <v>115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4" t="s">
        <v>82</v>
      </c>
      <c r="BK215" s="240">
        <f>ROUND(I215*H215,2)</f>
        <v>0</v>
      </c>
      <c r="BL215" s="14" t="s">
        <v>136</v>
      </c>
      <c r="BM215" s="239" t="s">
        <v>306</v>
      </c>
    </row>
    <row r="216" s="2" customFormat="1">
      <c r="A216" s="35"/>
      <c r="B216" s="36"/>
      <c r="C216" s="37"/>
      <c r="D216" s="241" t="s">
        <v>126</v>
      </c>
      <c r="E216" s="37"/>
      <c r="F216" s="242" t="s">
        <v>305</v>
      </c>
      <c r="G216" s="37"/>
      <c r="H216" s="37"/>
      <c r="I216" s="137"/>
      <c r="J216" s="37"/>
      <c r="K216" s="37"/>
      <c r="L216" s="41"/>
      <c r="M216" s="243"/>
      <c r="N216" s="244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126</v>
      </c>
      <c r="AU216" s="14" t="s">
        <v>84</v>
      </c>
    </row>
    <row r="217" s="2" customFormat="1" ht="24" customHeight="1">
      <c r="A217" s="35"/>
      <c r="B217" s="36"/>
      <c r="C217" s="245" t="s">
        <v>307</v>
      </c>
      <c r="D217" s="245" t="s">
        <v>127</v>
      </c>
      <c r="E217" s="246" t="s">
        <v>308</v>
      </c>
      <c r="F217" s="247" t="s">
        <v>309</v>
      </c>
      <c r="G217" s="248" t="s">
        <v>121</v>
      </c>
      <c r="H217" s="249">
        <v>2</v>
      </c>
      <c r="I217" s="250"/>
      <c r="J217" s="249">
        <f>ROUND(I217*H217,2)</f>
        <v>0</v>
      </c>
      <c r="K217" s="247" t="s">
        <v>122</v>
      </c>
      <c r="L217" s="41"/>
      <c r="M217" s="251" t="s">
        <v>1</v>
      </c>
      <c r="N217" s="252" t="s">
        <v>40</v>
      </c>
      <c r="O217" s="88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140</v>
      </c>
      <c r="AT217" s="239" t="s">
        <v>127</v>
      </c>
      <c r="AU217" s="239" t="s">
        <v>84</v>
      </c>
      <c r="AY217" s="14" t="s">
        <v>115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4" t="s">
        <v>82</v>
      </c>
      <c r="BK217" s="240">
        <f>ROUND(I217*H217,2)</f>
        <v>0</v>
      </c>
      <c r="BL217" s="14" t="s">
        <v>140</v>
      </c>
      <c r="BM217" s="239" t="s">
        <v>310</v>
      </c>
    </row>
    <row r="218" s="2" customFormat="1">
      <c r="A218" s="35"/>
      <c r="B218" s="36"/>
      <c r="C218" s="37"/>
      <c r="D218" s="241" t="s">
        <v>126</v>
      </c>
      <c r="E218" s="37"/>
      <c r="F218" s="242" t="s">
        <v>309</v>
      </c>
      <c r="G218" s="37"/>
      <c r="H218" s="37"/>
      <c r="I218" s="137"/>
      <c r="J218" s="37"/>
      <c r="K218" s="37"/>
      <c r="L218" s="41"/>
      <c r="M218" s="243"/>
      <c r="N218" s="24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126</v>
      </c>
      <c r="AU218" s="14" t="s">
        <v>84</v>
      </c>
    </row>
    <row r="219" s="2" customFormat="1" ht="24" customHeight="1">
      <c r="A219" s="35"/>
      <c r="B219" s="36"/>
      <c r="C219" s="228" t="s">
        <v>311</v>
      </c>
      <c r="D219" s="228" t="s">
        <v>118</v>
      </c>
      <c r="E219" s="229" t="s">
        <v>312</v>
      </c>
      <c r="F219" s="230" t="s">
        <v>313</v>
      </c>
      <c r="G219" s="231" t="s">
        <v>121</v>
      </c>
      <c r="H219" s="232">
        <v>1</v>
      </c>
      <c r="I219" s="233"/>
      <c r="J219" s="232">
        <f>ROUND(I219*H219,2)</f>
        <v>0</v>
      </c>
      <c r="K219" s="230" t="s">
        <v>122</v>
      </c>
      <c r="L219" s="234"/>
      <c r="M219" s="235" t="s">
        <v>1</v>
      </c>
      <c r="N219" s="236" t="s">
        <v>40</v>
      </c>
      <c r="O219" s="88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9" t="s">
        <v>136</v>
      </c>
      <c r="AT219" s="239" t="s">
        <v>118</v>
      </c>
      <c r="AU219" s="239" t="s">
        <v>84</v>
      </c>
      <c r="AY219" s="14" t="s">
        <v>115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4" t="s">
        <v>82</v>
      </c>
      <c r="BK219" s="240">
        <f>ROUND(I219*H219,2)</f>
        <v>0</v>
      </c>
      <c r="BL219" s="14" t="s">
        <v>136</v>
      </c>
      <c r="BM219" s="239" t="s">
        <v>314</v>
      </c>
    </row>
    <row r="220" s="2" customFormat="1">
      <c r="A220" s="35"/>
      <c r="B220" s="36"/>
      <c r="C220" s="37"/>
      <c r="D220" s="241" t="s">
        <v>126</v>
      </c>
      <c r="E220" s="37"/>
      <c r="F220" s="242" t="s">
        <v>313</v>
      </c>
      <c r="G220" s="37"/>
      <c r="H220" s="37"/>
      <c r="I220" s="137"/>
      <c r="J220" s="37"/>
      <c r="K220" s="37"/>
      <c r="L220" s="41"/>
      <c r="M220" s="243"/>
      <c r="N220" s="24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126</v>
      </c>
      <c r="AU220" s="14" t="s">
        <v>84</v>
      </c>
    </row>
    <row r="221" s="2" customFormat="1" ht="24" customHeight="1">
      <c r="A221" s="35"/>
      <c r="B221" s="36"/>
      <c r="C221" s="245" t="s">
        <v>315</v>
      </c>
      <c r="D221" s="245" t="s">
        <v>127</v>
      </c>
      <c r="E221" s="246" t="s">
        <v>316</v>
      </c>
      <c r="F221" s="247" t="s">
        <v>317</v>
      </c>
      <c r="G221" s="248" t="s">
        <v>121</v>
      </c>
      <c r="H221" s="249">
        <v>1</v>
      </c>
      <c r="I221" s="250"/>
      <c r="J221" s="249">
        <f>ROUND(I221*H221,2)</f>
        <v>0</v>
      </c>
      <c r="K221" s="247" t="s">
        <v>122</v>
      </c>
      <c r="L221" s="41"/>
      <c r="M221" s="251" t="s">
        <v>1</v>
      </c>
      <c r="N221" s="252" t="s">
        <v>40</v>
      </c>
      <c r="O221" s="88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140</v>
      </c>
      <c r="AT221" s="239" t="s">
        <v>127</v>
      </c>
      <c r="AU221" s="239" t="s">
        <v>84</v>
      </c>
      <c r="AY221" s="14" t="s">
        <v>115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4" t="s">
        <v>82</v>
      </c>
      <c r="BK221" s="240">
        <f>ROUND(I221*H221,2)</f>
        <v>0</v>
      </c>
      <c r="BL221" s="14" t="s">
        <v>140</v>
      </c>
      <c r="BM221" s="239" t="s">
        <v>318</v>
      </c>
    </row>
    <row r="222" s="2" customFormat="1">
      <c r="A222" s="35"/>
      <c r="B222" s="36"/>
      <c r="C222" s="37"/>
      <c r="D222" s="241" t="s">
        <v>126</v>
      </c>
      <c r="E222" s="37"/>
      <c r="F222" s="242" t="s">
        <v>317</v>
      </c>
      <c r="G222" s="37"/>
      <c r="H222" s="37"/>
      <c r="I222" s="137"/>
      <c r="J222" s="37"/>
      <c r="K222" s="37"/>
      <c r="L222" s="41"/>
      <c r="M222" s="243"/>
      <c r="N222" s="244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126</v>
      </c>
      <c r="AU222" s="14" t="s">
        <v>84</v>
      </c>
    </row>
    <row r="223" s="2" customFormat="1" ht="24" customHeight="1">
      <c r="A223" s="35"/>
      <c r="B223" s="36"/>
      <c r="C223" s="228" t="s">
        <v>319</v>
      </c>
      <c r="D223" s="228" t="s">
        <v>118</v>
      </c>
      <c r="E223" s="229" t="s">
        <v>320</v>
      </c>
      <c r="F223" s="230" t="s">
        <v>321</v>
      </c>
      <c r="G223" s="231" t="s">
        <v>121</v>
      </c>
      <c r="H223" s="232">
        <v>3</v>
      </c>
      <c r="I223" s="233"/>
      <c r="J223" s="232">
        <f>ROUND(I223*H223,2)</f>
        <v>0</v>
      </c>
      <c r="K223" s="230" t="s">
        <v>122</v>
      </c>
      <c r="L223" s="234"/>
      <c r="M223" s="235" t="s">
        <v>1</v>
      </c>
      <c r="N223" s="236" t="s">
        <v>40</v>
      </c>
      <c r="O223" s="88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136</v>
      </c>
      <c r="AT223" s="239" t="s">
        <v>118</v>
      </c>
      <c r="AU223" s="239" t="s">
        <v>84</v>
      </c>
      <c r="AY223" s="14" t="s">
        <v>115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4" t="s">
        <v>82</v>
      </c>
      <c r="BK223" s="240">
        <f>ROUND(I223*H223,2)</f>
        <v>0</v>
      </c>
      <c r="BL223" s="14" t="s">
        <v>136</v>
      </c>
      <c r="BM223" s="239" t="s">
        <v>322</v>
      </c>
    </row>
    <row r="224" s="2" customFormat="1">
      <c r="A224" s="35"/>
      <c r="B224" s="36"/>
      <c r="C224" s="37"/>
      <c r="D224" s="241" t="s">
        <v>126</v>
      </c>
      <c r="E224" s="37"/>
      <c r="F224" s="242" t="s">
        <v>321</v>
      </c>
      <c r="G224" s="37"/>
      <c r="H224" s="37"/>
      <c r="I224" s="137"/>
      <c r="J224" s="37"/>
      <c r="K224" s="37"/>
      <c r="L224" s="41"/>
      <c r="M224" s="243"/>
      <c r="N224" s="24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126</v>
      </c>
      <c r="AU224" s="14" t="s">
        <v>84</v>
      </c>
    </row>
    <row r="225" s="2" customFormat="1" ht="24" customHeight="1">
      <c r="A225" s="35"/>
      <c r="B225" s="36"/>
      <c r="C225" s="245" t="s">
        <v>323</v>
      </c>
      <c r="D225" s="245" t="s">
        <v>127</v>
      </c>
      <c r="E225" s="246" t="s">
        <v>324</v>
      </c>
      <c r="F225" s="247" t="s">
        <v>325</v>
      </c>
      <c r="G225" s="248" t="s">
        <v>121</v>
      </c>
      <c r="H225" s="249">
        <v>3</v>
      </c>
      <c r="I225" s="250"/>
      <c r="J225" s="249">
        <f>ROUND(I225*H225,2)</f>
        <v>0</v>
      </c>
      <c r="K225" s="247" t="s">
        <v>122</v>
      </c>
      <c r="L225" s="41"/>
      <c r="M225" s="251" t="s">
        <v>1</v>
      </c>
      <c r="N225" s="252" t="s">
        <v>40</v>
      </c>
      <c r="O225" s="88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140</v>
      </c>
      <c r="AT225" s="239" t="s">
        <v>127</v>
      </c>
      <c r="AU225" s="239" t="s">
        <v>84</v>
      </c>
      <c r="AY225" s="14" t="s">
        <v>115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4" t="s">
        <v>82</v>
      </c>
      <c r="BK225" s="240">
        <f>ROUND(I225*H225,2)</f>
        <v>0</v>
      </c>
      <c r="BL225" s="14" t="s">
        <v>140</v>
      </c>
      <c r="BM225" s="239" t="s">
        <v>326</v>
      </c>
    </row>
    <row r="226" s="2" customFormat="1">
      <c r="A226" s="35"/>
      <c r="B226" s="36"/>
      <c r="C226" s="37"/>
      <c r="D226" s="241" t="s">
        <v>126</v>
      </c>
      <c r="E226" s="37"/>
      <c r="F226" s="242" t="s">
        <v>325</v>
      </c>
      <c r="G226" s="37"/>
      <c r="H226" s="37"/>
      <c r="I226" s="137"/>
      <c r="J226" s="37"/>
      <c r="K226" s="37"/>
      <c r="L226" s="41"/>
      <c r="M226" s="243"/>
      <c r="N226" s="24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126</v>
      </c>
      <c r="AU226" s="14" t="s">
        <v>84</v>
      </c>
    </row>
    <row r="227" s="2" customFormat="1" ht="24" customHeight="1">
      <c r="A227" s="35"/>
      <c r="B227" s="36"/>
      <c r="C227" s="228" t="s">
        <v>327</v>
      </c>
      <c r="D227" s="228" t="s">
        <v>118</v>
      </c>
      <c r="E227" s="229" t="s">
        <v>328</v>
      </c>
      <c r="F227" s="230" t="s">
        <v>329</v>
      </c>
      <c r="G227" s="231" t="s">
        <v>121</v>
      </c>
      <c r="H227" s="232">
        <v>3</v>
      </c>
      <c r="I227" s="233"/>
      <c r="J227" s="232">
        <f>ROUND(I227*H227,2)</f>
        <v>0</v>
      </c>
      <c r="K227" s="230" t="s">
        <v>122</v>
      </c>
      <c r="L227" s="234"/>
      <c r="M227" s="235" t="s">
        <v>1</v>
      </c>
      <c r="N227" s="236" t="s">
        <v>40</v>
      </c>
      <c r="O227" s="88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9" t="s">
        <v>136</v>
      </c>
      <c r="AT227" s="239" t="s">
        <v>118</v>
      </c>
      <c r="AU227" s="239" t="s">
        <v>84</v>
      </c>
      <c r="AY227" s="14" t="s">
        <v>115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4" t="s">
        <v>82</v>
      </c>
      <c r="BK227" s="240">
        <f>ROUND(I227*H227,2)</f>
        <v>0</v>
      </c>
      <c r="BL227" s="14" t="s">
        <v>136</v>
      </c>
      <c r="BM227" s="239" t="s">
        <v>330</v>
      </c>
    </row>
    <row r="228" s="2" customFormat="1">
      <c r="A228" s="35"/>
      <c r="B228" s="36"/>
      <c r="C228" s="37"/>
      <c r="D228" s="241" t="s">
        <v>126</v>
      </c>
      <c r="E228" s="37"/>
      <c r="F228" s="242" t="s">
        <v>329</v>
      </c>
      <c r="G228" s="37"/>
      <c r="H228" s="37"/>
      <c r="I228" s="137"/>
      <c r="J228" s="37"/>
      <c r="K228" s="37"/>
      <c r="L228" s="41"/>
      <c r="M228" s="243"/>
      <c r="N228" s="244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126</v>
      </c>
      <c r="AU228" s="14" t="s">
        <v>84</v>
      </c>
    </row>
    <row r="229" s="2" customFormat="1" ht="24" customHeight="1">
      <c r="A229" s="35"/>
      <c r="B229" s="36"/>
      <c r="C229" s="245" t="s">
        <v>331</v>
      </c>
      <c r="D229" s="245" t="s">
        <v>127</v>
      </c>
      <c r="E229" s="246" t="s">
        <v>332</v>
      </c>
      <c r="F229" s="247" t="s">
        <v>333</v>
      </c>
      <c r="G229" s="248" t="s">
        <v>121</v>
      </c>
      <c r="H229" s="249">
        <v>3</v>
      </c>
      <c r="I229" s="250"/>
      <c r="J229" s="249">
        <f>ROUND(I229*H229,2)</f>
        <v>0</v>
      </c>
      <c r="K229" s="247" t="s">
        <v>122</v>
      </c>
      <c r="L229" s="41"/>
      <c r="M229" s="251" t="s">
        <v>1</v>
      </c>
      <c r="N229" s="252" t="s">
        <v>40</v>
      </c>
      <c r="O229" s="88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140</v>
      </c>
      <c r="AT229" s="239" t="s">
        <v>127</v>
      </c>
      <c r="AU229" s="239" t="s">
        <v>84</v>
      </c>
      <c r="AY229" s="14" t="s">
        <v>115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4" t="s">
        <v>82</v>
      </c>
      <c r="BK229" s="240">
        <f>ROUND(I229*H229,2)</f>
        <v>0</v>
      </c>
      <c r="BL229" s="14" t="s">
        <v>140</v>
      </c>
      <c r="BM229" s="239" t="s">
        <v>334</v>
      </c>
    </row>
    <row r="230" s="2" customFormat="1">
      <c r="A230" s="35"/>
      <c r="B230" s="36"/>
      <c r="C230" s="37"/>
      <c r="D230" s="241" t="s">
        <v>126</v>
      </c>
      <c r="E230" s="37"/>
      <c r="F230" s="242" t="s">
        <v>333</v>
      </c>
      <c r="G230" s="37"/>
      <c r="H230" s="37"/>
      <c r="I230" s="137"/>
      <c r="J230" s="37"/>
      <c r="K230" s="37"/>
      <c r="L230" s="41"/>
      <c r="M230" s="243"/>
      <c r="N230" s="24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126</v>
      </c>
      <c r="AU230" s="14" t="s">
        <v>84</v>
      </c>
    </row>
    <row r="231" s="2" customFormat="1" ht="24" customHeight="1">
      <c r="A231" s="35"/>
      <c r="B231" s="36"/>
      <c r="C231" s="245" t="s">
        <v>335</v>
      </c>
      <c r="D231" s="245" t="s">
        <v>127</v>
      </c>
      <c r="E231" s="246" t="s">
        <v>160</v>
      </c>
      <c r="F231" s="247" t="s">
        <v>161</v>
      </c>
      <c r="G231" s="248" t="s">
        <v>162</v>
      </c>
      <c r="H231" s="249">
        <v>108</v>
      </c>
      <c r="I231" s="250"/>
      <c r="J231" s="249">
        <f>ROUND(I231*H231,2)</f>
        <v>0</v>
      </c>
      <c r="K231" s="247" t="s">
        <v>122</v>
      </c>
      <c r="L231" s="41"/>
      <c r="M231" s="251" t="s">
        <v>1</v>
      </c>
      <c r="N231" s="252" t="s">
        <v>40</v>
      </c>
      <c r="O231" s="88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9" t="s">
        <v>140</v>
      </c>
      <c r="AT231" s="239" t="s">
        <v>127</v>
      </c>
      <c r="AU231" s="239" t="s">
        <v>84</v>
      </c>
      <c r="AY231" s="14" t="s">
        <v>115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4" t="s">
        <v>82</v>
      </c>
      <c r="BK231" s="240">
        <f>ROUND(I231*H231,2)</f>
        <v>0</v>
      </c>
      <c r="BL231" s="14" t="s">
        <v>140</v>
      </c>
      <c r="BM231" s="239" t="s">
        <v>336</v>
      </c>
    </row>
    <row r="232" s="2" customFormat="1">
      <c r="A232" s="35"/>
      <c r="B232" s="36"/>
      <c r="C232" s="37"/>
      <c r="D232" s="241" t="s">
        <v>126</v>
      </c>
      <c r="E232" s="37"/>
      <c r="F232" s="242" t="s">
        <v>164</v>
      </c>
      <c r="G232" s="37"/>
      <c r="H232" s="37"/>
      <c r="I232" s="137"/>
      <c r="J232" s="37"/>
      <c r="K232" s="37"/>
      <c r="L232" s="41"/>
      <c r="M232" s="243"/>
      <c r="N232" s="24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126</v>
      </c>
      <c r="AU232" s="14" t="s">
        <v>84</v>
      </c>
    </row>
    <row r="233" s="12" customFormat="1" ht="22.8" customHeight="1">
      <c r="A233" s="12"/>
      <c r="B233" s="212"/>
      <c r="C233" s="213"/>
      <c r="D233" s="214" t="s">
        <v>74</v>
      </c>
      <c r="E233" s="226" t="s">
        <v>337</v>
      </c>
      <c r="F233" s="226" t="s">
        <v>338</v>
      </c>
      <c r="G233" s="213"/>
      <c r="H233" s="213"/>
      <c r="I233" s="216"/>
      <c r="J233" s="227">
        <f>BK233</f>
        <v>0</v>
      </c>
      <c r="K233" s="213"/>
      <c r="L233" s="218"/>
      <c r="M233" s="219"/>
      <c r="N233" s="220"/>
      <c r="O233" s="220"/>
      <c r="P233" s="221">
        <f>SUM(P234:P261)</f>
        <v>0</v>
      </c>
      <c r="Q233" s="220"/>
      <c r="R233" s="221">
        <f>SUM(R234:R261)</f>
        <v>0</v>
      </c>
      <c r="S233" s="220"/>
      <c r="T233" s="222">
        <f>SUM(T234:T261)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3" t="s">
        <v>82</v>
      </c>
      <c r="AT233" s="224" t="s">
        <v>74</v>
      </c>
      <c r="AU233" s="224" t="s">
        <v>82</v>
      </c>
      <c r="AY233" s="223" t="s">
        <v>115</v>
      </c>
      <c r="BK233" s="225">
        <f>SUM(BK234:BK261)</f>
        <v>0</v>
      </c>
    </row>
    <row r="234" s="2" customFormat="1" ht="24" customHeight="1">
      <c r="A234" s="35"/>
      <c r="B234" s="36"/>
      <c r="C234" s="245" t="s">
        <v>339</v>
      </c>
      <c r="D234" s="245" t="s">
        <v>127</v>
      </c>
      <c r="E234" s="246" t="s">
        <v>340</v>
      </c>
      <c r="F234" s="247" t="s">
        <v>341</v>
      </c>
      <c r="G234" s="248" t="s">
        <v>121</v>
      </c>
      <c r="H234" s="249">
        <v>3</v>
      </c>
      <c r="I234" s="250"/>
      <c r="J234" s="249">
        <f>ROUND(I234*H234,2)</f>
        <v>0</v>
      </c>
      <c r="K234" s="247" t="s">
        <v>122</v>
      </c>
      <c r="L234" s="41"/>
      <c r="M234" s="251" t="s">
        <v>1</v>
      </c>
      <c r="N234" s="252" t="s">
        <v>40</v>
      </c>
      <c r="O234" s="88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9" t="s">
        <v>124</v>
      </c>
      <c r="AT234" s="239" t="s">
        <v>127</v>
      </c>
      <c r="AU234" s="239" t="s">
        <v>84</v>
      </c>
      <c r="AY234" s="14" t="s">
        <v>115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4" t="s">
        <v>82</v>
      </c>
      <c r="BK234" s="240">
        <f>ROUND(I234*H234,2)</f>
        <v>0</v>
      </c>
      <c r="BL234" s="14" t="s">
        <v>124</v>
      </c>
      <c r="BM234" s="239" t="s">
        <v>342</v>
      </c>
    </row>
    <row r="235" s="2" customFormat="1">
      <c r="A235" s="35"/>
      <c r="B235" s="36"/>
      <c r="C235" s="37"/>
      <c r="D235" s="241" t="s">
        <v>126</v>
      </c>
      <c r="E235" s="37"/>
      <c r="F235" s="242" t="s">
        <v>343</v>
      </c>
      <c r="G235" s="37"/>
      <c r="H235" s="37"/>
      <c r="I235" s="137"/>
      <c r="J235" s="37"/>
      <c r="K235" s="37"/>
      <c r="L235" s="41"/>
      <c r="M235" s="243"/>
      <c r="N235" s="24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126</v>
      </c>
      <c r="AU235" s="14" t="s">
        <v>84</v>
      </c>
    </row>
    <row r="236" s="2" customFormat="1" ht="24" customHeight="1">
      <c r="A236" s="35"/>
      <c r="B236" s="36"/>
      <c r="C236" s="245" t="s">
        <v>344</v>
      </c>
      <c r="D236" s="245" t="s">
        <v>127</v>
      </c>
      <c r="E236" s="246" t="s">
        <v>345</v>
      </c>
      <c r="F236" s="247" t="s">
        <v>346</v>
      </c>
      <c r="G236" s="248" t="s">
        <v>121</v>
      </c>
      <c r="H236" s="249">
        <v>3</v>
      </c>
      <c r="I236" s="250"/>
      <c r="J236" s="249">
        <f>ROUND(I236*H236,2)</f>
        <v>0</v>
      </c>
      <c r="K236" s="247" t="s">
        <v>122</v>
      </c>
      <c r="L236" s="41"/>
      <c r="M236" s="251" t="s">
        <v>1</v>
      </c>
      <c r="N236" s="252" t="s">
        <v>40</v>
      </c>
      <c r="O236" s="88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9" t="s">
        <v>124</v>
      </c>
      <c r="AT236" s="239" t="s">
        <v>127</v>
      </c>
      <c r="AU236" s="239" t="s">
        <v>84</v>
      </c>
      <c r="AY236" s="14" t="s">
        <v>115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4" t="s">
        <v>82</v>
      </c>
      <c r="BK236" s="240">
        <f>ROUND(I236*H236,2)</f>
        <v>0</v>
      </c>
      <c r="BL236" s="14" t="s">
        <v>124</v>
      </c>
      <c r="BM236" s="239" t="s">
        <v>347</v>
      </c>
    </row>
    <row r="237" s="2" customFormat="1">
      <c r="A237" s="35"/>
      <c r="B237" s="36"/>
      <c r="C237" s="37"/>
      <c r="D237" s="241" t="s">
        <v>126</v>
      </c>
      <c r="E237" s="37"/>
      <c r="F237" s="242" t="s">
        <v>348</v>
      </c>
      <c r="G237" s="37"/>
      <c r="H237" s="37"/>
      <c r="I237" s="137"/>
      <c r="J237" s="37"/>
      <c r="K237" s="37"/>
      <c r="L237" s="41"/>
      <c r="M237" s="243"/>
      <c r="N237" s="244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126</v>
      </c>
      <c r="AU237" s="14" t="s">
        <v>84</v>
      </c>
    </row>
    <row r="238" s="2" customFormat="1" ht="24" customHeight="1">
      <c r="A238" s="35"/>
      <c r="B238" s="36"/>
      <c r="C238" s="245" t="s">
        <v>349</v>
      </c>
      <c r="D238" s="245" t="s">
        <v>127</v>
      </c>
      <c r="E238" s="246" t="s">
        <v>350</v>
      </c>
      <c r="F238" s="247" t="s">
        <v>351</v>
      </c>
      <c r="G238" s="248" t="s">
        <v>121</v>
      </c>
      <c r="H238" s="249">
        <v>34</v>
      </c>
      <c r="I238" s="250"/>
      <c r="J238" s="249">
        <f>ROUND(I238*H238,2)</f>
        <v>0</v>
      </c>
      <c r="K238" s="247" t="s">
        <v>122</v>
      </c>
      <c r="L238" s="41"/>
      <c r="M238" s="251" t="s">
        <v>1</v>
      </c>
      <c r="N238" s="252" t="s">
        <v>40</v>
      </c>
      <c r="O238" s="88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9" t="s">
        <v>124</v>
      </c>
      <c r="AT238" s="239" t="s">
        <v>127</v>
      </c>
      <c r="AU238" s="239" t="s">
        <v>84</v>
      </c>
      <c r="AY238" s="14" t="s">
        <v>115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4" t="s">
        <v>82</v>
      </c>
      <c r="BK238" s="240">
        <f>ROUND(I238*H238,2)</f>
        <v>0</v>
      </c>
      <c r="BL238" s="14" t="s">
        <v>124</v>
      </c>
      <c r="BM238" s="239" t="s">
        <v>352</v>
      </c>
    </row>
    <row r="239" s="2" customFormat="1">
      <c r="A239" s="35"/>
      <c r="B239" s="36"/>
      <c r="C239" s="37"/>
      <c r="D239" s="241" t="s">
        <v>126</v>
      </c>
      <c r="E239" s="37"/>
      <c r="F239" s="242" t="s">
        <v>353</v>
      </c>
      <c r="G239" s="37"/>
      <c r="H239" s="37"/>
      <c r="I239" s="137"/>
      <c r="J239" s="37"/>
      <c r="K239" s="37"/>
      <c r="L239" s="41"/>
      <c r="M239" s="243"/>
      <c r="N239" s="24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126</v>
      </c>
      <c r="AU239" s="14" t="s">
        <v>84</v>
      </c>
    </row>
    <row r="240" s="2" customFormat="1" ht="24" customHeight="1">
      <c r="A240" s="35"/>
      <c r="B240" s="36"/>
      <c r="C240" s="245" t="s">
        <v>354</v>
      </c>
      <c r="D240" s="245" t="s">
        <v>127</v>
      </c>
      <c r="E240" s="246" t="s">
        <v>355</v>
      </c>
      <c r="F240" s="247" t="s">
        <v>356</v>
      </c>
      <c r="G240" s="248" t="s">
        <v>121</v>
      </c>
      <c r="H240" s="249">
        <v>33</v>
      </c>
      <c r="I240" s="250"/>
      <c r="J240" s="249">
        <f>ROUND(I240*H240,2)</f>
        <v>0</v>
      </c>
      <c r="K240" s="247" t="s">
        <v>122</v>
      </c>
      <c r="L240" s="41"/>
      <c r="M240" s="251" t="s">
        <v>1</v>
      </c>
      <c r="N240" s="252" t="s">
        <v>40</v>
      </c>
      <c r="O240" s="88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9" t="s">
        <v>124</v>
      </c>
      <c r="AT240" s="239" t="s">
        <v>127</v>
      </c>
      <c r="AU240" s="239" t="s">
        <v>84</v>
      </c>
      <c r="AY240" s="14" t="s">
        <v>115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4" t="s">
        <v>82</v>
      </c>
      <c r="BK240" s="240">
        <f>ROUND(I240*H240,2)</f>
        <v>0</v>
      </c>
      <c r="BL240" s="14" t="s">
        <v>124</v>
      </c>
      <c r="BM240" s="239" t="s">
        <v>357</v>
      </c>
    </row>
    <row r="241" s="2" customFormat="1">
      <c r="A241" s="35"/>
      <c r="B241" s="36"/>
      <c r="C241" s="37"/>
      <c r="D241" s="241" t="s">
        <v>126</v>
      </c>
      <c r="E241" s="37"/>
      <c r="F241" s="242" t="s">
        <v>358</v>
      </c>
      <c r="G241" s="37"/>
      <c r="H241" s="37"/>
      <c r="I241" s="137"/>
      <c r="J241" s="37"/>
      <c r="K241" s="37"/>
      <c r="L241" s="41"/>
      <c r="M241" s="243"/>
      <c r="N241" s="24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126</v>
      </c>
      <c r="AU241" s="14" t="s">
        <v>84</v>
      </c>
    </row>
    <row r="242" s="2" customFormat="1" ht="24" customHeight="1">
      <c r="A242" s="35"/>
      <c r="B242" s="36"/>
      <c r="C242" s="245" t="s">
        <v>359</v>
      </c>
      <c r="D242" s="245" t="s">
        <v>127</v>
      </c>
      <c r="E242" s="246" t="s">
        <v>360</v>
      </c>
      <c r="F242" s="247" t="s">
        <v>361</v>
      </c>
      <c r="G242" s="248" t="s">
        <v>121</v>
      </c>
      <c r="H242" s="249">
        <v>170</v>
      </c>
      <c r="I242" s="250"/>
      <c r="J242" s="249">
        <f>ROUND(I242*H242,2)</f>
        <v>0</v>
      </c>
      <c r="K242" s="247" t="s">
        <v>122</v>
      </c>
      <c r="L242" s="41"/>
      <c r="M242" s="251" t="s">
        <v>1</v>
      </c>
      <c r="N242" s="252" t="s">
        <v>40</v>
      </c>
      <c r="O242" s="88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9" t="s">
        <v>124</v>
      </c>
      <c r="AT242" s="239" t="s">
        <v>127</v>
      </c>
      <c r="AU242" s="239" t="s">
        <v>84</v>
      </c>
      <c r="AY242" s="14" t="s">
        <v>115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4" t="s">
        <v>82</v>
      </c>
      <c r="BK242" s="240">
        <f>ROUND(I242*H242,2)</f>
        <v>0</v>
      </c>
      <c r="BL242" s="14" t="s">
        <v>124</v>
      </c>
      <c r="BM242" s="239" t="s">
        <v>362</v>
      </c>
    </row>
    <row r="243" s="2" customFormat="1">
      <c r="A243" s="35"/>
      <c r="B243" s="36"/>
      <c r="C243" s="37"/>
      <c r="D243" s="241" t="s">
        <v>126</v>
      </c>
      <c r="E243" s="37"/>
      <c r="F243" s="242" t="s">
        <v>363</v>
      </c>
      <c r="G243" s="37"/>
      <c r="H243" s="37"/>
      <c r="I243" s="137"/>
      <c r="J243" s="37"/>
      <c r="K243" s="37"/>
      <c r="L243" s="41"/>
      <c r="M243" s="243"/>
      <c r="N243" s="244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126</v>
      </c>
      <c r="AU243" s="14" t="s">
        <v>84</v>
      </c>
    </row>
    <row r="244" s="2" customFormat="1" ht="24" customHeight="1">
      <c r="A244" s="35"/>
      <c r="B244" s="36"/>
      <c r="C244" s="245" t="s">
        <v>364</v>
      </c>
      <c r="D244" s="245" t="s">
        <v>127</v>
      </c>
      <c r="E244" s="246" t="s">
        <v>365</v>
      </c>
      <c r="F244" s="247" t="s">
        <v>366</v>
      </c>
      <c r="G244" s="248" t="s">
        <v>121</v>
      </c>
      <c r="H244" s="249">
        <v>12</v>
      </c>
      <c r="I244" s="250"/>
      <c r="J244" s="249">
        <f>ROUND(I244*H244,2)</f>
        <v>0</v>
      </c>
      <c r="K244" s="247" t="s">
        <v>122</v>
      </c>
      <c r="L244" s="41"/>
      <c r="M244" s="251" t="s">
        <v>1</v>
      </c>
      <c r="N244" s="252" t="s">
        <v>40</v>
      </c>
      <c r="O244" s="88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9" t="s">
        <v>124</v>
      </c>
      <c r="AT244" s="239" t="s">
        <v>127</v>
      </c>
      <c r="AU244" s="239" t="s">
        <v>84</v>
      </c>
      <c r="AY244" s="14" t="s">
        <v>115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4" t="s">
        <v>82</v>
      </c>
      <c r="BK244" s="240">
        <f>ROUND(I244*H244,2)</f>
        <v>0</v>
      </c>
      <c r="BL244" s="14" t="s">
        <v>124</v>
      </c>
      <c r="BM244" s="239" t="s">
        <v>367</v>
      </c>
    </row>
    <row r="245" s="2" customFormat="1">
      <c r="A245" s="35"/>
      <c r="B245" s="36"/>
      <c r="C245" s="37"/>
      <c r="D245" s="241" t="s">
        <v>126</v>
      </c>
      <c r="E245" s="37"/>
      <c r="F245" s="242" t="s">
        <v>368</v>
      </c>
      <c r="G245" s="37"/>
      <c r="H245" s="37"/>
      <c r="I245" s="137"/>
      <c r="J245" s="37"/>
      <c r="K245" s="37"/>
      <c r="L245" s="41"/>
      <c r="M245" s="243"/>
      <c r="N245" s="24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126</v>
      </c>
      <c r="AU245" s="14" t="s">
        <v>84</v>
      </c>
    </row>
    <row r="246" s="2" customFormat="1" ht="24" customHeight="1">
      <c r="A246" s="35"/>
      <c r="B246" s="36"/>
      <c r="C246" s="245" t="s">
        <v>369</v>
      </c>
      <c r="D246" s="245" t="s">
        <v>127</v>
      </c>
      <c r="E246" s="246" t="s">
        <v>370</v>
      </c>
      <c r="F246" s="247" t="s">
        <v>371</v>
      </c>
      <c r="G246" s="248" t="s">
        <v>121</v>
      </c>
      <c r="H246" s="249">
        <v>20</v>
      </c>
      <c r="I246" s="250"/>
      <c r="J246" s="249">
        <f>ROUND(I246*H246,2)</f>
        <v>0</v>
      </c>
      <c r="K246" s="247" t="s">
        <v>122</v>
      </c>
      <c r="L246" s="41"/>
      <c r="M246" s="251" t="s">
        <v>1</v>
      </c>
      <c r="N246" s="252" t="s">
        <v>40</v>
      </c>
      <c r="O246" s="88"/>
      <c r="P246" s="237">
        <f>O246*H246</f>
        <v>0</v>
      </c>
      <c r="Q246" s="237">
        <v>0</v>
      </c>
      <c r="R246" s="237">
        <f>Q246*H246</f>
        <v>0</v>
      </c>
      <c r="S246" s="237">
        <v>0</v>
      </c>
      <c r="T246" s="23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9" t="s">
        <v>124</v>
      </c>
      <c r="AT246" s="239" t="s">
        <v>127</v>
      </c>
      <c r="AU246" s="239" t="s">
        <v>84</v>
      </c>
      <c r="AY246" s="14" t="s">
        <v>115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4" t="s">
        <v>82</v>
      </c>
      <c r="BK246" s="240">
        <f>ROUND(I246*H246,2)</f>
        <v>0</v>
      </c>
      <c r="BL246" s="14" t="s">
        <v>124</v>
      </c>
      <c r="BM246" s="239" t="s">
        <v>372</v>
      </c>
    </row>
    <row r="247" s="2" customFormat="1">
      <c r="A247" s="35"/>
      <c r="B247" s="36"/>
      <c r="C247" s="37"/>
      <c r="D247" s="241" t="s">
        <v>126</v>
      </c>
      <c r="E247" s="37"/>
      <c r="F247" s="242" t="s">
        <v>373</v>
      </c>
      <c r="G247" s="37"/>
      <c r="H247" s="37"/>
      <c r="I247" s="137"/>
      <c r="J247" s="37"/>
      <c r="K247" s="37"/>
      <c r="L247" s="41"/>
      <c r="M247" s="243"/>
      <c r="N247" s="24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126</v>
      </c>
      <c r="AU247" s="14" t="s">
        <v>84</v>
      </c>
    </row>
    <row r="248" s="2" customFormat="1" ht="24" customHeight="1">
      <c r="A248" s="35"/>
      <c r="B248" s="36"/>
      <c r="C248" s="245" t="s">
        <v>374</v>
      </c>
      <c r="D248" s="245" t="s">
        <v>127</v>
      </c>
      <c r="E248" s="246" t="s">
        <v>375</v>
      </c>
      <c r="F248" s="247" t="s">
        <v>376</v>
      </c>
      <c r="G248" s="248" t="s">
        <v>187</v>
      </c>
      <c r="H248" s="249">
        <v>486</v>
      </c>
      <c r="I248" s="250"/>
      <c r="J248" s="249">
        <f>ROUND(I248*H248,2)</f>
        <v>0</v>
      </c>
      <c r="K248" s="247" t="s">
        <v>122</v>
      </c>
      <c r="L248" s="41"/>
      <c r="M248" s="251" t="s">
        <v>1</v>
      </c>
      <c r="N248" s="252" t="s">
        <v>40</v>
      </c>
      <c r="O248" s="88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9" t="s">
        <v>124</v>
      </c>
      <c r="AT248" s="239" t="s">
        <v>127</v>
      </c>
      <c r="AU248" s="239" t="s">
        <v>84</v>
      </c>
      <c r="AY248" s="14" t="s">
        <v>115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4" t="s">
        <v>82</v>
      </c>
      <c r="BK248" s="240">
        <f>ROUND(I248*H248,2)</f>
        <v>0</v>
      </c>
      <c r="BL248" s="14" t="s">
        <v>124</v>
      </c>
      <c r="BM248" s="239" t="s">
        <v>377</v>
      </c>
    </row>
    <row r="249" s="2" customFormat="1">
      <c r="A249" s="35"/>
      <c r="B249" s="36"/>
      <c r="C249" s="37"/>
      <c r="D249" s="241" t="s">
        <v>126</v>
      </c>
      <c r="E249" s="37"/>
      <c r="F249" s="242" t="s">
        <v>378</v>
      </c>
      <c r="G249" s="37"/>
      <c r="H249" s="37"/>
      <c r="I249" s="137"/>
      <c r="J249" s="37"/>
      <c r="K249" s="37"/>
      <c r="L249" s="41"/>
      <c r="M249" s="243"/>
      <c r="N249" s="24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126</v>
      </c>
      <c r="AU249" s="14" t="s">
        <v>84</v>
      </c>
    </row>
    <row r="250" s="2" customFormat="1" ht="24" customHeight="1">
      <c r="A250" s="35"/>
      <c r="B250" s="36"/>
      <c r="C250" s="245" t="s">
        <v>379</v>
      </c>
      <c r="D250" s="245" t="s">
        <v>127</v>
      </c>
      <c r="E250" s="246" t="s">
        <v>380</v>
      </c>
      <c r="F250" s="247" t="s">
        <v>381</v>
      </c>
      <c r="G250" s="248" t="s">
        <v>187</v>
      </c>
      <c r="H250" s="249">
        <v>486</v>
      </c>
      <c r="I250" s="250"/>
      <c r="J250" s="249">
        <f>ROUND(I250*H250,2)</f>
        <v>0</v>
      </c>
      <c r="K250" s="247" t="s">
        <v>122</v>
      </c>
      <c r="L250" s="41"/>
      <c r="M250" s="251" t="s">
        <v>1</v>
      </c>
      <c r="N250" s="252" t="s">
        <v>40</v>
      </c>
      <c r="O250" s="88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9" t="s">
        <v>124</v>
      </c>
      <c r="AT250" s="239" t="s">
        <v>127</v>
      </c>
      <c r="AU250" s="239" t="s">
        <v>84</v>
      </c>
      <c r="AY250" s="14" t="s">
        <v>115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4" t="s">
        <v>82</v>
      </c>
      <c r="BK250" s="240">
        <f>ROUND(I250*H250,2)</f>
        <v>0</v>
      </c>
      <c r="BL250" s="14" t="s">
        <v>124</v>
      </c>
      <c r="BM250" s="239" t="s">
        <v>382</v>
      </c>
    </row>
    <row r="251" s="2" customFormat="1">
      <c r="A251" s="35"/>
      <c r="B251" s="36"/>
      <c r="C251" s="37"/>
      <c r="D251" s="241" t="s">
        <v>126</v>
      </c>
      <c r="E251" s="37"/>
      <c r="F251" s="242" t="s">
        <v>383</v>
      </c>
      <c r="G251" s="37"/>
      <c r="H251" s="37"/>
      <c r="I251" s="137"/>
      <c r="J251" s="37"/>
      <c r="K251" s="37"/>
      <c r="L251" s="41"/>
      <c r="M251" s="243"/>
      <c r="N251" s="24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126</v>
      </c>
      <c r="AU251" s="14" t="s">
        <v>84</v>
      </c>
    </row>
    <row r="252" s="2" customFormat="1" ht="24" customHeight="1">
      <c r="A252" s="35"/>
      <c r="B252" s="36"/>
      <c r="C252" s="245" t="s">
        <v>384</v>
      </c>
      <c r="D252" s="245" t="s">
        <v>127</v>
      </c>
      <c r="E252" s="246" t="s">
        <v>385</v>
      </c>
      <c r="F252" s="247" t="s">
        <v>386</v>
      </c>
      <c r="G252" s="248" t="s">
        <v>121</v>
      </c>
      <c r="H252" s="249">
        <v>10</v>
      </c>
      <c r="I252" s="250"/>
      <c r="J252" s="249">
        <f>ROUND(I252*H252,2)</f>
        <v>0</v>
      </c>
      <c r="K252" s="247" t="s">
        <v>122</v>
      </c>
      <c r="L252" s="41"/>
      <c r="M252" s="251" t="s">
        <v>1</v>
      </c>
      <c r="N252" s="252" t="s">
        <v>40</v>
      </c>
      <c r="O252" s="88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9" t="s">
        <v>124</v>
      </c>
      <c r="AT252" s="239" t="s">
        <v>127</v>
      </c>
      <c r="AU252" s="239" t="s">
        <v>84</v>
      </c>
      <c r="AY252" s="14" t="s">
        <v>115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4" t="s">
        <v>82</v>
      </c>
      <c r="BK252" s="240">
        <f>ROUND(I252*H252,2)</f>
        <v>0</v>
      </c>
      <c r="BL252" s="14" t="s">
        <v>124</v>
      </c>
      <c r="BM252" s="239" t="s">
        <v>387</v>
      </c>
    </row>
    <row r="253" s="2" customFormat="1">
      <c r="A253" s="35"/>
      <c r="B253" s="36"/>
      <c r="C253" s="37"/>
      <c r="D253" s="241" t="s">
        <v>126</v>
      </c>
      <c r="E253" s="37"/>
      <c r="F253" s="242" t="s">
        <v>388</v>
      </c>
      <c r="G253" s="37"/>
      <c r="H253" s="37"/>
      <c r="I253" s="137"/>
      <c r="J253" s="37"/>
      <c r="K253" s="37"/>
      <c r="L253" s="41"/>
      <c r="M253" s="243"/>
      <c r="N253" s="244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126</v>
      </c>
      <c r="AU253" s="14" t="s">
        <v>84</v>
      </c>
    </row>
    <row r="254" s="2" customFormat="1" ht="24" customHeight="1">
      <c r="A254" s="35"/>
      <c r="B254" s="36"/>
      <c r="C254" s="245" t="s">
        <v>389</v>
      </c>
      <c r="D254" s="245" t="s">
        <v>127</v>
      </c>
      <c r="E254" s="246" t="s">
        <v>390</v>
      </c>
      <c r="F254" s="247" t="s">
        <v>391</v>
      </c>
      <c r="G254" s="248" t="s">
        <v>121</v>
      </c>
      <c r="H254" s="249">
        <v>3</v>
      </c>
      <c r="I254" s="250"/>
      <c r="J254" s="249">
        <f>ROUND(I254*H254,2)</f>
        <v>0</v>
      </c>
      <c r="K254" s="247" t="s">
        <v>122</v>
      </c>
      <c r="L254" s="41"/>
      <c r="M254" s="251" t="s">
        <v>1</v>
      </c>
      <c r="N254" s="252" t="s">
        <v>40</v>
      </c>
      <c r="O254" s="88"/>
      <c r="P254" s="237">
        <f>O254*H254</f>
        <v>0</v>
      </c>
      <c r="Q254" s="237">
        <v>0</v>
      </c>
      <c r="R254" s="237">
        <f>Q254*H254</f>
        <v>0</v>
      </c>
      <c r="S254" s="237">
        <v>0</v>
      </c>
      <c r="T254" s="23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9" t="s">
        <v>124</v>
      </c>
      <c r="AT254" s="239" t="s">
        <v>127</v>
      </c>
      <c r="AU254" s="239" t="s">
        <v>84</v>
      </c>
      <c r="AY254" s="14" t="s">
        <v>115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4" t="s">
        <v>82</v>
      </c>
      <c r="BK254" s="240">
        <f>ROUND(I254*H254,2)</f>
        <v>0</v>
      </c>
      <c r="BL254" s="14" t="s">
        <v>124</v>
      </c>
      <c r="BM254" s="239" t="s">
        <v>392</v>
      </c>
    </row>
    <row r="255" s="2" customFormat="1">
      <c r="A255" s="35"/>
      <c r="B255" s="36"/>
      <c r="C255" s="37"/>
      <c r="D255" s="241" t="s">
        <v>126</v>
      </c>
      <c r="E255" s="37"/>
      <c r="F255" s="242" t="s">
        <v>393</v>
      </c>
      <c r="G255" s="37"/>
      <c r="H255" s="37"/>
      <c r="I255" s="137"/>
      <c r="J255" s="37"/>
      <c r="K255" s="37"/>
      <c r="L255" s="41"/>
      <c r="M255" s="243"/>
      <c r="N255" s="24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126</v>
      </c>
      <c r="AU255" s="14" t="s">
        <v>84</v>
      </c>
    </row>
    <row r="256" s="2" customFormat="1" ht="24" customHeight="1">
      <c r="A256" s="35"/>
      <c r="B256" s="36"/>
      <c r="C256" s="245" t="s">
        <v>140</v>
      </c>
      <c r="D256" s="245" t="s">
        <v>127</v>
      </c>
      <c r="E256" s="246" t="s">
        <v>394</v>
      </c>
      <c r="F256" s="247" t="s">
        <v>395</v>
      </c>
      <c r="G256" s="248" t="s">
        <v>121</v>
      </c>
      <c r="H256" s="249">
        <v>1</v>
      </c>
      <c r="I256" s="250"/>
      <c r="J256" s="249">
        <f>ROUND(I256*H256,2)</f>
        <v>0</v>
      </c>
      <c r="K256" s="247" t="s">
        <v>122</v>
      </c>
      <c r="L256" s="41"/>
      <c r="M256" s="251" t="s">
        <v>1</v>
      </c>
      <c r="N256" s="252" t="s">
        <v>40</v>
      </c>
      <c r="O256" s="88"/>
      <c r="P256" s="237">
        <f>O256*H256</f>
        <v>0</v>
      </c>
      <c r="Q256" s="237">
        <v>0</v>
      </c>
      <c r="R256" s="237">
        <f>Q256*H256</f>
        <v>0</v>
      </c>
      <c r="S256" s="237">
        <v>0</v>
      </c>
      <c r="T256" s="23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9" t="s">
        <v>124</v>
      </c>
      <c r="AT256" s="239" t="s">
        <v>127</v>
      </c>
      <c r="AU256" s="239" t="s">
        <v>84</v>
      </c>
      <c r="AY256" s="14" t="s">
        <v>115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4" t="s">
        <v>82</v>
      </c>
      <c r="BK256" s="240">
        <f>ROUND(I256*H256,2)</f>
        <v>0</v>
      </c>
      <c r="BL256" s="14" t="s">
        <v>124</v>
      </c>
      <c r="BM256" s="239" t="s">
        <v>396</v>
      </c>
    </row>
    <row r="257" s="2" customFormat="1">
      <c r="A257" s="35"/>
      <c r="B257" s="36"/>
      <c r="C257" s="37"/>
      <c r="D257" s="241" t="s">
        <v>126</v>
      </c>
      <c r="E257" s="37"/>
      <c r="F257" s="242" t="s">
        <v>397</v>
      </c>
      <c r="G257" s="37"/>
      <c r="H257" s="37"/>
      <c r="I257" s="137"/>
      <c r="J257" s="37"/>
      <c r="K257" s="37"/>
      <c r="L257" s="41"/>
      <c r="M257" s="243"/>
      <c r="N257" s="24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126</v>
      </c>
      <c r="AU257" s="14" t="s">
        <v>84</v>
      </c>
    </row>
    <row r="258" s="2" customFormat="1" ht="24" customHeight="1">
      <c r="A258" s="35"/>
      <c r="B258" s="36"/>
      <c r="C258" s="245" t="s">
        <v>398</v>
      </c>
      <c r="D258" s="245" t="s">
        <v>127</v>
      </c>
      <c r="E258" s="246" t="s">
        <v>399</v>
      </c>
      <c r="F258" s="247" t="s">
        <v>400</v>
      </c>
      <c r="G258" s="248" t="s">
        <v>187</v>
      </c>
      <c r="H258" s="249">
        <v>10</v>
      </c>
      <c r="I258" s="250"/>
      <c r="J258" s="249">
        <f>ROUND(I258*H258,2)</f>
        <v>0</v>
      </c>
      <c r="K258" s="247" t="s">
        <v>122</v>
      </c>
      <c r="L258" s="41"/>
      <c r="M258" s="251" t="s">
        <v>1</v>
      </c>
      <c r="N258" s="252" t="s">
        <v>40</v>
      </c>
      <c r="O258" s="88"/>
      <c r="P258" s="237">
        <f>O258*H258</f>
        <v>0</v>
      </c>
      <c r="Q258" s="237">
        <v>0</v>
      </c>
      <c r="R258" s="237">
        <f>Q258*H258</f>
        <v>0</v>
      </c>
      <c r="S258" s="237">
        <v>0</v>
      </c>
      <c r="T258" s="23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9" t="s">
        <v>124</v>
      </c>
      <c r="AT258" s="239" t="s">
        <v>127</v>
      </c>
      <c r="AU258" s="239" t="s">
        <v>84</v>
      </c>
      <c r="AY258" s="14" t="s">
        <v>115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4" t="s">
        <v>82</v>
      </c>
      <c r="BK258" s="240">
        <f>ROUND(I258*H258,2)</f>
        <v>0</v>
      </c>
      <c r="BL258" s="14" t="s">
        <v>124</v>
      </c>
      <c r="BM258" s="239" t="s">
        <v>401</v>
      </c>
    </row>
    <row r="259" s="2" customFormat="1">
      <c r="A259" s="35"/>
      <c r="B259" s="36"/>
      <c r="C259" s="37"/>
      <c r="D259" s="241" t="s">
        <v>126</v>
      </c>
      <c r="E259" s="37"/>
      <c r="F259" s="242" t="s">
        <v>402</v>
      </c>
      <c r="G259" s="37"/>
      <c r="H259" s="37"/>
      <c r="I259" s="137"/>
      <c r="J259" s="37"/>
      <c r="K259" s="37"/>
      <c r="L259" s="41"/>
      <c r="M259" s="243"/>
      <c r="N259" s="24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126</v>
      </c>
      <c r="AU259" s="14" t="s">
        <v>84</v>
      </c>
    </row>
    <row r="260" s="2" customFormat="1" ht="24" customHeight="1">
      <c r="A260" s="35"/>
      <c r="B260" s="36"/>
      <c r="C260" s="245" t="s">
        <v>403</v>
      </c>
      <c r="D260" s="245" t="s">
        <v>127</v>
      </c>
      <c r="E260" s="246" t="s">
        <v>160</v>
      </c>
      <c r="F260" s="247" t="s">
        <v>161</v>
      </c>
      <c r="G260" s="248" t="s">
        <v>162</v>
      </c>
      <c r="H260" s="249">
        <v>32</v>
      </c>
      <c r="I260" s="250"/>
      <c r="J260" s="249">
        <f>ROUND(I260*H260,2)</f>
        <v>0</v>
      </c>
      <c r="K260" s="247" t="s">
        <v>122</v>
      </c>
      <c r="L260" s="41"/>
      <c r="M260" s="251" t="s">
        <v>1</v>
      </c>
      <c r="N260" s="252" t="s">
        <v>40</v>
      </c>
      <c r="O260" s="88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9" t="s">
        <v>124</v>
      </c>
      <c r="AT260" s="239" t="s">
        <v>127</v>
      </c>
      <c r="AU260" s="239" t="s">
        <v>84</v>
      </c>
      <c r="AY260" s="14" t="s">
        <v>115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4" t="s">
        <v>82</v>
      </c>
      <c r="BK260" s="240">
        <f>ROUND(I260*H260,2)</f>
        <v>0</v>
      </c>
      <c r="BL260" s="14" t="s">
        <v>124</v>
      </c>
      <c r="BM260" s="239" t="s">
        <v>404</v>
      </c>
    </row>
    <row r="261" s="2" customFormat="1">
      <c r="A261" s="35"/>
      <c r="B261" s="36"/>
      <c r="C261" s="37"/>
      <c r="D261" s="241" t="s">
        <v>126</v>
      </c>
      <c r="E261" s="37"/>
      <c r="F261" s="242" t="s">
        <v>164</v>
      </c>
      <c r="G261" s="37"/>
      <c r="H261" s="37"/>
      <c r="I261" s="137"/>
      <c r="J261" s="37"/>
      <c r="K261" s="37"/>
      <c r="L261" s="41"/>
      <c r="M261" s="243"/>
      <c r="N261" s="24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126</v>
      </c>
      <c r="AU261" s="14" t="s">
        <v>84</v>
      </c>
    </row>
    <row r="262" s="12" customFormat="1" ht="22.8" customHeight="1">
      <c r="A262" s="12"/>
      <c r="B262" s="212"/>
      <c r="C262" s="213"/>
      <c r="D262" s="214" t="s">
        <v>74</v>
      </c>
      <c r="E262" s="226" t="s">
        <v>405</v>
      </c>
      <c r="F262" s="226" t="s">
        <v>406</v>
      </c>
      <c r="G262" s="213"/>
      <c r="H262" s="213"/>
      <c r="I262" s="216"/>
      <c r="J262" s="227">
        <f>BK262</f>
        <v>0</v>
      </c>
      <c r="K262" s="213"/>
      <c r="L262" s="218"/>
      <c r="M262" s="219"/>
      <c r="N262" s="220"/>
      <c r="O262" s="220"/>
      <c r="P262" s="221">
        <f>SUM(P263:P268)</f>
        <v>0</v>
      </c>
      <c r="Q262" s="220"/>
      <c r="R262" s="221">
        <f>SUM(R263:R268)</f>
        <v>0</v>
      </c>
      <c r="S262" s="220"/>
      <c r="T262" s="222">
        <f>SUM(T263:T268)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82</v>
      </c>
      <c r="AT262" s="224" t="s">
        <v>74</v>
      </c>
      <c r="AU262" s="224" t="s">
        <v>82</v>
      </c>
      <c r="AY262" s="223" t="s">
        <v>115</v>
      </c>
      <c r="BK262" s="225">
        <f>SUM(BK263:BK268)</f>
        <v>0</v>
      </c>
    </row>
    <row r="263" s="2" customFormat="1" ht="36" customHeight="1">
      <c r="A263" s="35"/>
      <c r="B263" s="36"/>
      <c r="C263" s="245" t="s">
        <v>407</v>
      </c>
      <c r="D263" s="245" t="s">
        <v>127</v>
      </c>
      <c r="E263" s="246" t="s">
        <v>408</v>
      </c>
      <c r="F263" s="247" t="s">
        <v>409</v>
      </c>
      <c r="G263" s="248" t="s">
        <v>121</v>
      </c>
      <c r="H263" s="249">
        <v>1</v>
      </c>
      <c r="I263" s="250"/>
      <c r="J263" s="249">
        <f>ROUND(I263*H263,2)</f>
        <v>0</v>
      </c>
      <c r="K263" s="247" t="s">
        <v>122</v>
      </c>
      <c r="L263" s="41"/>
      <c r="M263" s="251" t="s">
        <v>1</v>
      </c>
      <c r="N263" s="252" t="s">
        <v>40</v>
      </c>
      <c r="O263" s="88"/>
      <c r="P263" s="237">
        <f>O263*H263</f>
        <v>0</v>
      </c>
      <c r="Q263" s="237">
        <v>0</v>
      </c>
      <c r="R263" s="237">
        <f>Q263*H263</f>
        <v>0</v>
      </c>
      <c r="S263" s="237">
        <v>0</v>
      </c>
      <c r="T263" s="23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9" t="s">
        <v>124</v>
      </c>
      <c r="AT263" s="239" t="s">
        <v>127</v>
      </c>
      <c r="AU263" s="239" t="s">
        <v>84</v>
      </c>
      <c r="AY263" s="14" t="s">
        <v>115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4" t="s">
        <v>82</v>
      </c>
      <c r="BK263" s="240">
        <f>ROUND(I263*H263,2)</f>
        <v>0</v>
      </c>
      <c r="BL263" s="14" t="s">
        <v>124</v>
      </c>
      <c r="BM263" s="239" t="s">
        <v>410</v>
      </c>
    </row>
    <row r="264" s="2" customFormat="1">
      <c r="A264" s="35"/>
      <c r="B264" s="36"/>
      <c r="C264" s="37"/>
      <c r="D264" s="241" t="s">
        <v>126</v>
      </c>
      <c r="E264" s="37"/>
      <c r="F264" s="242" t="s">
        <v>411</v>
      </c>
      <c r="G264" s="37"/>
      <c r="H264" s="37"/>
      <c r="I264" s="137"/>
      <c r="J264" s="37"/>
      <c r="K264" s="37"/>
      <c r="L264" s="41"/>
      <c r="M264" s="243"/>
      <c r="N264" s="24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126</v>
      </c>
      <c r="AU264" s="14" t="s">
        <v>84</v>
      </c>
    </row>
    <row r="265" s="2" customFormat="1" ht="24" customHeight="1">
      <c r="A265" s="35"/>
      <c r="B265" s="36"/>
      <c r="C265" s="245" t="s">
        <v>412</v>
      </c>
      <c r="D265" s="245" t="s">
        <v>127</v>
      </c>
      <c r="E265" s="246" t="s">
        <v>413</v>
      </c>
      <c r="F265" s="247" t="s">
        <v>414</v>
      </c>
      <c r="G265" s="248" t="s">
        <v>121</v>
      </c>
      <c r="H265" s="249">
        <v>12</v>
      </c>
      <c r="I265" s="250"/>
      <c r="J265" s="249">
        <f>ROUND(I265*H265,2)</f>
        <v>0</v>
      </c>
      <c r="K265" s="247" t="s">
        <v>122</v>
      </c>
      <c r="L265" s="41"/>
      <c r="M265" s="251" t="s">
        <v>1</v>
      </c>
      <c r="N265" s="252" t="s">
        <v>40</v>
      </c>
      <c r="O265" s="88"/>
      <c r="P265" s="237">
        <f>O265*H265</f>
        <v>0</v>
      </c>
      <c r="Q265" s="237">
        <v>0</v>
      </c>
      <c r="R265" s="237">
        <f>Q265*H265</f>
        <v>0</v>
      </c>
      <c r="S265" s="237">
        <v>0</v>
      </c>
      <c r="T265" s="23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9" t="s">
        <v>124</v>
      </c>
      <c r="AT265" s="239" t="s">
        <v>127</v>
      </c>
      <c r="AU265" s="239" t="s">
        <v>84</v>
      </c>
      <c r="AY265" s="14" t="s">
        <v>115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4" t="s">
        <v>82</v>
      </c>
      <c r="BK265" s="240">
        <f>ROUND(I265*H265,2)</f>
        <v>0</v>
      </c>
      <c r="BL265" s="14" t="s">
        <v>124</v>
      </c>
      <c r="BM265" s="239" t="s">
        <v>415</v>
      </c>
    </row>
    <row r="266" s="2" customFormat="1">
      <c r="A266" s="35"/>
      <c r="B266" s="36"/>
      <c r="C266" s="37"/>
      <c r="D266" s="241" t="s">
        <v>126</v>
      </c>
      <c r="E266" s="37"/>
      <c r="F266" s="242" t="s">
        <v>414</v>
      </c>
      <c r="G266" s="37"/>
      <c r="H266" s="37"/>
      <c r="I266" s="137"/>
      <c r="J266" s="37"/>
      <c r="K266" s="37"/>
      <c r="L266" s="41"/>
      <c r="M266" s="243"/>
      <c r="N266" s="244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126</v>
      </c>
      <c r="AU266" s="14" t="s">
        <v>84</v>
      </c>
    </row>
    <row r="267" s="2" customFormat="1" ht="24" customHeight="1">
      <c r="A267" s="35"/>
      <c r="B267" s="36"/>
      <c r="C267" s="245" t="s">
        <v>416</v>
      </c>
      <c r="D267" s="245" t="s">
        <v>127</v>
      </c>
      <c r="E267" s="246" t="s">
        <v>417</v>
      </c>
      <c r="F267" s="247" t="s">
        <v>418</v>
      </c>
      <c r="G267" s="248" t="s">
        <v>121</v>
      </c>
      <c r="H267" s="249">
        <v>1</v>
      </c>
      <c r="I267" s="250"/>
      <c r="J267" s="249">
        <f>ROUND(I267*H267,2)</f>
        <v>0</v>
      </c>
      <c r="K267" s="247" t="s">
        <v>122</v>
      </c>
      <c r="L267" s="41"/>
      <c r="M267" s="251" t="s">
        <v>1</v>
      </c>
      <c r="N267" s="252" t="s">
        <v>40</v>
      </c>
      <c r="O267" s="88"/>
      <c r="P267" s="237">
        <f>O267*H267</f>
        <v>0</v>
      </c>
      <c r="Q267" s="237">
        <v>0</v>
      </c>
      <c r="R267" s="237">
        <f>Q267*H267</f>
        <v>0</v>
      </c>
      <c r="S267" s="237">
        <v>0</v>
      </c>
      <c r="T267" s="23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9" t="s">
        <v>124</v>
      </c>
      <c r="AT267" s="239" t="s">
        <v>127</v>
      </c>
      <c r="AU267" s="239" t="s">
        <v>84</v>
      </c>
      <c r="AY267" s="14" t="s">
        <v>115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4" t="s">
        <v>82</v>
      </c>
      <c r="BK267" s="240">
        <f>ROUND(I267*H267,2)</f>
        <v>0</v>
      </c>
      <c r="BL267" s="14" t="s">
        <v>124</v>
      </c>
      <c r="BM267" s="239" t="s">
        <v>419</v>
      </c>
    </row>
    <row r="268" s="2" customFormat="1">
      <c r="A268" s="35"/>
      <c r="B268" s="36"/>
      <c r="C268" s="37"/>
      <c r="D268" s="241" t="s">
        <v>126</v>
      </c>
      <c r="E268" s="37"/>
      <c r="F268" s="242" t="s">
        <v>420</v>
      </c>
      <c r="G268" s="37"/>
      <c r="H268" s="37"/>
      <c r="I268" s="137"/>
      <c r="J268" s="37"/>
      <c r="K268" s="37"/>
      <c r="L268" s="41"/>
      <c r="M268" s="243"/>
      <c r="N268" s="244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126</v>
      </c>
      <c r="AU268" s="14" t="s">
        <v>84</v>
      </c>
    </row>
    <row r="269" s="12" customFormat="1" ht="22.8" customHeight="1">
      <c r="A269" s="12"/>
      <c r="B269" s="212"/>
      <c r="C269" s="213"/>
      <c r="D269" s="214" t="s">
        <v>74</v>
      </c>
      <c r="E269" s="226" t="s">
        <v>421</v>
      </c>
      <c r="F269" s="226" t="s">
        <v>422</v>
      </c>
      <c r="G269" s="213"/>
      <c r="H269" s="213"/>
      <c r="I269" s="216"/>
      <c r="J269" s="227">
        <f>BK269</f>
        <v>0</v>
      </c>
      <c r="K269" s="213"/>
      <c r="L269" s="218"/>
      <c r="M269" s="219"/>
      <c r="N269" s="220"/>
      <c r="O269" s="220"/>
      <c r="P269" s="221">
        <f>SUM(P270:P279)</f>
        <v>0</v>
      </c>
      <c r="Q269" s="220"/>
      <c r="R269" s="221">
        <f>SUM(R270:R279)</f>
        <v>0</v>
      </c>
      <c r="S269" s="220"/>
      <c r="T269" s="222">
        <f>SUM(T270:T279)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3" t="s">
        <v>82</v>
      </c>
      <c r="AT269" s="224" t="s">
        <v>74</v>
      </c>
      <c r="AU269" s="224" t="s">
        <v>82</v>
      </c>
      <c r="AY269" s="223" t="s">
        <v>115</v>
      </c>
      <c r="BK269" s="225">
        <f>SUM(BK270:BK279)</f>
        <v>0</v>
      </c>
    </row>
    <row r="270" s="2" customFormat="1" ht="24" customHeight="1">
      <c r="A270" s="35"/>
      <c r="B270" s="36"/>
      <c r="C270" s="245" t="s">
        <v>423</v>
      </c>
      <c r="D270" s="245" t="s">
        <v>127</v>
      </c>
      <c r="E270" s="246" t="s">
        <v>424</v>
      </c>
      <c r="F270" s="247" t="s">
        <v>425</v>
      </c>
      <c r="G270" s="248" t="s">
        <v>426</v>
      </c>
      <c r="H270" s="249">
        <v>113</v>
      </c>
      <c r="I270" s="250"/>
      <c r="J270" s="249">
        <f>ROUND(I270*H270,2)</f>
        <v>0</v>
      </c>
      <c r="K270" s="247" t="s">
        <v>122</v>
      </c>
      <c r="L270" s="41"/>
      <c r="M270" s="251" t="s">
        <v>1</v>
      </c>
      <c r="N270" s="252" t="s">
        <v>40</v>
      </c>
      <c r="O270" s="88"/>
      <c r="P270" s="237">
        <f>O270*H270</f>
        <v>0</v>
      </c>
      <c r="Q270" s="237">
        <v>0</v>
      </c>
      <c r="R270" s="237">
        <f>Q270*H270</f>
        <v>0</v>
      </c>
      <c r="S270" s="237">
        <v>0</v>
      </c>
      <c r="T270" s="23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9" t="s">
        <v>124</v>
      </c>
      <c r="AT270" s="239" t="s">
        <v>127</v>
      </c>
      <c r="AU270" s="239" t="s">
        <v>84</v>
      </c>
      <c r="AY270" s="14" t="s">
        <v>115</v>
      </c>
      <c r="BE270" s="240">
        <f>IF(N270="základní",J270,0)</f>
        <v>0</v>
      </c>
      <c r="BF270" s="240">
        <f>IF(N270="snížená",J270,0)</f>
        <v>0</v>
      </c>
      <c r="BG270" s="240">
        <f>IF(N270="zákl. přenesená",J270,0)</f>
        <v>0</v>
      </c>
      <c r="BH270" s="240">
        <f>IF(N270="sníž. přenesená",J270,0)</f>
        <v>0</v>
      </c>
      <c r="BI270" s="240">
        <f>IF(N270="nulová",J270,0)</f>
        <v>0</v>
      </c>
      <c r="BJ270" s="14" t="s">
        <v>82</v>
      </c>
      <c r="BK270" s="240">
        <f>ROUND(I270*H270,2)</f>
        <v>0</v>
      </c>
      <c r="BL270" s="14" t="s">
        <v>124</v>
      </c>
      <c r="BM270" s="239" t="s">
        <v>427</v>
      </c>
    </row>
    <row r="271" s="2" customFormat="1">
      <c r="A271" s="35"/>
      <c r="B271" s="36"/>
      <c r="C271" s="37"/>
      <c r="D271" s="241" t="s">
        <v>126</v>
      </c>
      <c r="E271" s="37"/>
      <c r="F271" s="242" t="s">
        <v>428</v>
      </c>
      <c r="G271" s="37"/>
      <c r="H271" s="37"/>
      <c r="I271" s="137"/>
      <c r="J271" s="37"/>
      <c r="K271" s="37"/>
      <c r="L271" s="41"/>
      <c r="M271" s="243"/>
      <c r="N271" s="244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126</v>
      </c>
      <c r="AU271" s="14" t="s">
        <v>84</v>
      </c>
    </row>
    <row r="272" s="2" customFormat="1" ht="24" customHeight="1">
      <c r="A272" s="35"/>
      <c r="B272" s="36"/>
      <c r="C272" s="245" t="s">
        <v>429</v>
      </c>
      <c r="D272" s="245" t="s">
        <v>127</v>
      </c>
      <c r="E272" s="246" t="s">
        <v>430</v>
      </c>
      <c r="F272" s="247" t="s">
        <v>431</v>
      </c>
      <c r="G272" s="248" t="s">
        <v>426</v>
      </c>
      <c r="H272" s="249">
        <v>113</v>
      </c>
      <c r="I272" s="250"/>
      <c r="J272" s="249">
        <f>ROUND(I272*H272,2)</f>
        <v>0</v>
      </c>
      <c r="K272" s="247" t="s">
        <v>122</v>
      </c>
      <c r="L272" s="41"/>
      <c r="M272" s="251" t="s">
        <v>1</v>
      </c>
      <c r="N272" s="252" t="s">
        <v>40</v>
      </c>
      <c r="O272" s="88"/>
      <c r="P272" s="237">
        <f>O272*H272</f>
        <v>0</v>
      </c>
      <c r="Q272" s="237">
        <v>0</v>
      </c>
      <c r="R272" s="237">
        <f>Q272*H272</f>
        <v>0</v>
      </c>
      <c r="S272" s="237">
        <v>0</v>
      </c>
      <c r="T272" s="238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9" t="s">
        <v>124</v>
      </c>
      <c r="AT272" s="239" t="s">
        <v>127</v>
      </c>
      <c r="AU272" s="239" t="s">
        <v>84</v>
      </c>
      <c r="AY272" s="14" t="s">
        <v>115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4" t="s">
        <v>82</v>
      </c>
      <c r="BK272" s="240">
        <f>ROUND(I272*H272,2)</f>
        <v>0</v>
      </c>
      <c r="BL272" s="14" t="s">
        <v>124</v>
      </c>
      <c r="BM272" s="239" t="s">
        <v>432</v>
      </c>
    </row>
    <row r="273" s="2" customFormat="1">
      <c r="A273" s="35"/>
      <c r="B273" s="36"/>
      <c r="C273" s="37"/>
      <c r="D273" s="241" t="s">
        <v>126</v>
      </c>
      <c r="E273" s="37"/>
      <c r="F273" s="242" t="s">
        <v>433</v>
      </c>
      <c r="G273" s="37"/>
      <c r="H273" s="37"/>
      <c r="I273" s="137"/>
      <c r="J273" s="37"/>
      <c r="K273" s="37"/>
      <c r="L273" s="41"/>
      <c r="M273" s="243"/>
      <c r="N273" s="244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126</v>
      </c>
      <c r="AU273" s="14" t="s">
        <v>84</v>
      </c>
    </row>
    <row r="274" s="2" customFormat="1" ht="24" customHeight="1">
      <c r="A274" s="35"/>
      <c r="B274" s="36"/>
      <c r="C274" s="245" t="s">
        <v>434</v>
      </c>
      <c r="D274" s="245" t="s">
        <v>127</v>
      </c>
      <c r="E274" s="246" t="s">
        <v>435</v>
      </c>
      <c r="F274" s="247" t="s">
        <v>436</v>
      </c>
      <c r="G274" s="248" t="s">
        <v>426</v>
      </c>
      <c r="H274" s="249">
        <v>112.5</v>
      </c>
      <c r="I274" s="250"/>
      <c r="J274" s="249">
        <f>ROUND(I274*H274,2)</f>
        <v>0</v>
      </c>
      <c r="K274" s="247" t="s">
        <v>122</v>
      </c>
      <c r="L274" s="41"/>
      <c r="M274" s="251" t="s">
        <v>1</v>
      </c>
      <c r="N274" s="252" t="s">
        <v>40</v>
      </c>
      <c r="O274" s="88"/>
      <c r="P274" s="237">
        <f>O274*H274</f>
        <v>0</v>
      </c>
      <c r="Q274" s="237">
        <v>0</v>
      </c>
      <c r="R274" s="237">
        <f>Q274*H274</f>
        <v>0</v>
      </c>
      <c r="S274" s="237">
        <v>0</v>
      </c>
      <c r="T274" s="23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9" t="s">
        <v>124</v>
      </c>
      <c r="AT274" s="239" t="s">
        <v>127</v>
      </c>
      <c r="AU274" s="239" t="s">
        <v>84</v>
      </c>
      <c r="AY274" s="14" t="s">
        <v>115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4" t="s">
        <v>82</v>
      </c>
      <c r="BK274" s="240">
        <f>ROUND(I274*H274,2)</f>
        <v>0</v>
      </c>
      <c r="BL274" s="14" t="s">
        <v>124</v>
      </c>
      <c r="BM274" s="239" t="s">
        <v>437</v>
      </c>
    </row>
    <row r="275" s="2" customFormat="1">
      <c r="A275" s="35"/>
      <c r="B275" s="36"/>
      <c r="C275" s="37"/>
      <c r="D275" s="241" t="s">
        <v>126</v>
      </c>
      <c r="E275" s="37"/>
      <c r="F275" s="242" t="s">
        <v>438</v>
      </c>
      <c r="G275" s="37"/>
      <c r="H275" s="37"/>
      <c r="I275" s="137"/>
      <c r="J275" s="37"/>
      <c r="K275" s="37"/>
      <c r="L275" s="41"/>
      <c r="M275" s="243"/>
      <c r="N275" s="244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126</v>
      </c>
      <c r="AU275" s="14" t="s">
        <v>84</v>
      </c>
    </row>
    <row r="276" s="2" customFormat="1" ht="24" customHeight="1">
      <c r="A276" s="35"/>
      <c r="B276" s="36"/>
      <c r="C276" s="245" t="s">
        <v>439</v>
      </c>
      <c r="D276" s="245" t="s">
        <v>127</v>
      </c>
      <c r="E276" s="246" t="s">
        <v>440</v>
      </c>
      <c r="F276" s="247" t="s">
        <v>441</v>
      </c>
      <c r="G276" s="248" t="s">
        <v>426</v>
      </c>
      <c r="H276" s="249">
        <v>0.5</v>
      </c>
      <c r="I276" s="250"/>
      <c r="J276" s="249">
        <f>ROUND(I276*H276,2)</f>
        <v>0</v>
      </c>
      <c r="K276" s="247" t="s">
        <v>122</v>
      </c>
      <c r="L276" s="41"/>
      <c r="M276" s="251" t="s">
        <v>1</v>
      </c>
      <c r="N276" s="252" t="s">
        <v>40</v>
      </c>
      <c r="O276" s="88"/>
      <c r="P276" s="237">
        <f>O276*H276</f>
        <v>0</v>
      </c>
      <c r="Q276" s="237">
        <v>0</v>
      </c>
      <c r="R276" s="237">
        <f>Q276*H276</f>
        <v>0</v>
      </c>
      <c r="S276" s="237">
        <v>0</v>
      </c>
      <c r="T276" s="238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9" t="s">
        <v>124</v>
      </c>
      <c r="AT276" s="239" t="s">
        <v>127</v>
      </c>
      <c r="AU276" s="239" t="s">
        <v>84</v>
      </c>
      <c r="AY276" s="14" t="s">
        <v>115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4" t="s">
        <v>82</v>
      </c>
      <c r="BK276" s="240">
        <f>ROUND(I276*H276,2)</f>
        <v>0</v>
      </c>
      <c r="BL276" s="14" t="s">
        <v>124</v>
      </c>
      <c r="BM276" s="239" t="s">
        <v>442</v>
      </c>
    </row>
    <row r="277" s="2" customFormat="1">
      <c r="A277" s="35"/>
      <c r="B277" s="36"/>
      <c r="C277" s="37"/>
      <c r="D277" s="241" t="s">
        <v>126</v>
      </c>
      <c r="E277" s="37"/>
      <c r="F277" s="242" t="s">
        <v>443</v>
      </c>
      <c r="G277" s="37"/>
      <c r="H277" s="37"/>
      <c r="I277" s="137"/>
      <c r="J277" s="37"/>
      <c r="K277" s="37"/>
      <c r="L277" s="41"/>
      <c r="M277" s="243"/>
      <c r="N277" s="244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126</v>
      </c>
      <c r="AU277" s="14" t="s">
        <v>84</v>
      </c>
    </row>
    <row r="278" s="2" customFormat="1" ht="24" customHeight="1">
      <c r="A278" s="35"/>
      <c r="B278" s="36"/>
      <c r="C278" s="245" t="s">
        <v>444</v>
      </c>
      <c r="D278" s="245" t="s">
        <v>127</v>
      </c>
      <c r="E278" s="246" t="s">
        <v>445</v>
      </c>
      <c r="F278" s="247" t="s">
        <v>446</v>
      </c>
      <c r="G278" s="248" t="s">
        <v>447</v>
      </c>
      <c r="H278" s="250"/>
      <c r="I278" s="250"/>
      <c r="J278" s="249">
        <f>ROUND(I278*H278,2)</f>
        <v>0</v>
      </c>
      <c r="K278" s="247" t="s">
        <v>122</v>
      </c>
      <c r="L278" s="41"/>
      <c r="M278" s="251" t="s">
        <v>1</v>
      </c>
      <c r="N278" s="252" t="s">
        <v>40</v>
      </c>
      <c r="O278" s="88"/>
      <c r="P278" s="237">
        <f>O278*H278</f>
        <v>0</v>
      </c>
      <c r="Q278" s="237">
        <v>0</v>
      </c>
      <c r="R278" s="237">
        <f>Q278*H278</f>
        <v>0</v>
      </c>
      <c r="S278" s="237">
        <v>0</v>
      </c>
      <c r="T278" s="238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9" t="s">
        <v>124</v>
      </c>
      <c r="AT278" s="239" t="s">
        <v>127</v>
      </c>
      <c r="AU278" s="239" t="s">
        <v>84</v>
      </c>
      <c r="AY278" s="14" t="s">
        <v>115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4" t="s">
        <v>82</v>
      </c>
      <c r="BK278" s="240">
        <f>ROUND(I278*H278,2)</f>
        <v>0</v>
      </c>
      <c r="BL278" s="14" t="s">
        <v>124</v>
      </c>
      <c r="BM278" s="239" t="s">
        <v>448</v>
      </c>
    </row>
    <row r="279" s="2" customFormat="1">
      <c r="A279" s="35"/>
      <c r="B279" s="36"/>
      <c r="C279" s="37"/>
      <c r="D279" s="241" t="s">
        <v>126</v>
      </c>
      <c r="E279" s="37"/>
      <c r="F279" s="242" t="s">
        <v>449</v>
      </c>
      <c r="G279" s="37"/>
      <c r="H279" s="37"/>
      <c r="I279" s="137"/>
      <c r="J279" s="37"/>
      <c r="K279" s="37"/>
      <c r="L279" s="41"/>
      <c r="M279" s="243"/>
      <c r="N279" s="244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126</v>
      </c>
      <c r="AU279" s="14" t="s">
        <v>84</v>
      </c>
    </row>
    <row r="280" s="12" customFormat="1" ht="25.92" customHeight="1">
      <c r="A280" s="12"/>
      <c r="B280" s="212"/>
      <c r="C280" s="213"/>
      <c r="D280" s="214" t="s">
        <v>74</v>
      </c>
      <c r="E280" s="215" t="s">
        <v>450</v>
      </c>
      <c r="F280" s="215" t="s">
        <v>451</v>
      </c>
      <c r="G280" s="213"/>
      <c r="H280" s="213"/>
      <c r="I280" s="216"/>
      <c r="J280" s="217">
        <f>BK280</f>
        <v>0</v>
      </c>
      <c r="K280" s="213"/>
      <c r="L280" s="218"/>
      <c r="M280" s="219"/>
      <c r="N280" s="220"/>
      <c r="O280" s="220"/>
      <c r="P280" s="221">
        <f>SUM(P281:P282)</f>
        <v>0</v>
      </c>
      <c r="Q280" s="220"/>
      <c r="R280" s="221">
        <f>SUM(R281:R282)</f>
        <v>0</v>
      </c>
      <c r="S280" s="220"/>
      <c r="T280" s="222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3" t="s">
        <v>143</v>
      </c>
      <c r="AT280" s="224" t="s">
        <v>74</v>
      </c>
      <c r="AU280" s="224" t="s">
        <v>75</v>
      </c>
      <c r="AY280" s="223" t="s">
        <v>115</v>
      </c>
      <c r="BK280" s="225">
        <f>SUM(BK281:BK282)</f>
        <v>0</v>
      </c>
    </row>
    <row r="281" s="2" customFormat="1" ht="24" customHeight="1">
      <c r="A281" s="35"/>
      <c r="B281" s="36"/>
      <c r="C281" s="245" t="s">
        <v>452</v>
      </c>
      <c r="D281" s="245" t="s">
        <v>127</v>
      </c>
      <c r="E281" s="246" t="s">
        <v>453</v>
      </c>
      <c r="F281" s="247" t="s">
        <v>454</v>
      </c>
      <c r="G281" s="248" t="s">
        <v>447</v>
      </c>
      <c r="H281" s="250"/>
      <c r="I281" s="250"/>
      <c r="J281" s="249">
        <f>ROUND(I281*H281,2)</f>
        <v>0</v>
      </c>
      <c r="K281" s="247" t="s">
        <v>122</v>
      </c>
      <c r="L281" s="41"/>
      <c r="M281" s="251" t="s">
        <v>1</v>
      </c>
      <c r="N281" s="252" t="s">
        <v>40</v>
      </c>
      <c r="O281" s="88"/>
      <c r="P281" s="237">
        <f>O281*H281</f>
        <v>0</v>
      </c>
      <c r="Q281" s="237">
        <v>0</v>
      </c>
      <c r="R281" s="237">
        <f>Q281*H281</f>
        <v>0</v>
      </c>
      <c r="S281" s="237">
        <v>0</v>
      </c>
      <c r="T281" s="238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9" t="s">
        <v>124</v>
      </c>
      <c r="AT281" s="239" t="s">
        <v>127</v>
      </c>
      <c r="AU281" s="239" t="s">
        <v>82</v>
      </c>
      <c r="AY281" s="14" t="s">
        <v>115</v>
      </c>
      <c r="BE281" s="240">
        <f>IF(N281="základní",J281,0)</f>
        <v>0</v>
      </c>
      <c r="BF281" s="240">
        <f>IF(N281="snížená",J281,0)</f>
        <v>0</v>
      </c>
      <c r="BG281" s="240">
        <f>IF(N281="zákl. přenesená",J281,0)</f>
        <v>0</v>
      </c>
      <c r="BH281" s="240">
        <f>IF(N281="sníž. přenesená",J281,0)</f>
        <v>0</v>
      </c>
      <c r="BI281" s="240">
        <f>IF(N281="nulová",J281,0)</f>
        <v>0</v>
      </c>
      <c r="BJ281" s="14" t="s">
        <v>82</v>
      </c>
      <c r="BK281" s="240">
        <f>ROUND(I281*H281,2)</f>
        <v>0</v>
      </c>
      <c r="BL281" s="14" t="s">
        <v>124</v>
      </c>
      <c r="BM281" s="239" t="s">
        <v>455</v>
      </c>
    </row>
    <row r="282" s="2" customFormat="1">
      <c r="A282" s="35"/>
      <c r="B282" s="36"/>
      <c r="C282" s="37"/>
      <c r="D282" s="241" t="s">
        <v>126</v>
      </c>
      <c r="E282" s="37"/>
      <c r="F282" s="242" t="s">
        <v>454</v>
      </c>
      <c r="G282" s="37"/>
      <c r="H282" s="37"/>
      <c r="I282" s="137"/>
      <c r="J282" s="37"/>
      <c r="K282" s="37"/>
      <c r="L282" s="41"/>
      <c r="M282" s="253"/>
      <c r="N282" s="254"/>
      <c r="O282" s="255"/>
      <c r="P282" s="255"/>
      <c r="Q282" s="255"/>
      <c r="R282" s="255"/>
      <c r="S282" s="255"/>
      <c r="T282" s="25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126</v>
      </c>
      <c r="AU282" s="14" t="s">
        <v>82</v>
      </c>
    </row>
    <row r="283" s="2" customFormat="1" ht="6.96" customHeight="1">
      <c r="A283" s="35"/>
      <c r="B283" s="63"/>
      <c r="C283" s="64"/>
      <c r="D283" s="64"/>
      <c r="E283" s="64"/>
      <c r="F283" s="64"/>
      <c r="G283" s="64"/>
      <c r="H283" s="64"/>
      <c r="I283" s="176"/>
      <c r="J283" s="64"/>
      <c r="K283" s="64"/>
      <c r="L283" s="41"/>
      <c r="M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</row>
  </sheetData>
  <sheetProtection sheet="1" autoFilter="0" formatColumns="0" formatRows="0" objects="1" scenarios="1" spinCount="100000" saltValue="qVtioPPNQgKX+mjgQQgkKYSi0ClAepZbbOufWmsxQZOqz/PPSHw+EpSESubvp/tx1HxmELgLCV6sO806W9Q7OQ==" hashValue="4URDkfVPROamYnJ4LRXsWn40vD0XHQorAD6hE+piMWpDpG5VJ5Yr8LiFewbkAvJwd47Lf1FxrXLzJRBmdv3ABg==" algorithmName="SHA-512" password="CC35"/>
  <autoFilter ref="C123:K2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2020-01-03T09:40:05Z</dcterms:created>
  <dcterms:modified xsi:type="dcterms:W3CDTF">2020-01-03T09:40:10Z</dcterms:modified>
</cp:coreProperties>
</file>