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ZRN" sheetId="2" r:id="rId2"/>
    <sheet name="02 - VRN" sheetId="3" r:id="rId3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'01 - ZRN'!$C$82:$K$152</definedName>
    <definedName name="_xlnm.Print_Area" localSheetId="1">'01 - ZRN'!$C$70:$K$152</definedName>
    <definedName name="_xlnm.Print_Titles" localSheetId="1">'01 - ZRN'!$82:$82</definedName>
    <definedName name="_xlnm._FilterDatabase" localSheetId="2" hidden="1">'02 - VRN'!$C$82:$K$96</definedName>
    <definedName name="_xlnm.Print_Area" localSheetId="2">'02 - VRN'!$C$70:$K$96</definedName>
    <definedName name="_xlnm.Print_Titles" localSheetId="2">'02 - VRN'!$82:$82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4"/>
  <c r="BH94"/>
  <c r="BG94"/>
  <c r="BF94"/>
  <c r="T94"/>
  <c r="T93"/>
  <c r="R94"/>
  <c r="R93"/>
  <c r="P94"/>
  <c r="P93"/>
  <c r="BI90"/>
  <c r="BH90"/>
  <c r="BG90"/>
  <c r="BF90"/>
  <c r="T90"/>
  <c r="T89"/>
  <c r="R90"/>
  <c r="R89"/>
  <c r="P90"/>
  <c r="P89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F79"/>
  <c r="F77"/>
  <c r="E75"/>
  <c r="F54"/>
  <c r="F52"/>
  <c r="E50"/>
  <c r="J24"/>
  <c r="E24"/>
  <c r="J80"/>
  <c r="J23"/>
  <c r="J21"/>
  <c r="E21"/>
  <c r="J79"/>
  <c r="J20"/>
  <c r="J18"/>
  <c r="E18"/>
  <c r="F80"/>
  <c r="J17"/>
  <c r="J12"/>
  <c r="J77"/>
  <c r="E7"/>
  <c r="E73"/>
  <c i="2" r="J37"/>
  <c r="J36"/>
  <c i="1" r="AY55"/>
  <c i="2" r="J35"/>
  <c i="1" r="AX55"/>
  <c i="2"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6"/>
  <c r="BH86"/>
  <c r="BG86"/>
  <c r="BF86"/>
  <c r="T86"/>
  <c r="R86"/>
  <c r="P86"/>
  <c r="F79"/>
  <c r="F77"/>
  <c r="E75"/>
  <c r="F54"/>
  <c r="F52"/>
  <c r="E50"/>
  <c r="J24"/>
  <c r="E24"/>
  <c r="J55"/>
  <c r="J23"/>
  <c r="J21"/>
  <c r="E21"/>
  <c r="J54"/>
  <c r="J20"/>
  <c r="J18"/>
  <c r="E18"/>
  <c r="F80"/>
  <c r="J17"/>
  <c r="J12"/>
  <c r="J77"/>
  <c r="E7"/>
  <c r="E73"/>
  <c i="1" r="L50"/>
  <c r="AM50"/>
  <c r="AM49"/>
  <c r="L49"/>
  <c r="AM47"/>
  <c r="L47"/>
  <c r="L45"/>
  <c r="L44"/>
  <c i="3" r="BK94"/>
  <c r="J94"/>
  <c r="BK90"/>
  <c r="J90"/>
  <c r="BK86"/>
  <c r="J86"/>
  <c i="2" r="BK147"/>
  <c r="J131"/>
  <c r="J120"/>
  <c r="BK104"/>
  <c r="J97"/>
  <c r="BK93"/>
  <c i="3" r="F35"/>
  <c i="2" r="J150"/>
  <c r="J143"/>
  <c r="J140"/>
  <c r="J135"/>
  <c r="BK131"/>
  <c r="BK127"/>
  <c r="BK111"/>
  <c r="J104"/>
  <c r="J102"/>
  <c r="J93"/>
  <c r="J89"/>
  <c r="BK86"/>
  <c r="BK150"/>
  <c r="BK135"/>
  <c r="J127"/>
  <c r="BK123"/>
  <c r="BK120"/>
  <c r="J117"/>
  <c r="BK114"/>
  <c r="J111"/>
  <c r="J108"/>
  <c r="BK106"/>
  <c r="BK102"/>
  <c r="BK100"/>
  <c r="J147"/>
  <c r="BK143"/>
  <c r="BK140"/>
  <c r="J123"/>
  <c r="BK117"/>
  <c r="J114"/>
  <c r="BK108"/>
  <c r="J106"/>
  <c r="J100"/>
  <c r="BK97"/>
  <c r="BK89"/>
  <c r="J86"/>
  <c i="1" r="AS54"/>
  <c i="2" l="1" r="BK85"/>
  <c r="P85"/>
  <c r="R85"/>
  <c r="T85"/>
  <c r="P96"/>
  <c r="BK96"/>
  <c r="J96"/>
  <c r="J62"/>
  <c r="R96"/>
  <c r="T96"/>
  <c r="BK139"/>
  <c r="J139"/>
  <c r="J63"/>
  <c r="P139"/>
  <c r="R139"/>
  <c r="T139"/>
  <c r="F55"/>
  <c r="J79"/>
  <c r="BE102"/>
  <c r="BE111"/>
  <c r="BE131"/>
  <c r="E48"/>
  <c r="J80"/>
  <c r="BE89"/>
  <c r="BE93"/>
  <c r="BE104"/>
  <c r="BE127"/>
  <c r="BE143"/>
  <c r="J52"/>
  <c r="BE97"/>
  <c r="BE106"/>
  <c r="BE117"/>
  <c r="BE120"/>
  <c r="BE135"/>
  <c r="BE86"/>
  <c r="BE100"/>
  <c r="BE108"/>
  <c r="BE114"/>
  <c r="BE123"/>
  <c r="BE140"/>
  <c r="BE147"/>
  <c r="BE150"/>
  <c i="3" r="E48"/>
  <c r="J52"/>
  <c r="J54"/>
  <c r="F55"/>
  <c r="J55"/>
  <c r="BE86"/>
  <c r="BE90"/>
  <c r="BE94"/>
  <c i="1" r="BB56"/>
  <c i="3" r="BK85"/>
  <c r="J85"/>
  <c r="J61"/>
  <c r="BK89"/>
  <c r="J89"/>
  <c r="J62"/>
  <c r="BK93"/>
  <c r="J93"/>
  <c r="J63"/>
  <c i="2" r="J34"/>
  <c i="1" r="AW55"/>
  <c i="2" r="F35"/>
  <c i="1" r="BB55"/>
  <c i="3" r="J34"/>
  <c i="1" r="AW56"/>
  <c i="2" r="F36"/>
  <c i="1" r="BC55"/>
  <c i="3" r="F36"/>
  <c i="1" r="BC56"/>
  <c i="2" r="F34"/>
  <c i="1" r="BA55"/>
  <c i="3" r="F37"/>
  <c i="1" r="BD56"/>
  <c i="2" r="F37"/>
  <c i="1" r="BD55"/>
  <c i="3" r="F34"/>
  <c i="1" r="BA56"/>
  <c i="2" l="1" r="T84"/>
  <c r="T83"/>
  <c r="BK84"/>
  <c r="J84"/>
  <c r="J60"/>
  <c r="P84"/>
  <c r="P83"/>
  <c i="1" r="AU55"/>
  <c i="2" r="R84"/>
  <c r="R83"/>
  <c r="J85"/>
  <c r="J61"/>
  <c i="3" r="BK84"/>
  <c r="J84"/>
  <c r="J60"/>
  <c i="1" r="AU54"/>
  <c r="BD54"/>
  <c r="W33"/>
  <c i="3" r="F33"/>
  <c i="1" r="AZ56"/>
  <c r="BA54"/>
  <c r="W30"/>
  <c i="2" r="J33"/>
  <c i="1" r="AV55"/>
  <c r="AT55"/>
  <c i="2" r="F33"/>
  <c i="1" r="AZ55"/>
  <c r="BB54"/>
  <c r="AX54"/>
  <c r="BC54"/>
  <c r="AY54"/>
  <c i="3" r="J33"/>
  <c i="1" r="AV56"/>
  <c r="AT56"/>
  <c i="2" l="1" r="BK83"/>
  <c r="J83"/>
  <c i="3" r="BK83"/>
  <c r="J83"/>
  <c r="J59"/>
  <c i="1" r="AZ54"/>
  <c r="W29"/>
  <c r="W32"/>
  <c r="W31"/>
  <c r="AW54"/>
  <c r="AK30"/>
  <c i="2" r="J30"/>
  <c i="1" r="AG55"/>
  <c r="AN55"/>
  <c i="2" l="1" r="J59"/>
  <c r="J39"/>
  <c i="1" r="AV54"/>
  <c r="AK29"/>
  <c i="3" r="J30"/>
  <c i="1" r="AG56"/>
  <c r="AN56"/>
  <c i="3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<sst xmlns="http://schemas.openxmlformats.org/spreadsheetml/2006/main">
  <si>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</si>
  <si>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</si>
  <si>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</si>
  <si>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</si>
  <si>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</si>
  <si>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{405ca3cd-5a7f-4351-b4f6-7fd707522c1e}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</si>
  <si>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</si>
  <si>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</si>
  <si>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</si>
  <si>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</si>
  <si>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</si>
  <si>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</si>
  <si>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</si>
  <si>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</si>
  <si>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65019227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</si>
  <si>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</si>
  <si>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</si>
  <si>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vyšší zeleně v obvodu OŘ Ústí n.L. - OBLAST Č. 4</t>
  </si>
  <si>
    <t>0,1</t>
  </si>
  <si>
    <t>KSO:</t>
  </si>
  <si>
    <t/>
  </si>
  <si>
    <t>CC-CZ:</t>
  </si>
  <si>
    <t>1</t>
  </si>
  <si>
    <t>Místo:</t>
  </si>
  <si>
    <t>obvod Spravy mostů a tunelů</t>
  </si>
  <si>
    <t>Datum:</t>
  </si>
  <si>
    <t>16. 12. 2019</t>
  </si>
  <si>
    <t>10</t>
  </si>
  <si>
    <t>100</t>
  </si>
  <si>
    <t>Zadavatel:</t>
  </si>
  <si>
    <t>IČ:</t>
  </si>
  <si>
    <t>70994234</t>
  </si>
  <si>
    <t>Správa železnice, státní organizace;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</si>
  <si>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</si>
  <si>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</si>
  <si>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</si>
  <si>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</si>
  <si>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</si>
  <si>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</si>
  <si>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</si>
  <si>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</si>
  <si>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</si>
  <si>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</si>
  <si>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</si>
  <si>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</si>
  <si>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</si>
  <si>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</si>
  <si>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</si>
  <si>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</si>
  <si>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</si>
  <si>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</si>
  <si>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</si>
  <si>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</si>
  <si>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</si>
  <si>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</si>
  <si>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</si>
  <si>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</si>
  <si>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</si>
  <si>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</si>
  <si>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</si>
  <si>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</si>
  <si>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</si>
  <si>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</si>
  <si>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</si>
  <si>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</si>
  <si>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</si>
  <si>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</si>
  <si>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</si>
  <si>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</si>
  <si>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</si>
  <si>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</si>
  <si>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</si>
  <si>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</si>
  <si>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</si>
  <si>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</si>
  <si>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</si>
  <si>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</si>
  <si>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</si>
  <si>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</si>
  <si>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</si>
  <si>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</si>
  <si>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</si>
  <si>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</si>
  <si>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ZRN</t>
  </si>
  <si>
    <t>STA</t>
  </si>
  <si>
    <t>{a845de5b-1f29-44ee-b256-5b47f8388486}</t>
  </si>
  <si>
    <t>2</t>
  </si>
  <si>
    <t>02</t>
  </si>
  <si>
    <t>VRN</t>
  </si>
  <si>
    <t>{421a6ec7-c453-4f49-b5e3-1f26a8f19227}</t>
  </si>
  <si>
    <t>KRYCÍ LIST SOUPISU PRACÍ</t>
  </si>
  <si>
    <t>Objekt:</t>
  </si>
  <si>
    <t>01 - ZRN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</si>
  <si>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</si>
  <si>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</si>
  <si>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</si>
  <si>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</si>
  <si>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</si>
  <si>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</si>
  <si>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</si>
  <si>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</si>
  <si>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</si>
  <si>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</si>
  <si>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</si>
  <si>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</si>
  <si>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</si>
  <si>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</si>
  <si>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</si>
  <si>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</si>
  <si>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</si>
  <si>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</si>
  <si>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</si>
  <si>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</si>
  <si>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</si>
  <si>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</si>
  <si>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</si>
  <si>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</si>
  <si>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</si>
  <si>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</si>
  <si>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</si>
  <si>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z plochy do 1000 m2</t>
  </si>
  <si>
    <t>m2</t>
  </si>
  <si>
    <t>CS ÚRS 2019 02</t>
  </si>
  <si>
    <t>4</t>
  </si>
  <si>
    <t>348695481</t>
  </si>
  <si>
    <t>PP</t>
  </si>
  <si>
    <t>Odstranění křovin a stromů s ponecháním kořenů průměru kmene do 100 mm, při jakémkoliv sklonu terénu mimo LTM, při celkové ploše do 1 000 m2</t>
  </si>
  <si>
    <t>PSC</t>
  </si>
  <si>
    <t xml:space="preserve">Poznámka k souboru cen:_x000d_
1. Cenu -3201 lze použít i pro LTM při jakékoliv celkové ploše jednotlivě přes 30 m2._x000d_
2. Ceny jsou určeny pro případy, kdy se kořeny (pařezy) ponechají v půdě z důvodu stabilizace území._x000d_
3. V cenách jsou započteny i náklady na případné nutné odklizení na hromady do vzdálenosti 50 m nebo naložení na dopravní prostředek._x000d_
4. V cenách nejsou započteny náklady na další manipulaci s porostem, tyto práce se oceňují cenou souboru cen 162 30-15 Vodorovné přemístění smýcených křovin, katalogu 800-1 Zemní práce._x000d_
5. Množství jednotek se určí samostatně za každý objekt v m2 plochy rovné součtu půdorysných ploch omezených obalovými křivkami korun jednotlivých křovin a stromů, popř. jejich skupin, jejichž koruny se půdorysně překrývají; je-li tento součet ploch větší než půdorysná plocha staveniště, počítá se pouze s plochou staveniště._x000d_
6. Ponechané pařezy a kořeny nesmějí přesahovat výšku 150 mm nad přilehlým terénem; v této výšce se také měří průměr kmene._x000d_
</t>
  </si>
  <si>
    <t>111251111</t>
  </si>
  <si>
    <t>Drcení ořezaných větví D do 100 mm s odvozem do 20 km</t>
  </si>
  <si>
    <t>m3</t>
  </si>
  <si>
    <t>-673667673</t>
  </si>
  <si>
    <t>Drcení ořezaných větví strojně - (štěpkování) s naložením na dopravní prostředek a odvozem drtě do 20 km a se složením o průměru větví do 100 mm</t>
  </si>
  <si>
    <t xml:space="preserve">Poznámka k souboru cen:_x000d_
1. V cenách nejsou započteny náklady na uložení drti na skládku._x000d_
2. Měří se objem nadrcené hmoty._x000d_
</t>
  </si>
  <si>
    <t>VV</t>
  </si>
  <si>
    <t>(9500+950)*0,020</t>
  </si>
  <si>
    <t>3</t>
  </si>
  <si>
    <t>112101101</t>
  </si>
  <si>
    <t>Odstranění stromů listnatých průměru kmene do 300 mm</t>
  </si>
  <si>
    <t>kus</t>
  </si>
  <si>
    <t>-287071737</t>
  </si>
  <si>
    <t>Odstranění stromů s odřezáním kmene a s odvětvením listnatých, průměru kmene přes 100 do 300 mm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</si>
  <si>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</si>
  <si>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9</t>
  </si>
  <si>
    <t>Ostatní konstrukce a práce, bourání</t>
  </si>
  <si>
    <t>938111111</t>
  </si>
  <si>
    <t>Čištění zdiva opěr, pilířů, křídel od mechu a jiné vegetace</t>
  </si>
  <si>
    <t>427107396</t>
  </si>
  <si>
    <t xml:space="preserve">Poznámka k souboru cen:_x000d_
1. Cena je určena pro čištění jakéhokoliv zdiva._x000d_
2. Počet měrných jednotek se měří v m2 čištěné plochy zdiva._x000d_
</t>
  </si>
  <si>
    <t>5</t>
  </si>
  <si>
    <t>938121111</t>
  </si>
  <si>
    <t>Odstranění náletových křovin, dřevin a travnatého porostu ve výškách v okolí říms a křídel</t>
  </si>
  <si>
    <t>811372134</t>
  </si>
  <si>
    <t>Odstraňování náletových křovin, dřevin a travnatého porostu ve výškách v okolí mostních říms a křídel</t>
  </si>
  <si>
    <t>6</t>
  </si>
  <si>
    <t>938122111</t>
  </si>
  <si>
    <t>Ošetření řezných ploch dřevin na mostech D do 10 cm herbicidy</t>
  </si>
  <si>
    <t>415592656</t>
  </si>
  <si>
    <t>Ošetření řezných ploch porostů na mostech herbicidy průměru do 10 cm</t>
  </si>
  <si>
    <t>7</t>
  </si>
  <si>
    <t>938122112</t>
  </si>
  <si>
    <t>Ošetření řezných ploch dřevin na mostech D přes 10 cm herbicidy</t>
  </si>
  <si>
    <t>1400904859</t>
  </si>
  <si>
    <t>Ošetření řezných ploch porostů na mostech herbicidy průměru přes 10 cm</t>
  </si>
  <si>
    <t>8</t>
  </si>
  <si>
    <t>938122211</t>
  </si>
  <si>
    <t>Hubení porostů na mostech herbicidy postřikovačem</t>
  </si>
  <si>
    <t>42326572</t>
  </si>
  <si>
    <t>938131111</t>
  </si>
  <si>
    <t>Odstranění přebytečné zeminy (nánosů) u říms průčelního zdiva a křídel ručně</t>
  </si>
  <si>
    <t>398272976</t>
  </si>
  <si>
    <t>P</t>
  </si>
  <si>
    <t>Poznámka k položce:_x000d_
s naložením na dopravní prostředek nebo s přemístěním na hromady na vzdálenost do 20 m</t>
  </si>
  <si>
    <t>938902201</t>
  </si>
  <si>
    <t>Čištění příkopů ručně š dna do 400 mm objem nánosu do 0,15 m3/m</t>
  </si>
  <si>
    <t>m</t>
  </si>
  <si>
    <t>1534626350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</si>
  <si>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</si>
  <si>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 xml:space="preserve">Poznámka k souboru cen:_x000d_
1. Ceny nelze použít pro čištění příkopů zakrytých; toto čištění se oceňuje individuálně._x000d_
2. Pro volbu ceny se objem nánosu na 1 m délky příkopu určí jako podíl celkového množství nánosu všech příkopů objektu a jejich celkové délky._x000d_
3. V cenách nejsou započteny náklady na vodorovnou dopravu odstraněného materiálu, která se oceňuje cenami souboru cen 997 22-15 Vodorovná doprava suti._x000d_
</t>
  </si>
  <si>
    <t>11</t>
  </si>
  <si>
    <t>938902202</t>
  </si>
  <si>
    <t>Čištění příkopů ručně š dna do 400 mm objem nánosu do 0,30 m3/m</t>
  </si>
  <si>
    <t>-1729261948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</si>
  <si>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</si>
  <si>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12</t>
  </si>
  <si>
    <t>938902204</t>
  </si>
  <si>
    <t>Čištění příkopů ručně š dna přes 400 mm objem nánosu do 0,15 m3/m</t>
  </si>
  <si>
    <t>-1374341320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</si>
  <si>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</si>
  <si>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13</t>
  </si>
  <si>
    <t>938902206</t>
  </si>
  <si>
    <t>Čištění příkopů ručně š dna přes 400 mm objem nánosu do 0,50 m3/m</t>
  </si>
  <si>
    <t>-127701246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</si>
  <si>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</si>
  <si>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14</t>
  </si>
  <si>
    <t>952904121</t>
  </si>
  <si>
    <t>Čištění mostních objektů - ruční odstranění nánosů z otvorů v do 1,5 m</t>
  </si>
  <si>
    <t>-1041454231</t>
  </si>
  <si>
    <t>Čištění mostních objektů odstranění nánosů z otvorů ručně, světlé výšky otvoru do 1,5 m</t>
  </si>
  <si>
    <t xml:space="preserve">Poznámka k souboru cen:_x000d_
1. Množství měrných jednotek se určuje:_x000d_
a) u otvorů, vtoků a výtoků v m3 jejich objemu,_x000d_
b) u odvodňovačů v m jejich délky._x000d_
</t>
  </si>
  <si>
    <t>952904122</t>
  </si>
  <si>
    <t>Čištění mostních objektů - ruční odstranění nánosů z otvorů v přes 1,5 m</t>
  </si>
  <si>
    <t>1660948227</t>
  </si>
  <si>
    <t>Čištění mostních objektů odstranění nánosů z otvorů ručně, světlé výšky otvoru přes 1,5 m</t>
  </si>
  <si>
    <t>16</t>
  </si>
  <si>
    <t>952904151</t>
  </si>
  <si>
    <t>Čištění mostních objektů - pročištění vtoků a výtoků strojně</t>
  </si>
  <si>
    <t>824976118</t>
  </si>
  <si>
    <t>Čištění mostních objektů pročištění vtoků a výtoků strojně</t>
  </si>
  <si>
    <t>Poznámka k položce:_x000d_
s naložením na dopravní prostředek nebo s přemístěním na hromady na vzdálenost do 20 m. V ceně je zahrnuto použití mechanizace vč. její dopravy a posádky</t>
  </si>
  <si>
    <t>17</t>
  </si>
  <si>
    <t>952904152</t>
  </si>
  <si>
    <t>Čištění mostních objektů - pročištění vtoků a výtoků ručně</t>
  </si>
  <si>
    <t>-1702927526</t>
  </si>
  <si>
    <t>Čištění mostních objektů pročištění vtoků a výtoků ručně</t>
  </si>
  <si>
    <t>997</t>
  </si>
  <si>
    <t>Přesun sutě</t>
  </si>
  <si>
    <t>18</t>
  </si>
  <si>
    <t>997211511</t>
  </si>
  <si>
    <t>Vodorovná doprava suti po suchu na vzdálenost do 1 km</t>
  </si>
  <si>
    <t>t</t>
  </si>
  <si>
    <t>2095010322</t>
  </si>
  <si>
    <t>Vodorovná doprava suti nebo vybouraných hmot suti se složením a hrubým urovnáním, na vzdálenost do 1 km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</si>
  <si>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</si>
  <si>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19</t>
  </si>
  <si>
    <t>997211519</t>
  </si>
  <si>
    <t>Příplatek ZKD 1 km u vodorovné dopravy suti</t>
  </si>
  <si>
    <t>-1300780172</t>
  </si>
  <si>
    <t>Vodorovná doprava suti nebo vybouraných hmot suti se složením a hrubým urovnáním, na vzdálenost Příplatek k ceně za každý další i započatý 1 km přes 1 km</t>
  </si>
  <si>
    <t>75*14</t>
  </si>
  <si>
    <t>20</t>
  </si>
  <si>
    <t>997221611</t>
  </si>
  <si>
    <t>Nakládání suti na dopravní prostředky pro vodorovnou dopravu</t>
  </si>
  <si>
    <t>-1337215904</t>
  </si>
  <si>
    <t>Nakládání na dopravní prostředky pro vodorovnou dopravu suti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</si>
  <si>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</si>
  <si>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997221855</t>
  </si>
  <si>
    <t>Poplatek za uložení na skládce (skládkovné) zeminy a kameniva kód odpadu 170 504</t>
  </si>
  <si>
    <t>-440302169</t>
  </si>
  <si>
    <t>Poplatek za uložení stavebního odpadu na skládce (skládkovné) zeminy a kameniva zatříděného do Katalogu odpadů pod kódem 170 504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</si>
  <si>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</si>
  <si>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</si>
  <si>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</si>
  <si>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</si>
  <si>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</si>
  <si>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</si>
  <si>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</si>
  <si>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</si>
  <si>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</si>
  <si>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</si>
  <si>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</si>
  <si>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</si>
  <si>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93622265</t>
  </si>
  <si>
    <t>Hlavní tituly průvodních činností a nákladů průzkumné, geodetické a projektové práce geodetické práce</t>
  </si>
  <si>
    <t xml:space="preserve">Poznámka k položce:_x000d_
Vytyčení inženýrských sítí včetně zajištění dohledu správce sítí při provádění prací v blízkosti sítí. Při realizaci díla bude fakturováno dle skutečně provedených výkonů. POLOŽKU V NABÍDCE NEOCEŇOVAT_x000d_
</t>
  </si>
  <si>
    <t>VRN3</t>
  </si>
  <si>
    <t>Zařízení staveniště</t>
  </si>
  <si>
    <t>030001000</t>
  </si>
  <si>
    <t>Základní rozdělení průvodních činností a nákladů zařízení staveniště</t>
  </si>
  <si>
    <t>kpl</t>
  </si>
  <si>
    <t>592814135</t>
  </si>
  <si>
    <t xml:space="preserve">Poznámka k položce:_x000d_
Finanční zohlednění ZAŘÍZENÍ STAVENIŠTĚ na objektech - dodávky vody a energie, střežení pracoviště, uvedení pozemků do původního stavu. _x000d_
POLOŽKA BUDE DLE NÁSLEDNĚ DOPOČÍTANÉ % SAZBY ZE ZRN ZAHRNOVÁNA DO POLOŽKOVÉHO ROZPOČTU KAŽDÉHO ZADÁVANÉHO KONKRÉTNÍHO OBJEKTU._x000d_
_x000d_
</t>
  </si>
  <si>
    <t>VRN6</t>
  </si>
  <si>
    <t>Územní vlivy</t>
  </si>
  <si>
    <t>060001000</t>
  </si>
  <si>
    <t>Základní rozdělení průvodních činností a nákladů územní vlivy</t>
  </si>
  <si>
    <t>2014775324</t>
  </si>
  <si>
    <t xml:space="preserve">Poznámka k položce:_x000d_
Finanční zohlednění územních vlivů - bezpečnostní hlídky dle Bp1 při provádění prací, příp. horší přístupnost objektů, příp. odlehlost objektů, rušení žel. provozem, přeprava pracovníků a použité mechanizace._x000d_
POLOŽKA BUDE DLE NÁSLEDNĚ DOPOČÍTANÉ % SAZBY ZE ZRN ZAHRNOVÁNA DO POLOŽKOVÉHO ROZPOČTU KAŽDÉHO ZADÁVANÉHO KONKRÉTNÍHO OBJEKTU._x000d_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</si>
</sst>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E7" s="29"/>
      <c r="BS7" s="15" t="s">
        <v>22</v>
      </c>
    </row>
    <row r="8" s="1" customFormat="1" ht="12" customHeight="1">
      <c r="B8" s="19"/>
      <c r="C8" s="20"/>
      <c r="D8" s="30" t="s">
        <v>23</v>
      </c>
      <c r="E8" s="20"/>
      <c r="F8" s="20"/>
      <c r="G8" s="20"/>
      <c r="H8" s="20"/>
      <c r="I8" s="20"/>
      <c r="J8" s="20"/>
      <c r="K8" s="25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25</v>
      </c>
      <c r="AL8" s="20"/>
      <c r="AM8" s="20"/>
      <c r="AN8" s="31" t="s">
        <v>26</v>
      </c>
      <c r="AO8" s="20"/>
      <c r="AP8" s="20"/>
      <c r="AQ8" s="20"/>
      <c r="AR8" s="18"/>
      <c r="BE8" s="29"/>
      <c r="BS8" s="15" t="s">
        <v>27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28</v>
      </c>
    </row>
    <row r="10" s="1" customFormat="1" ht="12" customHeight="1">
      <c r="B10" s="19"/>
      <c r="C10" s="20"/>
      <c r="D10" s="30" t="s">
        <v>29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30</v>
      </c>
      <c r="AL10" s="20"/>
      <c r="AM10" s="20"/>
      <c r="AN10" s="25" t="s">
        <v>31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33</v>
      </c>
      <c r="AL11" s="20"/>
      <c r="AM11" s="20"/>
      <c r="AN11" s="25" t="s">
        <v>34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30</v>
      </c>
      <c r="AL13" s="20"/>
      <c r="AM13" s="20"/>
      <c r="AN13" s="32" t="s">
        <v>36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36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33</v>
      </c>
      <c r="AL14" s="20"/>
      <c r="AM14" s="20"/>
      <c r="AN14" s="32" t="s">
        <v>36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30</v>
      </c>
      <c r="AL16" s="20"/>
      <c r="AM16" s="20"/>
      <c r="AN16" s="25" t="s">
        <v>20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38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33</v>
      </c>
      <c r="AL17" s="20"/>
      <c r="AM17" s="20"/>
      <c r="AN17" s="25" t="s">
        <v>20</v>
      </c>
      <c r="AO17" s="20"/>
      <c r="AP17" s="20"/>
      <c r="AQ17" s="20"/>
      <c r="AR17" s="18"/>
      <c r="BE17" s="29"/>
      <c r="BS17" s="15" t="s">
        <v>39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40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30</v>
      </c>
      <c r="AL19" s="20"/>
      <c r="AM19" s="20"/>
      <c r="AN19" s="25" t="s">
        <v>20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33</v>
      </c>
      <c r="AL20" s="20"/>
      <c r="AM20" s="20"/>
      <c r="AN20" s="25" t="s">
        <v>20</v>
      </c>
      <c r="AO20" s="20"/>
      <c r="AP20" s="20"/>
      <c r="AQ20" s="20"/>
      <c r="AR20" s="18"/>
      <c r="BE20" s="29"/>
      <c r="BS20" s="15" t="s">
        <v>39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41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42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47</v>
      </c>
      <c r="E29" s="45"/>
      <c r="F29" s="30" t="s">
        <v>48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50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54</v>
      </c>
      <c r="U35" s="52"/>
      <c r="V35" s="52"/>
      <c r="W35" s="52"/>
      <c r="X35" s="54" t="s">
        <v>55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65019227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vyšší zeleně v obvodu OŘ Ústí n.L. - OBLAST Č. 4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23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obvod Spravy mostů a tunelů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25</v>
      </c>
      <c r="AJ47" s="38"/>
      <c r="AK47" s="38"/>
      <c r="AL47" s="38"/>
      <c r="AM47" s="70" t="str">
        <f>IF(AN8= "","",AN8)</f>
        <v>16. 12. 2019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29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železnice, státní organizace;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37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57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35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40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58</v>
      </c>
      <c r="D52" s="85"/>
      <c r="E52" s="85"/>
      <c r="F52" s="85"/>
      <c r="G52" s="85"/>
      <c r="H52" s="86"/>
      <c r="I52" s="87" t="s">
        <v>59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60</v>
      </c>
      <c r="AH52" s="85"/>
      <c r="AI52" s="85"/>
      <c r="AJ52" s="85"/>
      <c r="AK52" s="85"/>
      <c r="AL52" s="85"/>
      <c r="AM52" s="85"/>
      <c r="AN52" s="87" t="s">
        <v>61</v>
      </c>
      <c r="AO52" s="85"/>
      <c r="AP52" s="85"/>
      <c r="AQ52" s="89" t="s">
        <v>62</v>
      </c>
      <c r="AR52" s="42"/>
      <c r="AS52" s="90" t="s">
        <v>63</v>
      </c>
      <c r="AT52" s="91" t="s">
        <v>64</v>
      </c>
      <c r="AU52" s="91" t="s">
        <v>65</v>
      </c>
      <c r="AV52" s="91" t="s">
        <v>66</v>
      </c>
      <c r="AW52" s="91" t="s">
        <v>67</v>
      </c>
      <c r="AX52" s="91" t="s">
        <v>68</v>
      </c>
      <c r="AY52" s="91" t="s">
        <v>69</v>
      </c>
      <c r="AZ52" s="91" t="s">
        <v>70</v>
      </c>
      <c r="BA52" s="91" t="s">
        <v>71</v>
      </c>
      <c r="BB52" s="91" t="s">
        <v>72</v>
      </c>
      <c r="BC52" s="91" t="s">
        <v>73</v>
      </c>
      <c r="BD52" s="92" t="s">
        <v>74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75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20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76</v>
      </c>
      <c r="BT54" s="107" t="s">
        <v>77</v>
      </c>
      <c r="BU54" s="108" t="s">
        <v>78</v>
      </c>
      <c r="BV54" s="107" t="s">
        <v>79</v>
      </c>
      <c r="BW54" s="107" t="s">
        <v>5</v>
      </c>
      <c r="BX54" s="107" t="s">
        <v>80</v>
      </c>
      <c r="CL54" s="107" t="s">
        <v>20</v>
      </c>
    </row>
    <row r="55" s="7" customFormat="1" ht="16.5" customHeight="1">
      <c r="A55" s="109" t="s">
        <v>81</v>
      </c>
      <c r="B55" s="110"/>
      <c r="C55" s="111"/>
      <c r="D55" s="112" t="s">
        <v>82</v>
      </c>
      <c r="E55" s="112"/>
      <c r="F55" s="112"/>
      <c r="G55" s="112"/>
      <c r="H55" s="112"/>
      <c r="I55" s="113"/>
      <c r="J55" s="112" t="s">
        <v>83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ZRN'!J30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84</v>
      </c>
      <c r="AR55" s="116"/>
      <c r="AS55" s="117">
        <v>0</v>
      </c>
      <c r="AT55" s="118">
        <f>ROUND(SUM(AV55:AW55),2)</f>
        <v>0</v>
      </c>
      <c r="AU55" s="119">
        <f>'01 - ZRN'!P83</f>
        <v>0</v>
      </c>
      <c r="AV55" s="118">
        <f>'01 - ZRN'!J33</f>
        <v>0</v>
      </c>
      <c r="AW55" s="118">
        <f>'01 - ZRN'!J34</f>
        <v>0</v>
      </c>
      <c r="AX55" s="118">
        <f>'01 - ZRN'!J35</f>
        <v>0</v>
      </c>
      <c r="AY55" s="118">
        <f>'01 - ZRN'!J36</f>
        <v>0</v>
      </c>
      <c r="AZ55" s="118">
        <f>'01 - ZRN'!F33</f>
        <v>0</v>
      </c>
      <c r="BA55" s="118">
        <f>'01 - ZRN'!F34</f>
        <v>0</v>
      </c>
      <c r="BB55" s="118">
        <f>'01 - ZRN'!F35</f>
        <v>0</v>
      </c>
      <c r="BC55" s="118">
        <f>'01 - ZRN'!F36</f>
        <v>0</v>
      </c>
      <c r="BD55" s="120">
        <f>'01 - ZRN'!F37</f>
        <v>0</v>
      </c>
      <c r="BE55" s="7"/>
      <c r="BT55" s="121" t="s">
        <v>22</v>
      </c>
      <c r="BV55" s="121" t="s">
        <v>79</v>
      </c>
      <c r="BW55" s="121" t="s">
        <v>85</v>
      </c>
      <c r="BX55" s="121" t="s">
        <v>5</v>
      </c>
      <c r="CL55" s="121" t="s">
        <v>20</v>
      </c>
      <c r="CM55" s="121" t="s">
        <v>86</v>
      </c>
    </row>
    <row r="56" s="7" customFormat="1" ht="16.5" customHeight="1">
      <c r="A56" s="109" t="s">
        <v>81</v>
      </c>
      <c r="B56" s="110"/>
      <c r="C56" s="111"/>
      <c r="D56" s="112" t="s">
        <v>87</v>
      </c>
      <c r="E56" s="112"/>
      <c r="F56" s="112"/>
      <c r="G56" s="112"/>
      <c r="H56" s="112"/>
      <c r="I56" s="113"/>
      <c r="J56" s="112" t="s">
        <v>88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VRN'!J30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84</v>
      </c>
      <c r="AR56" s="116"/>
      <c r="AS56" s="122">
        <v>0</v>
      </c>
      <c r="AT56" s="123">
        <f>ROUND(SUM(AV56:AW56),2)</f>
        <v>0</v>
      </c>
      <c r="AU56" s="124">
        <f>'02 - VRN'!P83</f>
        <v>0</v>
      </c>
      <c r="AV56" s="123">
        <f>'02 - VRN'!J33</f>
        <v>0</v>
      </c>
      <c r="AW56" s="123">
        <f>'02 - VRN'!J34</f>
        <v>0</v>
      </c>
      <c r="AX56" s="123">
        <f>'02 - VRN'!J35</f>
        <v>0</v>
      </c>
      <c r="AY56" s="123">
        <f>'02 - VRN'!J36</f>
        <v>0</v>
      </c>
      <c r="AZ56" s="123">
        <f>'02 - VRN'!F33</f>
        <v>0</v>
      </c>
      <c r="BA56" s="123">
        <f>'02 - VRN'!F34</f>
        <v>0</v>
      </c>
      <c r="BB56" s="123">
        <f>'02 - VRN'!F35</f>
        <v>0</v>
      </c>
      <c r="BC56" s="123">
        <f>'02 - VRN'!F36</f>
        <v>0</v>
      </c>
      <c r="BD56" s="125">
        <f>'02 - VRN'!F37</f>
        <v>0</v>
      </c>
      <c r="BE56" s="7"/>
      <c r="BT56" s="121" t="s">
        <v>22</v>
      </c>
      <c r="BV56" s="121" t="s">
        <v>79</v>
      </c>
      <c r="BW56" s="121" t="s">
        <v>89</v>
      </c>
      <c r="BX56" s="121" t="s">
        <v>5</v>
      </c>
      <c r="CL56" s="121" t="s">
        <v>20</v>
      </c>
      <c r="CM56" s="121" t="s">
        <v>86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saNn2IueF/NNHk9c0npulBfxPgeYJRDX32vwm/VniXkhZFhxnZ/JydNrtz7wLO2X8BpEbLks+jObysuQdUBr6A==" hashValue="2KICDHjb8e2lBxqnQ4N5jNUaiZRGXbpuK5Wwd5+GdsdiuCbED/tF0oos1MnfQgKBmVJR5guQkMgxhnDPr+K6C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ZRN'!C2" display="/"/>
    <hyperlink ref="A5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86</v>
      </c>
    </row>
    <row r="4" hidden="1" s="1" customFormat="1" ht="24.96" customHeight="1">
      <c r="B4" s="18"/>
      <c r="D4" s="130" t="s">
        <v>90</v>
      </c>
      <c r="I4" s="126"/>
      <c r="L4" s="18"/>
      <c r="M4" s="131" t="s">
        <v>10</v>
      </c>
      <c r="AT4" s="15" t="s">
        <v>4</v>
      </c>
    </row>
    <row r="5" hidden="1" s="1" customFormat="1" ht="6.96" customHeight="1">
      <c r="B5" s="18"/>
      <c r="I5" s="126"/>
      <c r="L5" s="18"/>
    </row>
    <row r="6" hidden="1" s="1" customFormat="1" ht="12" customHeight="1">
      <c r="B6" s="18"/>
      <c r="D6" s="132" t="s">
        <v>16</v>
      </c>
      <c r="I6" s="126"/>
      <c r="L6" s="18"/>
    </row>
    <row r="7" hidden="1" s="1" customFormat="1" ht="16.5" customHeight="1">
      <c r="B7" s="18"/>
      <c r="E7" s="133" t="str">
        <f>'Rekapitulace zakázky'!K6</f>
        <v>Údržba vyšší zeleně v obvodu OŘ Ústí n.L. - OBLAST Č. 4</v>
      </c>
      <c r="F7" s="132"/>
      <c r="G7" s="132"/>
      <c r="H7" s="132"/>
      <c r="I7" s="126"/>
      <c r="L7" s="18"/>
    </row>
    <row r="8" hidden="1" s="2" customFormat="1" ht="12" customHeight="1">
      <c r="A8" s="36"/>
      <c r="B8" s="42"/>
      <c r="C8" s="36"/>
      <c r="D8" s="132" t="s">
        <v>91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6" t="s">
        <v>92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2" t="s">
        <v>19</v>
      </c>
      <c r="E11" s="36"/>
      <c r="F11" s="137" t="s">
        <v>20</v>
      </c>
      <c r="G11" s="36"/>
      <c r="H11" s="36"/>
      <c r="I11" s="138" t="s">
        <v>21</v>
      </c>
      <c r="J11" s="137" t="s">
        <v>20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2" t="s">
        <v>23</v>
      </c>
      <c r="E12" s="36"/>
      <c r="F12" s="137" t="s">
        <v>24</v>
      </c>
      <c r="G12" s="36"/>
      <c r="H12" s="36"/>
      <c r="I12" s="138" t="s">
        <v>25</v>
      </c>
      <c r="J12" s="139" t="str">
        <f>'Rekapitulace zakázky'!AN8</f>
        <v>16. 12. 2019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2" t="s">
        <v>29</v>
      </c>
      <c r="E14" s="36"/>
      <c r="F14" s="36"/>
      <c r="G14" s="36"/>
      <c r="H14" s="36"/>
      <c r="I14" s="138" t="s">
        <v>30</v>
      </c>
      <c r="J14" s="137" t="s">
        <v>31</v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7" t="s">
        <v>32</v>
      </c>
      <c r="F15" s="36"/>
      <c r="G15" s="36"/>
      <c r="H15" s="36"/>
      <c r="I15" s="138" t="s">
        <v>33</v>
      </c>
      <c r="J15" s="137" t="s">
        <v>34</v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2" t="s">
        <v>35</v>
      </c>
      <c r="E17" s="36"/>
      <c r="F17" s="36"/>
      <c r="G17" s="36"/>
      <c r="H17" s="36"/>
      <c r="I17" s="138" t="s">
        <v>30</v>
      </c>
      <c r="J17" s="31" t="str">
        <f>'Rekapitulace zakázky'!AN13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7"/>
      <c r="G18" s="137"/>
      <c r="H18" s="137"/>
      <c r="I18" s="138" t="s">
        <v>33</v>
      </c>
      <c r="J18" s="31" t="str">
        <f>'Rekapitulace zakázky'!AN14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2" t="s">
        <v>37</v>
      </c>
      <c r="E20" s="36"/>
      <c r="F20" s="36"/>
      <c r="G20" s="36"/>
      <c r="H20" s="36"/>
      <c r="I20" s="138" t="s">
        <v>30</v>
      </c>
      <c r="J20" s="137" t="str">
        <f>IF('Rekapitulace zakázky'!AN16="","",'Rekapitulace zakázky'!AN16)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7" t="str">
        <f>IF('Rekapitulace zakázky'!E17="","",'Rekapitulace zakázky'!E17)</f>
        <v xml:space="preserve"> </v>
      </c>
      <c r="F21" s="36"/>
      <c r="G21" s="36"/>
      <c r="H21" s="36"/>
      <c r="I21" s="138" t="s">
        <v>33</v>
      </c>
      <c r="J21" s="137" t="str">
        <f>IF('Rekapitulace zakázky'!AN17="","",'Rekapitulace zakázky'!AN17)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2" t="s">
        <v>40</v>
      </c>
      <c r="E23" s="36"/>
      <c r="F23" s="36"/>
      <c r="G23" s="36"/>
      <c r="H23" s="36"/>
      <c r="I23" s="138" t="s">
        <v>30</v>
      </c>
      <c r="J23" s="137" t="str">
        <f>IF('Rekapitulace zakázky'!AN19="","",'Rekapitulace zakázky'!AN19)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7" t="str">
        <f>IF('Rekapitulace zakázky'!E20="","",'Rekapitulace zakázky'!E20)</f>
        <v xml:space="preserve"> </v>
      </c>
      <c r="F24" s="36"/>
      <c r="G24" s="36"/>
      <c r="H24" s="36"/>
      <c r="I24" s="138" t="s">
        <v>33</v>
      </c>
      <c r="J24" s="137" t="str">
        <f>IF('Rekapitulace zakázky'!AN20="","",'Rekapitulace zakázky'!AN20)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2" t="s">
        <v>41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83.25" customHeight="1">
      <c r="A27" s="140"/>
      <c r="B27" s="141"/>
      <c r="C27" s="140"/>
      <c r="D27" s="140"/>
      <c r="E27" s="142" t="s">
        <v>42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7" t="s">
        <v>43</v>
      </c>
      <c r="E30" s="36"/>
      <c r="F30" s="36"/>
      <c r="G30" s="36"/>
      <c r="H30" s="36"/>
      <c r="I30" s="134"/>
      <c r="J30" s="148">
        <f>ROUND(J83,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9" t="s">
        <v>45</v>
      </c>
      <c r="G32" s="36"/>
      <c r="H32" s="36"/>
      <c r="I32" s="150" t="s">
        <v>44</v>
      </c>
      <c r="J32" s="149" t="s">
        <v>46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1" t="s">
        <v>47</v>
      </c>
      <c r="E33" s="132" t="s">
        <v>48</v>
      </c>
      <c r="F33" s="152">
        <f>ROUND((SUM(BE83:BE152)),  2)</f>
        <v>0</v>
      </c>
      <c r="G33" s="36"/>
      <c r="H33" s="36"/>
      <c r="I33" s="153">
        <v>0.20999999999999999</v>
      </c>
      <c r="J33" s="152">
        <f>ROUND(((SUM(BE83:BE152))*I33),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2" t="s">
        <v>49</v>
      </c>
      <c r="F34" s="152">
        <f>ROUND((SUM(BF83:BF152)),  2)</f>
        <v>0</v>
      </c>
      <c r="G34" s="36"/>
      <c r="H34" s="36"/>
      <c r="I34" s="153">
        <v>0.14999999999999999</v>
      </c>
      <c r="J34" s="152">
        <f>ROUND(((SUM(BF83:BF152))*I34),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50</v>
      </c>
      <c r="F35" s="152">
        <f>ROUND((SUM(BG83:BG152)),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51</v>
      </c>
      <c r="F36" s="152">
        <f>ROUND((SUM(BH83:BH152)),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52</v>
      </c>
      <c r="F37" s="152">
        <f>ROUND((SUM(BI83:BI152)),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54"/>
      <c r="D39" s="155" t="s">
        <v>53</v>
      </c>
      <c r="E39" s="156"/>
      <c r="F39" s="156"/>
      <c r="G39" s="157" t="s">
        <v>54</v>
      </c>
      <c r="H39" s="158" t="s">
        <v>55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8" t="str">
        <f>E7</f>
        <v>Údržba vyšší zeleně v obvodu OŘ Ústí n.L. - OBLAST Č. 4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01 - ZRN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23</v>
      </c>
      <c r="D52" s="38"/>
      <c r="E52" s="38"/>
      <c r="F52" s="25" t="str">
        <f>F12</f>
        <v>obvod Spravy mostů a tunelů</v>
      </c>
      <c r="G52" s="38"/>
      <c r="H52" s="38"/>
      <c r="I52" s="138" t="s">
        <v>25</v>
      </c>
      <c r="J52" s="70" t="str">
        <f>IF(J12="","",J12)</f>
        <v>16. 12. 2019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29</v>
      </c>
      <c r="D54" s="38"/>
      <c r="E54" s="38"/>
      <c r="F54" s="25" t="str">
        <f>E15</f>
        <v>Správa železnice, státní organizace; OŘ ÚNL</v>
      </c>
      <c r="G54" s="38"/>
      <c r="H54" s="38"/>
      <c r="I54" s="138" t="s">
        <v>37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35</v>
      </c>
      <c r="D55" s="38"/>
      <c r="E55" s="38"/>
      <c r="F55" s="25" t="str">
        <f>IF(E18="","",E18)</f>
        <v>Vyplň údaj</v>
      </c>
      <c r="G55" s="38"/>
      <c r="H55" s="38"/>
      <c r="I55" s="138" t="s">
        <v>40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9" t="s">
        <v>94</v>
      </c>
      <c r="D57" s="170"/>
      <c r="E57" s="170"/>
      <c r="F57" s="170"/>
      <c r="G57" s="170"/>
      <c r="H57" s="170"/>
      <c r="I57" s="171"/>
      <c r="J57" s="172" t="s">
        <v>95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73" t="s">
        <v>75</v>
      </c>
      <c r="D59" s="38"/>
      <c r="E59" s="38"/>
      <c r="F59" s="38"/>
      <c r="G59" s="38"/>
      <c r="H59" s="38"/>
      <c r="I59" s="134"/>
      <c r="J59" s="100">
        <f>J83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hidden="1" s="9" customFormat="1" ht="24.96" customHeight="1">
      <c r="A60" s="9"/>
      <c r="B60" s="174"/>
      <c r="C60" s="175"/>
      <c r="D60" s="176" t="s">
        <v>97</v>
      </c>
      <c r="E60" s="177"/>
      <c r="F60" s="177"/>
      <c r="G60" s="177"/>
      <c r="H60" s="177"/>
      <c r="I60" s="178"/>
      <c r="J60" s="179">
        <f>J84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1"/>
      <c r="C61" s="182"/>
      <c r="D61" s="183" t="s">
        <v>98</v>
      </c>
      <c r="E61" s="184"/>
      <c r="F61" s="184"/>
      <c r="G61" s="184"/>
      <c r="H61" s="184"/>
      <c r="I61" s="185"/>
      <c r="J61" s="186">
        <f>J85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1"/>
      <c r="C62" s="182"/>
      <c r="D62" s="183" t="s">
        <v>99</v>
      </c>
      <c r="E62" s="184"/>
      <c r="F62" s="184"/>
      <c r="G62" s="184"/>
      <c r="H62" s="184"/>
      <c r="I62" s="185"/>
      <c r="J62" s="186">
        <f>J96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1"/>
      <c r="C63" s="182"/>
      <c r="D63" s="183" t="s">
        <v>100</v>
      </c>
      <c r="E63" s="184"/>
      <c r="F63" s="184"/>
      <c r="G63" s="184"/>
      <c r="H63" s="184"/>
      <c r="I63" s="185"/>
      <c r="J63" s="186">
        <f>J139</f>
        <v>0</v>
      </c>
      <c r="K63" s="182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134"/>
      <c r="J64" s="38"/>
      <c r="K64" s="3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hidden="1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164"/>
      <c r="J65" s="58"/>
      <c r="K65" s="58"/>
      <c r="L65" s="13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/>
    <row r="67" hidden="1"/>
    <row r="68" hidden="1"/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167"/>
      <c r="J69" s="60"/>
      <c r="K69" s="60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101</v>
      </c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8" t="str">
        <f>E7</f>
        <v>Údržba vyšší zeleně v obvodu OŘ Ústí n.L. - OBLAST Č. 4</v>
      </c>
      <c r="F73" s="30"/>
      <c r="G73" s="30"/>
      <c r="H73" s="30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91</v>
      </c>
      <c r="D74" s="38"/>
      <c r="E74" s="38"/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01 - ZRN</v>
      </c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23</v>
      </c>
      <c r="D77" s="38"/>
      <c r="E77" s="38"/>
      <c r="F77" s="25" t="str">
        <f>F12</f>
        <v>obvod Spravy mostů a tunelů</v>
      </c>
      <c r="G77" s="38"/>
      <c r="H77" s="38"/>
      <c r="I77" s="138" t="s">
        <v>25</v>
      </c>
      <c r="J77" s="70" t="str">
        <f>IF(J12="","",J12)</f>
        <v>16. 12. 2019</v>
      </c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4"/>
      <c r="J78" s="38"/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29</v>
      </c>
      <c r="D79" s="38"/>
      <c r="E79" s="38"/>
      <c r="F79" s="25" t="str">
        <f>E15</f>
        <v>Správa železnice, státní organizace; OŘ ÚNL</v>
      </c>
      <c r="G79" s="38"/>
      <c r="H79" s="38"/>
      <c r="I79" s="138" t="s">
        <v>37</v>
      </c>
      <c r="J79" s="34" t="str">
        <f>E21</f>
        <v xml:space="preserve"> 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35</v>
      </c>
      <c r="D80" s="38"/>
      <c r="E80" s="38"/>
      <c r="F80" s="25" t="str">
        <f>IF(E18="","",E18)</f>
        <v>Vyplň údaj</v>
      </c>
      <c r="G80" s="38"/>
      <c r="H80" s="38"/>
      <c r="I80" s="138" t="s">
        <v>40</v>
      </c>
      <c r="J80" s="34" t="str">
        <f>E24</f>
        <v xml:space="preserve"> </v>
      </c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134"/>
      <c r="J81" s="38"/>
      <c r="K81" s="38"/>
      <c r="L81" s="13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88"/>
      <c r="B82" s="189"/>
      <c r="C82" s="190" t="s">
        <v>102</v>
      </c>
      <c r="D82" s="191" t="s">
        <v>62</v>
      </c>
      <c r="E82" s="191" t="s">
        <v>58</v>
      </c>
      <c r="F82" s="191" t="s">
        <v>59</v>
      </c>
      <c r="G82" s="191" t="s">
        <v>103</v>
      </c>
      <c r="H82" s="191" t="s">
        <v>104</v>
      </c>
      <c r="I82" s="192" t="s">
        <v>105</v>
      </c>
      <c r="J82" s="191" t="s">
        <v>95</v>
      </c>
      <c r="K82" s="193" t="s">
        <v>106</v>
      </c>
      <c r="L82" s="194"/>
      <c r="M82" s="90" t="s">
        <v>20</v>
      </c>
      <c r="N82" s="91" t="s">
        <v>47</v>
      </c>
      <c r="O82" s="91" t="s">
        <v>107</v>
      </c>
      <c r="P82" s="91" t="s">
        <v>108</v>
      </c>
      <c r="Q82" s="91" t="s">
        <v>109</v>
      </c>
      <c r="R82" s="91" t="s">
        <v>110</v>
      </c>
      <c r="S82" s="91" t="s">
        <v>111</v>
      </c>
      <c r="T82" s="92" t="s">
        <v>112</v>
      </c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</row>
    <row r="83" s="2" customFormat="1" ht="22.8" customHeight="1">
      <c r="A83" s="36"/>
      <c r="B83" s="37"/>
      <c r="C83" s="97" t="s">
        <v>113</v>
      </c>
      <c r="D83" s="38"/>
      <c r="E83" s="38"/>
      <c r="F83" s="38"/>
      <c r="G83" s="38"/>
      <c r="H83" s="38"/>
      <c r="I83" s="134"/>
      <c r="J83" s="195">
        <f>BK83</f>
        <v>0</v>
      </c>
      <c r="K83" s="38"/>
      <c r="L83" s="42"/>
      <c r="M83" s="93"/>
      <c r="N83" s="196"/>
      <c r="O83" s="94"/>
      <c r="P83" s="197">
        <f>P84</f>
        <v>0</v>
      </c>
      <c r="Q83" s="94"/>
      <c r="R83" s="197">
        <f>R84</f>
        <v>0.00015099999999999998</v>
      </c>
      <c r="S83" s="94"/>
      <c r="T83" s="198">
        <f>T84</f>
        <v>206.30500000000001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76</v>
      </c>
      <c r="AU83" s="15" t="s">
        <v>96</v>
      </c>
      <c r="BK83" s="199">
        <f>BK84</f>
        <v>0</v>
      </c>
    </row>
    <row r="84" s="12" customFormat="1" ht="25.92" customHeight="1">
      <c r="A84" s="12"/>
      <c r="B84" s="200"/>
      <c r="C84" s="201"/>
      <c r="D84" s="202" t="s">
        <v>76</v>
      </c>
      <c r="E84" s="203" t="s">
        <v>114</v>
      </c>
      <c r="F84" s="203" t="s">
        <v>115</v>
      </c>
      <c r="G84" s="201"/>
      <c r="H84" s="201"/>
      <c r="I84" s="204"/>
      <c r="J84" s="205">
        <f>BK84</f>
        <v>0</v>
      </c>
      <c r="K84" s="201"/>
      <c r="L84" s="206"/>
      <c r="M84" s="207"/>
      <c r="N84" s="208"/>
      <c r="O84" s="208"/>
      <c r="P84" s="209">
        <f>P85+P96+P139</f>
        <v>0</v>
      </c>
      <c r="Q84" s="208"/>
      <c r="R84" s="209">
        <f>R85+R96+R139</f>
        <v>0.00015099999999999998</v>
      </c>
      <c r="S84" s="208"/>
      <c r="T84" s="210">
        <f>T85+T96+T139</f>
        <v>206.30500000000001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22</v>
      </c>
      <c r="AT84" s="212" t="s">
        <v>76</v>
      </c>
      <c r="AU84" s="212" t="s">
        <v>77</v>
      </c>
      <c r="AY84" s="211" t="s">
        <v>116</v>
      </c>
      <c r="BK84" s="213">
        <f>BK85+BK96+BK139</f>
        <v>0</v>
      </c>
    </row>
    <row r="85" s="12" customFormat="1" ht="22.8" customHeight="1">
      <c r="A85" s="12"/>
      <c r="B85" s="200"/>
      <c r="C85" s="201"/>
      <c r="D85" s="202" t="s">
        <v>76</v>
      </c>
      <c r="E85" s="214" t="s">
        <v>22</v>
      </c>
      <c r="F85" s="214" t="s">
        <v>117</v>
      </c>
      <c r="G85" s="201"/>
      <c r="H85" s="201"/>
      <c r="I85" s="204"/>
      <c r="J85" s="215">
        <f>BK85</f>
        <v>0</v>
      </c>
      <c r="K85" s="201"/>
      <c r="L85" s="206"/>
      <c r="M85" s="207"/>
      <c r="N85" s="208"/>
      <c r="O85" s="208"/>
      <c r="P85" s="209">
        <f>SUM(P86:P95)</f>
        <v>0</v>
      </c>
      <c r="Q85" s="208"/>
      <c r="R85" s="209">
        <f>SUM(R86:R95)</f>
        <v>0</v>
      </c>
      <c r="S85" s="208"/>
      <c r="T85" s="210">
        <f>SUM(T86:T95)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22</v>
      </c>
      <c r="AT85" s="212" t="s">
        <v>76</v>
      </c>
      <c r="AU85" s="212" t="s">
        <v>22</v>
      </c>
      <c r="AY85" s="211" t="s">
        <v>116</v>
      </c>
      <c r="BK85" s="213">
        <f>SUM(BK86:BK95)</f>
        <v>0</v>
      </c>
    </row>
    <row r="86" s="2" customFormat="1" ht="21.75" customHeight="1">
      <c r="A86" s="36"/>
      <c r="B86" s="37"/>
      <c r="C86" s="216" t="s">
        <v>22</v>
      </c>
      <c r="D86" s="216" t="s">
        <v>118</v>
      </c>
      <c r="E86" s="217" t="s">
        <v>119</v>
      </c>
      <c r="F86" s="218" t="s">
        <v>120</v>
      </c>
      <c r="G86" s="219" t="s">
        <v>121</v>
      </c>
      <c r="H86" s="220">
        <v>9500</v>
      </c>
      <c r="I86" s="221"/>
      <c r="J86" s="222">
        <f>ROUND(I86*H86,2)</f>
        <v>0</v>
      </c>
      <c r="K86" s="218" t="s">
        <v>122</v>
      </c>
      <c r="L86" s="42"/>
      <c r="M86" s="223" t="s">
        <v>20</v>
      </c>
      <c r="N86" s="224" t="s">
        <v>48</v>
      </c>
      <c r="O86" s="82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7" t="s">
        <v>123</v>
      </c>
      <c r="AT86" s="227" t="s">
        <v>118</v>
      </c>
      <c r="AU86" s="227" t="s">
        <v>86</v>
      </c>
      <c r="AY86" s="15" t="s">
        <v>116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5" t="s">
        <v>22</v>
      </c>
      <c r="BK86" s="228">
        <f>ROUND(I86*H86,2)</f>
        <v>0</v>
      </c>
      <c r="BL86" s="15" t="s">
        <v>123</v>
      </c>
      <c r="BM86" s="227" t="s">
        <v>124</v>
      </c>
    </row>
    <row r="87" s="2" customFormat="1">
      <c r="A87" s="36"/>
      <c r="B87" s="37"/>
      <c r="C87" s="38"/>
      <c r="D87" s="229" t="s">
        <v>125</v>
      </c>
      <c r="E87" s="38"/>
      <c r="F87" s="230" t="s">
        <v>126</v>
      </c>
      <c r="G87" s="38"/>
      <c r="H87" s="38"/>
      <c r="I87" s="134"/>
      <c r="J87" s="38"/>
      <c r="K87" s="38"/>
      <c r="L87" s="42"/>
      <c r="M87" s="231"/>
      <c r="N87" s="232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125</v>
      </c>
      <c r="AU87" s="15" t="s">
        <v>86</v>
      </c>
    </row>
    <row r="88" s="2" customFormat="1">
      <c r="A88" s="36"/>
      <c r="B88" s="37"/>
      <c r="C88" s="38"/>
      <c r="D88" s="229" t="s">
        <v>127</v>
      </c>
      <c r="E88" s="38"/>
      <c r="F88" s="233" t="s">
        <v>128</v>
      </c>
      <c r="G88" s="38"/>
      <c r="H88" s="38"/>
      <c r="I88" s="134"/>
      <c r="J88" s="38"/>
      <c r="K88" s="38"/>
      <c r="L88" s="42"/>
      <c r="M88" s="231"/>
      <c r="N88" s="232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127</v>
      </c>
      <c r="AU88" s="15" t="s">
        <v>86</v>
      </c>
    </row>
    <row r="89" s="2" customFormat="1" ht="21.75" customHeight="1">
      <c r="A89" s="36"/>
      <c r="B89" s="37"/>
      <c r="C89" s="216" t="s">
        <v>86</v>
      </c>
      <c r="D89" s="216" t="s">
        <v>118</v>
      </c>
      <c r="E89" s="217" t="s">
        <v>129</v>
      </c>
      <c r="F89" s="218" t="s">
        <v>130</v>
      </c>
      <c r="G89" s="219" t="s">
        <v>131</v>
      </c>
      <c r="H89" s="220">
        <v>209</v>
      </c>
      <c r="I89" s="221"/>
      <c r="J89" s="222">
        <f>ROUND(I89*H89,2)</f>
        <v>0</v>
      </c>
      <c r="K89" s="218" t="s">
        <v>122</v>
      </c>
      <c r="L89" s="42"/>
      <c r="M89" s="223" t="s">
        <v>20</v>
      </c>
      <c r="N89" s="224" t="s">
        <v>48</v>
      </c>
      <c r="O89" s="82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7" t="s">
        <v>123</v>
      </c>
      <c r="AT89" s="227" t="s">
        <v>118</v>
      </c>
      <c r="AU89" s="227" t="s">
        <v>86</v>
      </c>
      <c r="AY89" s="15" t="s">
        <v>116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5" t="s">
        <v>22</v>
      </c>
      <c r="BK89" s="228">
        <f>ROUND(I89*H89,2)</f>
        <v>0</v>
      </c>
      <c r="BL89" s="15" t="s">
        <v>123</v>
      </c>
      <c r="BM89" s="227" t="s">
        <v>132</v>
      </c>
    </row>
    <row r="90" s="2" customFormat="1">
      <c r="A90" s="36"/>
      <c r="B90" s="37"/>
      <c r="C90" s="38"/>
      <c r="D90" s="229" t="s">
        <v>125</v>
      </c>
      <c r="E90" s="38"/>
      <c r="F90" s="230" t="s">
        <v>133</v>
      </c>
      <c r="G90" s="38"/>
      <c r="H90" s="38"/>
      <c r="I90" s="134"/>
      <c r="J90" s="38"/>
      <c r="K90" s="38"/>
      <c r="L90" s="42"/>
      <c r="M90" s="231"/>
      <c r="N90" s="23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125</v>
      </c>
      <c r="AU90" s="15" t="s">
        <v>86</v>
      </c>
    </row>
    <row r="91" s="2" customFormat="1">
      <c r="A91" s="36"/>
      <c r="B91" s="37"/>
      <c r="C91" s="38"/>
      <c r="D91" s="229" t="s">
        <v>127</v>
      </c>
      <c r="E91" s="38"/>
      <c r="F91" s="233" t="s">
        <v>134</v>
      </c>
      <c r="G91" s="38"/>
      <c r="H91" s="38"/>
      <c r="I91" s="134"/>
      <c r="J91" s="38"/>
      <c r="K91" s="38"/>
      <c r="L91" s="42"/>
      <c r="M91" s="231"/>
      <c r="N91" s="232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127</v>
      </c>
      <c r="AU91" s="15" t="s">
        <v>86</v>
      </c>
    </row>
    <row r="92" s="13" customFormat="1">
      <c r="A92" s="13"/>
      <c r="B92" s="234"/>
      <c r="C92" s="235"/>
      <c r="D92" s="229" t="s">
        <v>135</v>
      </c>
      <c r="E92" s="236" t="s">
        <v>20</v>
      </c>
      <c r="F92" s="237" t="s">
        <v>136</v>
      </c>
      <c r="G92" s="235"/>
      <c r="H92" s="238">
        <v>209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4" t="s">
        <v>135</v>
      </c>
      <c r="AU92" s="244" t="s">
        <v>86</v>
      </c>
      <c r="AV92" s="13" t="s">
        <v>86</v>
      </c>
      <c r="AW92" s="13" t="s">
        <v>39</v>
      </c>
      <c r="AX92" s="13" t="s">
        <v>22</v>
      </c>
      <c r="AY92" s="244" t="s">
        <v>116</v>
      </c>
    </row>
    <row r="93" s="2" customFormat="1" ht="21.75" customHeight="1">
      <c r="A93" s="36"/>
      <c r="B93" s="37"/>
      <c r="C93" s="216" t="s">
        <v>137</v>
      </c>
      <c r="D93" s="216" t="s">
        <v>118</v>
      </c>
      <c r="E93" s="217" t="s">
        <v>138</v>
      </c>
      <c r="F93" s="218" t="s">
        <v>139</v>
      </c>
      <c r="G93" s="219" t="s">
        <v>140</v>
      </c>
      <c r="H93" s="220">
        <v>20</v>
      </c>
      <c r="I93" s="221"/>
      <c r="J93" s="222">
        <f>ROUND(I93*H93,2)</f>
        <v>0</v>
      </c>
      <c r="K93" s="218" t="s">
        <v>122</v>
      </c>
      <c r="L93" s="42"/>
      <c r="M93" s="223" t="s">
        <v>20</v>
      </c>
      <c r="N93" s="224" t="s">
        <v>48</v>
      </c>
      <c r="O93" s="82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7" t="s">
        <v>123</v>
      </c>
      <c r="AT93" s="227" t="s">
        <v>118</v>
      </c>
      <c r="AU93" s="227" t="s">
        <v>86</v>
      </c>
      <c r="AY93" s="15" t="s">
        <v>116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5" t="s">
        <v>22</v>
      </c>
      <c r="BK93" s="228">
        <f>ROUND(I93*H93,2)</f>
        <v>0</v>
      </c>
      <c r="BL93" s="15" t="s">
        <v>123</v>
      </c>
      <c r="BM93" s="227" t="s">
        <v>141</v>
      </c>
    </row>
    <row r="94" s="2" customFormat="1">
      <c r="A94" s="36"/>
      <c r="B94" s="37"/>
      <c r="C94" s="38"/>
      <c r="D94" s="229" t="s">
        <v>125</v>
      </c>
      <c r="E94" s="38"/>
      <c r="F94" s="230" t="s">
        <v>142</v>
      </c>
      <c r="G94" s="38"/>
      <c r="H94" s="38"/>
      <c r="I94" s="134"/>
      <c r="J94" s="38"/>
      <c r="K94" s="38"/>
      <c r="L94" s="42"/>
      <c r="M94" s="231"/>
      <c r="N94" s="232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125</v>
      </c>
      <c r="AU94" s="15" t="s">
        <v>86</v>
      </c>
    </row>
    <row r="95" s="2" customFormat="1">
      <c r="A95" s="36"/>
      <c r="B95" s="37"/>
      <c r="C95" s="38"/>
      <c r="D95" s="229" t="s">
        <v>127</v>
      </c>
      <c r="E95" s="38"/>
      <c r="F95" s="233" t="s">
        <v>143</v>
      </c>
      <c r="G95" s="38"/>
      <c r="H95" s="38"/>
      <c r="I95" s="134"/>
      <c r="J95" s="38"/>
      <c r="K95" s="38"/>
      <c r="L95" s="42"/>
      <c r="M95" s="231"/>
      <c r="N95" s="232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127</v>
      </c>
      <c r="AU95" s="15" t="s">
        <v>86</v>
      </c>
    </row>
    <row r="96" s="12" customFormat="1" ht="22.8" customHeight="1">
      <c r="A96" s="12"/>
      <c r="B96" s="200"/>
      <c r="C96" s="201"/>
      <c r="D96" s="202" t="s">
        <v>76</v>
      </c>
      <c r="E96" s="214" t="s">
        <v>144</v>
      </c>
      <c r="F96" s="214" t="s">
        <v>145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SUM(P97:P138)</f>
        <v>0</v>
      </c>
      <c r="Q96" s="208"/>
      <c r="R96" s="209">
        <f>SUM(R97:R138)</f>
        <v>0.00015099999999999998</v>
      </c>
      <c r="S96" s="208"/>
      <c r="T96" s="210">
        <f>SUM(T97:T138)</f>
        <v>206.30500000000001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22</v>
      </c>
      <c r="AT96" s="212" t="s">
        <v>76</v>
      </c>
      <c r="AU96" s="212" t="s">
        <v>22</v>
      </c>
      <c r="AY96" s="211" t="s">
        <v>116</v>
      </c>
      <c r="BK96" s="213">
        <f>SUM(BK97:BK138)</f>
        <v>0</v>
      </c>
    </row>
    <row r="97" s="2" customFormat="1" ht="21.75" customHeight="1">
      <c r="A97" s="36"/>
      <c r="B97" s="37"/>
      <c r="C97" s="216" t="s">
        <v>123</v>
      </c>
      <c r="D97" s="216" t="s">
        <v>118</v>
      </c>
      <c r="E97" s="217" t="s">
        <v>146</v>
      </c>
      <c r="F97" s="218" t="s">
        <v>147</v>
      </c>
      <c r="G97" s="219" t="s">
        <v>121</v>
      </c>
      <c r="H97" s="220">
        <v>300</v>
      </c>
      <c r="I97" s="221"/>
      <c r="J97" s="222">
        <f>ROUND(I97*H97,2)</f>
        <v>0</v>
      </c>
      <c r="K97" s="218" t="s">
        <v>122</v>
      </c>
      <c r="L97" s="42"/>
      <c r="M97" s="223" t="s">
        <v>20</v>
      </c>
      <c r="N97" s="224" t="s">
        <v>48</v>
      </c>
      <c r="O97" s="82"/>
      <c r="P97" s="225">
        <f>O97*H97</f>
        <v>0</v>
      </c>
      <c r="Q97" s="225">
        <v>0</v>
      </c>
      <c r="R97" s="225">
        <f>Q97*H97</f>
        <v>0</v>
      </c>
      <c r="S97" s="225">
        <v>0.00029999999999999997</v>
      </c>
      <c r="T97" s="226">
        <f>S97*H97</f>
        <v>0.089999999999999997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7" t="s">
        <v>123</v>
      </c>
      <c r="AT97" s="227" t="s">
        <v>118</v>
      </c>
      <c r="AU97" s="227" t="s">
        <v>86</v>
      </c>
      <c r="AY97" s="15" t="s">
        <v>116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5" t="s">
        <v>22</v>
      </c>
      <c r="BK97" s="228">
        <f>ROUND(I97*H97,2)</f>
        <v>0</v>
      </c>
      <c r="BL97" s="15" t="s">
        <v>123</v>
      </c>
      <c r="BM97" s="227" t="s">
        <v>148</v>
      </c>
    </row>
    <row r="98" s="2" customFormat="1">
      <c r="A98" s="36"/>
      <c r="B98" s="37"/>
      <c r="C98" s="38"/>
      <c r="D98" s="229" t="s">
        <v>125</v>
      </c>
      <c r="E98" s="38"/>
      <c r="F98" s="230" t="s">
        <v>147</v>
      </c>
      <c r="G98" s="38"/>
      <c r="H98" s="38"/>
      <c r="I98" s="134"/>
      <c r="J98" s="38"/>
      <c r="K98" s="38"/>
      <c r="L98" s="42"/>
      <c r="M98" s="231"/>
      <c r="N98" s="232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125</v>
      </c>
      <c r="AU98" s="15" t="s">
        <v>86</v>
      </c>
    </row>
    <row r="99" s="2" customFormat="1">
      <c r="A99" s="36"/>
      <c r="B99" s="37"/>
      <c r="C99" s="38"/>
      <c r="D99" s="229" t="s">
        <v>127</v>
      </c>
      <c r="E99" s="38"/>
      <c r="F99" s="233" t="s">
        <v>149</v>
      </c>
      <c r="G99" s="38"/>
      <c r="H99" s="38"/>
      <c r="I99" s="134"/>
      <c r="J99" s="38"/>
      <c r="K99" s="38"/>
      <c r="L99" s="42"/>
      <c r="M99" s="231"/>
      <c r="N99" s="232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127</v>
      </c>
      <c r="AU99" s="15" t="s">
        <v>86</v>
      </c>
    </row>
    <row r="100" s="2" customFormat="1" ht="21.75" customHeight="1">
      <c r="A100" s="36"/>
      <c r="B100" s="37"/>
      <c r="C100" s="216" t="s">
        <v>150</v>
      </c>
      <c r="D100" s="216" t="s">
        <v>118</v>
      </c>
      <c r="E100" s="217" t="s">
        <v>151</v>
      </c>
      <c r="F100" s="218" t="s">
        <v>152</v>
      </c>
      <c r="G100" s="219" t="s">
        <v>121</v>
      </c>
      <c r="H100" s="220">
        <v>1000</v>
      </c>
      <c r="I100" s="221"/>
      <c r="J100" s="222">
        <f>ROUND(I100*H100,2)</f>
        <v>0</v>
      </c>
      <c r="K100" s="218" t="s">
        <v>122</v>
      </c>
      <c r="L100" s="42"/>
      <c r="M100" s="223" t="s">
        <v>20</v>
      </c>
      <c r="N100" s="224" t="s">
        <v>48</v>
      </c>
      <c r="O100" s="82"/>
      <c r="P100" s="225">
        <f>O100*H100</f>
        <v>0</v>
      </c>
      <c r="Q100" s="225">
        <v>0</v>
      </c>
      <c r="R100" s="225">
        <f>Q100*H100</f>
        <v>0</v>
      </c>
      <c r="S100" s="225">
        <v>0.00050000000000000001</v>
      </c>
      <c r="T100" s="226">
        <f>S100*H100</f>
        <v>0.5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7" t="s">
        <v>123</v>
      </c>
      <c r="AT100" s="227" t="s">
        <v>118</v>
      </c>
      <c r="AU100" s="227" t="s">
        <v>86</v>
      </c>
      <c r="AY100" s="15" t="s">
        <v>116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5" t="s">
        <v>22</v>
      </c>
      <c r="BK100" s="228">
        <f>ROUND(I100*H100,2)</f>
        <v>0</v>
      </c>
      <c r="BL100" s="15" t="s">
        <v>123</v>
      </c>
      <c r="BM100" s="227" t="s">
        <v>153</v>
      </c>
    </row>
    <row r="101" s="2" customFormat="1">
      <c r="A101" s="36"/>
      <c r="B101" s="37"/>
      <c r="C101" s="38"/>
      <c r="D101" s="229" t="s">
        <v>125</v>
      </c>
      <c r="E101" s="38"/>
      <c r="F101" s="230" t="s">
        <v>154</v>
      </c>
      <c r="G101" s="38"/>
      <c r="H101" s="38"/>
      <c r="I101" s="134"/>
      <c r="J101" s="38"/>
      <c r="K101" s="38"/>
      <c r="L101" s="42"/>
      <c r="M101" s="231"/>
      <c r="N101" s="232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125</v>
      </c>
      <c r="AU101" s="15" t="s">
        <v>86</v>
      </c>
    </row>
    <row r="102" s="2" customFormat="1" ht="21.75" customHeight="1">
      <c r="A102" s="36"/>
      <c r="B102" s="37"/>
      <c r="C102" s="216" t="s">
        <v>155</v>
      </c>
      <c r="D102" s="216" t="s">
        <v>118</v>
      </c>
      <c r="E102" s="217" t="s">
        <v>156</v>
      </c>
      <c r="F102" s="218" t="s">
        <v>157</v>
      </c>
      <c r="G102" s="219" t="s">
        <v>140</v>
      </c>
      <c r="H102" s="220">
        <v>10</v>
      </c>
      <c r="I102" s="221"/>
      <c r="J102" s="222">
        <f>ROUND(I102*H102,2)</f>
        <v>0</v>
      </c>
      <c r="K102" s="218" t="s">
        <v>122</v>
      </c>
      <c r="L102" s="42"/>
      <c r="M102" s="223" t="s">
        <v>20</v>
      </c>
      <c r="N102" s="224" t="s">
        <v>48</v>
      </c>
      <c r="O102" s="82"/>
      <c r="P102" s="225">
        <f>O102*H102</f>
        <v>0</v>
      </c>
      <c r="Q102" s="225">
        <v>2.5000000000000002E-06</v>
      </c>
      <c r="R102" s="225">
        <f>Q102*H102</f>
        <v>2.5000000000000001E-05</v>
      </c>
      <c r="S102" s="225">
        <v>0</v>
      </c>
      <c r="T102" s="22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7" t="s">
        <v>123</v>
      </c>
      <c r="AT102" s="227" t="s">
        <v>118</v>
      </c>
      <c r="AU102" s="227" t="s">
        <v>86</v>
      </c>
      <c r="AY102" s="15" t="s">
        <v>116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5" t="s">
        <v>22</v>
      </c>
      <c r="BK102" s="228">
        <f>ROUND(I102*H102,2)</f>
        <v>0</v>
      </c>
      <c r="BL102" s="15" t="s">
        <v>123</v>
      </c>
      <c r="BM102" s="227" t="s">
        <v>158</v>
      </c>
    </row>
    <row r="103" s="2" customFormat="1">
      <c r="A103" s="36"/>
      <c r="B103" s="37"/>
      <c r="C103" s="38"/>
      <c r="D103" s="229" t="s">
        <v>125</v>
      </c>
      <c r="E103" s="38"/>
      <c r="F103" s="230" t="s">
        <v>159</v>
      </c>
      <c r="G103" s="38"/>
      <c r="H103" s="38"/>
      <c r="I103" s="134"/>
      <c r="J103" s="38"/>
      <c r="K103" s="38"/>
      <c r="L103" s="42"/>
      <c r="M103" s="231"/>
      <c r="N103" s="232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125</v>
      </c>
      <c r="AU103" s="15" t="s">
        <v>86</v>
      </c>
    </row>
    <row r="104" s="2" customFormat="1" ht="21.75" customHeight="1">
      <c r="A104" s="36"/>
      <c r="B104" s="37"/>
      <c r="C104" s="216" t="s">
        <v>160</v>
      </c>
      <c r="D104" s="216" t="s">
        <v>118</v>
      </c>
      <c r="E104" s="217" t="s">
        <v>161</v>
      </c>
      <c r="F104" s="218" t="s">
        <v>162</v>
      </c>
      <c r="G104" s="219" t="s">
        <v>140</v>
      </c>
      <c r="H104" s="220">
        <v>20</v>
      </c>
      <c r="I104" s="221"/>
      <c r="J104" s="222">
        <f>ROUND(I104*H104,2)</f>
        <v>0</v>
      </c>
      <c r="K104" s="218" t="s">
        <v>122</v>
      </c>
      <c r="L104" s="42"/>
      <c r="M104" s="223" t="s">
        <v>20</v>
      </c>
      <c r="N104" s="224" t="s">
        <v>48</v>
      </c>
      <c r="O104" s="82"/>
      <c r="P104" s="225">
        <f>O104*H104</f>
        <v>0</v>
      </c>
      <c r="Q104" s="225">
        <v>3.3000000000000002E-06</v>
      </c>
      <c r="R104" s="225">
        <f>Q104*H104</f>
        <v>6.6000000000000005E-05</v>
      </c>
      <c r="S104" s="225">
        <v>0</v>
      </c>
      <c r="T104" s="22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7" t="s">
        <v>123</v>
      </c>
      <c r="AT104" s="227" t="s">
        <v>118</v>
      </c>
      <c r="AU104" s="227" t="s">
        <v>86</v>
      </c>
      <c r="AY104" s="15" t="s">
        <v>116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5" t="s">
        <v>22</v>
      </c>
      <c r="BK104" s="228">
        <f>ROUND(I104*H104,2)</f>
        <v>0</v>
      </c>
      <c r="BL104" s="15" t="s">
        <v>123</v>
      </c>
      <c r="BM104" s="227" t="s">
        <v>163</v>
      </c>
    </row>
    <row r="105" s="2" customFormat="1">
      <c r="A105" s="36"/>
      <c r="B105" s="37"/>
      <c r="C105" s="38"/>
      <c r="D105" s="229" t="s">
        <v>125</v>
      </c>
      <c r="E105" s="38"/>
      <c r="F105" s="230" t="s">
        <v>164</v>
      </c>
      <c r="G105" s="38"/>
      <c r="H105" s="38"/>
      <c r="I105" s="134"/>
      <c r="J105" s="38"/>
      <c r="K105" s="38"/>
      <c r="L105" s="42"/>
      <c r="M105" s="231"/>
      <c r="N105" s="232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125</v>
      </c>
      <c r="AU105" s="15" t="s">
        <v>86</v>
      </c>
    </row>
    <row r="106" s="2" customFormat="1" ht="16.5" customHeight="1">
      <c r="A106" s="36"/>
      <c r="B106" s="37"/>
      <c r="C106" s="216" t="s">
        <v>165</v>
      </c>
      <c r="D106" s="216" t="s">
        <v>118</v>
      </c>
      <c r="E106" s="217" t="s">
        <v>166</v>
      </c>
      <c r="F106" s="218" t="s">
        <v>167</v>
      </c>
      <c r="G106" s="219" t="s">
        <v>121</v>
      </c>
      <c r="H106" s="220">
        <v>150</v>
      </c>
      <c r="I106" s="221"/>
      <c r="J106" s="222">
        <f>ROUND(I106*H106,2)</f>
        <v>0</v>
      </c>
      <c r="K106" s="218" t="s">
        <v>122</v>
      </c>
      <c r="L106" s="42"/>
      <c r="M106" s="223" t="s">
        <v>20</v>
      </c>
      <c r="N106" s="224" t="s">
        <v>48</v>
      </c>
      <c r="O106" s="82"/>
      <c r="P106" s="225">
        <f>O106*H106</f>
        <v>0</v>
      </c>
      <c r="Q106" s="225">
        <v>3.9999999999999998E-07</v>
      </c>
      <c r="R106" s="225">
        <f>Q106*H106</f>
        <v>5.9999999999999995E-05</v>
      </c>
      <c r="S106" s="225">
        <v>0</v>
      </c>
      <c r="T106" s="22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7" t="s">
        <v>123</v>
      </c>
      <c r="AT106" s="227" t="s">
        <v>118</v>
      </c>
      <c r="AU106" s="227" t="s">
        <v>86</v>
      </c>
      <c r="AY106" s="15" t="s">
        <v>116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5" t="s">
        <v>22</v>
      </c>
      <c r="BK106" s="228">
        <f>ROUND(I106*H106,2)</f>
        <v>0</v>
      </c>
      <c r="BL106" s="15" t="s">
        <v>123</v>
      </c>
      <c r="BM106" s="227" t="s">
        <v>168</v>
      </c>
    </row>
    <row r="107" s="2" customFormat="1">
      <c r="A107" s="36"/>
      <c r="B107" s="37"/>
      <c r="C107" s="38"/>
      <c r="D107" s="229" t="s">
        <v>125</v>
      </c>
      <c r="E107" s="38"/>
      <c r="F107" s="230" t="s">
        <v>167</v>
      </c>
      <c r="G107" s="38"/>
      <c r="H107" s="38"/>
      <c r="I107" s="134"/>
      <c r="J107" s="38"/>
      <c r="K107" s="38"/>
      <c r="L107" s="42"/>
      <c r="M107" s="231"/>
      <c r="N107" s="23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125</v>
      </c>
      <c r="AU107" s="15" t="s">
        <v>86</v>
      </c>
    </row>
    <row r="108" s="2" customFormat="1" ht="21.75" customHeight="1">
      <c r="A108" s="36"/>
      <c r="B108" s="37"/>
      <c r="C108" s="216" t="s">
        <v>144</v>
      </c>
      <c r="D108" s="216" t="s">
        <v>118</v>
      </c>
      <c r="E108" s="217" t="s">
        <v>169</v>
      </c>
      <c r="F108" s="218" t="s">
        <v>170</v>
      </c>
      <c r="G108" s="219" t="s">
        <v>131</v>
      </c>
      <c r="H108" s="220">
        <v>100</v>
      </c>
      <c r="I108" s="221"/>
      <c r="J108" s="222">
        <f>ROUND(I108*H108,2)</f>
        <v>0</v>
      </c>
      <c r="K108" s="218" t="s">
        <v>122</v>
      </c>
      <c r="L108" s="42"/>
      <c r="M108" s="223" t="s">
        <v>20</v>
      </c>
      <c r="N108" s="224" t="s">
        <v>48</v>
      </c>
      <c r="O108" s="82"/>
      <c r="P108" s="225">
        <f>O108*H108</f>
        <v>0</v>
      </c>
      <c r="Q108" s="225">
        <v>0</v>
      </c>
      <c r="R108" s="225">
        <f>Q108*H108</f>
        <v>0</v>
      </c>
      <c r="S108" s="225">
        <v>1.8</v>
      </c>
      <c r="T108" s="226">
        <f>S108*H108</f>
        <v>180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7" t="s">
        <v>123</v>
      </c>
      <c r="AT108" s="227" t="s">
        <v>118</v>
      </c>
      <c r="AU108" s="227" t="s">
        <v>86</v>
      </c>
      <c r="AY108" s="15" t="s">
        <v>116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5" t="s">
        <v>22</v>
      </c>
      <c r="BK108" s="228">
        <f>ROUND(I108*H108,2)</f>
        <v>0</v>
      </c>
      <c r="BL108" s="15" t="s">
        <v>123</v>
      </c>
      <c r="BM108" s="227" t="s">
        <v>171</v>
      </c>
    </row>
    <row r="109" s="2" customFormat="1">
      <c r="A109" s="36"/>
      <c r="B109" s="37"/>
      <c r="C109" s="38"/>
      <c r="D109" s="229" t="s">
        <v>125</v>
      </c>
      <c r="E109" s="38"/>
      <c r="F109" s="230" t="s">
        <v>170</v>
      </c>
      <c r="G109" s="38"/>
      <c r="H109" s="38"/>
      <c r="I109" s="134"/>
      <c r="J109" s="38"/>
      <c r="K109" s="38"/>
      <c r="L109" s="42"/>
      <c r="M109" s="231"/>
      <c r="N109" s="23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125</v>
      </c>
      <c r="AU109" s="15" t="s">
        <v>86</v>
      </c>
    </row>
    <row r="110" s="2" customFormat="1">
      <c r="A110" s="36"/>
      <c r="B110" s="37"/>
      <c r="C110" s="38"/>
      <c r="D110" s="229" t="s">
        <v>172</v>
      </c>
      <c r="E110" s="38"/>
      <c r="F110" s="233" t="s">
        <v>173</v>
      </c>
      <c r="G110" s="38"/>
      <c r="H110" s="38"/>
      <c r="I110" s="134"/>
      <c r="J110" s="38"/>
      <c r="K110" s="38"/>
      <c r="L110" s="42"/>
      <c r="M110" s="231"/>
      <c r="N110" s="232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172</v>
      </c>
      <c r="AU110" s="15" t="s">
        <v>86</v>
      </c>
    </row>
    <row r="111" s="2" customFormat="1" ht="21.75" customHeight="1">
      <c r="A111" s="36"/>
      <c r="B111" s="37"/>
      <c r="C111" s="216" t="s">
        <v>27</v>
      </c>
      <c r="D111" s="216" t="s">
        <v>118</v>
      </c>
      <c r="E111" s="217" t="s">
        <v>174</v>
      </c>
      <c r="F111" s="218" t="s">
        <v>175</v>
      </c>
      <c r="G111" s="219" t="s">
        <v>176</v>
      </c>
      <c r="H111" s="220">
        <v>100</v>
      </c>
      <c r="I111" s="221"/>
      <c r="J111" s="222">
        <f>ROUND(I111*H111,2)</f>
        <v>0</v>
      </c>
      <c r="K111" s="218" t="s">
        <v>122</v>
      </c>
      <c r="L111" s="42"/>
      <c r="M111" s="223" t="s">
        <v>20</v>
      </c>
      <c r="N111" s="224" t="s">
        <v>48</v>
      </c>
      <c r="O111" s="82"/>
      <c r="P111" s="225">
        <f>O111*H111</f>
        <v>0</v>
      </c>
      <c r="Q111" s="225">
        <v>0</v>
      </c>
      <c r="R111" s="225">
        <f>Q111*H111</f>
        <v>0</v>
      </c>
      <c r="S111" s="225">
        <v>0.085999999999999993</v>
      </c>
      <c r="T111" s="226">
        <f>S111*H111</f>
        <v>8.5999999999999996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7" t="s">
        <v>123</v>
      </c>
      <c r="AT111" s="227" t="s">
        <v>118</v>
      </c>
      <c r="AU111" s="227" t="s">
        <v>86</v>
      </c>
      <c r="AY111" s="15" t="s">
        <v>116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5" t="s">
        <v>22</v>
      </c>
      <c r="BK111" s="228">
        <f>ROUND(I111*H111,2)</f>
        <v>0</v>
      </c>
      <c r="BL111" s="15" t="s">
        <v>123</v>
      </c>
      <c r="BM111" s="227" t="s">
        <v>177</v>
      </c>
    </row>
    <row r="112" s="2" customFormat="1">
      <c r="A112" s="36"/>
      <c r="B112" s="37"/>
      <c r="C112" s="38"/>
      <c r="D112" s="229" t="s">
        <v>125</v>
      </c>
      <c r="E112" s="38"/>
      <c r="F112" s="230" t="s">
        <v>178</v>
      </c>
      <c r="G112" s="38"/>
      <c r="H112" s="38"/>
      <c r="I112" s="134"/>
      <c r="J112" s="38"/>
      <c r="K112" s="38"/>
      <c r="L112" s="42"/>
      <c r="M112" s="231"/>
      <c r="N112" s="232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125</v>
      </c>
      <c r="AU112" s="15" t="s">
        <v>86</v>
      </c>
    </row>
    <row r="113" s="2" customFormat="1">
      <c r="A113" s="36"/>
      <c r="B113" s="37"/>
      <c r="C113" s="38"/>
      <c r="D113" s="229" t="s">
        <v>127</v>
      </c>
      <c r="E113" s="38"/>
      <c r="F113" s="233" t="s">
        <v>179</v>
      </c>
      <c r="G113" s="38"/>
      <c r="H113" s="38"/>
      <c r="I113" s="134"/>
      <c r="J113" s="38"/>
      <c r="K113" s="38"/>
      <c r="L113" s="42"/>
      <c r="M113" s="231"/>
      <c r="N113" s="232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127</v>
      </c>
      <c r="AU113" s="15" t="s">
        <v>86</v>
      </c>
    </row>
    <row r="114" s="2" customFormat="1" ht="21.75" customHeight="1">
      <c r="A114" s="36"/>
      <c r="B114" s="37"/>
      <c r="C114" s="216" t="s">
        <v>180</v>
      </c>
      <c r="D114" s="216" t="s">
        <v>118</v>
      </c>
      <c r="E114" s="217" t="s">
        <v>181</v>
      </c>
      <c r="F114" s="218" t="s">
        <v>182</v>
      </c>
      <c r="G114" s="219" t="s">
        <v>176</v>
      </c>
      <c r="H114" s="220">
        <v>15</v>
      </c>
      <c r="I114" s="221"/>
      <c r="J114" s="222">
        <f>ROUND(I114*H114,2)</f>
        <v>0</v>
      </c>
      <c r="K114" s="218" t="s">
        <v>122</v>
      </c>
      <c r="L114" s="42"/>
      <c r="M114" s="223" t="s">
        <v>20</v>
      </c>
      <c r="N114" s="224" t="s">
        <v>48</v>
      </c>
      <c r="O114" s="82"/>
      <c r="P114" s="225">
        <f>O114*H114</f>
        <v>0</v>
      </c>
      <c r="Q114" s="225">
        <v>0</v>
      </c>
      <c r="R114" s="225">
        <f>Q114*H114</f>
        <v>0</v>
      </c>
      <c r="S114" s="225">
        <v>0.17199999999999999</v>
      </c>
      <c r="T114" s="226">
        <f>S114*H114</f>
        <v>2.5799999999999996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7" t="s">
        <v>123</v>
      </c>
      <c r="AT114" s="227" t="s">
        <v>118</v>
      </c>
      <c r="AU114" s="227" t="s">
        <v>86</v>
      </c>
      <c r="AY114" s="15" t="s">
        <v>116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5" t="s">
        <v>22</v>
      </c>
      <c r="BK114" s="228">
        <f>ROUND(I114*H114,2)</f>
        <v>0</v>
      </c>
      <c r="BL114" s="15" t="s">
        <v>123</v>
      </c>
      <c r="BM114" s="227" t="s">
        <v>183</v>
      </c>
    </row>
    <row r="115" s="2" customFormat="1">
      <c r="A115" s="36"/>
      <c r="B115" s="37"/>
      <c r="C115" s="38"/>
      <c r="D115" s="229" t="s">
        <v>125</v>
      </c>
      <c r="E115" s="38"/>
      <c r="F115" s="230" t="s">
        <v>184</v>
      </c>
      <c r="G115" s="38"/>
      <c r="H115" s="38"/>
      <c r="I115" s="134"/>
      <c r="J115" s="38"/>
      <c r="K115" s="38"/>
      <c r="L115" s="42"/>
      <c r="M115" s="231"/>
      <c r="N115" s="23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125</v>
      </c>
      <c r="AU115" s="15" t="s">
        <v>86</v>
      </c>
    </row>
    <row r="116" s="2" customFormat="1">
      <c r="A116" s="36"/>
      <c r="B116" s="37"/>
      <c r="C116" s="38"/>
      <c r="D116" s="229" t="s">
        <v>127</v>
      </c>
      <c r="E116" s="38"/>
      <c r="F116" s="233" t="s">
        <v>179</v>
      </c>
      <c r="G116" s="38"/>
      <c r="H116" s="38"/>
      <c r="I116" s="134"/>
      <c r="J116" s="38"/>
      <c r="K116" s="38"/>
      <c r="L116" s="42"/>
      <c r="M116" s="231"/>
      <c r="N116" s="232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127</v>
      </c>
      <c r="AU116" s="15" t="s">
        <v>86</v>
      </c>
    </row>
    <row r="117" s="2" customFormat="1" ht="21.75" customHeight="1">
      <c r="A117" s="36"/>
      <c r="B117" s="37"/>
      <c r="C117" s="216" t="s">
        <v>185</v>
      </c>
      <c r="D117" s="216" t="s">
        <v>118</v>
      </c>
      <c r="E117" s="217" t="s">
        <v>186</v>
      </c>
      <c r="F117" s="218" t="s">
        <v>187</v>
      </c>
      <c r="G117" s="219" t="s">
        <v>176</v>
      </c>
      <c r="H117" s="220">
        <v>60</v>
      </c>
      <c r="I117" s="221"/>
      <c r="J117" s="222">
        <f>ROUND(I117*H117,2)</f>
        <v>0</v>
      </c>
      <c r="K117" s="218" t="s">
        <v>122</v>
      </c>
      <c r="L117" s="42"/>
      <c r="M117" s="223" t="s">
        <v>20</v>
      </c>
      <c r="N117" s="224" t="s">
        <v>48</v>
      </c>
      <c r="O117" s="82"/>
      <c r="P117" s="225">
        <f>O117*H117</f>
        <v>0</v>
      </c>
      <c r="Q117" s="225">
        <v>0</v>
      </c>
      <c r="R117" s="225">
        <f>Q117*H117</f>
        <v>0</v>
      </c>
      <c r="S117" s="225">
        <v>0.097000000000000003</v>
      </c>
      <c r="T117" s="226">
        <f>S117*H117</f>
        <v>5.8200000000000003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7" t="s">
        <v>123</v>
      </c>
      <c r="AT117" s="227" t="s">
        <v>118</v>
      </c>
      <c r="AU117" s="227" t="s">
        <v>86</v>
      </c>
      <c r="AY117" s="15" t="s">
        <v>116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5" t="s">
        <v>22</v>
      </c>
      <c r="BK117" s="228">
        <f>ROUND(I117*H117,2)</f>
        <v>0</v>
      </c>
      <c r="BL117" s="15" t="s">
        <v>123</v>
      </c>
      <c r="BM117" s="227" t="s">
        <v>188</v>
      </c>
    </row>
    <row r="118" s="2" customFormat="1">
      <c r="A118" s="36"/>
      <c r="B118" s="37"/>
      <c r="C118" s="38"/>
      <c r="D118" s="229" t="s">
        <v>125</v>
      </c>
      <c r="E118" s="38"/>
      <c r="F118" s="230" t="s">
        <v>189</v>
      </c>
      <c r="G118" s="38"/>
      <c r="H118" s="38"/>
      <c r="I118" s="134"/>
      <c r="J118" s="38"/>
      <c r="K118" s="38"/>
      <c r="L118" s="42"/>
      <c r="M118" s="231"/>
      <c r="N118" s="232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125</v>
      </c>
      <c r="AU118" s="15" t="s">
        <v>86</v>
      </c>
    </row>
    <row r="119" s="2" customFormat="1">
      <c r="A119" s="36"/>
      <c r="B119" s="37"/>
      <c r="C119" s="38"/>
      <c r="D119" s="229" t="s">
        <v>127</v>
      </c>
      <c r="E119" s="38"/>
      <c r="F119" s="233" t="s">
        <v>179</v>
      </c>
      <c r="G119" s="38"/>
      <c r="H119" s="38"/>
      <c r="I119" s="134"/>
      <c r="J119" s="38"/>
      <c r="K119" s="38"/>
      <c r="L119" s="42"/>
      <c r="M119" s="231"/>
      <c r="N119" s="232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127</v>
      </c>
      <c r="AU119" s="15" t="s">
        <v>86</v>
      </c>
    </row>
    <row r="120" s="2" customFormat="1" ht="21.75" customHeight="1">
      <c r="A120" s="36"/>
      <c r="B120" s="37"/>
      <c r="C120" s="216" t="s">
        <v>190</v>
      </c>
      <c r="D120" s="216" t="s">
        <v>118</v>
      </c>
      <c r="E120" s="217" t="s">
        <v>191</v>
      </c>
      <c r="F120" s="218" t="s">
        <v>192</v>
      </c>
      <c r="G120" s="219" t="s">
        <v>176</v>
      </c>
      <c r="H120" s="220">
        <v>25</v>
      </c>
      <c r="I120" s="221"/>
      <c r="J120" s="222">
        <f>ROUND(I120*H120,2)</f>
        <v>0</v>
      </c>
      <c r="K120" s="218" t="s">
        <v>122</v>
      </c>
      <c r="L120" s="42"/>
      <c r="M120" s="223" t="s">
        <v>20</v>
      </c>
      <c r="N120" s="224" t="s">
        <v>48</v>
      </c>
      <c r="O120" s="82"/>
      <c r="P120" s="225">
        <f>O120*H120</f>
        <v>0</v>
      </c>
      <c r="Q120" s="225">
        <v>0</v>
      </c>
      <c r="R120" s="225">
        <f>Q120*H120</f>
        <v>0</v>
      </c>
      <c r="S120" s="225">
        <v>0.32400000000000001</v>
      </c>
      <c r="T120" s="226">
        <f>S120*H120</f>
        <v>8.0999999999999996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7" t="s">
        <v>123</v>
      </c>
      <c r="AT120" s="227" t="s">
        <v>118</v>
      </c>
      <c r="AU120" s="227" t="s">
        <v>86</v>
      </c>
      <c r="AY120" s="15" t="s">
        <v>116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5" t="s">
        <v>22</v>
      </c>
      <c r="BK120" s="228">
        <f>ROUND(I120*H120,2)</f>
        <v>0</v>
      </c>
      <c r="BL120" s="15" t="s">
        <v>123</v>
      </c>
      <c r="BM120" s="227" t="s">
        <v>193</v>
      </c>
    </row>
    <row r="121" s="2" customFormat="1">
      <c r="A121" s="36"/>
      <c r="B121" s="37"/>
      <c r="C121" s="38"/>
      <c r="D121" s="229" t="s">
        <v>125</v>
      </c>
      <c r="E121" s="38"/>
      <c r="F121" s="230" t="s">
        <v>194</v>
      </c>
      <c r="G121" s="38"/>
      <c r="H121" s="38"/>
      <c r="I121" s="134"/>
      <c r="J121" s="38"/>
      <c r="K121" s="38"/>
      <c r="L121" s="42"/>
      <c r="M121" s="231"/>
      <c r="N121" s="23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125</v>
      </c>
      <c r="AU121" s="15" t="s">
        <v>86</v>
      </c>
    </row>
    <row r="122" s="2" customFormat="1">
      <c r="A122" s="36"/>
      <c r="B122" s="37"/>
      <c r="C122" s="38"/>
      <c r="D122" s="229" t="s">
        <v>127</v>
      </c>
      <c r="E122" s="38"/>
      <c r="F122" s="233" t="s">
        <v>179</v>
      </c>
      <c r="G122" s="38"/>
      <c r="H122" s="38"/>
      <c r="I122" s="134"/>
      <c r="J122" s="38"/>
      <c r="K122" s="38"/>
      <c r="L122" s="42"/>
      <c r="M122" s="231"/>
      <c r="N122" s="232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127</v>
      </c>
      <c r="AU122" s="15" t="s">
        <v>86</v>
      </c>
    </row>
    <row r="123" s="2" customFormat="1" ht="21.75" customHeight="1">
      <c r="A123" s="36"/>
      <c r="B123" s="37"/>
      <c r="C123" s="216" t="s">
        <v>195</v>
      </c>
      <c r="D123" s="216" t="s">
        <v>118</v>
      </c>
      <c r="E123" s="217" t="s">
        <v>196</v>
      </c>
      <c r="F123" s="218" t="s">
        <v>197</v>
      </c>
      <c r="G123" s="219" t="s">
        <v>131</v>
      </c>
      <c r="H123" s="220">
        <v>40</v>
      </c>
      <c r="I123" s="221"/>
      <c r="J123" s="222">
        <f>ROUND(I123*H123,2)</f>
        <v>0</v>
      </c>
      <c r="K123" s="218" t="s">
        <v>122</v>
      </c>
      <c r="L123" s="42"/>
      <c r="M123" s="223" t="s">
        <v>20</v>
      </c>
      <c r="N123" s="224" t="s">
        <v>48</v>
      </c>
      <c r="O123" s="82"/>
      <c r="P123" s="225">
        <f>O123*H123</f>
        <v>0</v>
      </c>
      <c r="Q123" s="225">
        <v>0</v>
      </c>
      <c r="R123" s="225">
        <f>Q123*H123</f>
        <v>0</v>
      </c>
      <c r="S123" s="225">
        <v>0.001</v>
      </c>
      <c r="T123" s="226">
        <f>S123*H123</f>
        <v>0.040000000000000001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123</v>
      </c>
      <c r="AT123" s="227" t="s">
        <v>118</v>
      </c>
      <c r="AU123" s="227" t="s">
        <v>86</v>
      </c>
      <c r="AY123" s="15" t="s">
        <v>116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22</v>
      </c>
      <c r="BK123" s="228">
        <f>ROUND(I123*H123,2)</f>
        <v>0</v>
      </c>
      <c r="BL123" s="15" t="s">
        <v>123</v>
      </c>
      <c r="BM123" s="227" t="s">
        <v>198</v>
      </c>
    </row>
    <row r="124" s="2" customFormat="1">
      <c r="A124" s="36"/>
      <c r="B124" s="37"/>
      <c r="C124" s="38"/>
      <c r="D124" s="229" t="s">
        <v>125</v>
      </c>
      <c r="E124" s="38"/>
      <c r="F124" s="230" t="s">
        <v>199</v>
      </c>
      <c r="G124" s="38"/>
      <c r="H124" s="38"/>
      <c r="I124" s="134"/>
      <c r="J124" s="38"/>
      <c r="K124" s="38"/>
      <c r="L124" s="42"/>
      <c r="M124" s="231"/>
      <c r="N124" s="232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125</v>
      </c>
      <c r="AU124" s="15" t="s">
        <v>86</v>
      </c>
    </row>
    <row r="125" s="2" customFormat="1">
      <c r="A125" s="36"/>
      <c r="B125" s="37"/>
      <c r="C125" s="38"/>
      <c r="D125" s="229" t="s">
        <v>127</v>
      </c>
      <c r="E125" s="38"/>
      <c r="F125" s="233" t="s">
        <v>200</v>
      </c>
      <c r="G125" s="38"/>
      <c r="H125" s="38"/>
      <c r="I125" s="134"/>
      <c r="J125" s="38"/>
      <c r="K125" s="38"/>
      <c r="L125" s="42"/>
      <c r="M125" s="231"/>
      <c r="N125" s="232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127</v>
      </c>
      <c r="AU125" s="15" t="s">
        <v>86</v>
      </c>
    </row>
    <row r="126" s="2" customFormat="1">
      <c r="A126" s="36"/>
      <c r="B126" s="37"/>
      <c r="C126" s="38"/>
      <c r="D126" s="229" t="s">
        <v>172</v>
      </c>
      <c r="E126" s="38"/>
      <c r="F126" s="233" t="s">
        <v>173</v>
      </c>
      <c r="G126" s="38"/>
      <c r="H126" s="38"/>
      <c r="I126" s="134"/>
      <c r="J126" s="38"/>
      <c r="K126" s="38"/>
      <c r="L126" s="42"/>
      <c r="M126" s="231"/>
      <c r="N126" s="232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172</v>
      </c>
      <c r="AU126" s="15" t="s">
        <v>86</v>
      </c>
    </row>
    <row r="127" s="2" customFormat="1" ht="21.75" customHeight="1">
      <c r="A127" s="36"/>
      <c r="B127" s="37"/>
      <c r="C127" s="216" t="s">
        <v>8</v>
      </c>
      <c r="D127" s="216" t="s">
        <v>118</v>
      </c>
      <c r="E127" s="217" t="s">
        <v>201</v>
      </c>
      <c r="F127" s="218" t="s">
        <v>202</v>
      </c>
      <c r="G127" s="219" t="s">
        <v>131</v>
      </c>
      <c r="H127" s="220">
        <v>70</v>
      </c>
      <c r="I127" s="221"/>
      <c r="J127" s="222">
        <f>ROUND(I127*H127,2)</f>
        <v>0</v>
      </c>
      <c r="K127" s="218" t="s">
        <v>122</v>
      </c>
      <c r="L127" s="42"/>
      <c r="M127" s="223" t="s">
        <v>20</v>
      </c>
      <c r="N127" s="224" t="s">
        <v>48</v>
      </c>
      <c r="O127" s="82"/>
      <c r="P127" s="225">
        <f>O127*H127</f>
        <v>0</v>
      </c>
      <c r="Q127" s="225">
        <v>0</v>
      </c>
      <c r="R127" s="225">
        <f>Q127*H127</f>
        <v>0</v>
      </c>
      <c r="S127" s="225">
        <v>0.0015</v>
      </c>
      <c r="T127" s="226">
        <f>S127*H127</f>
        <v>0.105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123</v>
      </c>
      <c r="AT127" s="227" t="s">
        <v>118</v>
      </c>
      <c r="AU127" s="227" t="s">
        <v>86</v>
      </c>
      <c r="AY127" s="15" t="s">
        <v>116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22</v>
      </c>
      <c r="BK127" s="228">
        <f>ROUND(I127*H127,2)</f>
        <v>0</v>
      </c>
      <c r="BL127" s="15" t="s">
        <v>123</v>
      </c>
      <c r="BM127" s="227" t="s">
        <v>203</v>
      </c>
    </row>
    <row r="128" s="2" customFormat="1">
      <c r="A128" s="36"/>
      <c r="B128" s="37"/>
      <c r="C128" s="38"/>
      <c r="D128" s="229" t="s">
        <v>125</v>
      </c>
      <c r="E128" s="38"/>
      <c r="F128" s="230" t="s">
        <v>204</v>
      </c>
      <c r="G128" s="38"/>
      <c r="H128" s="38"/>
      <c r="I128" s="134"/>
      <c r="J128" s="38"/>
      <c r="K128" s="38"/>
      <c r="L128" s="42"/>
      <c r="M128" s="231"/>
      <c r="N128" s="232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125</v>
      </c>
      <c r="AU128" s="15" t="s">
        <v>86</v>
      </c>
    </row>
    <row r="129" s="2" customFormat="1">
      <c r="A129" s="36"/>
      <c r="B129" s="37"/>
      <c r="C129" s="38"/>
      <c r="D129" s="229" t="s">
        <v>127</v>
      </c>
      <c r="E129" s="38"/>
      <c r="F129" s="233" t="s">
        <v>200</v>
      </c>
      <c r="G129" s="38"/>
      <c r="H129" s="38"/>
      <c r="I129" s="134"/>
      <c r="J129" s="38"/>
      <c r="K129" s="38"/>
      <c r="L129" s="42"/>
      <c r="M129" s="231"/>
      <c r="N129" s="23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127</v>
      </c>
      <c r="AU129" s="15" t="s">
        <v>86</v>
      </c>
    </row>
    <row r="130" s="2" customFormat="1">
      <c r="A130" s="36"/>
      <c r="B130" s="37"/>
      <c r="C130" s="38"/>
      <c r="D130" s="229" t="s">
        <v>172</v>
      </c>
      <c r="E130" s="38"/>
      <c r="F130" s="233" t="s">
        <v>173</v>
      </c>
      <c r="G130" s="38"/>
      <c r="H130" s="38"/>
      <c r="I130" s="134"/>
      <c r="J130" s="38"/>
      <c r="K130" s="38"/>
      <c r="L130" s="42"/>
      <c r="M130" s="231"/>
      <c r="N130" s="232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172</v>
      </c>
      <c r="AU130" s="15" t="s">
        <v>86</v>
      </c>
    </row>
    <row r="131" s="2" customFormat="1" ht="21.75" customHeight="1">
      <c r="A131" s="36"/>
      <c r="B131" s="37"/>
      <c r="C131" s="216" t="s">
        <v>205</v>
      </c>
      <c r="D131" s="216" t="s">
        <v>118</v>
      </c>
      <c r="E131" s="217" t="s">
        <v>206</v>
      </c>
      <c r="F131" s="218" t="s">
        <v>207</v>
      </c>
      <c r="G131" s="219" t="s">
        <v>131</v>
      </c>
      <c r="H131" s="220">
        <v>70</v>
      </c>
      <c r="I131" s="221"/>
      <c r="J131" s="222">
        <f>ROUND(I131*H131,2)</f>
        <v>0</v>
      </c>
      <c r="K131" s="218" t="s">
        <v>122</v>
      </c>
      <c r="L131" s="42"/>
      <c r="M131" s="223" t="s">
        <v>20</v>
      </c>
      <c r="N131" s="224" t="s">
        <v>48</v>
      </c>
      <c r="O131" s="82"/>
      <c r="P131" s="225">
        <f>O131*H131</f>
        <v>0</v>
      </c>
      <c r="Q131" s="225">
        <v>0</v>
      </c>
      <c r="R131" s="225">
        <f>Q131*H131</f>
        <v>0</v>
      </c>
      <c r="S131" s="225">
        <v>0.001</v>
      </c>
      <c r="T131" s="226">
        <f>S131*H131</f>
        <v>0.070000000000000007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123</v>
      </c>
      <c r="AT131" s="227" t="s">
        <v>118</v>
      </c>
      <c r="AU131" s="227" t="s">
        <v>86</v>
      </c>
      <c r="AY131" s="15" t="s">
        <v>116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22</v>
      </c>
      <c r="BK131" s="228">
        <f>ROUND(I131*H131,2)</f>
        <v>0</v>
      </c>
      <c r="BL131" s="15" t="s">
        <v>123</v>
      </c>
      <c r="BM131" s="227" t="s">
        <v>208</v>
      </c>
    </row>
    <row r="132" s="2" customFormat="1">
      <c r="A132" s="36"/>
      <c r="B132" s="37"/>
      <c r="C132" s="38"/>
      <c r="D132" s="229" t="s">
        <v>125</v>
      </c>
      <c r="E132" s="38"/>
      <c r="F132" s="230" t="s">
        <v>209</v>
      </c>
      <c r="G132" s="38"/>
      <c r="H132" s="38"/>
      <c r="I132" s="134"/>
      <c r="J132" s="38"/>
      <c r="K132" s="38"/>
      <c r="L132" s="42"/>
      <c r="M132" s="231"/>
      <c r="N132" s="232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125</v>
      </c>
      <c r="AU132" s="15" t="s">
        <v>86</v>
      </c>
    </row>
    <row r="133" s="2" customFormat="1">
      <c r="A133" s="36"/>
      <c r="B133" s="37"/>
      <c r="C133" s="38"/>
      <c r="D133" s="229" t="s">
        <v>127</v>
      </c>
      <c r="E133" s="38"/>
      <c r="F133" s="233" t="s">
        <v>200</v>
      </c>
      <c r="G133" s="38"/>
      <c r="H133" s="38"/>
      <c r="I133" s="134"/>
      <c r="J133" s="38"/>
      <c r="K133" s="38"/>
      <c r="L133" s="42"/>
      <c r="M133" s="231"/>
      <c r="N133" s="232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127</v>
      </c>
      <c r="AU133" s="15" t="s">
        <v>86</v>
      </c>
    </row>
    <row r="134" s="2" customFormat="1">
      <c r="A134" s="36"/>
      <c r="B134" s="37"/>
      <c r="C134" s="38"/>
      <c r="D134" s="229" t="s">
        <v>172</v>
      </c>
      <c r="E134" s="38"/>
      <c r="F134" s="233" t="s">
        <v>210</v>
      </c>
      <c r="G134" s="38"/>
      <c r="H134" s="38"/>
      <c r="I134" s="134"/>
      <c r="J134" s="38"/>
      <c r="K134" s="38"/>
      <c r="L134" s="42"/>
      <c r="M134" s="231"/>
      <c r="N134" s="232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172</v>
      </c>
      <c r="AU134" s="15" t="s">
        <v>86</v>
      </c>
    </row>
    <row r="135" s="2" customFormat="1" ht="21.75" customHeight="1">
      <c r="A135" s="36"/>
      <c r="B135" s="37"/>
      <c r="C135" s="216" t="s">
        <v>211</v>
      </c>
      <c r="D135" s="216" t="s">
        <v>118</v>
      </c>
      <c r="E135" s="217" t="s">
        <v>212</v>
      </c>
      <c r="F135" s="218" t="s">
        <v>213</v>
      </c>
      <c r="G135" s="219" t="s">
        <v>131</v>
      </c>
      <c r="H135" s="220">
        <v>400</v>
      </c>
      <c r="I135" s="221"/>
      <c r="J135" s="222">
        <f>ROUND(I135*H135,2)</f>
        <v>0</v>
      </c>
      <c r="K135" s="218" t="s">
        <v>122</v>
      </c>
      <c r="L135" s="42"/>
      <c r="M135" s="223" t="s">
        <v>20</v>
      </c>
      <c r="N135" s="224" t="s">
        <v>48</v>
      </c>
      <c r="O135" s="82"/>
      <c r="P135" s="225">
        <f>O135*H135</f>
        <v>0</v>
      </c>
      <c r="Q135" s="225">
        <v>0</v>
      </c>
      <c r="R135" s="225">
        <f>Q135*H135</f>
        <v>0</v>
      </c>
      <c r="S135" s="225">
        <v>0.001</v>
      </c>
      <c r="T135" s="226">
        <f>S135*H135</f>
        <v>0.40000000000000002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123</v>
      </c>
      <c r="AT135" s="227" t="s">
        <v>118</v>
      </c>
      <c r="AU135" s="227" t="s">
        <v>86</v>
      </c>
      <c r="AY135" s="15" t="s">
        <v>116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22</v>
      </c>
      <c r="BK135" s="228">
        <f>ROUND(I135*H135,2)</f>
        <v>0</v>
      </c>
      <c r="BL135" s="15" t="s">
        <v>123</v>
      </c>
      <c r="BM135" s="227" t="s">
        <v>214</v>
      </c>
    </row>
    <row r="136" s="2" customFormat="1">
      <c r="A136" s="36"/>
      <c r="B136" s="37"/>
      <c r="C136" s="38"/>
      <c r="D136" s="229" t="s">
        <v>125</v>
      </c>
      <c r="E136" s="38"/>
      <c r="F136" s="230" t="s">
        <v>215</v>
      </c>
      <c r="G136" s="38"/>
      <c r="H136" s="38"/>
      <c r="I136" s="134"/>
      <c r="J136" s="38"/>
      <c r="K136" s="38"/>
      <c r="L136" s="42"/>
      <c r="M136" s="231"/>
      <c r="N136" s="232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125</v>
      </c>
      <c r="AU136" s="15" t="s">
        <v>86</v>
      </c>
    </row>
    <row r="137" s="2" customFormat="1">
      <c r="A137" s="36"/>
      <c r="B137" s="37"/>
      <c r="C137" s="38"/>
      <c r="D137" s="229" t="s">
        <v>127</v>
      </c>
      <c r="E137" s="38"/>
      <c r="F137" s="233" t="s">
        <v>200</v>
      </c>
      <c r="G137" s="38"/>
      <c r="H137" s="38"/>
      <c r="I137" s="134"/>
      <c r="J137" s="38"/>
      <c r="K137" s="38"/>
      <c r="L137" s="42"/>
      <c r="M137" s="231"/>
      <c r="N137" s="232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127</v>
      </c>
      <c r="AU137" s="15" t="s">
        <v>86</v>
      </c>
    </row>
    <row r="138" s="2" customFormat="1">
      <c r="A138" s="36"/>
      <c r="B138" s="37"/>
      <c r="C138" s="38"/>
      <c r="D138" s="229" t="s">
        <v>172</v>
      </c>
      <c r="E138" s="38"/>
      <c r="F138" s="233" t="s">
        <v>173</v>
      </c>
      <c r="G138" s="38"/>
      <c r="H138" s="38"/>
      <c r="I138" s="134"/>
      <c r="J138" s="38"/>
      <c r="K138" s="38"/>
      <c r="L138" s="42"/>
      <c r="M138" s="231"/>
      <c r="N138" s="232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172</v>
      </c>
      <c r="AU138" s="15" t="s">
        <v>86</v>
      </c>
    </row>
    <row r="139" s="12" customFormat="1" ht="22.8" customHeight="1">
      <c r="A139" s="12"/>
      <c r="B139" s="200"/>
      <c r="C139" s="201"/>
      <c r="D139" s="202" t="s">
        <v>76</v>
      </c>
      <c r="E139" s="214" t="s">
        <v>216</v>
      </c>
      <c r="F139" s="214" t="s">
        <v>217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SUM(P140:P152)</f>
        <v>0</v>
      </c>
      <c r="Q139" s="208"/>
      <c r="R139" s="209">
        <f>SUM(R140:R152)</f>
        <v>0</v>
      </c>
      <c r="S139" s="208"/>
      <c r="T139" s="210">
        <f>SUM(T140:T152)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22</v>
      </c>
      <c r="AT139" s="212" t="s">
        <v>76</v>
      </c>
      <c r="AU139" s="212" t="s">
        <v>22</v>
      </c>
      <c r="AY139" s="211" t="s">
        <v>116</v>
      </c>
      <c r="BK139" s="213">
        <f>SUM(BK140:BK152)</f>
        <v>0</v>
      </c>
    </row>
    <row r="140" s="2" customFormat="1" ht="21.75" customHeight="1">
      <c r="A140" s="36"/>
      <c r="B140" s="37"/>
      <c r="C140" s="216" t="s">
        <v>218</v>
      </c>
      <c r="D140" s="216" t="s">
        <v>118</v>
      </c>
      <c r="E140" s="217" t="s">
        <v>219</v>
      </c>
      <c r="F140" s="218" t="s">
        <v>220</v>
      </c>
      <c r="G140" s="219" t="s">
        <v>221</v>
      </c>
      <c r="H140" s="220">
        <v>75</v>
      </c>
      <c r="I140" s="221"/>
      <c r="J140" s="222">
        <f>ROUND(I140*H140,2)</f>
        <v>0</v>
      </c>
      <c r="K140" s="218" t="s">
        <v>122</v>
      </c>
      <c r="L140" s="42"/>
      <c r="M140" s="223" t="s">
        <v>20</v>
      </c>
      <c r="N140" s="224" t="s">
        <v>48</v>
      </c>
      <c r="O140" s="82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123</v>
      </c>
      <c r="AT140" s="227" t="s">
        <v>118</v>
      </c>
      <c r="AU140" s="227" t="s">
        <v>86</v>
      </c>
      <c r="AY140" s="15" t="s">
        <v>116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22</v>
      </c>
      <c r="BK140" s="228">
        <f>ROUND(I140*H140,2)</f>
        <v>0</v>
      </c>
      <c r="BL140" s="15" t="s">
        <v>123</v>
      </c>
      <c r="BM140" s="227" t="s">
        <v>222</v>
      </c>
    </row>
    <row r="141" s="2" customFormat="1">
      <c r="A141" s="36"/>
      <c r="B141" s="37"/>
      <c r="C141" s="38"/>
      <c r="D141" s="229" t="s">
        <v>125</v>
      </c>
      <c r="E141" s="38"/>
      <c r="F141" s="230" t="s">
        <v>223</v>
      </c>
      <c r="G141" s="38"/>
      <c r="H141" s="38"/>
      <c r="I141" s="134"/>
      <c r="J141" s="38"/>
      <c r="K141" s="38"/>
      <c r="L141" s="42"/>
      <c r="M141" s="231"/>
      <c r="N141" s="232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125</v>
      </c>
      <c r="AU141" s="15" t="s">
        <v>86</v>
      </c>
    </row>
    <row r="142" s="2" customFormat="1">
      <c r="A142" s="36"/>
      <c r="B142" s="37"/>
      <c r="C142" s="38"/>
      <c r="D142" s="229" t="s">
        <v>127</v>
      </c>
      <c r="E142" s="38"/>
      <c r="F142" s="233" t="s">
        <v>224</v>
      </c>
      <c r="G142" s="38"/>
      <c r="H142" s="38"/>
      <c r="I142" s="134"/>
      <c r="J142" s="38"/>
      <c r="K142" s="38"/>
      <c r="L142" s="42"/>
      <c r="M142" s="231"/>
      <c r="N142" s="232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127</v>
      </c>
      <c r="AU142" s="15" t="s">
        <v>86</v>
      </c>
    </row>
    <row r="143" s="2" customFormat="1" ht="16.5" customHeight="1">
      <c r="A143" s="36"/>
      <c r="B143" s="37"/>
      <c r="C143" s="216" t="s">
        <v>225</v>
      </c>
      <c r="D143" s="216" t="s">
        <v>118</v>
      </c>
      <c r="E143" s="217" t="s">
        <v>226</v>
      </c>
      <c r="F143" s="218" t="s">
        <v>227</v>
      </c>
      <c r="G143" s="219" t="s">
        <v>221</v>
      </c>
      <c r="H143" s="220">
        <v>1050</v>
      </c>
      <c r="I143" s="221"/>
      <c r="J143" s="222">
        <f>ROUND(I143*H143,2)</f>
        <v>0</v>
      </c>
      <c r="K143" s="218" t="s">
        <v>122</v>
      </c>
      <c r="L143" s="42"/>
      <c r="M143" s="223" t="s">
        <v>20</v>
      </c>
      <c r="N143" s="224" t="s">
        <v>48</v>
      </c>
      <c r="O143" s="82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123</v>
      </c>
      <c r="AT143" s="227" t="s">
        <v>118</v>
      </c>
      <c r="AU143" s="227" t="s">
        <v>86</v>
      </c>
      <c r="AY143" s="15" t="s">
        <v>116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22</v>
      </c>
      <c r="BK143" s="228">
        <f>ROUND(I143*H143,2)</f>
        <v>0</v>
      </c>
      <c r="BL143" s="15" t="s">
        <v>123</v>
      </c>
      <c r="BM143" s="227" t="s">
        <v>228</v>
      </c>
    </row>
    <row r="144" s="2" customFormat="1">
      <c r="A144" s="36"/>
      <c r="B144" s="37"/>
      <c r="C144" s="38"/>
      <c r="D144" s="229" t="s">
        <v>125</v>
      </c>
      <c r="E144" s="38"/>
      <c r="F144" s="230" t="s">
        <v>229</v>
      </c>
      <c r="G144" s="38"/>
      <c r="H144" s="38"/>
      <c r="I144" s="134"/>
      <c r="J144" s="38"/>
      <c r="K144" s="38"/>
      <c r="L144" s="42"/>
      <c r="M144" s="231"/>
      <c r="N144" s="232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125</v>
      </c>
      <c r="AU144" s="15" t="s">
        <v>86</v>
      </c>
    </row>
    <row r="145" s="2" customFormat="1">
      <c r="A145" s="36"/>
      <c r="B145" s="37"/>
      <c r="C145" s="38"/>
      <c r="D145" s="229" t="s">
        <v>127</v>
      </c>
      <c r="E145" s="38"/>
      <c r="F145" s="233" t="s">
        <v>224</v>
      </c>
      <c r="G145" s="38"/>
      <c r="H145" s="38"/>
      <c r="I145" s="134"/>
      <c r="J145" s="38"/>
      <c r="K145" s="38"/>
      <c r="L145" s="42"/>
      <c r="M145" s="231"/>
      <c r="N145" s="232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127</v>
      </c>
      <c r="AU145" s="15" t="s">
        <v>86</v>
      </c>
    </row>
    <row r="146" s="13" customFormat="1">
      <c r="A146" s="13"/>
      <c r="B146" s="234"/>
      <c r="C146" s="235"/>
      <c r="D146" s="229" t="s">
        <v>135</v>
      </c>
      <c r="E146" s="236" t="s">
        <v>20</v>
      </c>
      <c r="F146" s="237" t="s">
        <v>230</v>
      </c>
      <c r="G146" s="235"/>
      <c r="H146" s="238">
        <v>1050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135</v>
      </c>
      <c r="AU146" s="244" t="s">
        <v>86</v>
      </c>
      <c r="AV146" s="13" t="s">
        <v>86</v>
      </c>
      <c r="AW146" s="13" t="s">
        <v>39</v>
      </c>
      <c r="AX146" s="13" t="s">
        <v>22</v>
      </c>
      <c r="AY146" s="244" t="s">
        <v>116</v>
      </c>
    </row>
    <row r="147" s="2" customFormat="1" ht="21.75" customHeight="1">
      <c r="A147" s="36"/>
      <c r="B147" s="37"/>
      <c r="C147" s="216" t="s">
        <v>231</v>
      </c>
      <c r="D147" s="216" t="s">
        <v>118</v>
      </c>
      <c r="E147" s="217" t="s">
        <v>232</v>
      </c>
      <c r="F147" s="218" t="s">
        <v>233</v>
      </c>
      <c r="G147" s="219" t="s">
        <v>221</v>
      </c>
      <c r="H147" s="220">
        <v>75</v>
      </c>
      <c r="I147" s="221"/>
      <c r="J147" s="222">
        <f>ROUND(I147*H147,2)</f>
        <v>0</v>
      </c>
      <c r="K147" s="218" t="s">
        <v>122</v>
      </c>
      <c r="L147" s="42"/>
      <c r="M147" s="223" t="s">
        <v>20</v>
      </c>
      <c r="N147" s="224" t="s">
        <v>48</v>
      </c>
      <c r="O147" s="82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123</v>
      </c>
      <c r="AT147" s="227" t="s">
        <v>118</v>
      </c>
      <c r="AU147" s="227" t="s">
        <v>86</v>
      </c>
      <c r="AY147" s="15" t="s">
        <v>116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22</v>
      </c>
      <c r="BK147" s="228">
        <f>ROUND(I147*H147,2)</f>
        <v>0</v>
      </c>
      <c r="BL147" s="15" t="s">
        <v>123</v>
      </c>
      <c r="BM147" s="227" t="s">
        <v>234</v>
      </c>
    </row>
    <row r="148" s="2" customFormat="1">
      <c r="A148" s="36"/>
      <c r="B148" s="37"/>
      <c r="C148" s="38"/>
      <c r="D148" s="229" t="s">
        <v>125</v>
      </c>
      <c r="E148" s="38"/>
      <c r="F148" s="230" t="s">
        <v>235</v>
      </c>
      <c r="G148" s="38"/>
      <c r="H148" s="38"/>
      <c r="I148" s="134"/>
      <c r="J148" s="38"/>
      <c r="K148" s="38"/>
      <c r="L148" s="42"/>
      <c r="M148" s="231"/>
      <c r="N148" s="232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125</v>
      </c>
      <c r="AU148" s="15" t="s">
        <v>86</v>
      </c>
    </row>
    <row r="149" s="2" customFormat="1">
      <c r="A149" s="36"/>
      <c r="B149" s="37"/>
      <c r="C149" s="38"/>
      <c r="D149" s="229" t="s">
        <v>127</v>
      </c>
      <c r="E149" s="38"/>
      <c r="F149" s="233" t="s">
        <v>236</v>
      </c>
      <c r="G149" s="38"/>
      <c r="H149" s="38"/>
      <c r="I149" s="134"/>
      <c r="J149" s="38"/>
      <c r="K149" s="38"/>
      <c r="L149" s="42"/>
      <c r="M149" s="231"/>
      <c r="N149" s="232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127</v>
      </c>
      <c r="AU149" s="15" t="s">
        <v>86</v>
      </c>
    </row>
    <row r="150" s="2" customFormat="1" ht="21.75" customHeight="1">
      <c r="A150" s="36"/>
      <c r="B150" s="37"/>
      <c r="C150" s="216" t="s">
        <v>7</v>
      </c>
      <c r="D150" s="216" t="s">
        <v>118</v>
      </c>
      <c r="E150" s="217" t="s">
        <v>237</v>
      </c>
      <c r="F150" s="218" t="s">
        <v>238</v>
      </c>
      <c r="G150" s="219" t="s">
        <v>221</v>
      </c>
      <c r="H150" s="220">
        <v>75</v>
      </c>
      <c r="I150" s="221"/>
      <c r="J150" s="222">
        <f>ROUND(I150*H150,2)</f>
        <v>0</v>
      </c>
      <c r="K150" s="218" t="s">
        <v>122</v>
      </c>
      <c r="L150" s="42"/>
      <c r="M150" s="223" t="s">
        <v>20</v>
      </c>
      <c r="N150" s="224" t="s">
        <v>48</v>
      </c>
      <c r="O150" s="82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123</v>
      </c>
      <c r="AT150" s="227" t="s">
        <v>118</v>
      </c>
      <c r="AU150" s="227" t="s">
        <v>86</v>
      </c>
      <c r="AY150" s="15" t="s">
        <v>116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22</v>
      </c>
      <c r="BK150" s="228">
        <f>ROUND(I150*H150,2)</f>
        <v>0</v>
      </c>
      <c r="BL150" s="15" t="s">
        <v>123</v>
      </c>
      <c r="BM150" s="227" t="s">
        <v>239</v>
      </c>
    </row>
    <row r="151" s="2" customFormat="1">
      <c r="A151" s="36"/>
      <c r="B151" s="37"/>
      <c r="C151" s="38"/>
      <c r="D151" s="229" t="s">
        <v>125</v>
      </c>
      <c r="E151" s="38"/>
      <c r="F151" s="230" t="s">
        <v>240</v>
      </c>
      <c r="G151" s="38"/>
      <c r="H151" s="38"/>
      <c r="I151" s="134"/>
      <c r="J151" s="38"/>
      <c r="K151" s="38"/>
      <c r="L151" s="42"/>
      <c r="M151" s="231"/>
      <c r="N151" s="232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125</v>
      </c>
      <c r="AU151" s="15" t="s">
        <v>86</v>
      </c>
    </row>
    <row r="152" s="2" customFormat="1">
      <c r="A152" s="36"/>
      <c r="B152" s="37"/>
      <c r="C152" s="38"/>
      <c r="D152" s="229" t="s">
        <v>127</v>
      </c>
      <c r="E152" s="38"/>
      <c r="F152" s="233" t="s">
        <v>241</v>
      </c>
      <c r="G152" s="38"/>
      <c r="H152" s="38"/>
      <c r="I152" s="134"/>
      <c r="J152" s="38"/>
      <c r="K152" s="38"/>
      <c r="L152" s="42"/>
      <c r="M152" s="245"/>
      <c r="N152" s="246"/>
      <c r="O152" s="247"/>
      <c r="P152" s="247"/>
      <c r="Q152" s="247"/>
      <c r="R152" s="247"/>
      <c r="S152" s="247"/>
      <c r="T152" s="248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127</v>
      </c>
      <c r="AU152" s="15" t="s">
        <v>86</v>
      </c>
    </row>
    <row r="153" s="2" customFormat="1" ht="6.96" customHeight="1">
      <c r="A153" s="36"/>
      <c r="B153" s="57"/>
      <c r="C153" s="58"/>
      <c r="D153" s="58"/>
      <c r="E153" s="58"/>
      <c r="F153" s="58"/>
      <c r="G153" s="58"/>
      <c r="H153" s="58"/>
      <c r="I153" s="164"/>
      <c r="J153" s="58"/>
      <c r="K153" s="58"/>
      <c r="L153" s="42"/>
      <c r="M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</row>
  </sheetData>
  <sheetProtection sheet="1" autoFilter="0" formatColumns="0" formatRows="0" objects="1" scenarios="1" spinCount="100000" saltValue="9i+YaLDP3b+HblW4RW+OKi9+gmilPePCcB1HIL9LFx1IrlrGJ/FOEDbW19fC/4W2Wzm8s88aML8+bxz4PVYWKg==" hashValue="qvSWazVtx346i1IqnuJBT7uA9aKNtAxB4skMjqTYQv9DCkUa2favaeIppq5cpLefsMK0ayyl1vb8yXXs5qe97w==" algorithmName="SHA-512" password="CC35"/>
  <autoFilter ref="C82:K15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86</v>
      </c>
    </row>
    <row r="4" hidden="1" s="1" customFormat="1" ht="24.96" customHeight="1">
      <c r="B4" s="18"/>
      <c r="D4" s="130" t="s">
        <v>90</v>
      </c>
      <c r="I4" s="126"/>
      <c r="L4" s="18"/>
      <c r="M4" s="131" t="s">
        <v>10</v>
      </c>
      <c r="AT4" s="15" t="s">
        <v>4</v>
      </c>
    </row>
    <row r="5" hidden="1" s="1" customFormat="1" ht="6.96" customHeight="1">
      <c r="B5" s="18"/>
      <c r="I5" s="126"/>
      <c r="L5" s="18"/>
    </row>
    <row r="6" hidden="1" s="1" customFormat="1" ht="12" customHeight="1">
      <c r="B6" s="18"/>
      <c r="D6" s="132" t="s">
        <v>16</v>
      </c>
      <c r="I6" s="126"/>
      <c r="L6" s="18"/>
    </row>
    <row r="7" hidden="1" s="1" customFormat="1" ht="16.5" customHeight="1">
      <c r="B7" s="18"/>
      <c r="E7" s="133" t="str">
        <f>'Rekapitulace zakázky'!K6</f>
        <v>Údržba vyšší zeleně v obvodu OŘ Ústí n.L. - OBLAST Č. 4</v>
      </c>
      <c r="F7" s="132"/>
      <c r="G7" s="132"/>
      <c r="H7" s="132"/>
      <c r="I7" s="126"/>
      <c r="L7" s="18"/>
    </row>
    <row r="8" hidden="1" s="2" customFormat="1" ht="12" customHeight="1">
      <c r="A8" s="36"/>
      <c r="B8" s="42"/>
      <c r="C8" s="36"/>
      <c r="D8" s="132" t="s">
        <v>91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6" t="s">
        <v>242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2" t="s">
        <v>19</v>
      </c>
      <c r="E11" s="36"/>
      <c r="F11" s="137" t="s">
        <v>20</v>
      </c>
      <c r="G11" s="36"/>
      <c r="H11" s="36"/>
      <c r="I11" s="138" t="s">
        <v>21</v>
      </c>
      <c r="J11" s="137" t="s">
        <v>20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2" t="s">
        <v>23</v>
      </c>
      <c r="E12" s="36"/>
      <c r="F12" s="137" t="s">
        <v>24</v>
      </c>
      <c r="G12" s="36"/>
      <c r="H12" s="36"/>
      <c r="I12" s="138" t="s">
        <v>25</v>
      </c>
      <c r="J12" s="139" t="str">
        <f>'Rekapitulace zakázky'!AN8</f>
        <v>16. 12. 2019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2" t="s">
        <v>29</v>
      </c>
      <c r="E14" s="36"/>
      <c r="F14" s="36"/>
      <c r="G14" s="36"/>
      <c r="H14" s="36"/>
      <c r="I14" s="138" t="s">
        <v>30</v>
      </c>
      <c r="J14" s="137" t="s">
        <v>31</v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7" t="s">
        <v>32</v>
      </c>
      <c r="F15" s="36"/>
      <c r="G15" s="36"/>
      <c r="H15" s="36"/>
      <c r="I15" s="138" t="s">
        <v>33</v>
      </c>
      <c r="J15" s="137" t="s">
        <v>34</v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2" t="s">
        <v>35</v>
      </c>
      <c r="E17" s="36"/>
      <c r="F17" s="36"/>
      <c r="G17" s="36"/>
      <c r="H17" s="36"/>
      <c r="I17" s="138" t="s">
        <v>30</v>
      </c>
      <c r="J17" s="31" t="str">
        <f>'Rekapitulace zakázky'!AN13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7"/>
      <c r="G18" s="137"/>
      <c r="H18" s="137"/>
      <c r="I18" s="138" t="s">
        <v>33</v>
      </c>
      <c r="J18" s="31" t="str">
        <f>'Rekapitulace zakázky'!AN14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2" t="s">
        <v>37</v>
      </c>
      <c r="E20" s="36"/>
      <c r="F20" s="36"/>
      <c r="G20" s="36"/>
      <c r="H20" s="36"/>
      <c r="I20" s="138" t="s">
        <v>30</v>
      </c>
      <c r="J20" s="137" t="str">
        <f>IF('Rekapitulace zakázky'!AN16="","",'Rekapitulace zakázky'!AN16)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7" t="str">
        <f>IF('Rekapitulace zakázky'!E17="","",'Rekapitulace zakázky'!E17)</f>
        <v xml:space="preserve"> </v>
      </c>
      <c r="F21" s="36"/>
      <c r="G21" s="36"/>
      <c r="H21" s="36"/>
      <c r="I21" s="138" t="s">
        <v>33</v>
      </c>
      <c r="J21" s="137" t="str">
        <f>IF('Rekapitulace zakázky'!AN17="","",'Rekapitulace zakázky'!AN17)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2" t="s">
        <v>40</v>
      </c>
      <c r="E23" s="36"/>
      <c r="F23" s="36"/>
      <c r="G23" s="36"/>
      <c r="H23" s="36"/>
      <c r="I23" s="138" t="s">
        <v>30</v>
      </c>
      <c r="J23" s="137" t="str">
        <f>IF('Rekapitulace zakázky'!AN19="","",'Rekapitulace zakázky'!AN19)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7" t="str">
        <f>IF('Rekapitulace zakázky'!E20="","",'Rekapitulace zakázky'!E20)</f>
        <v xml:space="preserve"> </v>
      </c>
      <c r="F24" s="36"/>
      <c r="G24" s="36"/>
      <c r="H24" s="36"/>
      <c r="I24" s="138" t="s">
        <v>33</v>
      </c>
      <c r="J24" s="137" t="str">
        <f>IF('Rekapitulace zakázky'!AN20="","",'Rekapitulace zakázky'!AN20)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2" t="s">
        <v>41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83.25" customHeight="1">
      <c r="A27" s="140"/>
      <c r="B27" s="141"/>
      <c r="C27" s="140"/>
      <c r="D27" s="140"/>
      <c r="E27" s="142" t="s">
        <v>42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7" t="s">
        <v>43</v>
      </c>
      <c r="E30" s="36"/>
      <c r="F30" s="36"/>
      <c r="G30" s="36"/>
      <c r="H30" s="36"/>
      <c r="I30" s="134"/>
      <c r="J30" s="148">
        <f>ROUND(J83,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9" t="s">
        <v>45</v>
      </c>
      <c r="G32" s="36"/>
      <c r="H32" s="36"/>
      <c r="I32" s="150" t="s">
        <v>44</v>
      </c>
      <c r="J32" s="149" t="s">
        <v>46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1" t="s">
        <v>47</v>
      </c>
      <c r="E33" s="132" t="s">
        <v>48</v>
      </c>
      <c r="F33" s="152">
        <f>ROUND((SUM(BE83:BE96)),  2)</f>
        <v>0</v>
      </c>
      <c r="G33" s="36"/>
      <c r="H33" s="36"/>
      <c r="I33" s="153">
        <v>0.20999999999999999</v>
      </c>
      <c r="J33" s="152">
        <f>ROUND(((SUM(BE83:BE96))*I33),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2" t="s">
        <v>49</v>
      </c>
      <c r="F34" s="152">
        <f>ROUND((SUM(BF83:BF96)),  2)</f>
        <v>0</v>
      </c>
      <c r="G34" s="36"/>
      <c r="H34" s="36"/>
      <c r="I34" s="153">
        <v>0.14999999999999999</v>
      </c>
      <c r="J34" s="152">
        <f>ROUND(((SUM(BF83:BF96))*I34),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50</v>
      </c>
      <c r="F35" s="152">
        <f>ROUND((SUM(BG83:BG96)),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51</v>
      </c>
      <c r="F36" s="152">
        <f>ROUND((SUM(BH83:BH96)),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52</v>
      </c>
      <c r="F37" s="152">
        <f>ROUND((SUM(BI83:BI96)),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54"/>
      <c r="D39" s="155" t="s">
        <v>53</v>
      </c>
      <c r="E39" s="156"/>
      <c r="F39" s="156"/>
      <c r="G39" s="157" t="s">
        <v>54</v>
      </c>
      <c r="H39" s="158" t="s">
        <v>55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8" t="str">
        <f>E7</f>
        <v>Údržba vyšší zeleně v obvodu OŘ Ústí n.L. - OBLAST Č. 4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02 - VRN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23</v>
      </c>
      <c r="D52" s="38"/>
      <c r="E52" s="38"/>
      <c r="F52" s="25" t="str">
        <f>F12</f>
        <v>obvod Spravy mostů a tunelů</v>
      </c>
      <c r="G52" s="38"/>
      <c r="H52" s="38"/>
      <c r="I52" s="138" t="s">
        <v>25</v>
      </c>
      <c r="J52" s="70" t="str">
        <f>IF(J12="","",J12)</f>
        <v>16. 12. 2019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29</v>
      </c>
      <c r="D54" s="38"/>
      <c r="E54" s="38"/>
      <c r="F54" s="25" t="str">
        <f>E15</f>
        <v>Správa železnice, státní organizace; OŘ ÚNL</v>
      </c>
      <c r="G54" s="38"/>
      <c r="H54" s="38"/>
      <c r="I54" s="138" t="s">
        <v>37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35</v>
      </c>
      <c r="D55" s="38"/>
      <c r="E55" s="38"/>
      <c r="F55" s="25" t="str">
        <f>IF(E18="","",E18)</f>
        <v>Vyplň údaj</v>
      </c>
      <c r="G55" s="38"/>
      <c r="H55" s="38"/>
      <c r="I55" s="138" t="s">
        <v>40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9" t="s">
        <v>94</v>
      </c>
      <c r="D57" s="170"/>
      <c r="E57" s="170"/>
      <c r="F57" s="170"/>
      <c r="G57" s="170"/>
      <c r="H57" s="170"/>
      <c r="I57" s="171"/>
      <c r="J57" s="172" t="s">
        <v>95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73" t="s">
        <v>75</v>
      </c>
      <c r="D59" s="38"/>
      <c r="E59" s="38"/>
      <c r="F59" s="38"/>
      <c r="G59" s="38"/>
      <c r="H59" s="38"/>
      <c r="I59" s="134"/>
      <c r="J59" s="100">
        <f>J83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hidden="1" s="9" customFormat="1" ht="24.96" customHeight="1">
      <c r="A60" s="9"/>
      <c r="B60" s="174"/>
      <c r="C60" s="175"/>
      <c r="D60" s="176" t="s">
        <v>243</v>
      </c>
      <c r="E60" s="177"/>
      <c r="F60" s="177"/>
      <c r="G60" s="177"/>
      <c r="H60" s="177"/>
      <c r="I60" s="178"/>
      <c r="J60" s="179">
        <f>J84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1"/>
      <c r="C61" s="182"/>
      <c r="D61" s="183" t="s">
        <v>244</v>
      </c>
      <c r="E61" s="184"/>
      <c r="F61" s="184"/>
      <c r="G61" s="184"/>
      <c r="H61" s="184"/>
      <c r="I61" s="185"/>
      <c r="J61" s="186">
        <f>J85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1"/>
      <c r="C62" s="182"/>
      <c r="D62" s="183" t="s">
        <v>245</v>
      </c>
      <c r="E62" s="184"/>
      <c r="F62" s="184"/>
      <c r="G62" s="184"/>
      <c r="H62" s="184"/>
      <c r="I62" s="185"/>
      <c r="J62" s="186">
        <f>J89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1"/>
      <c r="C63" s="182"/>
      <c r="D63" s="183" t="s">
        <v>246</v>
      </c>
      <c r="E63" s="184"/>
      <c r="F63" s="184"/>
      <c r="G63" s="184"/>
      <c r="H63" s="184"/>
      <c r="I63" s="185"/>
      <c r="J63" s="186">
        <f>J93</f>
        <v>0</v>
      </c>
      <c r="K63" s="182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134"/>
      <c r="J64" s="38"/>
      <c r="K64" s="3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hidden="1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164"/>
      <c r="J65" s="58"/>
      <c r="K65" s="58"/>
      <c r="L65" s="13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/>
    <row r="67" hidden="1"/>
    <row r="68" hidden="1"/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167"/>
      <c r="J69" s="60"/>
      <c r="K69" s="60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101</v>
      </c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8" t="str">
        <f>E7</f>
        <v>Údržba vyšší zeleně v obvodu OŘ Ústí n.L. - OBLAST Č. 4</v>
      </c>
      <c r="F73" s="30"/>
      <c r="G73" s="30"/>
      <c r="H73" s="30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91</v>
      </c>
      <c r="D74" s="38"/>
      <c r="E74" s="38"/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02 - VRN</v>
      </c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23</v>
      </c>
      <c r="D77" s="38"/>
      <c r="E77" s="38"/>
      <c r="F77" s="25" t="str">
        <f>F12</f>
        <v>obvod Spravy mostů a tunelů</v>
      </c>
      <c r="G77" s="38"/>
      <c r="H77" s="38"/>
      <c r="I77" s="138" t="s">
        <v>25</v>
      </c>
      <c r="J77" s="70" t="str">
        <f>IF(J12="","",J12)</f>
        <v>16. 12. 2019</v>
      </c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4"/>
      <c r="J78" s="38"/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29</v>
      </c>
      <c r="D79" s="38"/>
      <c r="E79" s="38"/>
      <c r="F79" s="25" t="str">
        <f>E15</f>
        <v>Správa železnice, státní organizace; OŘ ÚNL</v>
      </c>
      <c r="G79" s="38"/>
      <c r="H79" s="38"/>
      <c r="I79" s="138" t="s">
        <v>37</v>
      </c>
      <c r="J79" s="34" t="str">
        <f>E21</f>
        <v xml:space="preserve"> 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35</v>
      </c>
      <c r="D80" s="38"/>
      <c r="E80" s="38"/>
      <c r="F80" s="25" t="str">
        <f>IF(E18="","",E18)</f>
        <v>Vyplň údaj</v>
      </c>
      <c r="G80" s="38"/>
      <c r="H80" s="38"/>
      <c r="I80" s="138" t="s">
        <v>40</v>
      </c>
      <c r="J80" s="34" t="str">
        <f>E24</f>
        <v xml:space="preserve"> </v>
      </c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134"/>
      <c r="J81" s="38"/>
      <c r="K81" s="38"/>
      <c r="L81" s="13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88"/>
      <c r="B82" s="189"/>
      <c r="C82" s="190" t="s">
        <v>102</v>
      </c>
      <c r="D82" s="191" t="s">
        <v>62</v>
      </c>
      <c r="E82" s="191" t="s">
        <v>58</v>
      </c>
      <c r="F82" s="191" t="s">
        <v>59</v>
      </c>
      <c r="G82" s="191" t="s">
        <v>103</v>
      </c>
      <c r="H82" s="191" t="s">
        <v>104</v>
      </c>
      <c r="I82" s="192" t="s">
        <v>105</v>
      </c>
      <c r="J82" s="191" t="s">
        <v>95</v>
      </c>
      <c r="K82" s="193" t="s">
        <v>106</v>
      </c>
      <c r="L82" s="194"/>
      <c r="M82" s="90" t="s">
        <v>20</v>
      </c>
      <c r="N82" s="91" t="s">
        <v>47</v>
      </c>
      <c r="O82" s="91" t="s">
        <v>107</v>
      </c>
      <c r="P82" s="91" t="s">
        <v>108</v>
      </c>
      <c r="Q82" s="91" t="s">
        <v>109</v>
      </c>
      <c r="R82" s="91" t="s">
        <v>110</v>
      </c>
      <c r="S82" s="91" t="s">
        <v>111</v>
      </c>
      <c r="T82" s="92" t="s">
        <v>112</v>
      </c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</row>
    <row r="83" s="2" customFormat="1" ht="22.8" customHeight="1">
      <c r="A83" s="36"/>
      <c r="B83" s="37"/>
      <c r="C83" s="97" t="s">
        <v>113</v>
      </c>
      <c r="D83" s="38"/>
      <c r="E83" s="38"/>
      <c r="F83" s="38"/>
      <c r="G83" s="38"/>
      <c r="H83" s="38"/>
      <c r="I83" s="134"/>
      <c r="J83" s="195">
        <f>BK83</f>
        <v>0</v>
      </c>
      <c r="K83" s="38"/>
      <c r="L83" s="42"/>
      <c r="M83" s="93"/>
      <c r="N83" s="196"/>
      <c r="O83" s="94"/>
      <c r="P83" s="197">
        <f>P84</f>
        <v>0</v>
      </c>
      <c r="Q83" s="94"/>
      <c r="R83" s="197">
        <f>R84</f>
        <v>0</v>
      </c>
      <c r="S83" s="94"/>
      <c r="T83" s="198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76</v>
      </c>
      <c r="AU83" s="15" t="s">
        <v>96</v>
      </c>
      <c r="BK83" s="199">
        <f>BK84</f>
        <v>0</v>
      </c>
    </row>
    <row r="84" s="12" customFormat="1" ht="25.92" customHeight="1">
      <c r="A84" s="12"/>
      <c r="B84" s="200"/>
      <c r="C84" s="201"/>
      <c r="D84" s="202" t="s">
        <v>76</v>
      </c>
      <c r="E84" s="203" t="s">
        <v>88</v>
      </c>
      <c r="F84" s="203" t="s">
        <v>247</v>
      </c>
      <c r="G84" s="201"/>
      <c r="H84" s="201"/>
      <c r="I84" s="204"/>
      <c r="J84" s="205">
        <f>BK84</f>
        <v>0</v>
      </c>
      <c r="K84" s="201"/>
      <c r="L84" s="206"/>
      <c r="M84" s="207"/>
      <c r="N84" s="208"/>
      <c r="O84" s="208"/>
      <c r="P84" s="209">
        <f>P85+P89+P93</f>
        <v>0</v>
      </c>
      <c r="Q84" s="208"/>
      <c r="R84" s="209">
        <f>R85+R89+R93</f>
        <v>0</v>
      </c>
      <c r="S84" s="208"/>
      <c r="T84" s="210">
        <f>T85+T89+T93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150</v>
      </c>
      <c r="AT84" s="212" t="s">
        <v>76</v>
      </c>
      <c r="AU84" s="212" t="s">
        <v>77</v>
      </c>
      <c r="AY84" s="211" t="s">
        <v>116</v>
      </c>
      <c r="BK84" s="213">
        <f>BK85+BK89+BK93</f>
        <v>0</v>
      </c>
    </row>
    <row r="85" s="12" customFormat="1" ht="22.8" customHeight="1">
      <c r="A85" s="12"/>
      <c r="B85" s="200"/>
      <c r="C85" s="201"/>
      <c r="D85" s="202" t="s">
        <v>76</v>
      </c>
      <c r="E85" s="214" t="s">
        <v>248</v>
      </c>
      <c r="F85" s="214" t="s">
        <v>249</v>
      </c>
      <c r="G85" s="201"/>
      <c r="H85" s="201"/>
      <c r="I85" s="204"/>
      <c r="J85" s="215">
        <f>BK85</f>
        <v>0</v>
      </c>
      <c r="K85" s="201"/>
      <c r="L85" s="206"/>
      <c r="M85" s="207"/>
      <c r="N85" s="208"/>
      <c r="O85" s="208"/>
      <c r="P85" s="209">
        <f>SUM(P86:P88)</f>
        <v>0</v>
      </c>
      <c r="Q85" s="208"/>
      <c r="R85" s="209">
        <f>SUM(R86:R88)</f>
        <v>0</v>
      </c>
      <c r="S85" s="208"/>
      <c r="T85" s="210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150</v>
      </c>
      <c r="AT85" s="212" t="s">
        <v>76</v>
      </c>
      <c r="AU85" s="212" t="s">
        <v>22</v>
      </c>
      <c r="AY85" s="211" t="s">
        <v>116</v>
      </c>
      <c r="BK85" s="213">
        <f>SUM(BK86:BK88)</f>
        <v>0</v>
      </c>
    </row>
    <row r="86" s="2" customFormat="1" ht="16.5" customHeight="1">
      <c r="A86" s="36"/>
      <c r="B86" s="37"/>
      <c r="C86" s="216" t="s">
        <v>22</v>
      </c>
      <c r="D86" s="216" t="s">
        <v>118</v>
      </c>
      <c r="E86" s="217" t="s">
        <v>250</v>
      </c>
      <c r="F86" s="218" t="s">
        <v>251</v>
      </c>
      <c r="G86" s="219" t="s">
        <v>140</v>
      </c>
      <c r="H86" s="220">
        <v>0</v>
      </c>
      <c r="I86" s="221"/>
      <c r="J86" s="222">
        <f>ROUND(I86*H86,2)</f>
        <v>0</v>
      </c>
      <c r="K86" s="218" t="s">
        <v>122</v>
      </c>
      <c r="L86" s="42"/>
      <c r="M86" s="223" t="s">
        <v>20</v>
      </c>
      <c r="N86" s="224" t="s">
        <v>48</v>
      </c>
      <c r="O86" s="82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7" t="s">
        <v>252</v>
      </c>
      <c r="AT86" s="227" t="s">
        <v>118</v>
      </c>
      <c r="AU86" s="227" t="s">
        <v>86</v>
      </c>
      <c r="AY86" s="15" t="s">
        <v>116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5" t="s">
        <v>22</v>
      </c>
      <c r="BK86" s="228">
        <f>ROUND(I86*H86,2)</f>
        <v>0</v>
      </c>
      <c r="BL86" s="15" t="s">
        <v>252</v>
      </c>
      <c r="BM86" s="227" t="s">
        <v>253</v>
      </c>
    </row>
    <row r="87" s="2" customFormat="1">
      <c r="A87" s="36"/>
      <c r="B87" s="37"/>
      <c r="C87" s="38"/>
      <c r="D87" s="229" t="s">
        <v>125</v>
      </c>
      <c r="E87" s="38"/>
      <c r="F87" s="230" t="s">
        <v>254</v>
      </c>
      <c r="G87" s="38"/>
      <c r="H87" s="38"/>
      <c r="I87" s="134"/>
      <c r="J87" s="38"/>
      <c r="K87" s="38"/>
      <c r="L87" s="42"/>
      <c r="M87" s="231"/>
      <c r="N87" s="232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125</v>
      </c>
      <c r="AU87" s="15" t="s">
        <v>86</v>
      </c>
    </row>
    <row r="88" s="2" customFormat="1">
      <c r="A88" s="36"/>
      <c r="B88" s="37"/>
      <c r="C88" s="38"/>
      <c r="D88" s="229" t="s">
        <v>172</v>
      </c>
      <c r="E88" s="38"/>
      <c r="F88" s="233" t="s">
        <v>255</v>
      </c>
      <c r="G88" s="38"/>
      <c r="H88" s="38"/>
      <c r="I88" s="134"/>
      <c r="J88" s="38"/>
      <c r="K88" s="38"/>
      <c r="L88" s="42"/>
      <c r="M88" s="231"/>
      <c r="N88" s="232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172</v>
      </c>
      <c r="AU88" s="15" t="s">
        <v>86</v>
      </c>
    </row>
    <row r="89" s="12" customFormat="1" ht="22.8" customHeight="1">
      <c r="A89" s="12"/>
      <c r="B89" s="200"/>
      <c r="C89" s="201"/>
      <c r="D89" s="202" t="s">
        <v>76</v>
      </c>
      <c r="E89" s="214" t="s">
        <v>256</v>
      </c>
      <c r="F89" s="214" t="s">
        <v>257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SUM(P90:P92)</f>
        <v>0</v>
      </c>
      <c r="Q89" s="208"/>
      <c r="R89" s="209">
        <f>SUM(R90:R92)</f>
        <v>0</v>
      </c>
      <c r="S89" s="208"/>
      <c r="T89" s="210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150</v>
      </c>
      <c r="AT89" s="212" t="s">
        <v>76</v>
      </c>
      <c r="AU89" s="212" t="s">
        <v>22</v>
      </c>
      <c r="AY89" s="211" t="s">
        <v>116</v>
      </c>
      <c r="BK89" s="213">
        <f>SUM(BK90:BK92)</f>
        <v>0</v>
      </c>
    </row>
    <row r="90" s="2" customFormat="1" ht="21.75" customHeight="1">
      <c r="A90" s="36"/>
      <c r="B90" s="37"/>
      <c r="C90" s="216" t="s">
        <v>86</v>
      </c>
      <c r="D90" s="216" t="s">
        <v>118</v>
      </c>
      <c r="E90" s="217" t="s">
        <v>258</v>
      </c>
      <c r="F90" s="218" t="s">
        <v>259</v>
      </c>
      <c r="G90" s="219" t="s">
        <v>260</v>
      </c>
      <c r="H90" s="220">
        <v>1</v>
      </c>
      <c r="I90" s="221"/>
      <c r="J90" s="222">
        <f>ROUND(I90*H90,2)</f>
        <v>0</v>
      </c>
      <c r="K90" s="218" t="s">
        <v>122</v>
      </c>
      <c r="L90" s="42"/>
      <c r="M90" s="223" t="s">
        <v>20</v>
      </c>
      <c r="N90" s="224" t="s">
        <v>48</v>
      </c>
      <c r="O90" s="82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7" t="s">
        <v>252</v>
      </c>
      <c r="AT90" s="227" t="s">
        <v>118</v>
      </c>
      <c r="AU90" s="227" t="s">
        <v>86</v>
      </c>
      <c r="AY90" s="15" t="s">
        <v>116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5" t="s">
        <v>22</v>
      </c>
      <c r="BK90" s="228">
        <f>ROUND(I90*H90,2)</f>
        <v>0</v>
      </c>
      <c r="BL90" s="15" t="s">
        <v>252</v>
      </c>
      <c r="BM90" s="227" t="s">
        <v>261</v>
      </c>
    </row>
    <row r="91" s="2" customFormat="1">
      <c r="A91" s="36"/>
      <c r="B91" s="37"/>
      <c r="C91" s="38"/>
      <c r="D91" s="229" t="s">
        <v>125</v>
      </c>
      <c r="E91" s="38"/>
      <c r="F91" s="230" t="s">
        <v>259</v>
      </c>
      <c r="G91" s="38"/>
      <c r="H91" s="38"/>
      <c r="I91" s="134"/>
      <c r="J91" s="38"/>
      <c r="K91" s="38"/>
      <c r="L91" s="42"/>
      <c r="M91" s="231"/>
      <c r="N91" s="232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125</v>
      </c>
      <c r="AU91" s="15" t="s">
        <v>86</v>
      </c>
    </row>
    <row r="92" s="2" customFormat="1">
      <c r="A92" s="36"/>
      <c r="B92" s="37"/>
      <c r="C92" s="38"/>
      <c r="D92" s="229" t="s">
        <v>172</v>
      </c>
      <c r="E92" s="38"/>
      <c r="F92" s="233" t="s">
        <v>262</v>
      </c>
      <c r="G92" s="38"/>
      <c r="H92" s="38"/>
      <c r="I92" s="134"/>
      <c r="J92" s="38"/>
      <c r="K92" s="38"/>
      <c r="L92" s="42"/>
      <c r="M92" s="231"/>
      <c r="N92" s="23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172</v>
      </c>
      <c r="AU92" s="15" t="s">
        <v>86</v>
      </c>
    </row>
    <row r="93" s="12" customFormat="1" ht="22.8" customHeight="1">
      <c r="A93" s="12"/>
      <c r="B93" s="200"/>
      <c r="C93" s="201"/>
      <c r="D93" s="202" t="s">
        <v>76</v>
      </c>
      <c r="E93" s="214" t="s">
        <v>263</v>
      </c>
      <c r="F93" s="214" t="s">
        <v>264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SUM(P94:P96)</f>
        <v>0</v>
      </c>
      <c r="Q93" s="208"/>
      <c r="R93" s="209">
        <f>SUM(R94:R96)</f>
        <v>0</v>
      </c>
      <c r="S93" s="208"/>
      <c r="T93" s="210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150</v>
      </c>
      <c r="AT93" s="212" t="s">
        <v>76</v>
      </c>
      <c r="AU93" s="212" t="s">
        <v>22</v>
      </c>
      <c r="AY93" s="211" t="s">
        <v>116</v>
      </c>
      <c r="BK93" s="213">
        <f>SUM(BK94:BK96)</f>
        <v>0</v>
      </c>
    </row>
    <row r="94" s="2" customFormat="1" ht="21.75" customHeight="1">
      <c r="A94" s="36"/>
      <c r="B94" s="37"/>
      <c r="C94" s="216" t="s">
        <v>137</v>
      </c>
      <c r="D94" s="216" t="s">
        <v>118</v>
      </c>
      <c r="E94" s="217" t="s">
        <v>265</v>
      </c>
      <c r="F94" s="218" t="s">
        <v>266</v>
      </c>
      <c r="G94" s="219" t="s">
        <v>260</v>
      </c>
      <c r="H94" s="220">
        <v>1</v>
      </c>
      <c r="I94" s="221"/>
      <c r="J94" s="222">
        <f>ROUND(I94*H94,2)</f>
        <v>0</v>
      </c>
      <c r="K94" s="218" t="s">
        <v>122</v>
      </c>
      <c r="L94" s="42"/>
      <c r="M94" s="223" t="s">
        <v>20</v>
      </c>
      <c r="N94" s="224" t="s">
        <v>48</v>
      </c>
      <c r="O94" s="82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7" t="s">
        <v>252</v>
      </c>
      <c r="AT94" s="227" t="s">
        <v>118</v>
      </c>
      <c r="AU94" s="227" t="s">
        <v>86</v>
      </c>
      <c r="AY94" s="15" t="s">
        <v>116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5" t="s">
        <v>22</v>
      </c>
      <c r="BK94" s="228">
        <f>ROUND(I94*H94,2)</f>
        <v>0</v>
      </c>
      <c r="BL94" s="15" t="s">
        <v>252</v>
      </c>
      <c r="BM94" s="227" t="s">
        <v>267</v>
      </c>
    </row>
    <row r="95" s="2" customFormat="1">
      <c r="A95" s="36"/>
      <c r="B95" s="37"/>
      <c r="C95" s="38"/>
      <c r="D95" s="229" t="s">
        <v>125</v>
      </c>
      <c r="E95" s="38"/>
      <c r="F95" s="230" t="s">
        <v>266</v>
      </c>
      <c r="G95" s="38"/>
      <c r="H95" s="38"/>
      <c r="I95" s="134"/>
      <c r="J95" s="38"/>
      <c r="K95" s="38"/>
      <c r="L95" s="42"/>
      <c r="M95" s="231"/>
      <c r="N95" s="232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125</v>
      </c>
      <c r="AU95" s="15" t="s">
        <v>86</v>
      </c>
    </row>
    <row r="96" s="2" customFormat="1">
      <c r="A96" s="36"/>
      <c r="B96" s="37"/>
      <c r="C96" s="38"/>
      <c r="D96" s="229" t="s">
        <v>172</v>
      </c>
      <c r="E96" s="38"/>
      <c r="F96" s="233" t="s">
        <v>268</v>
      </c>
      <c r="G96" s="38"/>
      <c r="H96" s="38"/>
      <c r="I96" s="134"/>
      <c r="J96" s="38"/>
      <c r="K96" s="38"/>
      <c r="L96" s="42"/>
      <c r="M96" s="245"/>
      <c r="N96" s="246"/>
      <c r="O96" s="247"/>
      <c r="P96" s="247"/>
      <c r="Q96" s="247"/>
      <c r="R96" s="247"/>
      <c r="S96" s="247"/>
      <c r="T96" s="248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172</v>
      </c>
      <c r="AU96" s="15" t="s">
        <v>86</v>
      </c>
    </row>
    <row r="97" s="2" customFormat="1" ht="6.96" customHeight="1">
      <c r="A97" s="36"/>
      <c r="B97" s="57"/>
      <c r="C97" s="58"/>
      <c r="D97" s="58"/>
      <c r="E97" s="58"/>
      <c r="F97" s="58"/>
      <c r="G97" s="58"/>
      <c r="H97" s="58"/>
      <c r="I97" s="164"/>
      <c r="J97" s="58"/>
      <c r="K97" s="58"/>
      <c r="L97" s="42"/>
      <c r="M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</sheetData>
  <sheetProtection sheet="1" autoFilter="0" formatColumns="0" formatRows="0" objects="1" scenarios="1" spinCount="100000" saltValue="GZ6vqykgVFmfngXeX8+gBWzsybDyGEhYEmj9yOhwYoBhlJmjnc35m8cePW+g7/MvujE/osjzfRZyTASE/yuT7A==" hashValue="XEg54btXzJaD9Af/fBFaBQuZJgjvSsBsVbZWh/qTOHmatrDL4AWOmvDe7XprPTBrLbojGU7mP3cnjEFOwM9FkA==" algorithmName="SHA-512" password="CC35"/>
  <autoFilter ref="C82:K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2020-01-14T13:33:47Z</dcterms:created>
  <dcterms:modified xsi:type="dcterms:W3CDTF">2020-01-14T13:33:52Z</dcterms:modified>
</cp:coreProperties>
</file>