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55" windowWidth="14025" windowHeight="10425" activeTab="5"/>
  </bookViews>
  <sheets>
    <sheet name="Rekapitulace stavby" sheetId="1" r:id="rId1"/>
    <sheet name="SO.01-01 - Bourané konstr..." sheetId="2" r:id="rId2"/>
    <sheet name="SO.01-02 - Nové konstrukce" sheetId="3" r:id="rId3"/>
    <sheet name="SO.02 - Umělé osvětlení a..." sheetId="4" r:id="rId4"/>
    <sheet name="SO.03 - Hromosvod" sheetId="5" r:id="rId5"/>
    <sheet name="VO - Všeobecný objekt" sheetId="6" r:id="rId6"/>
    <sheet name="Pokyny pro vyplnění" sheetId="7" r:id="rId7"/>
  </sheets>
  <definedNames>
    <definedName name="_xlnm._FilterDatabase" localSheetId="1" hidden="1">'SO.01-01 - Bourané konstr...'!$C$92:$K$373</definedName>
    <definedName name="_xlnm._FilterDatabase" localSheetId="2" hidden="1">'SO.01-02 - Nové konstrukce'!$C$92:$K$509</definedName>
    <definedName name="_xlnm._FilterDatabase" localSheetId="3" hidden="1">'SO.02 - Umělé osvětlení a...'!$C$83:$K$124</definedName>
    <definedName name="_xlnm._FilterDatabase" localSheetId="4" hidden="1">'SO.03 - Hromosvod'!$C$93:$K$167</definedName>
    <definedName name="_xlnm._FilterDatabase" localSheetId="5" hidden="1">'VO - Všeobecný objekt'!$C$79:$K$86</definedName>
    <definedName name="_xlnm.Print_Titles" localSheetId="0">'Rekapitulace stavby'!$52:$52</definedName>
    <definedName name="_xlnm.Print_Titles" localSheetId="1">'SO.01-01 - Bourané konstr...'!$92:$92</definedName>
    <definedName name="_xlnm.Print_Titles" localSheetId="2">'SO.01-02 - Nové konstrukce'!$92:$92</definedName>
    <definedName name="_xlnm.Print_Titles" localSheetId="3">'SO.02 - Umělé osvětlení a...'!$83:$83</definedName>
    <definedName name="_xlnm.Print_Titles" localSheetId="4">'SO.03 - Hromosvod'!$93:$93</definedName>
    <definedName name="_xlnm.Print_Titles" localSheetId="5">'VO - Všeobecný objekt'!$79:$79</definedName>
    <definedName name="_xlnm.Print_Area" localSheetId="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stavby'!$C$42:$AQ$60</definedName>
    <definedName name="_xlnm.Print_Area" localSheetId="1">'SO.01-01 - Bourané konstr...'!$C$4:$J$39,'SO.01-01 - Bourané konstr...'!$C$45:$J$74,'SO.01-01 - Bourané konstr...'!$C$80:$K$373</definedName>
    <definedName name="_xlnm.Print_Area" localSheetId="2">'SO.01-02 - Nové konstrukce'!$C$4:$J$39,'SO.01-02 - Nové konstrukce'!$C$45:$J$74,'SO.01-02 - Nové konstrukce'!$C$80:$K$509</definedName>
    <definedName name="_xlnm.Print_Area" localSheetId="3">'SO.02 - Umělé osvětlení a...'!$C$4:$J$39,'SO.02 - Umělé osvětlení a...'!$C$45:$J$65,'SO.02 - Umělé osvětlení a...'!$C$71:$K$124</definedName>
    <definedName name="_xlnm.Print_Area" localSheetId="4">'SO.03 - Hromosvod'!$C$4:$J$39,'SO.03 - Hromosvod'!$C$45:$J$75,'SO.03 - Hromosvod'!$C$81:$K$167</definedName>
    <definedName name="_xlnm.Print_Area" localSheetId="5">'VO - Všeobecný objekt'!$C$4:$J$39,'VO - Všeobecný objekt'!$C$45:$J$61,'VO - Všeobecný objekt'!$C$67:$K$86</definedName>
  </definedNames>
  <calcPr calcId="145621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 s="1"/>
  <c r="BI86" i="6"/>
  <c r="BH86" i="6"/>
  <c r="BG86" i="6"/>
  <c r="BF86" i="6"/>
  <c r="T86" i="6"/>
  <c r="R86" i="6"/>
  <c r="P86" i="6"/>
  <c r="BK86" i="6"/>
  <c r="J86" i="6"/>
  <c r="BE86" i="6"/>
  <c r="BI85" i="6"/>
  <c r="BH85" i="6"/>
  <c r="BG85" i="6"/>
  <c r="BF85" i="6"/>
  <c r="T85" i="6"/>
  <c r="R85" i="6"/>
  <c r="P85" i="6"/>
  <c r="BK85" i="6"/>
  <c r="J85" i="6"/>
  <c r="BE85" i="6" s="1"/>
  <c r="J33" i="6" s="1"/>
  <c r="AV59" i="1" s="1"/>
  <c r="BI84" i="6"/>
  <c r="BH84" i="6"/>
  <c r="BG84" i="6"/>
  <c r="BF84" i="6"/>
  <c r="T84" i="6"/>
  <c r="R84" i="6"/>
  <c r="P84" i="6"/>
  <c r="BK84" i="6"/>
  <c r="J84" i="6"/>
  <c r="BE84" i="6"/>
  <c r="BI83" i="6"/>
  <c r="BH83" i="6"/>
  <c r="BG83" i="6"/>
  <c r="BF83" i="6"/>
  <c r="T83" i="6"/>
  <c r="R83" i="6"/>
  <c r="P83" i="6"/>
  <c r="BK83" i="6"/>
  <c r="J83" i="6"/>
  <c r="BE83" i="6"/>
  <c r="BI82" i="6"/>
  <c r="F37" i="6"/>
  <c r="BD59" i="1"/>
  <c r="BH82" i="6"/>
  <c r="F36" i="6" s="1"/>
  <c r="BC59" i="1" s="1"/>
  <c r="BG82" i="6"/>
  <c r="F35" i="6" s="1"/>
  <c r="BB59" i="1" s="1"/>
  <c r="BF82" i="6"/>
  <c r="F34" i="6" s="1"/>
  <c r="BA59" i="1" s="1"/>
  <c r="J34" i="6"/>
  <c r="AW59" i="1" s="1"/>
  <c r="T82" i="6"/>
  <c r="T81" i="6" s="1"/>
  <c r="T80" i="6" s="1"/>
  <c r="R82" i="6"/>
  <c r="R81" i="6"/>
  <c r="R80" i="6" s="1"/>
  <c r="P82" i="6"/>
  <c r="P81" i="6"/>
  <c r="P80" i="6"/>
  <c r="AU59" i="1" s="1"/>
  <c r="BK82" i="6"/>
  <c r="BK81" i="6"/>
  <c r="J81" i="6"/>
  <c r="BK80" i="6"/>
  <c r="J80" i="6" s="1"/>
  <c r="J82" i="6"/>
  <c r="BE82" i="6"/>
  <c r="J60" i="6"/>
  <c r="F74" i="6"/>
  <c r="E72" i="6"/>
  <c r="F52" i="6"/>
  <c r="E50" i="6"/>
  <c r="J24" i="6"/>
  <c r="E24" i="6"/>
  <c r="J55" i="6" s="1"/>
  <c r="J77" i="6"/>
  <c r="J23" i="6"/>
  <c r="J21" i="6"/>
  <c r="E21" i="6"/>
  <c r="J76" i="6" s="1"/>
  <c r="J20" i="6"/>
  <c r="J18" i="6"/>
  <c r="E18" i="6"/>
  <c r="F77" i="6" s="1"/>
  <c r="F55" i="6"/>
  <c r="J17" i="6"/>
  <c r="J15" i="6"/>
  <c r="E15" i="6"/>
  <c r="F76" i="6"/>
  <c r="F54" i="6"/>
  <c r="J14" i="6"/>
  <c r="J12" i="6"/>
  <c r="J74" i="6"/>
  <c r="J52" i="6"/>
  <c r="E7" i="6"/>
  <c r="E70" i="6"/>
  <c r="E48" i="6"/>
  <c r="J137" i="5"/>
  <c r="J37" i="5"/>
  <c r="J36" i="5"/>
  <c r="AY58" i="1"/>
  <c r="J35" i="5"/>
  <c r="AX58" i="1" s="1"/>
  <c r="BI167" i="5"/>
  <c r="BH167" i="5"/>
  <c r="BG167" i="5"/>
  <c r="BF167" i="5"/>
  <c r="T167" i="5"/>
  <c r="R167" i="5"/>
  <c r="P167" i="5"/>
  <c r="BK167" i="5"/>
  <c r="J167" i="5"/>
  <c r="BE167" i="5"/>
  <c r="BI166" i="5"/>
  <c r="BH166" i="5"/>
  <c r="BG166" i="5"/>
  <c r="BF166" i="5"/>
  <c r="T166" i="5"/>
  <c r="T165" i="5" s="1"/>
  <c r="R166" i="5"/>
  <c r="R165" i="5"/>
  <c r="P166" i="5"/>
  <c r="P165" i="5" s="1"/>
  <c r="BK166" i="5"/>
  <c r="BK165" i="5"/>
  <c r="J165" i="5"/>
  <c r="J74" i="5" s="1"/>
  <c r="J166" i="5"/>
  <c r="BE166" i="5"/>
  <c r="BI164" i="5"/>
  <c r="BH164" i="5"/>
  <c r="BG164" i="5"/>
  <c r="BF164" i="5"/>
  <c r="T164" i="5"/>
  <c r="R164" i="5"/>
  <c r="P164" i="5"/>
  <c r="BK164" i="5"/>
  <c r="J164" i="5"/>
  <c r="BE164" i="5" s="1"/>
  <c r="BI163" i="5"/>
  <c r="BH163" i="5"/>
  <c r="BG163" i="5"/>
  <c r="BF163" i="5"/>
  <c r="T163" i="5"/>
  <c r="R163" i="5"/>
  <c r="P163" i="5"/>
  <c r="BK163" i="5"/>
  <c r="J163" i="5"/>
  <c r="BE163" i="5"/>
  <c r="BI162" i="5"/>
  <c r="BH162" i="5"/>
  <c r="BG162" i="5"/>
  <c r="BF162" i="5"/>
  <c r="T162" i="5"/>
  <c r="R162" i="5"/>
  <c r="P162" i="5"/>
  <c r="BK162" i="5"/>
  <c r="J162" i="5"/>
  <c r="BE162" i="5" s="1"/>
  <c r="BI161" i="5"/>
  <c r="BH161" i="5"/>
  <c r="BG161" i="5"/>
  <c r="BF161" i="5"/>
  <c r="T161" i="5"/>
  <c r="T160" i="5"/>
  <c r="R161" i="5"/>
  <c r="R160" i="5" s="1"/>
  <c r="P161" i="5"/>
  <c r="P160" i="5"/>
  <c r="BK161" i="5"/>
  <c r="BK160" i="5" s="1"/>
  <c r="J160" i="5" s="1"/>
  <c r="J73" i="5" s="1"/>
  <c r="J161" i="5"/>
  <c r="BE161" i="5"/>
  <c r="BI159" i="5"/>
  <c r="BH159" i="5"/>
  <c r="BG159" i="5"/>
  <c r="BF159" i="5"/>
  <c r="T159" i="5"/>
  <c r="T158" i="5"/>
  <c r="R159" i="5"/>
  <c r="R158" i="5" s="1"/>
  <c r="P159" i="5"/>
  <c r="P158" i="5"/>
  <c r="BK159" i="5"/>
  <c r="BK158" i="5" s="1"/>
  <c r="J158" i="5" s="1"/>
  <c r="J72" i="5" s="1"/>
  <c r="J159" i="5"/>
  <c r="BE159" i="5"/>
  <c r="BI157" i="5"/>
  <c r="BH157" i="5"/>
  <c r="BG157" i="5"/>
  <c r="BF157" i="5"/>
  <c r="T157" i="5"/>
  <c r="R157" i="5"/>
  <c r="P157" i="5"/>
  <c r="BK157" i="5"/>
  <c r="J157" i="5"/>
  <c r="BE157" i="5"/>
  <c r="BI156" i="5"/>
  <c r="BH156" i="5"/>
  <c r="BG156" i="5"/>
  <c r="BF156" i="5"/>
  <c r="T156" i="5"/>
  <c r="T155" i="5" s="1"/>
  <c r="R156" i="5"/>
  <c r="R155" i="5"/>
  <c r="P156" i="5"/>
  <c r="P155" i="5" s="1"/>
  <c r="BK156" i="5"/>
  <c r="BK155" i="5"/>
  <c r="J155" i="5"/>
  <c r="J71" i="5" s="1"/>
  <c r="J156" i="5"/>
  <c r="BE156" i="5"/>
  <c r="BI154" i="5"/>
  <c r="BH154" i="5"/>
  <c r="BG154" i="5"/>
  <c r="BF154" i="5"/>
  <c r="T154" i="5"/>
  <c r="R154" i="5"/>
  <c r="P154" i="5"/>
  <c r="BK154" i="5"/>
  <c r="J154" i="5"/>
  <c r="BE154" i="5" s="1"/>
  <c r="BI153" i="5"/>
  <c r="BH153" i="5"/>
  <c r="BG153" i="5"/>
  <c r="BF153" i="5"/>
  <c r="T153" i="5"/>
  <c r="R153" i="5"/>
  <c r="P153" i="5"/>
  <c r="BK153" i="5"/>
  <c r="J153" i="5"/>
  <c r="BE153" i="5"/>
  <c r="BI152" i="5"/>
  <c r="BH152" i="5"/>
  <c r="BG152" i="5"/>
  <c r="BF152" i="5"/>
  <c r="T152" i="5"/>
  <c r="T150" i="5" s="1"/>
  <c r="R152" i="5"/>
  <c r="P152" i="5"/>
  <c r="BK152" i="5"/>
  <c r="J152" i="5"/>
  <c r="BE152" i="5" s="1"/>
  <c r="BI151" i="5"/>
  <c r="BH151" i="5"/>
  <c r="BG151" i="5"/>
  <c r="BF151" i="5"/>
  <c r="T151" i="5"/>
  <c r="R151" i="5"/>
  <c r="R150" i="5" s="1"/>
  <c r="P151" i="5"/>
  <c r="P150" i="5"/>
  <c r="BK151" i="5"/>
  <c r="BK150" i="5" s="1"/>
  <c r="J150" i="5" s="1"/>
  <c r="J70" i="5" s="1"/>
  <c r="J151" i="5"/>
  <c r="BE151" i="5"/>
  <c r="BI149" i="5"/>
  <c r="BH149" i="5"/>
  <c r="BG149" i="5"/>
  <c r="BF149" i="5"/>
  <c r="T149" i="5"/>
  <c r="T148" i="5"/>
  <c r="R149" i="5"/>
  <c r="R148" i="5" s="1"/>
  <c r="P149" i="5"/>
  <c r="P148" i="5"/>
  <c r="BK149" i="5"/>
  <c r="BK148" i="5" s="1"/>
  <c r="J148" i="5" s="1"/>
  <c r="J69" i="5" s="1"/>
  <c r="J149" i="5"/>
  <c r="BE149" i="5"/>
  <c r="BI147" i="5"/>
  <c r="BH147" i="5"/>
  <c r="BG147" i="5"/>
  <c r="BF147" i="5"/>
  <c r="T147" i="5"/>
  <c r="R147" i="5"/>
  <c r="P147" i="5"/>
  <c r="BK147" i="5"/>
  <c r="J147" i="5"/>
  <c r="BE147" i="5"/>
  <c r="BI146" i="5"/>
  <c r="BH146" i="5"/>
  <c r="BG146" i="5"/>
  <c r="BF146" i="5"/>
  <c r="T146" i="5"/>
  <c r="T145" i="5" s="1"/>
  <c r="R146" i="5"/>
  <c r="R145" i="5"/>
  <c r="P146" i="5"/>
  <c r="P145" i="5" s="1"/>
  <c r="BK146" i="5"/>
  <c r="BK145" i="5"/>
  <c r="J145" i="5"/>
  <c r="J68" i="5" s="1"/>
  <c r="J146" i="5"/>
  <c r="BE146" i="5"/>
  <c r="BI144" i="5"/>
  <c r="BH144" i="5"/>
  <c r="BG144" i="5"/>
  <c r="BF144" i="5"/>
  <c r="T144" i="5"/>
  <c r="T143" i="5" s="1"/>
  <c r="R144" i="5"/>
  <c r="R143" i="5" s="1"/>
  <c r="P144" i="5"/>
  <c r="P143" i="5" s="1"/>
  <c r="BK144" i="5"/>
  <c r="BK143" i="5" s="1"/>
  <c r="J143" i="5" s="1"/>
  <c r="J67" i="5" s="1"/>
  <c r="J144" i="5"/>
  <c r="BE144" i="5"/>
  <c r="BI142" i="5"/>
  <c r="BH142" i="5"/>
  <c r="BG142" i="5"/>
  <c r="BF142" i="5"/>
  <c r="T142" i="5"/>
  <c r="R142" i="5"/>
  <c r="P142" i="5"/>
  <c r="BK142" i="5"/>
  <c r="J142" i="5"/>
  <c r="BE142" i="5" s="1"/>
  <c r="BI141" i="5"/>
  <c r="BH141" i="5"/>
  <c r="BG141" i="5"/>
  <c r="BF141" i="5"/>
  <c r="T141" i="5"/>
  <c r="T140" i="5" s="1"/>
  <c r="R141" i="5"/>
  <c r="R140" i="5" s="1"/>
  <c r="P141" i="5"/>
  <c r="P140" i="5" s="1"/>
  <c r="BK141" i="5"/>
  <c r="BK140" i="5" s="1"/>
  <c r="J140" i="5" s="1"/>
  <c r="J66" i="5" s="1"/>
  <c r="J141" i="5"/>
  <c r="BE141" i="5"/>
  <c r="BI139" i="5"/>
  <c r="BH139" i="5"/>
  <c r="BG139" i="5"/>
  <c r="BF139" i="5"/>
  <c r="T139" i="5"/>
  <c r="T138" i="5" s="1"/>
  <c r="R139" i="5"/>
  <c r="R138" i="5" s="1"/>
  <c r="P139" i="5"/>
  <c r="P138" i="5" s="1"/>
  <c r="BK139" i="5"/>
  <c r="BK138" i="5" s="1"/>
  <c r="J138" i="5" s="1"/>
  <c r="J65" i="5" s="1"/>
  <c r="J139" i="5"/>
  <c r="BE139" i="5"/>
  <c r="J64" i="5"/>
  <c r="BI136" i="5"/>
  <c r="BH136" i="5"/>
  <c r="BG136" i="5"/>
  <c r="BF136" i="5"/>
  <c r="T136" i="5"/>
  <c r="R136" i="5"/>
  <c r="P136" i="5"/>
  <c r="BK136" i="5"/>
  <c r="J136" i="5"/>
  <c r="BE136" i="5"/>
  <c r="BI135" i="5"/>
  <c r="BH135" i="5"/>
  <c r="BG135" i="5"/>
  <c r="BF135" i="5"/>
  <c r="T135" i="5"/>
  <c r="R135" i="5"/>
  <c r="P135" i="5"/>
  <c r="BK135" i="5"/>
  <c r="J135" i="5"/>
  <c r="BE135" i="5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R133" i="5"/>
  <c r="P133" i="5"/>
  <c r="BK133" i="5"/>
  <c r="J133" i="5"/>
  <c r="BE133" i="5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T124" i="5"/>
  <c r="R125" i="5"/>
  <c r="R124" i="5"/>
  <c r="P125" i="5"/>
  <c r="P124" i="5"/>
  <c r="BK125" i="5"/>
  <c r="BK124" i="5"/>
  <c r="J124" i="5" s="1"/>
  <c r="J63" i="5" s="1"/>
  <c r="J125" i="5"/>
  <c r="BE125" i="5" s="1"/>
  <c r="BI123" i="5"/>
  <c r="BH123" i="5"/>
  <c r="BG123" i="5"/>
  <c r="BF123" i="5"/>
  <c r="T123" i="5"/>
  <c r="R123" i="5"/>
  <c r="P123" i="5"/>
  <c r="BK123" i="5"/>
  <c r="J123" i="5"/>
  <c r="BE123" i="5"/>
  <c r="BI122" i="5"/>
  <c r="BH122" i="5"/>
  <c r="BG122" i="5"/>
  <c r="BF122" i="5"/>
  <c r="T122" i="5"/>
  <c r="R122" i="5"/>
  <c r="P122" i="5"/>
  <c r="BK122" i="5"/>
  <c r="J122" i="5"/>
  <c r="BE122" i="5"/>
  <c r="BI121" i="5"/>
  <c r="BH121" i="5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T118" i="5"/>
  <c r="R119" i="5"/>
  <c r="R118" i="5"/>
  <c r="P119" i="5"/>
  <c r="P118" i="5"/>
  <c r="BK119" i="5"/>
  <c r="BK118" i="5"/>
  <c r="J118" i="5" s="1"/>
  <c r="J62" i="5" s="1"/>
  <c r="J119" i="5"/>
  <c r="BE119" i="5" s="1"/>
  <c r="BI117" i="5"/>
  <c r="BH117" i="5"/>
  <c r="BG117" i="5"/>
  <c r="BF117" i="5"/>
  <c r="T117" i="5"/>
  <c r="R117" i="5"/>
  <c r="P117" i="5"/>
  <c r="BK117" i="5"/>
  <c r="J117" i="5"/>
  <c r="BE117" i="5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R113" i="5"/>
  <c r="P113" i="5"/>
  <c r="BK113" i="5"/>
  <c r="J113" i="5"/>
  <c r="BE113" i="5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R99" i="5"/>
  <c r="P99" i="5"/>
  <c r="BK99" i="5"/>
  <c r="J99" i="5"/>
  <c r="BE99" i="5"/>
  <c r="BI98" i="5"/>
  <c r="BH98" i="5"/>
  <c r="BG98" i="5"/>
  <c r="BF98" i="5"/>
  <c r="T98" i="5"/>
  <c r="R98" i="5"/>
  <c r="P98" i="5"/>
  <c r="BK98" i="5"/>
  <c r="J98" i="5"/>
  <c r="BE98" i="5"/>
  <c r="BI97" i="5"/>
  <c r="F37" i="5"/>
  <c r="BD58" i="1" s="1"/>
  <c r="BH97" i="5"/>
  <c r="F36" i="5" s="1"/>
  <c r="BC58" i="1" s="1"/>
  <c r="BG97" i="5"/>
  <c r="F35" i="5"/>
  <c r="BB58" i="1" s="1"/>
  <c r="BF97" i="5"/>
  <c r="F34" i="5" s="1"/>
  <c r="BA58" i="1" s="1"/>
  <c r="T97" i="5"/>
  <c r="T96" i="5"/>
  <c r="R97" i="5"/>
  <c r="R96" i="5"/>
  <c r="R95" i="5" s="1"/>
  <c r="R94" i="5" s="1"/>
  <c r="P97" i="5"/>
  <c r="P96" i="5"/>
  <c r="BK97" i="5"/>
  <c r="BK96" i="5" s="1"/>
  <c r="J97" i="5"/>
  <c r="BE97" i="5" s="1"/>
  <c r="F88" i="5"/>
  <c r="E86" i="5"/>
  <c r="F52" i="5"/>
  <c r="E50" i="5"/>
  <c r="J24" i="5"/>
  <c r="E24" i="5"/>
  <c r="J91" i="5" s="1"/>
  <c r="J23" i="5"/>
  <c r="J21" i="5"/>
  <c r="E21" i="5"/>
  <c r="J90" i="5"/>
  <c r="J54" i="5"/>
  <c r="J20" i="5"/>
  <c r="J18" i="5"/>
  <c r="E18" i="5"/>
  <c r="F91" i="5" s="1"/>
  <c r="F55" i="5"/>
  <c r="J17" i="5"/>
  <c r="J15" i="5"/>
  <c r="E15" i="5"/>
  <c r="F54" i="5" s="1"/>
  <c r="F90" i="5"/>
  <c r="J14" i="5"/>
  <c r="J12" i="5"/>
  <c r="J52" i="5" s="1"/>
  <c r="J88" i="5"/>
  <c r="E7" i="5"/>
  <c r="E84" i="5" s="1"/>
  <c r="E48" i="5"/>
  <c r="J37" i="4"/>
  <c r="J36" i="4"/>
  <c r="AY57" i="1" s="1"/>
  <c r="J35" i="4"/>
  <c r="AX57" i="1" s="1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T122" i="4"/>
  <c r="T121" i="4" s="1"/>
  <c r="R122" i="4"/>
  <c r="R121" i="4" s="1"/>
  <c r="P122" i="4"/>
  <c r="P121" i="4" s="1"/>
  <c r="BK122" i="4"/>
  <c r="BK121" i="4" s="1"/>
  <c r="J121" i="4" s="1"/>
  <c r="J64" i="4" s="1"/>
  <c r="J122" i="4"/>
  <c r="BE122" i="4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 s="1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T109" i="4" s="1"/>
  <c r="T108" i="4" s="1"/>
  <c r="R110" i="4"/>
  <c r="R109" i="4"/>
  <c r="R108" i="4" s="1"/>
  <c r="P110" i="4"/>
  <c r="P109" i="4" s="1"/>
  <c r="P108" i="4" s="1"/>
  <c r="BK110" i="4"/>
  <c r="BK109" i="4"/>
  <c r="J109" i="4" s="1"/>
  <c r="J63" i="4" s="1"/>
  <c r="J110" i="4"/>
  <c r="BE110" i="4" s="1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 s="1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 s="1"/>
  <c r="BI88" i="4"/>
  <c r="BH88" i="4"/>
  <c r="BG88" i="4"/>
  <c r="BF88" i="4"/>
  <c r="T88" i="4"/>
  <c r="R88" i="4"/>
  <c r="P88" i="4"/>
  <c r="BK88" i="4"/>
  <c r="J88" i="4"/>
  <c r="BE88" i="4"/>
  <c r="BI87" i="4"/>
  <c r="F37" i="4" s="1"/>
  <c r="BD57" i="1" s="1"/>
  <c r="BH87" i="4"/>
  <c r="F36" i="4" s="1"/>
  <c r="BC57" i="1" s="1"/>
  <c r="BG87" i="4"/>
  <c r="F35" i="4"/>
  <c r="BB57" i="1"/>
  <c r="BF87" i="4"/>
  <c r="J34" i="4" s="1"/>
  <c r="AW57" i="1" s="1"/>
  <c r="T87" i="4"/>
  <c r="T86" i="4" s="1"/>
  <c r="T85" i="4" s="1"/>
  <c r="T84" i="4" s="1"/>
  <c r="R87" i="4"/>
  <c r="R86" i="4" s="1"/>
  <c r="R85" i="4" s="1"/>
  <c r="R84" i="4" s="1"/>
  <c r="P87" i="4"/>
  <c r="P86" i="4" s="1"/>
  <c r="P85" i="4" s="1"/>
  <c r="P84" i="4" s="1"/>
  <c r="AU57" i="1" s="1"/>
  <c r="BK87" i="4"/>
  <c r="BK86" i="4"/>
  <c r="J86" i="4"/>
  <c r="J61" i="4" s="1"/>
  <c r="BK85" i="4"/>
  <c r="J85" i="4" s="1"/>
  <c r="J60" i="4" s="1"/>
  <c r="J87" i="4"/>
  <c r="BE87" i="4"/>
  <c r="J33" i="4" s="1"/>
  <c r="AV57" i="1" s="1"/>
  <c r="F78" i="4"/>
  <c r="E76" i="4"/>
  <c r="F52" i="4"/>
  <c r="E50" i="4"/>
  <c r="J24" i="4"/>
  <c r="E24" i="4"/>
  <c r="J81" i="4"/>
  <c r="J55" i="4"/>
  <c r="J23" i="4"/>
  <c r="J21" i="4"/>
  <c r="E21" i="4"/>
  <c r="J80" i="4"/>
  <c r="J54" i="4"/>
  <c r="J20" i="4"/>
  <c r="J18" i="4"/>
  <c r="E18" i="4"/>
  <c r="F55" i="4" s="1"/>
  <c r="F81" i="4"/>
  <c r="J17" i="4"/>
  <c r="J15" i="4"/>
  <c r="E15" i="4"/>
  <c r="F80" i="4" s="1"/>
  <c r="J14" i="4"/>
  <c r="J12" i="4"/>
  <c r="J78" i="4" s="1"/>
  <c r="E7" i="4"/>
  <c r="E48" i="4" s="1"/>
  <c r="E74" i="4"/>
  <c r="J37" i="3"/>
  <c r="J36" i="3"/>
  <c r="AY56" i="1"/>
  <c r="J35" i="3"/>
  <c r="AX56" i="1"/>
  <c r="BI505" i="3"/>
  <c r="BH505" i="3"/>
  <c r="BG505" i="3"/>
  <c r="BF505" i="3"/>
  <c r="T505" i="3"/>
  <c r="R505" i="3"/>
  <c r="P505" i="3"/>
  <c r="BK505" i="3"/>
  <c r="J505" i="3"/>
  <c r="BE505" i="3"/>
  <c r="BI500" i="3"/>
  <c r="BH500" i="3"/>
  <c r="BG500" i="3"/>
  <c r="BF500" i="3"/>
  <c r="T500" i="3"/>
  <c r="R500" i="3"/>
  <c r="P500" i="3"/>
  <c r="BK500" i="3"/>
  <c r="J500" i="3"/>
  <c r="BE500" i="3"/>
  <c r="BI495" i="3"/>
  <c r="BH495" i="3"/>
  <c r="BG495" i="3"/>
  <c r="BF495" i="3"/>
  <c r="T495" i="3"/>
  <c r="R495" i="3"/>
  <c r="P495" i="3"/>
  <c r="BK495" i="3"/>
  <c r="J495" i="3"/>
  <c r="BE495" i="3"/>
  <c r="BI485" i="3"/>
  <c r="BH485" i="3"/>
  <c r="BG485" i="3"/>
  <c r="BF485" i="3"/>
  <c r="T485" i="3"/>
  <c r="R485" i="3"/>
  <c r="P485" i="3"/>
  <c r="BK485" i="3"/>
  <c r="J485" i="3"/>
  <c r="BE485" i="3"/>
  <c r="BI475" i="3"/>
  <c r="BH475" i="3"/>
  <c r="BG475" i="3"/>
  <c r="BF475" i="3"/>
  <c r="T475" i="3"/>
  <c r="R475" i="3"/>
  <c r="P475" i="3"/>
  <c r="BK475" i="3"/>
  <c r="J475" i="3"/>
  <c r="BE475" i="3"/>
  <c r="BI466" i="3"/>
  <c r="BH466" i="3"/>
  <c r="BG466" i="3"/>
  <c r="BF466" i="3"/>
  <c r="T466" i="3"/>
  <c r="R466" i="3"/>
  <c r="P466" i="3"/>
  <c r="P453" i="3" s="1"/>
  <c r="BK466" i="3"/>
  <c r="J466" i="3"/>
  <c r="BE466" i="3"/>
  <c r="BI460" i="3"/>
  <c r="BH460" i="3"/>
  <c r="BG460" i="3"/>
  <c r="BF460" i="3"/>
  <c r="T460" i="3"/>
  <c r="T453" i="3" s="1"/>
  <c r="R460" i="3"/>
  <c r="P460" i="3"/>
  <c r="BK460" i="3"/>
  <c r="J460" i="3"/>
  <c r="BE460" i="3"/>
  <c r="BI454" i="3"/>
  <c r="BH454" i="3"/>
  <c r="BG454" i="3"/>
  <c r="BF454" i="3"/>
  <c r="T454" i="3"/>
  <c r="R454" i="3"/>
  <c r="R453" i="3"/>
  <c r="P454" i="3"/>
  <c r="BK454" i="3"/>
  <c r="BK453" i="3"/>
  <c r="J453" i="3" s="1"/>
  <c r="J73" i="3" s="1"/>
  <c r="J454" i="3"/>
  <c r="BE454" i="3"/>
  <c r="BI452" i="3"/>
  <c r="BH452" i="3"/>
  <c r="BG452" i="3"/>
  <c r="BF452" i="3"/>
  <c r="T452" i="3"/>
  <c r="R452" i="3"/>
  <c r="P452" i="3"/>
  <c r="P444" i="3" s="1"/>
  <c r="BK452" i="3"/>
  <c r="J452" i="3"/>
  <c r="BE452" i="3"/>
  <c r="BI451" i="3"/>
  <c r="BH451" i="3"/>
  <c r="BG451" i="3"/>
  <c r="BF451" i="3"/>
  <c r="T451" i="3"/>
  <c r="T444" i="3" s="1"/>
  <c r="R451" i="3"/>
  <c r="P451" i="3"/>
  <c r="BK451" i="3"/>
  <c r="J451" i="3"/>
  <c r="BE451" i="3"/>
  <c r="BI445" i="3"/>
  <c r="BH445" i="3"/>
  <c r="BG445" i="3"/>
  <c r="BF445" i="3"/>
  <c r="T445" i="3"/>
  <c r="R445" i="3"/>
  <c r="R444" i="3"/>
  <c r="P445" i="3"/>
  <c r="BK445" i="3"/>
  <c r="BK444" i="3"/>
  <c r="J444" i="3" s="1"/>
  <c r="J72" i="3" s="1"/>
  <c r="J445" i="3"/>
  <c r="BE445" i="3"/>
  <c r="BI443" i="3"/>
  <c r="BH443" i="3"/>
  <c r="BG443" i="3"/>
  <c r="BF443" i="3"/>
  <c r="T443" i="3"/>
  <c r="R443" i="3"/>
  <c r="P443" i="3"/>
  <c r="P420" i="3" s="1"/>
  <c r="BK443" i="3"/>
  <c r="J443" i="3"/>
  <c r="BE443" i="3"/>
  <c r="BI442" i="3"/>
  <c r="BH442" i="3"/>
  <c r="BG442" i="3"/>
  <c r="BF442" i="3"/>
  <c r="T442" i="3"/>
  <c r="T420" i="3" s="1"/>
  <c r="R442" i="3"/>
  <c r="P442" i="3"/>
  <c r="BK442" i="3"/>
  <c r="J442" i="3"/>
  <c r="BE442" i="3"/>
  <c r="BI421" i="3"/>
  <c r="BH421" i="3"/>
  <c r="BG421" i="3"/>
  <c r="BF421" i="3"/>
  <c r="T421" i="3"/>
  <c r="R421" i="3"/>
  <c r="R420" i="3"/>
  <c r="P421" i="3"/>
  <c r="BK421" i="3"/>
  <c r="BK420" i="3"/>
  <c r="J420" i="3" s="1"/>
  <c r="J71" i="3" s="1"/>
  <c r="J421" i="3"/>
  <c r="BE421" i="3"/>
  <c r="BI419" i="3"/>
  <c r="BH419" i="3"/>
  <c r="BG419" i="3"/>
  <c r="BF419" i="3"/>
  <c r="T419" i="3"/>
  <c r="R419" i="3"/>
  <c r="P419" i="3"/>
  <c r="BK419" i="3"/>
  <c r="J419" i="3"/>
  <c r="BE419" i="3"/>
  <c r="BI418" i="3"/>
  <c r="BH418" i="3"/>
  <c r="BG418" i="3"/>
  <c r="BF418" i="3"/>
  <c r="T418" i="3"/>
  <c r="R418" i="3"/>
  <c r="R415" i="3" s="1"/>
  <c r="P418" i="3"/>
  <c r="BK418" i="3"/>
  <c r="J418" i="3"/>
  <c r="BE418" i="3"/>
  <c r="BI417" i="3"/>
  <c r="BH417" i="3"/>
  <c r="BG417" i="3"/>
  <c r="BF417" i="3"/>
  <c r="T417" i="3"/>
  <c r="R417" i="3"/>
  <c r="P417" i="3"/>
  <c r="BK417" i="3"/>
  <c r="BK415" i="3" s="1"/>
  <c r="J415" i="3" s="1"/>
  <c r="J70" i="3" s="1"/>
  <c r="J417" i="3"/>
  <c r="BE417" i="3"/>
  <c r="BI416" i="3"/>
  <c r="BH416" i="3"/>
  <c r="BG416" i="3"/>
  <c r="BF416" i="3"/>
  <c r="T416" i="3"/>
  <c r="T415" i="3"/>
  <c r="R416" i="3"/>
  <c r="P416" i="3"/>
  <c r="P415" i="3"/>
  <c r="BK416" i="3"/>
  <c r="J416" i="3"/>
  <c r="BE416" i="3" s="1"/>
  <c r="BI414" i="3"/>
  <c r="BH414" i="3"/>
  <c r="BG414" i="3"/>
  <c r="BF414" i="3"/>
  <c r="T414" i="3"/>
  <c r="R414" i="3"/>
  <c r="R411" i="3" s="1"/>
  <c r="P414" i="3"/>
  <c r="BK414" i="3"/>
  <c r="J414" i="3"/>
  <c r="BE414" i="3"/>
  <c r="BI413" i="3"/>
  <c r="BH413" i="3"/>
  <c r="BG413" i="3"/>
  <c r="BF413" i="3"/>
  <c r="T413" i="3"/>
  <c r="R413" i="3"/>
  <c r="P413" i="3"/>
  <c r="BK413" i="3"/>
  <c r="BK411" i="3" s="1"/>
  <c r="J411" i="3" s="1"/>
  <c r="J69" i="3" s="1"/>
  <c r="J413" i="3"/>
  <c r="BE413" i="3"/>
  <c r="BI412" i="3"/>
  <c r="BH412" i="3"/>
  <c r="BG412" i="3"/>
  <c r="BF412" i="3"/>
  <c r="T412" i="3"/>
  <c r="T411" i="3"/>
  <c r="R412" i="3"/>
  <c r="P412" i="3"/>
  <c r="P411" i="3"/>
  <c r="BK412" i="3"/>
  <c r="J412" i="3"/>
  <c r="BE412" i="3" s="1"/>
  <c r="BI410" i="3"/>
  <c r="BH410" i="3"/>
  <c r="BG410" i="3"/>
  <c r="BF410" i="3"/>
  <c r="T410" i="3"/>
  <c r="R410" i="3"/>
  <c r="P410" i="3"/>
  <c r="BK410" i="3"/>
  <c r="J410" i="3"/>
  <c r="BE410" i="3"/>
  <c r="BI409" i="3"/>
  <c r="BH409" i="3"/>
  <c r="BG409" i="3"/>
  <c r="BF409" i="3"/>
  <c r="T409" i="3"/>
  <c r="R409" i="3"/>
  <c r="P409" i="3"/>
  <c r="BK409" i="3"/>
  <c r="J409" i="3"/>
  <c r="BE409" i="3"/>
  <c r="BI408" i="3"/>
  <c r="BH408" i="3"/>
  <c r="BG408" i="3"/>
  <c r="BF408" i="3"/>
  <c r="T408" i="3"/>
  <c r="R408" i="3"/>
  <c r="P408" i="3"/>
  <c r="BK408" i="3"/>
  <c r="J408" i="3"/>
  <c r="BE408" i="3"/>
  <c r="BI405" i="3"/>
  <c r="BH405" i="3"/>
  <c r="BG405" i="3"/>
  <c r="BF405" i="3"/>
  <c r="T405" i="3"/>
  <c r="R405" i="3"/>
  <c r="P405" i="3"/>
  <c r="BK405" i="3"/>
  <c r="J405" i="3"/>
  <c r="BE405" i="3"/>
  <c r="BI404" i="3"/>
  <c r="BH404" i="3"/>
  <c r="BG404" i="3"/>
  <c r="BF404" i="3"/>
  <c r="T404" i="3"/>
  <c r="R404" i="3"/>
  <c r="P404" i="3"/>
  <c r="BK404" i="3"/>
  <c r="J404" i="3"/>
  <c r="BE404" i="3"/>
  <c r="BI401" i="3"/>
  <c r="BH401" i="3"/>
  <c r="BG401" i="3"/>
  <c r="BF401" i="3"/>
  <c r="T401" i="3"/>
  <c r="R401" i="3"/>
  <c r="P401" i="3"/>
  <c r="BK401" i="3"/>
  <c r="J401" i="3"/>
  <c r="BE401" i="3"/>
  <c r="BI400" i="3"/>
  <c r="BH400" i="3"/>
  <c r="BG400" i="3"/>
  <c r="BF400" i="3"/>
  <c r="T400" i="3"/>
  <c r="R400" i="3"/>
  <c r="P400" i="3"/>
  <c r="BK400" i="3"/>
  <c r="J400" i="3"/>
  <c r="BE400" i="3"/>
  <c r="BI399" i="3"/>
  <c r="BH399" i="3"/>
  <c r="BG399" i="3"/>
  <c r="BF399" i="3"/>
  <c r="T399" i="3"/>
  <c r="R399" i="3"/>
  <c r="P399" i="3"/>
  <c r="BK399" i="3"/>
  <c r="J399" i="3"/>
  <c r="BE399" i="3"/>
  <c r="BI398" i="3"/>
  <c r="BH398" i="3"/>
  <c r="BG398" i="3"/>
  <c r="BF398" i="3"/>
  <c r="T398" i="3"/>
  <c r="R398" i="3"/>
  <c r="P398" i="3"/>
  <c r="BK398" i="3"/>
  <c r="J398" i="3"/>
  <c r="BE398" i="3"/>
  <c r="BI397" i="3"/>
  <c r="BH397" i="3"/>
  <c r="BG397" i="3"/>
  <c r="BF397" i="3"/>
  <c r="T397" i="3"/>
  <c r="R397" i="3"/>
  <c r="P397" i="3"/>
  <c r="BK397" i="3"/>
  <c r="J397" i="3"/>
  <c r="BE397" i="3"/>
  <c r="BI396" i="3"/>
  <c r="BH396" i="3"/>
  <c r="BG396" i="3"/>
  <c r="BF396" i="3"/>
  <c r="T396" i="3"/>
  <c r="R396" i="3"/>
  <c r="P396" i="3"/>
  <c r="BK396" i="3"/>
  <c r="J396" i="3"/>
  <c r="BE396" i="3"/>
  <c r="BI393" i="3"/>
  <c r="BH393" i="3"/>
  <c r="BG393" i="3"/>
  <c r="BF393" i="3"/>
  <c r="T393" i="3"/>
  <c r="R393" i="3"/>
  <c r="P393" i="3"/>
  <c r="BK393" i="3"/>
  <c r="J393" i="3"/>
  <c r="BE393" i="3"/>
  <c r="BI392" i="3"/>
  <c r="BH392" i="3"/>
  <c r="BG392" i="3"/>
  <c r="BF392" i="3"/>
  <c r="T392" i="3"/>
  <c r="R392" i="3"/>
  <c r="P392" i="3"/>
  <c r="BK392" i="3"/>
  <c r="J392" i="3"/>
  <c r="BE392" i="3"/>
  <c r="BI378" i="3"/>
  <c r="BH378" i="3"/>
  <c r="BG378" i="3"/>
  <c r="BF378" i="3"/>
  <c r="T378" i="3"/>
  <c r="R378" i="3"/>
  <c r="P378" i="3"/>
  <c r="BK378" i="3"/>
  <c r="J378" i="3"/>
  <c r="BE378" i="3"/>
  <c r="BI377" i="3"/>
  <c r="BH377" i="3"/>
  <c r="BG377" i="3"/>
  <c r="BF377" i="3"/>
  <c r="T377" i="3"/>
  <c r="R377" i="3"/>
  <c r="P377" i="3"/>
  <c r="BK377" i="3"/>
  <c r="J377" i="3"/>
  <c r="BE377" i="3"/>
  <c r="BI372" i="3"/>
  <c r="BH372" i="3"/>
  <c r="BG372" i="3"/>
  <c r="BF372" i="3"/>
  <c r="T372" i="3"/>
  <c r="R372" i="3"/>
  <c r="P372" i="3"/>
  <c r="BK372" i="3"/>
  <c r="J372" i="3"/>
  <c r="BE372" i="3"/>
  <c r="BI360" i="3"/>
  <c r="BH360" i="3"/>
  <c r="BG360" i="3"/>
  <c r="BF360" i="3"/>
  <c r="T360" i="3"/>
  <c r="R360" i="3"/>
  <c r="P360" i="3"/>
  <c r="BK360" i="3"/>
  <c r="J360" i="3"/>
  <c r="BE360" i="3"/>
  <c r="BI348" i="3"/>
  <c r="BH348" i="3"/>
  <c r="BG348" i="3"/>
  <c r="BF348" i="3"/>
  <c r="T348" i="3"/>
  <c r="R348" i="3"/>
  <c r="P348" i="3"/>
  <c r="BK348" i="3"/>
  <c r="J348" i="3"/>
  <c r="BE348" i="3"/>
  <c r="BI345" i="3"/>
  <c r="BH345" i="3"/>
  <c r="BG345" i="3"/>
  <c r="BF345" i="3"/>
  <c r="T345" i="3"/>
  <c r="R345" i="3"/>
  <c r="P345" i="3"/>
  <c r="BK345" i="3"/>
  <c r="J345" i="3"/>
  <c r="BE345" i="3"/>
  <c r="BI333" i="3"/>
  <c r="BH333" i="3"/>
  <c r="BG333" i="3"/>
  <c r="BF333" i="3"/>
  <c r="T333" i="3"/>
  <c r="R333" i="3"/>
  <c r="P333" i="3"/>
  <c r="BK333" i="3"/>
  <c r="J333" i="3"/>
  <c r="BE333" i="3"/>
  <c r="BI319" i="3"/>
  <c r="BH319" i="3"/>
  <c r="BG319" i="3"/>
  <c r="BF319" i="3"/>
  <c r="T319" i="3"/>
  <c r="R319" i="3"/>
  <c r="P319" i="3"/>
  <c r="BK319" i="3"/>
  <c r="J319" i="3"/>
  <c r="BE319" i="3"/>
  <c r="BI318" i="3"/>
  <c r="BH318" i="3"/>
  <c r="BG318" i="3"/>
  <c r="BF318" i="3"/>
  <c r="T318" i="3"/>
  <c r="T317" i="3"/>
  <c r="R318" i="3"/>
  <c r="R317" i="3"/>
  <c r="P318" i="3"/>
  <c r="P317" i="3"/>
  <c r="BK318" i="3"/>
  <c r="BK317" i="3"/>
  <c r="J317" i="3" s="1"/>
  <c r="J68" i="3" s="1"/>
  <c r="J318" i="3"/>
  <c r="BE318" i="3" s="1"/>
  <c r="BI316" i="3"/>
  <c r="BH316" i="3"/>
  <c r="BG316" i="3"/>
  <c r="BF316" i="3"/>
  <c r="T316" i="3"/>
  <c r="R316" i="3"/>
  <c r="P316" i="3"/>
  <c r="BK316" i="3"/>
  <c r="J316" i="3"/>
  <c r="BE316" i="3"/>
  <c r="BI315" i="3"/>
  <c r="BH315" i="3"/>
  <c r="BG315" i="3"/>
  <c r="BF315" i="3"/>
  <c r="T315" i="3"/>
  <c r="R315" i="3"/>
  <c r="P315" i="3"/>
  <c r="BK315" i="3"/>
  <c r="J315" i="3"/>
  <c r="BE315" i="3"/>
  <c r="BI314" i="3"/>
  <c r="BH314" i="3"/>
  <c r="BG314" i="3"/>
  <c r="BF314" i="3"/>
  <c r="T314" i="3"/>
  <c r="R314" i="3"/>
  <c r="P314" i="3"/>
  <c r="BK314" i="3"/>
  <c r="J314" i="3"/>
  <c r="BE314" i="3"/>
  <c r="BI313" i="3"/>
  <c r="BH313" i="3"/>
  <c r="BG313" i="3"/>
  <c r="BF313" i="3"/>
  <c r="T313" i="3"/>
  <c r="R313" i="3"/>
  <c r="P313" i="3"/>
  <c r="BK313" i="3"/>
  <c r="J313" i="3"/>
  <c r="BE313" i="3"/>
  <c r="BI312" i="3"/>
  <c r="BH312" i="3"/>
  <c r="BG312" i="3"/>
  <c r="BF312" i="3"/>
  <c r="T312" i="3"/>
  <c r="R312" i="3"/>
  <c r="P312" i="3"/>
  <c r="BK312" i="3"/>
  <c r="J312" i="3"/>
  <c r="BE312" i="3"/>
  <c r="BI311" i="3"/>
  <c r="BH311" i="3"/>
  <c r="BG311" i="3"/>
  <c r="BF311" i="3"/>
  <c r="T311" i="3"/>
  <c r="R311" i="3"/>
  <c r="P311" i="3"/>
  <c r="BK311" i="3"/>
  <c r="J311" i="3"/>
  <c r="BE311" i="3"/>
  <c r="BI310" i="3"/>
  <c r="BH310" i="3"/>
  <c r="BG310" i="3"/>
  <c r="BF310" i="3"/>
  <c r="T310" i="3"/>
  <c r="R310" i="3"/>
  <c r="P310" i="3"/>
  <c r="BK310" i="3"/>
  <c r="J310" i="3"/>
  <c r="BE310" i="3"/>
  <c r="BI309" i="3"/>
  <c r="BH309" i="3"/>
  <c r="BG309" i="3"/>
  <c r="BF309" i="3"/>
  <c r="T309" i="3"/>
  <c r="R309" i="3"/>
  <c r="P309" i="3"/>
  <c r="BK309" i="3"/>
  <c r="J309" i="3"/>
  <c r="BE309" i="3"/>
  <c r="BI308" i="3"/>
  <c r="BH308" i="3"/>
  <c r="BG308" i="3"/>
  <c r="BF308" i="3"/>
  <c r="T308" i="3"/>
  <c r="R308" i="3"/>
  <c r="P308" i="3"/>
  <c r="BK308" i="3"/>
  <c r="J308" i="3"/>
  <c r="BE308" i="3"/>
  <c r="BI307" i="3"/>
  <c r="BH307" i="3"/>
  <c r="BG307" i="3"/>
  <c r="BF307" i="3"/>
  <c r="T307" i="3"/>
  <c r="R307" i="3"/>
  <c r="P307" i="3"/>
  <c r="BK307" i="3"/>
  <c r="J307" i="3"/>
  <c r="BE307" i="3"/>
  <c r="BI306" i="3"/>
  <c r="BH306" i="3"/>
  <c r="BG306" i="3"/>
  <c r="BF306" i="3"/>
  <c r="T306" i="3"/>
  <c r="R306" i="3"/>
  <c r="P306" i="3"/>
  <c r="BK306" i="3"/>
  <c r="J306" i="3"/>
  <c r="BE306" i="3"/>
  <c r="BI305" i="3"/>
  <c r="BH305" i="3"/>
  <c r="BG305" i="3"/>
  <c r="BF305" i="3"/>
  <c r="T305" i="3"/>
  <c r="R305" i="3"/>
  <c r="P305" i="3"/>
  <c r="BK305" i="3"/>
  <c r="J305" i="3"/>
  <c r="BE305" i="3"/>
  <c r="BI304" i="3"/>
  <c r="BH304" i="3"/>
  <c r="BG304" i="3"/>
  <c r="BF304" i="3"/>
  <c r="T304" i="3"/>
  <c r="R304" i="3"/>
  <c r="P304" i="3"/>
  <c r="BK304" i="3"/>
  <c r="J304" i="3"/>
  <c r="BE304" i="3"/>
  <c r="BI303" i="3"/>
  <c r="BH303" i="3"/>
  <c r="BG303" i="3"/>
  <c r="BF303" i="3"/>
  <c r="T303" i="3"/>
  <c r="R303" i="3"/>
  <c r="P303" i="3"/>
  <c r="BK303" i="3"/>
  <c r="J303" i="3"/>
  <c r="BE303" i="3"/>
  <c r="BI302" i="3"/>
  <c r="BH302" i="3"/>
  <c r="BG302" i="3"/>
  <c r="BF302" i="3"/>
  <c r="T302" i="3"/>
  <c r="R302" i="3"/>
  <c r="P302" i="3"/>
  <c r="BK302" i="3"/>
  <c r="J302" i="3"/>
  <c r="BE302" i="3"/>
  <c r="BI301" i="3"/>
  <c r="BH301" i="3"/>
  <c r="BG301" i="3"/>
  <c r="BF301" i="3"/>
  <c r="T301" i="3"/>
  <c r="R301" i="3"/>
  <c r="P301" i="3"/>
  <c r="BK301" i="3"/>
  <c r="J301" i="3"/>
  <c r="BE301" i="3"/>
  <c r="BI300" i="3"/>
  <c r="BH300" i="3"/>
  <c r="BG300" i="3"/>
  <c r="BF300" i="3"/>
  <c r="T300" i="3"/>
  <c r="R300" i="3"/>
  <c r="P300" i="3"/>
  <c r="BK300" i="3"/>
  <c r="J300" i="3"/>
  <c r="BE300" i="3"/>
  <c r="BI299" i="3"/>
  <c r="BH299" i="3"/>
  <c r="BG299" i="3"/>
  <c r="BF299" i="3"/>
  <c r="T299" i="3"/>
  <c r="R299" i="3"/>
  <c r="P299" i="3"/>
  <c r="BK299" i="3"/>
  <c r="J299" i="3"/>
  <c r="BE299" i="3"/>
  <c r="BI293" i="3"/>
  <c r="BH293" i="3"/>
  <c r="BG293" i="3"/>
  <c r="BF293" i="3"/>
  <c r="T293" i="3"/>
  <c r="R293" i="3"/>
  <c r="P293" i="3"/>
  <c r="BK293" i="3"/>
  <c r="J293" i="3"/>
  <c r="BE293" i="3"/>
  <c r="BI292" i="3"/>
  <c r="BH292" i="3"/>
  <c r="BG292" i="3"/>
  <c r="BF292" i="3"/>
  <c r="T292" i="3"/>
  <c r="R292" i="3"/>
  <c r="P292" i="3"/>
  <c r="BK292" i="3"/>
  <c r="J292" i="3"/>
  <c r="BE292" i="3"/>
  <c r="BI289" i="3"/>
  <c r="BH289" i="3"/>
  <c r="BG289" i="3"/>
  <c r="BF289" i="3"/>
  <c r="T289" i="3"/>
  <c r="R289" i="3"/>
  <c r="P289" i="3"/>
  <c r="BK289" i="3"/>
  <c r="J289" i="3"/>
  <c r="BE289" i="3"/>
  <c r="BI288" i="3"/>
  <c r="BH288" i="3"/>
  <c r="BG288" i="3"/>
  <c r="BF288" i="3"/>
  <c r="T288" i="3"/>
  <c r="T287" i="3"/>
  <c r="R288" i="3"/>
  <c r="R287" i="3"/>
  <c r="P288" i="3"/>
  <c r="P287" i="3"/>
  <c r="BK288" i="3"/>
  <c r="BK287" i="3"/>
  <c r="J287" i="3" s="1"/>
  <c r="J67" i="3" s="1"/>
  <c r="J288" i="3"/>
  <c r="BE288" i="3" s="1"/>
  <c r="BI286" i="3"/>
  <c r="BH286" i="3"/>
  <c r="BG286" i="3"/>
  <c r="BF286" i="3"/>
  <c r="T286" i="3"/>
  <c r="R286" i="3"/>
  <c r="P286" i="3"/>
  <c r="BK286" i="3"/>
  <c r="J286" i="3"/>
  <c r="BE286" i="3"/>
  <c r="BI285" i="3"/>
  <c r="BH285" i="3"/>
  <c r="BG285" i="3"/>
  <c r="BF285" i="3"/>
  <c r="T285" i="3"/>
  <c r="R285" i="3"/>
  <c r="P285" i="3"/>
  <c r="BK285" i="3"/>
  <c r="J285" i="3"/>
  <c r="BE285" i="3"/>
  <c r="BI284" i="3"/>
  <c r="BH284" i="3"/>
  <c r="BG284" i="3"/>
  <c r="BF284" i="3"/>
  <c r="T284" i="3"/>
  <c r="R284" i="3"/>
  <c r="P284" i="3"/>
  <c r="BK284" i="3"/>
  <c r="J284" i="3"/>
  <c r="BE284" i="3"/>
  <c r="BI240" i="3"/>
  <c r="BH240" i="3"/>
  <c r="BG240" i="3"/>
  <c r="BF240" i="3"/>
  <c r="T240" i="3"/>
  <c r="R240" i="3"/>
  <c r="P240" i="3"/>
  <c r="BK240" i="3"/>
  <c r="J240" i="3"/>
  <c r="BE240" i="3"/>
  <c r="BI239" i="3"/>
  <c r="BH239" i="3"/>
  <c r="BG239" i="3"/>
  <c r="BF239" i="3"/>
  <c r="T239" i="3"/>
  <c r="R239" i="3"/>
  <c r="P239" i="3"/>
  <c r="BK239" i="3"/>
  <c r="J239" i="3"/>
  <c r="BE239" i="3"/>
  <c r="BI238" i="3"/>
  <c r="BH238" i="3"/>
  <c r="BG238" i="3"/>
  <c r="BF238" i="3"/>
  <c r="T238" i="3"/>
  <c r="R238" i="3"/>
  <c r="P238" i="3"/>
  <c r="BK238" i="3"/>
  <c r="J238" i="3"/>
  <c r="BE238" i="3"/>
  <c r="BI237" i="3"/>
  <c r="BH237" i="3"/>
  <c r="BG237" i="3"/>
  <c r="BF237" i="3"/>
  <c r="T237" i="3"/>
  <c r="R237" i="3"/>
  <c r="P237" i="3"/>
  <c r="BK237" i="3"/>
  <c r="J237" i="3"/>
  <c r="BE237" i="3"/>
  <c r="BI229" i="3"/>
  <c r="BH229" i="3"/>
  <c r="BG229" i="3"/>
  <c r="BF229" i="3"/>
  <c r="T229" i="3"/>
  <c r="R229" i="3"/>
  <c r="P229" i="3"/>
  <c r="BK229" i="3"/>
  <c r="J229" i="3"/>
  <c r="BE229" i="3"/>
  <c r="BI220" i="3"/>
  <c r="BH220" i="3"/>
  <c r="BG220" i="3"/>
  <c r="BF220" i="3"/>
  <c r="T220" i="3"/>
  <c r="R220" i="3"/>
  <c r="P220" i="3"/>
  <c r="BK220" i="3"/>
  <c r="J220" i="3"/>
  <c r="BE220" i="3"/>
  <c r="BI206" i="3"/>
  <c r="BH206" i="3"/>
  <c r="BG206" i="3"/>
  <c r="BF206" i="3"/>
  <c r="T206" i="3"/>
  <c r="R206" i="3"/>
  <c r="P206" i="3"/>
  <c r="BK206" i="3"/>
  <c r="J206" i="3"/>
  <c r="BE206" i="3"/>
  <c r="BI194" i="3"/>
  <c r="BH194" i="3"/>
  <c r="BG194" i="3"/>
  <c r="BF194" i="3"/>
  <c r="T194" i="3"/>
  <c r="R194" i="3"/>
  <c r="P194" i="3"/>
  <c r="BK194" i="3"/>
  <c r="J194" i="3"/>
  <c r="BE194" i="3"/>
  <c r="BI175" i="3"/>
  <c r="BH175" i="3"/>
  <c r="BG175" i="3"/>
  <c r="BF175" i="3"/>
  <c r="T175" i="3"/>
  <c r="R175" i="3"/>
  <c r="R140" i="3" s="1"/>
  <c r="P175" i="3"/>
  <c r="BK175" i="3"/>
  <c r="J175" i="3"/>
  <c r="BE175" i="3"/>
  <c r="BI159" i="3"/>
  <c r="BH159" i="3"/>
  <c r="BG159" i="3"/>
  <c r="BF159" i="3"/>
  <c r="T159" i="3"/>
  <c r="R159" i="3"/>
  <c r="P159" i="3"/>
  <c r="BK159" i="3"/>
  <c r="BK140" i="3" s="1"/>
  <c r="J140" i="3" s="1"/>
  <c r="J66" i="3" s="1"/>
  <c r="J159" i="3"/>
  <c r="BE159" i="3"/>
  <c r="BI141" i="3"/>
  <c r="BH141" i="3"/>
  <c r="BG141" i="3"/>
  <c r="BF141" i="3"/>
  <c r="T141" i="3"/>
  <c r="T140" i="3"/>
  <c r="R141" i="3"/>
  <c r="P141" i="3"/>
  <c r="P140" i="3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T136" i="3"/>
  <c r="T135" i="3" s="1"/>
  <c r="R137" i="3"/>
  <c r="R136" i="3" s="1"/>
  <c r="R135" i="3" s="1"/>
  <c r="P137" i="3"/>
  <c r="P136" i="3"/>
  <c r="P135" i="3" s="1"/>
  <c r="BK137" i="3"/>
  <c r="BK136" i="3" s="1"/>
  <c r="J137" i="3"/>
  <c r="BE137" i="3"/>
  <c r="BI134" i="3"/>
  <c r="BH134" i="3"/>
  <c r="BG134" i="3"/>
  <c r="BF134" i="3"/>
  <c r="T134" i="3"/>
  <c r="T133" i="3"/>
  <c r="R134" i="3"/>
  <c r="R133" i="3"/>
  <c r="P134" i="3"/>
  <c r="P133" i="3"/>
  <c r="BK134" i="3"/>
  <c r="BK133" i="3"/>
  <c r="J133" i="3" s="1"/>
  <c r="J63" i="3" s="1"/>
  <c r="J134" i="3"/>
  <c r="BE134" i="3" s="1"/>
  <c r="BI123" i="3"/>
  <c r="BH123" i="3"/>
  <c r="BG123" i="3"/>
  <c r="BF123" i="3"/>
  <c r="T123" i="3"/>
  <c r="R123" i="3"/>
  <c r="P123" i="3"/>
  <c r="BK123" i="3"/>
  <c r="BK108" i="3" s="1"/>
  <c r="J108" i="3" s="1"/>
  <c r="J62" i="3" s="1"/>
  <c r="J123" i="3"/>
  <c r="BE123" i="3"/>
  <c r="BI109" i="3"/>
  <c r="BH109" i="3"/>
  <c r="BG109" i="3"/>
  <c r="BF109" i="3"/>
  <c r="T109" i="3"/>
  <c r="T108" i="3"/>
  <c r="R109" i="3"/>
  <c r="R108" i="3"/>
  <c r="P109" i="3"/>
  <c r="P108" i="3"/>
  <c r="BK109" i="3"/>
  <c r="J109" i="3"/>
  <c r="BE109" i="3" s="1"/>
  <c r="BI96" i="3"/>
  <c r="F37" i="3"/>
  <c r="BD56" i="1" s="1"/>
  <c r="BH96" i="3"/>
  <c r="F36" i="3" s="1"/>
  <c r="BC56" i="1" s="1"/>
  <c r="BG96" i="3"/>
  <c r="F35" i="3"/>
  <c r="BB56" i="1" s="1"/>
  <c r="BF96" i="3"/>
  <c r="F34" i="3" s="1"/>
  <c r="BA56" i="1" s="1"/>
  <c r="T96" i="3"/>
  <c r="T95" i="3"/>
  <c r="T94" i="3" s="1"/>
  <c r="T93" i="3" s="1"/>
  <c r="R96" i="3"/>
  <c r="R95" i="3"/>
  <c r="R94" i="3" s="1"/>
  <c r="R93" i="3" s="1"/>
  <c r="P96" i="3"/>
  <c r="P95" i="3"/>
  <c r="P94" i="3" s="1"/>
  <c r="P93" i="3" s="1"/>
  <c r="AU56" i="1" s="1"/>
  <c r="BK96" i="3"/>
  <c r="BK95" i="3" s="1"/>
  <c r="J96" i="3"/>
  <c r="BE96" i="3" s="1"/>
  <c r="F87" i="3"/>
  <c r="E85" i="3"/>
  <c r="F52" i="3"/>
  <c r="E50" i="3"/>
  <c r="J24" i="3"/>
  <c r="E24" i="3"/>
  <c r="J90" i="3" s="1"/>
  <c r="J55" i="3"/>
  <c r="J23" i="3"/>
  <c r="J21" i="3"/>
  <c r="E21" i="3"/>
  <c r="J89" i="3"/>
  <c r="J54" i="3"/>
  <c r="J20" i="3"/>
  <c r="J18" i="3"/>
  <c r="E18" i="3"/>
  <c r="F55" i="3" s="1"/>
  <c r="J17" i="3"/>
  <c r="J15" i="3"/>
  <c r="E15" i="3"/>
  <c r="F54" i="3" s="1"/>
  <c r="F89" i="3"/>
  <c r="J14" i="3"/>
  <c r="J12" i="3"/>
  <c r="J52" i="3" s="1"/>
  <c r="J87" i="3"/>
  <c r="E7" i="3"/>
  <c r="E48" i="3" s="1"/>
  <c r="J37" i="2"/>
  <c r="J36" i="2"/>
  <c r="AY55" i="1" s="1"/>
  <c r="J35" i="2"/>
  <c r="AX55" i="1" s="1"/>
  <c r="BI369" i="2"/>
  <c r="BH369" i="2"/>
  <c r="BG369" i="2"/>
  <c r="BF369" i="2"/>
  <c r="T369" i="2"/>
  <c r="R369" i="2"/>
  <c r="P369" i="2"/>
  <c r="BK369" i="2"/>
  <c r="J369" i="2"/>
  <c r="BE369" i="2" s="1"/>
  <c r="BI364" i="2"/>
  <c r="BH364" i="2"/>
  <c r="BG364" i="2"/>
  <c r="BF364" i="2"/>
  <c r="T364" i="2"/>
  <c r="R364" i="2"/>
  <c r="P364" i="2"/>
  <c r="BK364" i="2"/>
  <c r="J364" i="2"/>
  <c r="BE364" i="2" s="1"/>
  <c r="BI359" i="2"/>
  <c r="BH359" i="2"/>
  <c r="BG359" i="2"/>
  <c r="BF359" i="2"/>
  <c r="T359" i="2"/>
  <c r="R359" i="2"/>
  <c r="P359" i="2"/>
  <c r="BK359" i="2"/>
  <c r="J359" i="2"/>
  <c r="BE359" i="2" s="1"/>
  <c r="BI349" i="2"/>
  <c r="BH349" i="2"/>
  <c r="BG349" i="2"/>
  <c r="BF349" i="2"/>
  <c r="T349" i="2"/>
  <c r="R349" i="2"/>
  <c r="P349" i="2"/>
  <c r="BK349" i="2"/>
  <c r="J349" i="2"/>
  <c r="BE349" i="2" s="1"/>
  <c r="BI339" i="2"/>
  <c r="BH339" i="2"/>
  <c r="BG339" i="2"/>
  <c r="BF339" i="2"/>
  <c r="T339" i="2"/>
  <c r="R339" i="2"/>
  <c r="P339" i="2"/>
  <c r="BK339" i="2"/>
  <c r="J339" i="2"/>
  <c r="BE339" i="2" s="1"/>
  <c r="BI330" i="2"/>
  <c r="BH330" i="2"/>
  <c r="BG330" i="2"/>
  <c r="BF330" i="2"/>
  <c r="T330" i="2"/>
  <c r="R330" i="2"/>
  <c r="P330" i="2"/>
  <c r="BK330" i="2"/>
  <c r="J330" i="2"/>
  <c r="BE330" i="2" s="1"/>
  <c r="BI324" i="2"/>
  <c r="BH324" i="2"/>
  <c r="BG324" i="2"/>
  <c r="BF324" i="2"/>
  <c r="T324" i="2"/>
  <c r="R324" i="2"/>
  <c r="P324" i="2"/>
  <c r="BK324" i="2"/>
  <c r="J324" i="2"/>
  <c r="BE324" i="2" s="1"/>
  <c r="BI318" i="2"/>
  <c r="BH318" i="2"/>
  <c r="BG318" i="2"/>
  <c r="BF318" i="2"/>
  <c r="T318" i="2"/>
  <c r="T317" i="2" s="1"/>
  <c r="R318" i="2"/>
  <c r="R317" i="2" s="1"/>
  <c r="P318" i="2"/>
  <c r="P317" i="2" s="1"/>
  <c r="BK318" i="2"/>
  <c r="BK317" i="2" s="1"/>
  <c r="J317" i="2" s="1"/>
  <c r="J73" i="2" s="1"/>
  <c r="J318" i="2"/>
  <c r="BE318" i="2"/>
  <c r="BI316" i="2"/>
  <c r="BH316" i="2"/>
  <c r="BG316" i="2"/>
  <c r="BF316" i="2"/>
  <c r="T316" i="2"/>
  <c r="T315" i="2" s="1"/>
  <c r="R316" i="2"/>
  <c r="R315" i="2" s="1"/>
  <c r="P316" i="2"/>
  <c r="P315" i="2" s="1"/>
  <c r="BK316" i="2"/>
  <c r="BK315" i="2" s="1"/>
  <c r="J315" i="2" s="1"/>
  <c r="J72" i="2" s="1"/>
  <c r="J316" i="2"/>
  <c r="BE316" i="2"/>
  <c r="BI310" i="2"/>
  <c r="BH310" i="2"/>
  <c r="BG310" i="2"/>
  <c r="BF310" i="2"/>
  <c r="T310" i="2"/>
  <c r="T309" i="2" s="1"/>
  <c r="R310" i="2"/>
  <c r="R309" i="2" s="1"/>
  <c r="P310" i="2"/>
  <c r="P309" i="2" s="1"/>
  <c r="BK310" i="2"/>
  <c r="BK309" i="2" s="1"/>
  <c r="J309" i="2" s="1"/>
  <c r="J71" i="2" s="1"/>
  <c r="J310" i="2"/>
  <c r="BE310" i="2"/>
  <c r="BI308" i="2"/>
  <c r="BH308" i="2"/>
  <c r="BG308" i="2"/>
  <c r="BF308" i="2"/>
  <c r="T308" i="2"/>
  <c r="T307" i="2" s="1"/>
  <c r="R308" i="2"/>
  <c r="R307" i="2" s="1"/>
  <c r="P308" i="2"/>
  <c r="P307" i="2" s="1"/>
  <c r="BK308" i="2"/>
  <c r="BK307" i="2" s="1"/>
  <c r="J307" i="2" s="1"/>
  <c r="J70" i="2" s="1"/>
  <c r="J308" i="2"/>
  <c r="BE308" i="2"/>
  <c r="BI306" i="2"/>
  <c r="BH306" i="2"/>
  <c r="BG306" i="2"/>
  <c r="BF306" i="2"/>
  <c r="T306" i="2"/>
  <c r="R306" i="2"/>
  <c r="P306" i="2"/>
  <c r="BK306" i="2"/>
  <c r="J306" i="2"/>
  <c r="BE306" i="2" s="1"/>
  <c r="BI305" i="2"/>
  <c r="BH305" i="2"/>
  <c r="BG305" i="2"/>
  <c r="BF305" i="2"/>
  <c r="T305" i="2"/>
  <c r="R305" i="2"/>
  <c r="P305" i="2"/>
  <c r="BK305" i="2"/>
  <c r="J305" i="2"/>
  <c r="BE305" i="2" s="1"/>
  <c r="BI283" i="2"/>
  <c r="BH283" i="2"/>
  <c r="BG283" i="2"/>
  <c r="BF283" i="2"/>
  <c r="T283" i="2"/>
  <c r="R283" i="2"/>
  <c r="P283" i="2"/>
  <c r="BK283" i="2"/>
  <c r="J283" i="2"/>
  <c r="BE283" i="2" s="1"/>
  <c r="BI282" i="2"/>
  <c r="BH282" i="2"/>
  <c r="BG282" i="2"/>
  <c r="BF282" i="2"/>
  <c r="T282" i="2"/>
  <c r="T281" i="2" s="1"/>
  <c r="R282" i="2"/>
  <c r="R281" i="2" s="1"/>
  <c r="P282" i="2"/>
  <c r="P281" i="2" s="1"/>
  <c r="BK282" i="2"/>
  <c r="BK281" i="2" s="1"/>
  <c r="J281" i="2" s="1"/>
  <c r="J69" i="2" s="1"/>
  <c r="J282" i="2"/>
  <c r="BE282" i="2"/>
  <c r="BI276" i="2"/>
  <c r="BH276" i="2"/>
  <c r="BG276" i="2"/>
  <c r="BF276" i="2"/>
  <c r="T276" i="2"/>
  <c r="R276" i="2"/>
  <c r="P276" i="2"/>
  <c r="BK276" i="2"/>
  <c r="J276" i="2"/>
  <c r="BE276" i="2" s="1"/>
  <c r="BI267" i="2"/>
  <c r="BH267" i="2"/>
  <c r="BG267" i="2"/>
  <c r="BF267" i="2"/>
  <c r="T267" i="2"/>
  <c r="R267" i="2"/>
  <c r="P267" i="2"/>
  <c r="BK267" i="2"/>
  <c r="J267" i="2"/>
  <c r="BE267" i="2" s="1"/>
  <c r="BI259" i="2"/>
  <c r="BH259" i="2"/>
  <c r="BG259" i="2"/>
  <c r="BF259" i="2"/>
  <c r="T259" i="2"/>
  <c r="R259" i="2"/>
  <c r="P259" i="2"/>
  <c r="BK259" i="2"/>
  <c r="J259" i="2"/>
  <c r="BE259" i="2" s="1"/>
  <c r="BI254" i="2"/>
  <c r="BH254" i="2"/>
  <c r="BG254" i="2"/>
  <c r="BF254" i="2"/>
  <c r="T254" i="2"/>
  <c r="R254" i="2"/>
  <c r="P254" i="2"/>
  <c r="BK254" i="2"/>
  <c r="J254" i="2"/>
  <c r="BE254" i="2" s="1"/>
  <c r="BI253" i="2"/>
  <c r="BH253" i="2"/>
  <c r="BG253" i="2"/>
  <c r="BF253" i="2"/>
  <c r="T253" i="2"/>
  <c r="T252" i="2" s="1"/>
  <c r="R253" i="2"/>
  <c r="R252" i="2" s="1"/>
  <c r="P253" i="2"/>
  <c r="P252" i="2" s="1"/>
  <c r="BK253" i="2"/>
  <c r="BK252" i="2" s="1"/>
  <c r="J252" i="2" s="1"/>
  <c r="J68" i="2" s="1"/>
  <c r="J253" i="2"/>
  <c r="BE253" i="2"/>
  <c r="BI208" i="2"/>
  <c r="BH208" i="2"/>
  <c r="BG208" i="2"/>
  <c r="BF208" i="2"/>
  <c r="T208" i="2"/>
  <c r="R208" i="2"/>
  <c r="P208" i="2"/>
  <c r="BK208" i="2"/>
  <c r="J208" i="2"/>
  <c r="BE208" i="2" s="1"/>
  <c r="BI200" i="2"/>
  <c r="BH200" i="2"/>
  <c r="BG200" i="2"/>
  <c r="BF200" i="2"/>
  <c r="T200" i="2"/>
  <c r="R200" i="2"/>
  <c r="P200" i="2"/>
  <c r="BK200" i="2"/>
  <c r="J200" i="2"/>
  <c r="BE200" i="2" s="1"/>
  <c r="BI192" i="2"/>
  <c r="BH192" i="2"/>
  <c r="BG192" i="2"/>
  <c r="BF192" i="2"/>
  <c r="T192" i="2"/>
  <c r="T191" i="2" s="1"/>
  <c r="R192" i="2"/>
  <c r="R191" i="2" s="1"/>
  <c r="P192" i="2"/>
  <c r="P191" i="2" s="1"/>
  <c r="BK192" i="2"/>
  <c r="BK191" i="2" s="1"/>
  <c r="J191" i="2" s="1"/>
  <c r="J67" i="2" s="1"/>
  <c r="J192" i="2"/>
  <c r="BE192" i="2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T188" i="2" s="1"/>
  <c r="R189" i="2"/>
  <c r="R188" i="2" s="1"/>
  <c r="P189" i="2"/>
  <c r="P188" i="2" s="1"/>
  <c r="BK189" i="2"/>
  <c r="BK188" i="2" s="1"/>
  <c r="J188" i="2" s="1"/>
  <c r="J66" i="2" s="1"/>
  <c r="J189" i="2"/>
  <c r="BE189" i="2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T185" i="2" s="1"/>
  <c r="R186" i="2"/>
  <c r="R185" i="2" s="1"/>
  <c r="P186" i="2"/>
  <c r="P185" i="2" s="1"/>
  <c r="BK186" i="2"/>
  <c r="BK185" i="2" s="1"/>
  <c r="J185" i="2"/>
  <c r="J65" i="2" s="1"/>
  <c r="J186" i="2"/>
  <c r="BE186" i="2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T182" i="2" s="1"/>
  <c r="T181" i="2" s="1"/>
  <c r="R183" i="2"/>
  <c r="R182" i="2"/>
  <c r="R181" i="2" s="1"/>
  <c r="P183" i="2"/>
  <c r="P182" i="2" s="1"/>
  <c r="P181" i="2" s="1"/>
  <c r="BK183" i="2"/>
  <c r="BK182" i="2"/>
  <c r="J183" i="2"/>
  <c r="BE183" i="2" s="1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53" i="2"/>
  <c r="BH153" i="2"/>
  <c r="BG153" i="2"/>
  <c r="BF153" i="2"/>
  <c r="T153" i="2"/>
  <c r="T152" i="2" s="1"/>
  <c r="R153" i="2"/>
  <c r="R152" i="2" s="1"/>
  <c r="P153" i="2"/>
  <c r="BK153" i="2"/>
  <c r="BK152" i="2" s="1"/>
  <c r="J152" i="2" s="1"/>
  <c r="J62" i="2" s="1"/>
  <c r="J153" i="2"/>
  <c r="BE153" i="2"/>
  <c r="BI138" i="2"/>
  <c r="BH138" i="2"/>
  <c r="BG138" i="2"/>
  <c r="BF138" i="2"/>
  <c r="T138" i="2"/>
  <c r="R138" i="2"/>
  <c r="P138" i="2"/>
  <c r="BK138" i="2"/>
  <c r="J138" i="2"/>
  <c r="BE138" i="2"/>
  <c r="BI124" i="2"/>
  <c r="BH124" i="2"/>
  <c r="BG124" i="2"/>
  <c r="BF124" i="2"/>
  <c r="T124" i="2"/>
  <c r="R124" i="2"/>
  <c r="P124" i="2"/>
  <c r="BK124" i="2"/>
  <c r="J124" i="2"/>
  <c r="BE124" i="2" s="1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 s="1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F35" i="2" s="1"/>
  <c r="BB55" i="1" s="1"/>
  <c r="BB54" i="1" s="1"/>
  <c r="BF104" i="2"/>
  <c r="T104" i="2"/>
  <c r="R104" i="2"/>
  <c r="P104" i="2"/>
  <c r="BK104" i="2"/>
  <c r="J104" i="2"/>
  <c r="BE104" i="2"/>
  <c r="BI101" i="2"/>
  <c r="F37" i="2" s="1"/>
  <c r="BD55" i="1" s="1"/>
  <c r="BD54" i="1" s="1"/>
  <c r="W33" i="1" s="1"/>
  <c r="BH101" i="2"/>
  <c r="BG101" i="2"/>
  <c r="BF101" i="2"/>
  <c r="T101" i="2"/>
  <c r="R101" i="2"/>
  <c r="P101" i="2"/>
  <c r="BK101" i="2"/>
  <c r="J101" i="2"/>
  <c r="BE101" i="2" s="1"/>
  <c r="BI96" i="2"/>
  <c r="BH96" i="2"/>
  <c r="F36" i="2" s="1"/>
  <c r="BC55" i="1"/>
  <c r="BG96" i="2"/>
  <c r="BF96" i="2"/>
  <c r="F34" i="2" s="1"/>
  <c r="BA55" i="1" s="1"/>
  <c r="J34" i="2"/>
  <c r="AW55" i="1" s="1"/>
  <c r="T96" i="2"/>
  <c r="T95" i="2" s="1"/>
  <c r="T94" i="2" s="1"/>
  <c r="T93" i="2" s="1"/>
  <c r="R96" i="2"/>
  <c r="R95" i="2" s="1"/>
  <c r="R94" i="2" s="1"/>
  <c r="R93" i="2" s="1"/>
  <c r="P96" i="2"/>
  <c r="P95" i="2" s="1"/>
  <c r="BK96" i="2"/>
  <c r="BK95" i="2"/>
  <c r="J95" i="2"/>
  <c r="J61" i="2" s="1"/>
  <c r="BK94" i="2"/>
  <c r="J94" i="2" s="1"/>
  <c r="J60" i="2" s="1"/>
  <c r="J96" i="2"/>
  <c r="BE96" i="2"/>
  <c r="J33" i="2" s="1"/>
  <c r="AV55" i="1" s="1"/>
  <c r="AT55" i="1" s="1"/>
  <c r="F87" i="2"/>
  <c r="E85" i="2"/>
  <c r="F52" i="2"/>
  <c r="E50" i="2"/>
  <c r="J24" i="2"/>
  <c r="E24" i="2"/>
  <c r="J90" i="2"/>
  <c r="J55" i="2"/>
  <c r="J23" i="2"/>
  <c r="J21" i="2"/>
  <c r="E21" i="2"/>
  <c r="J89" i="2"/>
  <c r="J54" i="2"/>
  <c r="J20" i="2"/>
  <c r="J18" i="2"/>
  <c r="E18" i="2"/>
  <c r="F55" i="2" s="1"/>
  <c r="F90" i="2"/>
  <c r="J17" i="2"/>
  <c r="J15" i="2"/>
  <c r="E15" i="2"/>
  <c r="F89" i="2" s="1"/>
  <c r="J14" i="2"/>
  <c r="J12" i="2"/>
  <c r="J87" i="2" s="1"/>
  <c r="E7" i="2"/>
  <c r="E48" i="2" s="1"/>
  <c r="E83" i="2"/>
  <c r="BC54" i="1"/>
  <c r="W32" i="1" s="1"/>
  <c r="AY54" i="1"/>
  <c r="AS54" i="1"/>
  <c r="AT59" i="1"/>
  <c r="AT57" i="1"/>
  <c r="L50" i="1"/>
  <c r="AM50" i="1"/>
  <c r="AM49" i="1"/>
  <c r="L49" i="1"/>
  <c r="AM47" i="1"/>
  <c r="L47" i="1"/>
  <c r="L45" i="1"/>
  <c r="L44" i="1"/>
  <c r="AX54" i="1" l="1"/>
  <c r="W31" i="1"/>
  <c r="F33" i="2"/>
  <c r="AZ55" i="1" s="1"/>
  <c r="J33" i="3"/>
  <c r="AV56" i="1" s="1"/>
  <c r="F33" i="3"/>
  <c r="AZ56" i="1" s="1"/>
  <c r="J52" i="2"/>
  <c r="F54" i="2"/>
  <c r="BK93" i="2"/>
  <c r="J93" i="2" s="1"/>
  <c r="BK181" i="2"/>
  <c r="J181" i="2" s="1"/>
  <c r="J63" i="2" s="1"/>
  <c r="J182" i="2"/>
  <c r="J64" i="2" s="1"/>
  <c r="J95" i="3"/>
  <c r="J61" i="3" s="1"/>
  <c r="BK94" i="3"/>
  <c r="P152" i="2"/>
  <c r="P94" i="2" s="1"/>
  <c r="P93" i="2" s="1"/>
  <c r="AU55" i="1" s="1"/>
  <c r="AU54" i="1" s="1"/>
  <c r="J136" i="3"/>
  <c r="J65" i="3" s="1"/>
  <c r="BK135" i="3"/>
  <c r="J135" i="3" s="1"/>
  <c r="J64" i="3" s="1"/>
  <c r="E83" i="3"/>
  <c r="F90" i="3"/>
  <c r="J34" i="3"/>
  <c r="AW56" i="1" s="1"/>
  <c r="F33" i="4"/>
  <c r="AZ57" i="1" s="1"/>
  <c r="F33" i="5"/>
  <c r="AZ58" i="1" s="1"/>
  <c r="J33" i="5"/>
  <c r="AV58" i="1" s="1"/>
  <c r="J59" i="6"/>
  <c r="J30" i="6"/>
  <c r="J52" i="4"/>
  <c r="F54" i="4"/>
  <c r="F34" i="4"/>
  <c r="BA57" i="1" s="1"/>
  <c r="BA54" i="1" s="1"/>
  <c r="J96" i="5"/>
  <c r="J61" i="5" s="1"/>
  <c r="BK95" i="5"/>
  <c r="P95" i="5"/>
  <c r="P94" i="5" s="1"/>
  <c r="AU58" i="1" s="1"/>
  <c r="T95" i="5"/>
  <c r="T94" i="5" s="1"/>
  <c r="F33" i="6"/>
  <c r="AZ59" i="1" s="1"/>
  <c r="J34" i="5"/>
  <c r="AW58" i="1" s="1"/>
  <c r="BK108" i="4"/>
  <c r="J108" i="4" s="1"/>
  <c r="J62" i="4" s="1"/>
  <c r="J55" i="5"/>
  <c r="J54" i="6"/>
  <c r="W30" i="1" l="1"/>
  <c r="AW54" i="1"/>
  <c r="AK30" i="1" s="1"/>
  <c r="BK84" i="4"/>
  <c r="J84" i="4" s="1"/>
  <c r="BK94" i="5"/>
  <c r="J94" i="5" s="1"/>
  <c r="J95" i="5"/>
  <c r="J60" i="5" s="1"/>
  <c r="AT58" i="1"/>
  <c r="J94" i="3"/>
  <c r="J60" i="3" s="1"/>
  <c r="BK93" i="3"/>
  <c r="J93" i="3" s="1"/>
  <c r="J59" i="2"/>
  <c r="J30" i="2"/>
  <c r="AT56" i="1"/>
  <c r="AG59" i="1"/>
  <c r="AN59" i="1" s="1"/>
  <c r="J39" i="6"/>
  <c r="AZ54" i="1"/>
  <c r="J59" i="5" l="1"/>
  <c r="J30" i="5"/>
  <c r="J59" i="4"/>
  <c r="J30" i="4"/>
  <c r="AG55" i="1"/>
  <c r="J39" i="2"/>
  <c r="J30" i="3"/>
  <c r="J59" i="3"/>
  <c r="AV54" i="1"/>
  <c r="W29" i="1"/>
  <c r="AG56" i="1" l="1"/>
  <c r="AN56" i="1" s="1"/>
  <c r="J39" i="3"/>
  <c r="AG58" i="1"/>
  <c r="AN58" i="1" s="1"/>
  <c r="J39" i="5"/>
  <c r="AG57" i="1"/>
  <c r="AN57" i="1" s="1"/>
  <c r="J39" i="4"/>
  <c r="AK29" i="1"/>
  <c r="AT54" i="1"/>
  <c r="AN55" i="1"/>
  <c r="AG54" i="1" l="1"/>
  <c r="AN54" i="1" l="1"/>
  <c r="AK26" i="1"/>
  <c r="AK35" i="1" s="1"/>
</calcChain>
</file>

<file path=xl/sharedStrings.xml><?xml version="1.0" encoding="utf-8"?>
<sst xmlns="http://schemas.openxmlformats.org/spreadsheetml/2006/main" count="9954" uniqueCount="1242">
  <si>
    <t>Export Komplet</t>
  </si>
  <si>
    <t>VZ</t>
  </si>
  <si>
    <t>2.0</t>
  </si>
  <si>
    <t>ZAMOK</t>
  </si>
  <si>
    <t>False</t>
  </si>
  <si>
    <t>{9e8b2b97-1deb-4cd3-a337-9f5a9cae144b}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</si>
  <si>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</si>
  <si>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</si>
  <si>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</si>
  <si>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</si>
  <si>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</si>
  <si>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</si>
  <si>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</si>
  <si>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</si>
  <si>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VVZ_EZAK_D_1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</si>
  <si>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</si>
  <si>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</si>
  <si>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 Rekonstrukce výpravní budovy v ŽST Přerov - část střecha</t>
  </si>
  <si>
    <t>KSO:</t>
  </si>
  <si>
    <t/>
  </si>
  <si>
    <t>CC-CZ:</t>
  </si>
  <si>
    <t>Místo:</t>
  </si>
  <si>
    <t xml:space="preserve"> </t>
  </si>
  <si>
    <t>Datum:</t>
  </si>
  <si>
    <t>14. 1. 2020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</si>
  <si>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</si>
  <si>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</si>
  <si>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</si>
  <si>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</si>
  <si>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</si>
  <si>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</si>
  <si>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</si>
  <si>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</si>
  <si>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</si>
  <si>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</si>
  <si>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</si>
  <si>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</si>
  <si>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</si>
  <si>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</si>
  <si>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</si>
  <si>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</si>
  <si>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</si>
  <si>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</si>
  <si>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</si>
  <si>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</si>
  <si>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</si>
  <si>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</si>
  <si>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</si>
  <si>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</si>
  <si>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</si>
  <si>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</si>
  <si>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</si>
  <si>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</si>
  <si>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</si>
  <si>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</si>
  <si>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</si>
  <si>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</si>
  <si>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</si>
  <si>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</si>
  <si>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</si>
  <si>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</si>
  <si>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</si>
  <si>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</si>
  <si>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</si>
  <si>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</si>
  <si>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</si>
  <si>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</si>
  <si>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</si>
  <si>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</si>
  <si>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</si>
  <si>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</si>
  <si>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</si>
  <si>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</si>
  <si>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</si>
  <si>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SO.01-01</t>
  </si>
  <si>
    <t>Bourané konstrukce</t>
  </si>
  <si>
    <t>STA</t>
  </si>
  <si>
    <t>1</t>
  </si>
  <si>
    <t>{77dcf466-ba92-49d5-8fda-a71875db1e6f}</t>
  </si>
  <si>
    <t>2</t>
  </si>
  <si>
    <t>SO.01-02</t>
  </si>
  <si>
    <t>Nové konstrukce</t>
  </si>
  <si>
    <t>{19a2fffd-dd6e-485e-b4db-c2844cba70ed}</t>
  </si>
  <si>
    <t>SO.02</t>
  </si>
  <si>
    <t>Umělé osvětlení a vyhřívání žlabů</t>
  </si>
  <si>
    <t>{d1fe80c6-4c4a-4ee1-aa23-773684ab4816}</t>
  </si>
  <si>
    <t>SO.03</t>
  </si>
  <si>
    <t>Hromosvod</t>
  </si>
  <si>
    <t>{4d895402-3080-41d9-a6e1-f0d7a8031798}</t>
  </si>
  <si>
    <t>VO</t>
  </si>
  <si>
    <t>Všeobecný objekt</t>
  </si>
  <si>
    <t>VON</t>
  </si>
  <si>
    <t>{61a19c09-262b-4b53-90b5-aef5cc7f26dd}</t>
  </si>
  <si>
    <t>KRYCÍ LIST SOUPISU PRACÍ</t>
  </si>
  <si>
    <t>Objekt:</t>
  </si>
  <si>
    <t>SO.01-01 - Bourané konstrukce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</si>
  <si>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</si>
  <si>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</si>
  <si>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</si>
  <si>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</si>
  <si>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</si>
  <si>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</si>
  <si>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</si>
  <si>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</si>
  <si>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</si>
  <si>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</si>
  <si>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</si>
  <si>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</si>
  <si>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</si>
  <si>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</si>
  <si>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</si>
  <si>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787 - Dokončovací práce - zasklívání</t>
  </si>
  <si>
    <t>Ostatní - Ostatní</t>
  </si>
  <si>
    <t>VV - Výkaz výměr - pomocné výpočty, figury (neoceňovat)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</si>
  <si>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</si>
  <si>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</si>
  <si>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</si>
  <si>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</si>
  <si>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</si>
  <si>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</si>
  <si>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</si>
  <si>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</si>
  <si>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</si>
  <si>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</si>
  <si>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</si>
  <si>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</si>
  <si>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</si>
  <si>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</si>
  <si>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</si>
  <si>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</si>
  <si>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</si>
  <si>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</si>
  <si>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</si>
  <si>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941211112</t>
  </si>
  <si>
    <t>Montáž lešení řadového rámového lehkého pracovního s podlahami s provozním zatížením tř. 3 do 200 kg/m2 šířky tř. SW06 přes 0,6 do 0,9 m, výšky přes 10 do 25 m</t>
  </si>
  <si>
    <t>m2</t>
  </si>
  <si>
    <t>CS ÚRS 2019 02</t>
  </si>
  <si>
    <t>4</t>
  </si>
  <si>
    <t>VV</t>
  </si>
  <si>
    <t>dle PD: 300-310</t>
  </si>
  <si>
    <t>Lešení (dl * v)</t>
  </si>
  <si>
    <t>(15,0+22,0+114,0+47,0+42,0+24,0+12,0+4,0)*15,0</t>
  </si>
  <si>
    <t>Součet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</si>
  <si>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</si>
  <si>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</si>
  <si>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4200*30 "Přepočtené koeficientem množství</t>
  </si>
  <si>
    <t>3</t>
  </si>
  <si>
    <t>941211812</t>
  </si>
  <si>
    <t>Demontáž lešení řadového rámového lehkého pracovního s provozním zatížením tř. 3 do 200 kg/m2 šířky tř. SW06 přes 0,6 do 0,9 m, výšky přes 10 do 25 m</t>
  </si>
  <si>
    <t>6</t>
  </si>
  <si>
    <t>944511111</t>
  </si>
  <si>
    <t>Montáž ochranné sítě zavěšené na konstrukci lešení z textilie z umělých vláken</t>
  </si>
  <si>
    <t>8</t>
  </si>
  <si>
    <t>5</t>
  </si>
  <si>
    <t>944511211</t>
  </si>
  <si>
    <t>Montáž ochranné sítě Příplatek za první a každý další den použití sítě k ceně -1111</t>
  </si>
  <si>
    <t>10</t>
  </si>
  <si>
    <t>944511811</t>
  </si>
  <si>
    <t>Demontáž ochranné sítě zavěšené na konstrukci lešení z textilie z umělých vláken</t>
  </si>
  <si>
    <t>12</t>
  </si>
  <si>
    <t>7</t>
  </si>
  <si>
    <t>952902611</t>
  </si>
  <si>
    <t>Čištění budov při provádění oprav a udržovacích prací vysátím prachu z ostatních ploch</t>
  </si>
  <si>
    <t>14</t>
  </si>
  <si>
    <t>dle PD: 300 - 310</t>
  </si>
  <si>
    <t>Vysátí půdy (pl)</t>
  </si>
  <si>
    <t>střecha A</t>
  </si>
  <si>
    <t>327,0+228,0</t>
  </si>
  <si>
    <t>střecha B</t>
  </si>
  <si>
    <t>564,0</t>
  </si>
  <si>
    <t>střecha C</t>
  </si>
  <si>
    <t>205,0</t>
  </si>
  <si>
    <t>střecha D</t>
  </si>
  <si>
    <t>728,0</t>
  </si>
  <si>
    <t>střecha E</t>
  </si>
  <si>
    <t>838,0</t>
  </si>
  <si>
    <t>952903008</t>
  </si>
  <si>
    <t>Čištění budov při provádění oprav a udržovacích prací odstraněním ptačího nebo netopýřího trusu z těžko přístupného prostoru</t>
  </si>
  <si>
    <t>16</t>
  </si>
  <si>
    <t>Vyčištění trusu na celé ploše půdy (pl)</t>
  </si>
  <si>
    <t>9529052X1</t>
  </si>
  <si>
    <t>Čištění objektů - dezinfekce prostor</t>
  </si>
  <si>
    <t>18</t>
  </si>
  <si>
    <t>Dezinfekce (pl)</t>
  </si>
  <si>
    <t>997</t>
  </si>
  <si>
    <t>Přesun sutě</t>
  </si>
  <si>
    <t>997013012</t>
  </si>
  <si>
    <t>Vyklizení ulehlé suti na vzdálenost do 3 m od okraje vyklízeného prostoru nebo s naložením na dopravní prostředek z prostorů o půdorysné ploše přes 15 m2 z výšky (hloubky) do 10 m</t>
  </si>
  <si>
    <t>m3</t>
  </si>
  <si>
    <t>20</t>
  </si>
  <si>
    <t>Vyklizení suti, nepouživaných předmětů apod (obj)</t>
  </si>
  <si>
    <t>3,0</t>
  </si>
  <si>
    <t>2,0</t>
  </si>
  <si>
    <t>1,2</t>
  </si>
  <si>
    <t>4,0</t>
  </si>
  <si>
    <t>11</t>
  </si>
  <si>
    <t>997013154</t>
  </si>
  <si>
    <t>Vnitrostaveništní doprava suti a vybouraných hmot vodorovně do 50 m svisle s omezením mechanizace pro budovy a haly výšky přes 12 do 15 m</t>
  </si>
  <si>
    <t>t</t>
  </si>
  <si>
    <t>22</t>
  </si>
  <si>
    <t>997013312</t>
  </si>
  <si>
    <t>Doprava suti shozem montáž a demontáž shozu výšky přes 10 do 20 m</t>
  </si>
  <si>
    <t>m</t>
  </si>
  <si>
    <t>24</t>
  </si>
  <si>
    <t>13</t>
  </si>
  <si>
    <t>997013322</t>
  </si>
  <si>
    <t>Doprava suti shozem montáž a demontáž shozu výšky Příplatek za první a každý další den použití shozu k ceně -3312</t>
  </si>
  <si>
    <t>26</t>
  </si>
  <si>
    <t>90*14 "Přepočtené koeficientem množství</t>
  </si>
  <si>
    <t>997013501</t>
  </si>
  <si>
    <t>Odvoz suti a vybouraných hmot na skládku nebo meziskládku se složením, na vzdálenost do 1 km</t>
  </si>
  <si>
    <t>28</t>
  </si>
  <si>
    <t>997013509</t>
  </si>
  <si>
    <t>Odvoz suti a vybouraných hmot na skládku nebo meziskládku se složením, na vzdálenost Příplatek k ceně za každý další i započatý 1 km přes 1 km</t>
  </si>
  <si>
    <t>30</t>
  </si>
  <si>
    <t>100,917*19 "Přepočtené koeficientem množství</t>
  </si>
  <si>
    <t>46</t>
  </si>
  <si>
    <t>997013821</t>
  </si>
  <si>
    <t>Poplatek za uložení stavebního odpadu na skládce (skládkovné) ze stavebních materiálů obsahujících azbest zatříděných do Katalogu odpadů pod kódem 170 605</t>
  </si>
  <si>
    <t>664914208</t>
  </si>
  <si>
    <t>55</t>
  </si>
  <si>
    <t>997013831</t>
  </si>
  <si>
    <t>Poplatek za uložení stavebního odpadu na skládce (skládkovné) směsného stavebního a demoličního zatříděného do Katalogu odpadů pod kódem 170 904</t>
  </si>
  <si>
    <t>32</t>
  </si>
  <si>
    <t>100,917-50</t>
  </si>
  <si>
    <t>Mezisoučet</t>
  </si>
  <si>
    <t>PSV</t>
  </si>
  <si>
    <t>Práce a dodávky PSV</t>
  </si>
  <si>
    <t>712</t>
  </si>
  <si>
    <t>Povlakové krytiny</t>
  </si>
  <si>
    <t>17</t>
  </si>
  <si>
    <t>712400831</t>
  </si>
  <si>
    <t>Odstranění ze střech šikmých přes 10° do 30° krytiny povlakové jednovrstvé</t>
  </si>
  <si>
    <t>34</t>
  </si>
  <si>
    <t>712600831</t>
  </si>
  <si>
    <t>Odstranění ze střech šikmých přes 30° do 45° krytiny povlakové jednovrstvé</t>
  </si>
  <si>
    <t>36</t>
  </si>
  <si>
    <t>742</t>
  </si>
  <si>
    <t>Elektroinstalace - slaboproud</t>
  </si>
  <si>
    <t>19</t>
  </si>
  <si>
    <t>7422108X1</t>
  </si>
  <si>
    <t>Demontáž prvků sirény</t>
  </si>
  <si>
    <t>kus</t>
  </si>
  <si>
    <t>38</t>
  </si>
  <si>
    <t>742420811</t>
  </si>
  <si>
    <t>Demontáž společné televizní antény venkovní televizní antény nebo FM antény</t>
  </si>
  <si>
    <t>40</t>
  </si>
  <si>
    <t>751</t>
  </si>
  <si>
    <t>Vzduchotechnika</t>
  </si>
  <si>
    <t>751311846</t>
  </si>
  <si>
    <t>Demontáž vyústí velkoplošné, do kruhového potrubí, výšky do 1,5 m kruhové, průměru přes 300 do 500 mm</t>
  </si>
  <si>
    <t>42</t>
  </si>
  <si>
    <t>7513118X1</t>
  </si>
  <si>
    <t>Demontá rozvodů vzduchotechniky</t>
  </si>
  <si>
    <t>kpl</t>
  </si>
  <si>
    <t>44</t>
  </si>
  <si>
    <t>762</t>
  </si>
  <si>
    <t>Konstrukce tesařské</t>
  </si>
  <si>
    <t>23</t>
  </si>
  <si>
    <t>762331921</t>
  </si>
  <si>
    <t>Vázané konstrukce krovů vyřezání části střešní vazby průřezové plochy řeziva přes 120 do 224 cm2, délky vyřezané části krovového prvku do 3 m</t>
  </si>
  <si>
    <t>Vyřezání části krovů (dl)</t>
  </si>
  <si>
    <t>1,5</t>
  </si>
  <si>
    <t>1,3</t>
  </si>
  <si>
    <t>8,5</t>
  </si>
  <si>
    <t>762331941</t>
  </si>
  <si>
    <t>Vázané konstrukce krovů vyřezání části střešní vazby průřezové plochy řeziva přes 288 do 450 cm2, délky vyřezané části krovového prvku do 3 m</t>
  </si>
  <si>
    <t>48</t>
  </si>
  <si>
    <t>4,3</t>
  </si>
  <si>
    <t>(4,05+7,5*3)</t>
  </si>
  <si>
    <t>25</t>
  </si>
  <si>
    <t>762341932</t>
  </si>
  <si>
    <t>Bednění a laťování střech vyřezání jednotlivých otvorů bez rozebrání krytiny v bednění z prken tl. do 32 mm, otvoru plochy jednotlivě přes 1 do 4 m2</t>
  </si>
  <si>
    <t>50</t>
  </si>
  <si>
    <t>Vyřezání části bednění (dl)</t>
  </si>
  <si>
    <t>(1,7*2+0,9*2)</t>
  </si>
  <si>
    <t>(2,95*2+1,38*2)</t>
  </si>
  <si>
    <t>(1,88*2+1,8*2)</t>
  </si>
  <si>
    <t>(3,975*2+1,4*2)</t>
  </si>
  <si>
    <t>(1,92*2+2,3*2)</t>
  </si>
  <si>
    <t>(1,3*2+0,86*2)</t>
  </si>
  <si>
    <t>(1,74*2+1,72*2)</t>
  </si>
  <si>
    <t>(1,93*2+2,15*2)</t>
  </si>
  <si>
    <t>(1,87*2+3,94*2)</t>
  </si>
  <si>
    <t>(3,62*2+3,36*2)</t>
  </si>
  <si>
    <t>(2*2+1,73*2)</t>
  </si>
  <si>
    <t>(4,69*2+1,85*2)</t>
  </si>
  <si>
    <t>(3,81*2+3,64*2)</t>
  </si>
  <si>
    <t>(1,94*2+4,2*2)</t>
  </si>
  <si>
    <t>(3,65*2+2,68*2)</t>
  </si>
  <si>
    <t>(1,925*2+1,86*2)</t>
  </si>
  <si>
    <t>(5,53*2+2,35*2)</t>
  </si>
  <si>
    <t>(1,835*2+1,2*2)</t>
  </si>
  <si>
    <t>(0,875*2+1,1*2)</t>
  </si>
  <si>
    <t>(0,895*2+1,535*2)</t>
  </si>
  <si>
    <t>(0,89*2+1,1*2)</t>
  </si>
  <si>
    <t>(1,83*2+2,6*2)</t>
  </si>
  <si>
    <t>(1,19*2+0,9*2)</t>
  </si>
  <si>
    <t>(0,895*2+1,3*2)</t>
  </si>
  <si>
    <t>(0,895*2+2,145*2)</t>
  </si>
  <si>
    <t>(1,86*2+2,145*2)</t>
  </si>
  <si>
    <t>(2,635*2+2*2)</t>
  </si>
  <si>
    <t>(0,84*2+1,4*2)</t>
  </si>
  <si>
    <t>(2,87*2+2,25*2)</t>
  </si>
  <si>
    <t>(2,03*2+1*2)</t>
  </si>
  <si>
    <t>(0,855*2+1,4*2)</t>
  </si>
  <si>
    <t>(2,375*2+2,84*2)</t>
  </si>
  <si>
    <t>(1,3*2+0,795*2)</t>
  </si>
  <si>
    <t>(1,38*2+0,75*2)</t>
  </si>
  <si>
    <t>(1,75*2+2,79*2)</t>
  </si>
  <si>
    <t>(0,84*2+1,775*2)</t>
  </si>
  <si>
    <t>764</t>
  </si>
  <si>
    <t>Konstrukce klempířské</t>
  </si>
  <si>
    <t>764001821</t>
  </si>
  <si>
    <t>Demontáž klempířských konstrukcí krytiny ze svitků nebo tabulí do suti</t>
  </si>
  <si>
    <t>52</t>
  </si>
  <si>
    <t>27</t>
  </si>
  <si>
    <t>764001891</t>
  </si>
  <si>
    <t>Demontáž klempířských konstrukcí oplechování úžlabí do suti</t>
  </si>
  <si>
    <t>54</t>
  </si>
  <si>
    <t>Demontáž oplechování (dl)</t>
  </si>
  <si>
    <t>5,7*2+5,55+6,1+9,9*2+3,0+7,0</t>
  </si>
  <si>
    <t>764002841</t>
  </si>
  <si>
    <t>Demontáž klempířských konstrukcí oplechování horních ploch zdí a nadezdívek do suti</t>
  </si>
  <si>
    <t>56</t>
  </si>
  <si>
    <t>6,5+4,3+4,6</t>
  </si>
  <si>
    <t>9,7</t>
  </si>
  <si>
    <t>střecha F</t>
  </si>
  <si>
    <t>3,1</t>
  </si>
  <si>
    <t>29</t>
  </si>
  <si>
    <t>764002871</t>
  </si>
  <si>
    <t>Demontáž klempířských konstrukcí lemování zdí do suti</t>
  </si>
  <si>
    <t>58</t>
  </si>
  <si>
    <t>0,5*+0,8*2+11*0,5+2*0,8+0,8*2+0,5*24+1,1*2+0,5*44+0,8*6+1,1*2</t>
  </si>
  <si>
    <t>3,5+3,5+3,6+1,8</t>
  </si>
  <si>
    <t>1,5*2+4,3+4,6</t>
  </si>
  <si>
    <t>0,8*2+2,0*2+7,3*2+9,5+1,56</t>
  </si>
  <si>
    <t>9,7*2</t>
  </si>
  <si>
    <t>764004821</t>
  </si>
  <si>
    <t>Demontáž klempířských konstrukcí žlabu nástřešního do suti</t>
  </si>
  <si>
    <t>60</t>
  </si>
  <si>
    <t>287+83</t>
  </si>
  <si>
    <t>765</t>
  </si>
  <si>
    <t>Krytina skládaná</t>
  </si>
  <si>
    <t>31</t>
  </si>
  <si>
    <t>765131801</t>
  </si>
  <si>
    <t>Demontáž vláknocementové krytiny skládané sklonu do 30° do suti</t>
  </si>
  <si>
    <t>62</t>
  </si>
  <si>
    <t>765131821</t>
  </si>
  <si>
    <t>Demontáž vláknocementové krytiny skládané sklonu do 30° hřebene nebo nároží z hřebenáčů do suti</t>
  </si>
  <si>
    <t>64</t>
  </si>
  <si>
    <t>Demontáž vláknocementové střechy - nároží, hřeben (dl)</t>
  </si>
  <si>
    <t>nároží</t>
  </si>
  <si>
    <t>(11,4*2)</t>
  </si>
  <si>
    <t>(11,3*2)</t>
  </si>
  <si>
    <t>(8,6*2+8,9+3,0+5,3*2)</t>
  </si>
  <si>
    <t>(5,7*2+1,0*2)</t>
  </si>
  <si>
    <t>hřeben</t>
  </si>
  <si>
    <t>35,5</t>
  </si>
  <si>
    <t>36,6</t>
  </si>
  <si>
    <t>(9,6+48,3+10,4)</t>
  </si>
  <si>
    <t>(21,4+22,5)</t>
  </si>
  <si>
    <t>33</t>
  </si>
  <si>
    <t>765131841</t>
  </si>
  <si>
    <t>Demontáž vláknocementové krytiny skládané Příplatek k cenám za sklon přes 30° demontáže krytiny</t>
  </si>
  <si>
    <t>66</t>
  </si>
  <si>
    <t>765142801</t>
  </si>
  <si>
    <t>Demontáž krytiny z  polykarbonátových desek rovných z kovové nebo dřevěné konstrukce</t>
  </si>
  <si>
    <t>68</t>
  </si>
  <si>
    <t>767</t>
  </si>
  <si>
    <t>Konstrukce zámečnické</t>
  </si>
  <si>
    <t>35</t>
  </si>
  <si>
    <t>767851803</t>
  </si>
  <si>
    <t>Demontáž komínových lávek kompletní celé lávky</t>
  </si>
  <si>
    <t>70</t>
  </si>
  <si>
    <t>787</t>
  </si>
  <si>
    <t>Dokončovací práce - zasklívání</t>
  </si>
  <si>
    <t>787300801</t>
  </si>
  <si>
    <t>Vysklívání střešních konstrukcí a střešních světlíků tmelených</t>
  </si>
  <si>
    <t>72</t>
  </si>
  <si>
    <t>Vysklení okna světlíku (dl * v)</t>
  </si>
  <si>
    <t>0,44*1,6</t>
  </si>
  <si>
    <t>Ostatní</t>
  </si>
  <si>
    <t>37</t>
  </si>
  <si>
    <t>OST001</t>
  </si>
  <si>
    <t>Odstranění nepouživaných rozvodů v prostorách půdy</t>
  </si>
  <si>
    <t>R-položka</t>
  </si>
  <si>
    <t>74</t>
  </si>
  <si>
    <t>Výkaz výměr - pomocné výpočty, figury (neoceňovat)</t>
  </si>
  <si>
    <t>střecha_A_pl</t>
  </si>
  <si>
    <t>Skladba střechy - A - plocha</t>
  </si>
  <si>
    <t>NEOCEŇOVAT</t>
  </si>
  <si>
    <t>76</t>
  </si>
  <si>
    <t>Střecha A (pl)</t>
  </si>
  <si>
    <t>(13,5*8,0)/2</t>
  </si>
  <si>
    <t>(((46,0+39,0)/2)*7,6)*2</t>
  </si>
  <si>
    <t>39</t>
  </si>
  <si>
    <t>střecha_B_pl</t>
  </si>
  <si>
    <t>Skladba střechy - B - plocha</t>
  </si>
  <si>
    <t>78</t>
  </si>
  <si>
    <t>Střecha B (pl)</t>
  </si>
  <si>
    <t>(13,2*7,7)/2</t>
  </si>
  <si>
    <t>(((44,9+38,1)/2)*7,5)*2</t>
  </si>
  <si>
    <t>střecha_C_pl</t>
  </si>
  <si>
    <t>Skladba střechy - C - plocha</t>
  </si>
  <si>
    <t>80</t>
  </si>
  <si>
    <t>Střecha C (pl)</t>
  </si>
  <si>
    <t>((14,8+20,3)/2)*4,4</t>
  </si>
  <si>
    <t>((14,8+7,8)/2)*4,4</t>
  </si>
  <si>
    <t>(((11,7+5,5)/2)*4,6)*2</t>
  </si>
  <si>
    <t>(5,1*4,6)*2</t>
  </si>
  <si>
    <t>((5,8*4,7)/2)*2</t>
  </si>
  <si>
    <t>41</t>
  </si>
  <si>
    <t>střecha_D_pl</t>
  </si>
  <si>
    <t>Skladba střechy - D - plocha</t>
  </si>
  <si>
    <t>82</t>
  </si>
  <si>
    <t>Střecha D (pl)</t>
  </si>
  <si>
    <t>(((11,9+9,6)/2)*6,4)*2</t>
  </si>
  <si>
    <t>((10,9+6,4)/2)</t>
  </si>
  <si>
    <t>(((46,3+51,7)/2)*6,2)*2</t>
  </si>
  <si>
    <t>(10,4*3,8)*2</t>
  </si>
  <si>
    <t>((6,4*3,8)/2)</t>
  </si>
  <si>
    <t>(((5,4*2)*6,2)/2)-(((3,4*2)*3,8)/2)</t>
  </si>
  <si>
    <t>střecha_E_pl</t>
  </si>
  <si>
    <t>Skladba střechy - E - plocha</t>
  </si>
  <si>
    <t>84</t>
  </si>
  <si>
    <t>Střecha E (pl)</t>
  </si>
  <si>
    <t>(((11,9+22,5)/2)*4,3)</t>
  </si>
  <si>
    <t>(((18,4+22,0)/2)*4,3)</t>
  </si>
  <si>
    <t>(((22,0+26,1)/2)*4,3)-(((2,9*2)*2,2)/2)</t>
  </si>
  <si>
    <t>(((5,7*2)*3,2)/2)-(((5,7-2,6)*2,1)/2)</t>
  </si>
  <si>
    <t>(((35,7+31,0)/2)*5,3)</t>
  </si>
  <si>
    <t>(((7,7+6,0)/2)*1,6)</t>
  </si>
  <si>
    <t>43</t>
  </si>
  <si>
    <t>střecha_E_TiZn_pl</t>
  </si>
  <si>
    <t>Skladba střechy TiZn - E - plocha</t>
  </si>
  <si>
    <t>86</t>
  </si>
  <si>
    <t>(14,5*13,0)-(2,8*8,8)</t>
  </si>
  <si>
    <t>střecha_F_TiZn_pl</t>
  </si>
  <si>
    <t>Skladba střechy TiZn - F - plocha</t>
  </si>
  <si>
    <t>88</t>
  </si>
  <si>
    <t>Střecha F (pl)</t>
  </si>
  <si>
    <t>(5,5*6,1)-(3,0*3,4)</t>
  </si>
  <si>
    <t>45</t>
  </si>
  <si>
    <t>střecha_H_poly_pl</t>
  </si>
  <si>
    <t>Skladba střechy polykarbonát - F - plocha</t>
  </si>
  <si>
    <t>90</t>
  </si>
  <si>
    <t>Střecha H (pl)</t>
  </si>
  <si>
    <t>(8,6*4,6)-(1,1*6,0)</t>
  </si>
  <si>
    <t>SO.01-02 - Nové konstrukce</t>
  </si>
  <si>
    <t xml:space="preserve">    6 - Úpravy povrchů, podlahy a osazování výplní</t>
  </si>
  <si>
    <t xml:space="preserve">    998 - Přesun hmot</t>
  </si>
  <si>
    <t xml:space="preserve">    741 - Elektroinstalace - silnoproud</t>
  </si>
  <si>
    <t xml:space="preserve">    766 - Konstrukce truhlářské</t>
  </si>
  <si>
    <t xml:space="preserve">    783 - Dokončovací práce - nátěry</t>
  </si>
  <si>
    <t>Úpravy povrchů, podlahy a osazování výplní</t>
  </si>
  <si>
    <t>625681013</t>
  </si>
  <si>
    <t>Ochrana proti holubům hrotový systém třířadý, účinná šíře 20 cm</t>
  </si>
  <si>
    <t>Ochrana proti holubům (dl)</t>
  </si>
  <si>
    <t>11,4*2+35,5+3,1+3,8</t>
  </si>
  <si>
    <t>11,3*2+36,6</t>
  </si>
  <si>
    <t>46,2+3,0+10,4+8,9+8,7+9,6+8,6*2+5,3*2</t>
  </si>
  <si>
    <t>11,5+22,5+21,4+9,4</t>
  </si>
  <si>
    <t>9529011X1</t>
  </si>
  <si>
    <t>Vyčištění budov nebo objektů před předáním do užívání budov bytové nebo občanské výstavby, světlé výšky podlaží do 4 m</t>
  </si>
  <si>
    <t>Vyčištění před užíváním (pl)</t>
  </si>
  <si>
    <t>952901131</t>
  </si>
  <si>
    <t>Čištění budov při provádění oprav a udržovacích prací konstrukcí nebo prvků omytím</t>
  </si>
  <si>
    <t>Očištění vodorovných skel světlíků (dl * š)</t>
  </si>
  <si>
    <t>světlík nad vstupní halou</t>
  </si>
  <si>
    <t>90,0</t>
  </si>
  <si>
    <t>8,1*4,1+8,62*5,05</t>
  </si>
  <si>
    <t>(0,81+2,33+2,64+2,34+0,81)*2,345</t>
  </si>
  <si>
    <t>998</t>
  </si>
  <si>
    <t>Přesun hmot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</si>
  <si>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</si>
  <si>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</si>
  <si>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741</t>
  </si>
  <si>
    <t>Elektroinstalace - silnoproud</t>
  </si>
  <si>
    <t>741000X01</t>
  </si>
  <si>
    <t>Přepěťová ochrana - DA-275-DJ25</t>
  </si>
  <si>
    <t>741000X02</t>
  </si>
  <si>
    <t>Přepěťová ochrana - BDG-24-V/1-R1</t>
  </si>
  <si>
    <t>741000X03</t>
  </si>
  <si>
    <t>Přepěťová ochrana - FLP-12,5 V/2</t>
  </si>
  <si>
    <t>7620831X1</t>
  </si>
  <si>
    <t>Práce společné pro tesařské konstrukce - očištění prvků na rostlé dřevo, očištění hran, impregnace insekticidem (Požadované ochranné vlastnosti dle ČSN 49 0600-1: FB, B, P,Ip, 1, 2, 3, SP. Příklad použitého přípravku: DERON-I.)</t>
  </si>
  <si>
    <t>Sanace krovu - typ 1 (dl * š * v)</t>
  </si>
  <si>
    <t>(6,95+2,69+4,38)*0,12*0,16</t>
  </si>
  <si>
    <t>2,9*0,17*0,13</t>
  </si>
  <si>
    <t>(5,9+3,94*2+1,5*2+2,78+0,94*19+6,57*2+4,15*2+5,0+1,85+2,2+1,3*2+1,0+5,74*2)*0,14*0,18</t>
  </si>
  <si>
    <t>(3,54+2,07+2,66)*0,18*0,18</t>
  </si>
  <si>
    <t>((5,8*7+1,3)*2+4,0*10+4,5+4,0*2)*0,12*0,16</t>
  </si>
  <si>
    <t>(1,7*2)*0,16*0,18</t>
  </si>
  <si>
    <t>4,54*0,16*0,16</t>
  </si>
  <si>
    <t>(2,35*2+5,26)*0,12*0,16</t>
  </si>
  <si>
    <t>(3,29*2+2,8+2,64+1,1*2+0,6+5,57+1,28*4+2,03+1,3)*0,16*0,18</t>
  </si>
  <si>
    <t>7620831X2</t>
  </si>
  <si>
    <t>Práce společné pro tesařské konstrukce - očištění prvků, impregnace insekticidem (Požadované ochranné vlastnosti dle ČSN 49 0600-1: FB, B, P,Ip, 1, 2, 3, SP. Příklad použitého přípravku: DERON-I.)</t>
  </si>
  <si>
    <t>Sanace krovu - typ 2 (dl * š * v)</t>
  </si>
  <si>
    <t>(3,9+5,6)*0,17*0,18</t>
  </si>
  <si>
    <t>(8,5+5,2*4)*0,12*0,16</t>
  </si>
  <si>
    <t>(4,5*4)*0,09*0,15</t>
  </si>
  <si>
    <t>(7,0*2)*0,17*0,23</t>
  </si>
  <si>
    <t>(2,5+4,5*2+13,7)*0,18*0,18</t>
  </si>
  <si>
    <t>(3,5+1,62)*0,18*0,22</t>
  </si>
  <si>
    <t>(5,5*2+7,1+4,2+1,7+1,43)*0,2*0,2</t>
  </si>
  <si>
    <t>6*0,16*0,18</t>
  </si>
  <si>
    <t>7620831X3</t>
  </si>
  <si>
    <t>Práce společné pro tesařské konstrukce - tlaková injektáž fungicidem (Požadované ochranné vlastnosti dle ČSN 49 0600-1: FB, B, P,Ip, 1, 2, 3, SP. Příklad použitého přípravku: Deron PROFI)</t>
  </si>
  <si>
    <t>Sanace krovu - typ 3 (dl * š * v)</t>
  </si>
  <si>
    <t>(2,7*2+4,15*2+4,2+1,59+1,4*2+1,08*2+4,65*2)*0,12*0,16</t>
  </si>
  <si>
    <t>(3,25+2,5)*0,18*0,18</t>
  </si>
  <si>
    <t>3,4*0,17*0,23</t>
  </si>
  <si>
    <t>(3,21+3,94*4+0,94*3+4,2+4,9*2+2,68*4)*0,14*0,18</t>
  </si>
  <si>
    <t>(8,68+3,65+2,5)*0,18*0,18</t>
  </si>
  <si>
    <t>(6,42*2+1,7+1,43)*0,2*0,2</t>
  </si>
  <si>
    <t>(2,35+3,3+2,45*8)*0,12*0,16</t>
  </si>
  <si>
    <t>9,47*0,16*0,16</t>
  </si>
  <si>
    <t>(4,05*3)*0,16*0,18</t>
  </si>
  <si>
    <t>4,415*0,18*0,2</t>
  </si>
  <si>
    <t>7620831X4</t>
  </si>
  <si>
    <t>Práce společné pro tesařské konstrukce - odstranění výskytu trámovky</t>
  </si>
  <si>
    <t>Sanace krovu - trámovka (p)</t>
  </si>
  <si>
    <t>7620831X5</t>
  </si>
  <si>
    <t>Preventivní postřik a neutralizace prvků krovů</t>
  </si>
  <si>
    <t>Neutralizace a preventivní postřik krovu (pl)</t>
  </si>
  <si>
    <t>762332922</t>
  </si>
  <si>
    <t>Vázané konstrukce krovů doplnění části střešní vazby z hranolů, nebo hranolků (materiál v ceně), průřezové plochy přes 120 do 224 cm2</t>
  </si>
  <si>
    <t>Doplnění části krovů (dl)</t>
  </si>
  <si>
    <t>4,5</t>
  </si>
  <si>
    <t>762332924</t>
  </si>
  <si>
    <t>Vázané konstrukce krovů doplnění části střešní vazby z hranolů, nebo hranolků (materiál v ceně), průřezové plochy přes 288 do 450 cm2</t>
  </si>
  <si>
    <t>762342214</t>
  </si>
  <si>
    <t>Bednění a laťování montáž laťování střech jednoduchých sklonu do 60° při osové vzdálenosti latí přes 150 do 360 mm</t>
  </si>
  <si>
    <t>762342441</t>
  </si>
  <si>
    <t>Bednění a laťování montáž lišt trojúhelníkových nebo kontralatí</t>
  </si>
  <si>
    <t>M</t>
  </si>
  <si>
    <t>60514114</t>
  </si>
  <si>
    <t>řezivo jehličnaté lať impregnovaná dl 4 m</t>
  </si>
  <si>
    <t>762343912</t>
  </si>
  <si>
    <t>Bednění a laťování střech zabednění jednotlivých otvorů ve střeše prkny tl. do 32 mm (materiál v ceně), otvoru plochy jednotlivě přes 1 do 4 m2</t>
  </si>
  <si>
    <t>Zabednění bednění (dl * š)</t>
  </si>
  <si>
    <t>1,7*0,9</t>
  </si>
  <si>
    <t>2,95*1,38</t>
  </si>
  <si>
    <t>1,88*1,8</t>
  </si>
  <si>
    <t>3,975*1,4</t>
  </si>
  <si>
    <t>1,92*2,3</t>
  </si>
  <si>
    <t>1,3*0,86</t>
  </si>
  <si>
    <t>1,74*1,72</t>
  </si>
  <si>
    <t>1,93*2,15</t>
  </si>
  <si>
    <t>1,87*3,94</t>
  </si>
  <si>
    <t>3,62*3,36</t>
  </si>
  <si>
    <t>2*1,73</t>
  </si>
  <si>
    <t>4,69*1,85</t>
  </si>
  <si>
    <t>3,81*3,64</t>
  </si>
  <si>
    <t>1,94*4,2</t>
  </si>
  <si>
    <t>3,65*2,68</t>
  </si>
  <si>
    <t>1,925*1,86</t>
  </si>
  <si>
    <t>5,53*2,35</t>
  </si>
  <si>
    <t>1,835*1,2</t>
  </si>
  <si>
    <t>0,875*1,1</t>
  </si>
  <si>
    <t>0,895*1,535</t>
  </si>
  <si>
    <t>0,89*1,1</t>
  </si>
  <si>
    <t>1,83*2,6</t>
  </si>
  <si>
    <t>1,19*0,9</t>
  </si>
  <si>
    <t>0,895*1,3</t>
  </si>
  <si>
    <t>0,895*2,145</t>
  </si>
  <si>
    <t>1,86*2,145</t>
  </si>
  <si>
    <t>2,635*2</t>
  </si>
  <si>
    <t>0,84*1,4</t>
  </si>
  <si>
    <t>2,87*2,25</t>
  </si>
  <si>
    <t>2,03*1</t>
  </si>
  <si>
    <t>0,855*1,4</t>
  </si>
  <si>
    <t>2,375*2,84</t>
  </si>
  <si>
    <t>1,3*0,795</t>
  </si>
  <si>
    <t>1,38*0,75</t>
  </si>
  <si>
    <t>1,75*2,79</t>
  </si>
  <si>
    <t>0,84*1,775</t>
  </si>
  <si>
    <t>762395000</t>
  </si>
  <si>
    <t>Spojovací prostředky krovů, bednění a laťování, nadstřešních konstrukcí svory, prkna, hřebíky, pásová ocel, vruty</t>
  </si>
  <si>
    <t>998762103</t>
  </si>
  <si>
    <t>Přesun hmot pro konstrukce tesařské stanovený z hmotnosti přesunovaného materiálu vodorovná dopravní vzdálenost do 50 m v objektech výšky přes 12 do 24 m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</si>
  <si>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</si>
  <si>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</si>
  <si>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764002414</t>
  </si>
  <si>
    <t>Montáž strukturované oddělovací rohože jakékoli rš</t>
  </si>
  <si>
    <t>28329223</t>
  </si>
  <si>
    <t>fólie difuzně propustné s nakašírovanou strukturovanou rohoží pod hladkou plechovou krytinu</t>
  </si>
  <si>
    <t>187,21*1,1 "Přepočtené koeficientem množství</t>
  </si>
  <si>
    <t>764141301</t>
  </si>
  <si>
    <t>Krytina ze svitků nebo tabulí z titanzinkového lesklého válcovaného plechu s úpravou u okapů, prostupů a výčnělků střechy rovné drážkováním ze svitků rš 500 mm, sklon střechy do 30°</t>
  </si>
  <si>
    <t>764245309</t>
  </si>
  <si>
    <t>Oplechování horních ploch zdí a nadezdívek (atik) z titanzinkového lesklého válcovaného plechu celoplošně lepené rš 800 mm</t>
  </si>
  <si>
    <t>Nové oplechování světlíku (dl * v)</t>
  </si>
  <si>
    <t>764000K02A</t>
  </si>
  <si>
    <t>D+M K02A oplechování komínu rš. 415 mm z TiZn vč. kotvení a příslušenství (dle PD)</t>
  </si>
  <si>
    <t>764000K02B</t>
  </si>
  <si>
    <t>D+M K02B oplechování komínu rš. 315 mm z TiZn vč. kotvení a příslušenství (dle PD)</t>
  </si>
  <si>
    <t>764000K02C</t>
  </si>
  <si>
    <t>D+M K02C oplechování komínu rš. 330 mm z TiZn vč. kotvení a příslušenství (dle PD)</t>
  </si>
  <si>
    <t>764000K02D</t>
  </si>
  <si>
    <t>D+M K02D oplechování komínu rš. 150 mm z TiZn vč. kotvení a příslušenství (dle PD)</t>
  </si>
  <si>
    <t>764000K03A</t>
  </si>
  <si>
    <t>D+M K03A oplechování světlíku rš. 500 mm z TiZn vč. kotvení a příslušenství (dle PD)</t>
  </si>
  <si>
    <t>764000K03B</t>
  </si>
  <si>
    <t>D+M K03B oplechování světlíku rš. 420 mm z TiZn vč. kotvení a příslušenství (dle PD)</t>
  </si>
  <si>
    <t>764000K03C</t>
  </si>
  <si>
    <t>D+M K03C oplechování světlíku rš. 450 mm z TiZn vč. kotvení a příslušenství (dle PD)</t>
  </si>
  <si>
    <t>764000K03D</t>
  </si>
  <si>
    <t>D+M K03D oplechování světlíku rš. 333 mm z TiZn vč. kotvení a příslušenství (dle PD)</t>
  </si>
  <si>
    <t>764000K04A</t>
  </si>
  <si>
    <t>D+M K04A lemování u stěny nad střechou rš. 370 mm z TiZn vč. kotvení a příslušenství (dle PD)</t>
  </si>
  <si>
    <t>764000K04B</t>
  </si>
  <si>
    <t>D+M K04B lemování u stěny nad střechou rš. 370 mm z TiZn vč. kotvení a příslušenství (dle PD)</t>
  </si>
  <si>
    <t>764000K05A</t>
  </si>
  <si>
    <t>D+M K05A oplechování stěny nad střechou rš. 370 mm z TiZn vč. kotvení a příslušenství (dle PD)</t>
  </si>
  <si>
    <t>764000K05B</t>
  </si>
  <si>
    <t>D+M K05B oplechování stěny nad střechou rš. 300 mm z TiZn vč. kotvení a příslušenství (dle PD)</t>
  </si>
  <si>
    <t>764000K06</t>
  </si>
  <si>
    <t>D+M K06 stříška tympanonu z TiZn vč. kotvení a příslušenství (dle PD)</t>
  </si>
  <si>
    <t>764000K07</t>
  </si>
  <si>
    <t>D+M K07 úžlabí rš. 600 mm z TiZn vč. kotvení a příslušenství (dle PD)</t>
  </si>
  <si>
    <t>764000K08A</t>
  </si>
  <si>
    <t>D+M K08 nástřešní žlab rš. 740 mm z předzvětralého TiZn vč. kotvení a příslušenství (dle PD)</t>
  </si>
  <si>
    <t>764000K08B</t>
  </si>
  <si>
    <t>D+M K08 nástřešní žlab rš. 740 mm z lesklého TiZn vč. kotvení a příslušenství (dle PD)</t>
  </si>
  <si>
    <t>998764103</t>
  </si>
  <si>
    <t>Přesun hmot pro konstrukce klempířské stanovený z hmotnosti přesunovaného materiálu vodorovná dopravní vzdálenost do 50 m v objektech výšky přes 12 do 24 m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</si>
  <si>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</si>
  <si>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</si>
  <si>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765133001</t>
  </si>
  <si>
    <t>Krytina vláknocementová skládaná ze šablon jednoduché krytí sklonu do 30° s povrchem hladkým</t>
  </si>
  <si>
    <t>765133011</t>
  </si>
  <si>
    <t>Krytina vláknocementová skládaná ze šablon okapová hrana, krytí jednoduché lemovací řadou, s povrchem hladkým</t>
  </si>
  <si>
    <t>Vláknocementová střecha - okapová hrana (dl)</t>
  </si>
  <si>
    <t>(46,4*2+14,1)</t>
  </si>
  <si>
    <t>(45,5*2+13,9)</t>
  </si>
  <si>
    <t>(20,3+11,7*2+5,9*2+5,1*2+8,1)</t>
  </si>
  <si>
    <t>(11,9*2+10,9+4,1+10,3+6,5+3,4)</t>
  </si>
  <si>
    <t>(11,2+18,1+19,9)</t>
  </si>
  <si>
    <t>765111X1</t>
  </si>
  <si>
    <t>Montáž větrací mřížky</t>
  </si>
  <si>
    <t>92</t>
  </si>
  <si>
    <t>Vláknocementová střecha - mřížka (dl)</t>
  </si>
  <si>
    <t>47</t>
  </si>
  <si>
    <t>59244033</t>
  </si>
  <si>
    <t>mřížka větrací střešní krytiny</t>
  </si>
  <si>
    <t>94</t>
  </si>
  <si>
    <t>320*1,1 "Přepočtené koeficientem množství</t>
  </si>
  <si>
    <t>765133029</t>
  </si>
  <si>
    <t>Krytina vláknocementová skládaná ze šablon nároží z  hřebenáčů s vloženým větracím pásem</t>
  </si>
  <si>
    <t>96</t>
  </si>
  <si>
    <t>Vláknocementová střecha - nároží (dl)</t>
  </si>
  <si>
    <t>49</t>
  </si>
  <si>
    <t>765133035</t>
  </si>
  <si>
    <t>Krytina vláknocementová skládaná ze šablon hřeben z  hřebenáčů s vloženým větracím pásem</t>
  </si>
  <si>
    <t>98</t>
  </si>
  <si>
    <t>Vláknocementová střecha - hřeben (dl)</t>
  </si>
  <si>
    <t>765133041</t>
  </si>
  <si>
    <t>Krytina vláknocementová skládaná ze šablon úžlabí zasekáním desek podél oplechování</t>
  </si>
  <si>
    <t>100</t>
  </si>
  <si>
    <t>Vláknocementová střecha - úžlabí (dl)</t>
  </si>
  <si>
    <t>5,7*2+5,55+6,1+9,9*2+3,0+7</t>
  </si>
  <si>
    <t>51</t>
  </si>
  <si>
    <t>765133091</t>
  </si>
  <si>
    <t>Krytina vláknocementová skládaná ze šablon Příplatek k cenám za sklon přes 30°, na laťování</t>
  </si>
  <si>
    <t>102</t>
  </si>
  <si>
    <t>7651330X2</t>
  </si>
  <si>
    <t>Krytina vláknocementová skládaná ze šablon zasekáním desek podél oplechování</t>
  </si>
  <si>
    <t>104</t>
  </si>
  <si>
    <t>Vláknocementová střecha - podél oplechování u stěn (dl)</t>
  </si>
  <si>
    <t>(7,5*2+3,3)</t>
  </si>
  <si>
    <t>(7,5*2+1,5)</t>
  </si>
  <si>
    <t>(5,7*2+14,8+5,8*16)</t>
  </si>
  <si>
    <t>(6,4*4)</t>
  </si>
  <si>
    <t>(7,7+3,3*2)</t>
  </si>
  <si>
    <t>53</t>
  </si>
  <si>
    <t>765135051</t>
  </si>
  <si>
    <t>Montáž střešních doplňků vláknocementové krytiny skládané protisněhové zábrany držáku</t>
  </si>
  <si>
    <t>106</t>
  </si>
  <si>
    <t>553446X1</t>
  </si>
  <si>
    <t>držák sněhové zábrany lopatkový</t>
  </si>
  <si>
    <t>108</t>
  </si>
  <si>
    <t>393,8*1,1 "Přepočtené koeficientem množství</t>
  </si>
  <si>
    <t>765135221</t>
  </si>
  <si>
    <t>Montáž střešních doplňků vláknocementové krytiny vlnité stoupací plošiny, délky do 1m</t>
  </si>
  <si>
    <t>110</t>
  </si>
  <si>
    <t>592440X1</t>
  </si>
  <si>
    <t>plošina stoupací kovová šíře 88x25cm</t>
  </si>
  <si>
    <t>112</t>
  </si>
  <si>
    <t>57</t>
  </si>
  <si>
    <t>765135331</t>
  </si>
  <si>
    <t>Montáž střešních doplňků vláknocementové krytiny vlnité opracování krytiny v místě prostupu plochy prostupu jednotlivě přes 0,5 do 1,0 m2</t>
  </si>
  <si>
    <t>114</t>
  </si>
  <si>
    <t>765191013</t>
  </si>
  <si>
    <t>Montáž pojistné hydroizolační nebo parotěsné fólie kladené ve sklonu přes 20° volně na bednění nebo tepelnou izolaci</t>
  </si>
  <si>
    <t>116</t>
  </si>
  <si>
    <t>59</t>
  </si>
  <si>
    <t>765191023</t>
  </si>
  <si>
    <t>Montáž pojistné hydroizolační nebo parotěsné fólie kladené ve sklonu přes 20° s lepenými přesahy na bednění nebo tepelnou izolaci</t>
  </si>
  <si>
    <t>118</t>
  </si>
  <si>
    <t>283292X1</t>
  </si>
  <si>
    <t>pojistná hydroizolace difuzně otevřená (2.stupně, tř. C)</t>
  </si>
  <si>
    <t>120</t>
  </si>
  <si>
    <t>2979,725*1,1 "Přepočtené koeficientem množství</t>
  </si>
  <si>
    <t>61</t>
  </si>
  <si>
    <t>765191031</t>
  </si>
  <si>
    <t>Montáž pojistné hydroizolační nebo parotěsné fólie lepení těsnících pásků pod kontralatě</t>
  </si>
  <si>
    <t>122</t>
  </si>
  <si>
    <t>28329302</t>
  </si>
  <si>
    <t>páska těsnící jednostranně lepící pěnová pro napojení parotěsných folií na navazující konstrukce š 15mm</t>
  </si>
  <si>
    <t>124</t>
  </si>
  <si>
    <t>2699,485*1,1 "Přepočtené koeficientem množství</t>
  </si>
  <si>
    <t>63</t>
  </si>
  <si>
    <t>765144101</t>
  </si>
  <si>
    <t>Krytina z polykarbonátových desek trapézových, výška trapézy 40 mm sklonu do 15°, tloušťky 10 mm</t>
  </si>
  <si>
    <t>126</t>
  </si>
  <si>
    <t>998765103</t>
  </si>
  <si>
    <t>Přesun hmot pro krytiny skládané stanovený z hmotnosti přesunovaného materiálu vodorovná dopravní vzdálenost do 50 m na objektech výšky přes 12 do 24 m</t>
  </si>
  <si>
    <t>128</t>
  </si>
  <si>
    <t>65</t>
  </si>
  <si>
    <t>998765181</t>
  </si>
  <si>
    <t>Přesun hmot pro krytiny skládané stanovený z hmotnosti přesunovaného materiálu Příplatek k cenám za přesun prováděný bez použití mechanizace pro jakoukoliv výšku objektu</t>
  </si>
  <si>
    <t>130</t>
  </si>
  <si>
    <t>766</t>
  </si>
  <si>
    <t>Konstrukce truhlářské</t>
  </si>
  <si>
    <t>766000V01</t>
  </si>
  <si>
    <t>D+M V01 střešní výlez 460 x 550 mm vč. kotvení a příslušenství (dle PD)</t>
  </si>
  <si>
    <t>132</t>
  </si>
  <si>
    <t>67</t>
  </si>
  <si>
    <t>766000T01</t>
  </si>
  <si>
    <t>D+M T01 oprava vikýřového okna vč. příslušenství (dle PD)</t>
  </si>
  <si>
    <t>134</t>
  </si>
  <si>
    <t>766000T02</t>
  </si>
  <si>
    <t>D+M repase původního okna 900 x 1800 mm (střecha A)</t>
  </si>
  <si>
    <t>136</t>
  </si>
  <si>
    <t>69</t>
  </si>
  <si>
    <t>767000X01</t>
  </si>
  <si>
    <t>Výměna zámku u přístupových dveří do krovu G a D</t>
  </si>
  <si>
    <t>138</t>
  </si>
  <si>
    <t>767000Z01</t>
  </si>
  <si>
    <t>D+M Z01 mříž proti holubům do střešních výlezů 550 x 550 mm vč. povrchové úpravy, kotvení a příslušenství (dle PD)</t>
  </si>
  <si>
    <t>140</t>
  </si>
  <si>
    <t>71</t>
  </si>
  <si>
    <t>767000P01</t>
  </si>
  <si>
    <t>D+M P01 ventilační prostup vláknocementvou krytinou vč. kotvení a příslušenství (dle PD)</t>
  </si>
  <si>
    <t>142</t>
  </si>
  <si>
    <t>767000P02</t>
  </si>
  <si>
    <t>D+M P02 ventilační prostup titanzinkovou krytinou vč. kotvení a příslušenství (dle PD)</t>
  </si>
  <si>
    <t>144</t>
  </si>
  <si>
    <t>783</t>
  </si>
  <si>
    <t>Dokončovací práce - nátěry</t>
  </si>
  <si>
    <t>73</t>
  </si>
  <si>
    <t>783301303</t>
  </si>
  <si>
    <t>Příprava podkladu zámečnických konstrukcí před provedením nátěru odrezivění odrezovačem bezoplachovým</t>
  </si>
  <si>
    <t>146</t>
  </si>
  <si>
    <t>Ocelové prvky - odrezivění (dl * š)</t>
  </si>
  <si>
    <t>(3,44+1,34*7)*(0,03*4)</t>
  </si>
  <si>
    <t>(3,0*2+3,5*7)*(0,03*4)</t>
  </si>
  <si>
    <t>(1,55*2+4,0*5)*(0,03*4)</t>
  </si>
  <si>
    <t>(5,7*2+14,7)*1,0*2</t>
  </si>
  <si>
    <t>5,0*4</t>
  </si>
  <si>
    <t>(8,8*5+5,6*4+2,6*19*2)*(0,03*4)</t>
  </si>
  <si>
    <t>(3,4*2+3,1*4+2,9*7+2,7)*(0,03*4)</t>
  </si>
  <si>
    <t>střecha H</t>
  </si>
  <si>
    <t>(4,8*2+3,4*3)*0,439</t>
  </si>
  <si>
    <t>(4,8+3,4+8,6*6+2,5)*(0,04*4)</t>
  </si>
  <si>
    <t>světlík nad halvní halou</t>
  </si>
  <si>
    <t>50,0*(0,03*4)</t>
  </si>
  <si>
    <t>783324101</t>
  </si>
  <si>
    <t>Základní nátěr zámečnických konstrukcí jednonásobný akrylátový</t>
  </si>
  <si>
    <t>148</t>
  </si>
  <si>
    <t>75</t>
  </si>
  <si>
    <t>783327101</t>
  </si>
  <si>
    <t>Krycí nátěr (email) zámečnických konstrukcí jednonásobný akrylátový</t>
  </si>
  <si>
    <t>150</t>
  </si>
  <si>
    <t>787313216</t>
  </si>
  <si>
    <t>Zasklívání střešních konstrukcí, střešních světlíků a zahradních skleníků deskami plochými plnými sklem plochým válcovaným s drátěnou vložkou nebarevným střešních konstrukcí a střešních světlíků tl. 6 až 8 mm s podtmelením a zatmelením</t>
  </si>
  <si>
    <t>152</t>
  </si>
  <si>
    <t>Zasklení okna světlíku (dl * v)</t>
  </si>
  <si>
    <t>77</t>
  </si>
  <si>
    <t>998787103</t>
  </si>
  <si>
    <t>Přesun hmot pro zasklívání stanovený z hmotnosti přesunovaného materiálu vodorovná dopravní vzdálenost do 50 m v objektech výšky přes 12 do 24 m</t>
  </si>
  <si>
    <t>154</t>
  </si>
  <si>
    <t>998787181</t>
  </si>
  <si>
    <t>Přesun hmot pro zasklívání stanovený z hmotnosti přesunovaného materiálu Příplatek k cenám za přesun prováděný bez použití mechanizace pro jakoukoliv výšku objektu</t>
  </si>
  <si>
    <t>156</t>
  </si>
  <si>
    <t>79</t>
  </si>
  <si>
    <t>NEOCENOVAT</t>
  </si>
  <si>
    <t>158</t>
  </si>
  <si>
    <t>160</t>
  </si>
  <si>
    <t>81</t>
  </si>
  <si>
    <t>162</t>
  </si>
  <si>
    <t>164</t>
  </si>
  <si>
    <t>83</t>
  </si>
  <si>
    <t>166</t>
  </si>
  <si>
    <t>168</t>
  </si>
  <si>
    <t>85</t>
  </si>
  <si>
    <t>170</t>
  </si>
  <si>
    <t>172</t>
  </si>
  <si>
    <t>SO.02 - Umělé osvětlení a vyhřívání žlabů</t>
  </si>
  <si>
    <t>M - Práce a dodávky M</t>
  </si>
  <si>
    <t xml:space="preserve">    22-M - Montáže technologických zařízení pro dopravní stavby</t>
  </si>
  <si>
    <t>VRN - Vedlejší rozpočtové náklady</t>
  </si>
  <si>
    <t>741110001</t>
  </si>
  <si>
    <t>Montáž trubek elektroinstalačních s nasunutím nebo našroubováním do krabic plastových tuhých, uložených pevně, vnější Ø přes 16 do 23 mm</t>
  </si>
  <si>
    <t>345710910</t>
  </si>
  <si>
    <t>trubka elektroinstalační tuhá z PVC D 13,7/16mm</t>
  </si>
  <si>
    <t>345710920</t>
  </si>
  <si>
    <t>trubka elektroinstalační tuhá z PVC D 17,4/20 mm, délka 3 m</t>
  </si>
  <si>
    <t>345710930</t>
  </si>
  <si>
    <t>trubka elektroinstalační tuhá z PVC D 22,1/25 mm, délka 3 m</t>
  </si>
  <si>
    <t>741122031</t>
  </si>
  <si>
    <t>Montáž kabelů měděných bez ukončení uložených pod omítku plných kulatých (CYKY), počtu a průřezu žil 5x1,5 až 2,5 mm2</t>
  </si>
  <si>
    <t>341110900</t>
  </si>
  <si>
    <t>kabel silový s Cu jádrem 1 kV 5x1,5mm2</t>
  </si>
  <si>
    <t>741122122</t>
  </si>
  <si>
    <t>Montáž kabelů měděných bez ukončení uložených v trubkách zatažených plných kulatých nebo bezhalogenových (CYKY) počtu a průřezu žil 3x1,5 až 6 mm2</t>
  </si>
  <si>
    <t>341110300</t>
  </si>
  <si>
    <t>kabel silový s Cu jádrem 1 kV 3x1,5mm2</t>
  </si>
  <si>
    <t>341110360</t>
  </si>
  <si>
    <t>kabel silový s Cu jádrem 1 kV 3x2,5mm2</t>
  </si>
  <si>
    <t>741130001</t>
  </si>
  <si>
    <t>Ukončení vodičů izolovaných s označením a zapojením v rozváděči nebo na přístroji, průřezu žíly do 2,5 mm2</t>
  </si>
  <si>
    <t>741130001.1</t>
  </si>
  <si>
    <t>Dozbrojení rozváděče RE vč. měření, přěpětí</t>
  </si>
  <si>
    <t>357117150</t>
  </si>
  <si>
    <t>přístroje pro dozbrojení rozváděče RE dle schema</t>
  </si>
  <si>
    <t>set</t>
  </si>
  <si>
    <t>CS ÚRS 2017 02</t>
  </si>
  <si>
    <t>741130001.2</t>
  </si>
  <si>
    <t>Dozbrojení rozváděče r... vč. měření požadovaných vývodů</t>
  </si>
  <si>
    <t>357117150.1</t>
  </si>
  <si>
    <t>přístroje pro dozbrojení rozváděče r  dle vzorového schema</t>
  </si>
  <si>
    <t>741310031</t>
  </si>
  <si>
    <t>Montáž spínačů jedno nebo dvoupólových nástěnných se zapojením vodičů, pro prostředí venkovní nebo mokré vypínačů, řazení 1-jednopólových</t>
  </si>
  <si>
    <t>3453540001</t>
  </si>
  <si>
    <t>spínač jednopólový povrchový  10A IP44</t>
  </si>
  <si>
    <t>741370101</t>
  </si>
  <si>
    <t>Montáž svítidel žárovkových se zapojením vodičů průmyslových stropních přisazených 1 zdroj bez koše</t>
  </si>
  <si>
    <t>348331000</t>
  </si>
  <si>
    <t>svítidlo zářivkové průmyslové prachotěsné IP66, čirí akrylát, elektronický předřadník, 1x14W, délka 662 mm</t>
  </si>
  <si>
    <t>347112000</t>
  </si>
  <si>
    <t>žárovka čirá E27/60W-set 30ks</t>
  </si>
  <si>
    <t>043002000</t>
  </si>
  <si>
    <t>Příplatek za instalaci na hořlavý materiál</t>
  </si>
  <si>
    <t>Práce a dodávky M</t>
  </si>
  <si>
    <t>22-M</t>
  </si>
  <si>
    <t>Montáže technologických zařízení pro dopravní stavby</t>
  </si>
  <si>
    <t>220260103</t>
  </si>
  <si>
    <t>Montáž krabicové rozvodky včetně upevnění, úpravy otvoru, zavedení vodičů do krabice, utěsnění otvorů, zapojení vodičů na věstavěnou svorkovnici, odvíčkování a zavíčkování se 4 vývody</t>
  </si>
  <si>
    <t>345713960</t>
  </si>
  <si>
    <t>rozvodka krabicová do vlhka s víčkem a ochrannou svorkou 96x96 mm 4 vývody</t>
  </si>
  <si>
    <t>256</t>
  </si>
  <si>
    <t>7411246451</t>
  </si>
  <si>
    <t>Montáž kabel Cu topný okruh 230 V m uložený ve žlabu</t>
  </si>
  <si>
    <t>3410951101</t>
  </si>
  <si>
    <t>Topný smart samoregulační okruh 31/967 - okruh 1a</t>
  </si>
  <si>
    <t>3410951101.1</t>
  </si>
  <si>
    <t>Topný smart samoregulační okruh 31/968 - okruh 1b</t>
  </si>
  <si>
    <t>3410951101.2</t>
  </si>
  <si>
    <t>Topný smart samoregulační okruh 31/969 - okruh 2a</t>
  </si>
  <si>
    <t>3410951101.3</t>
  </si>
  <si>
    <t>Topný smart samoregulační okruh 31/969 - okruh 2b</t>
  </si>
  <si>
    <t>3410951101.4</t>
  </si>
  <si>
    <t>Ochranný prvek iLUG</t>
  </si>
  <si>
    <t>3410951101.5</t>
  </si>
  <si>
    <t>Krabice Spojka5</t>
  </si>
  <si>
    <t>3410951101.6</t>
  </si>
  <si>
    <t>Řídící jednotka vč. senzorů teploty a vlhkosti ( např. Devireg 850 )</t>
  </si>
  <si>
    <t>043002000.1</t>
  </si>
  <si>
    <t>Příplatek za práce ve výškách</t>
  </si>
  <si>
    <t>hoď</t>
  </si>
  <si>
    <t>VRN</t>
  </si>
  <si>
    <t>Vedlejší rozpočtové náklady</t>
  </si>
  <si>
    <t>043002000.2</t>
  </si>
  <si>
    <t>Zkoušky - spolupráce s revizním technikem</t>
  </si>
  <si>
    <t>044002000</t>
  </si>
  <si>
    <t>Demontáž vč. likvidace</t>
  </si>
  <si>
    <t>044002000.1</t>
  </si>
  <si>
    <t>Výchozí revize, sepsání revizní zprávy</t>
  </si>
  <si>
    <t>SO.03 - Hromosvod</t>
  </si>
  <si>
    <t>D1 - Elektromontáže</t>
  </si>
  <si>
    <t xml:space="preserve">    D2 - JÍMACÍ  VEDENÍ (v.č. 301)</t>
  </si>
  <si>
    <t xml:space="preserve">    D3 - SVODY</t>
  </si>
  <si>
    <t xml:space="preserve">    D4 - UZEMNĚNÍ</t>
  </si>
  <si>
    <t xml:space="preserve">    D5 - ZEMNÍ A STAVEBNÍ PRÁCE</t>
  </si>
  <si>
    <t xml:space="preserve">    9999-878 - VYTÝČENÍ TRATI</t>
  </si>
  <si>
    <t xml:space="preserve">    9999-991 - HLOUBENÍ KABELOVÉ RÝHY</t>
  </si>
  <si>
    <t xml:space="preserve">    9999-904 - VYTRHÁNÍ DLAŽBY</t>
  </si>
  <si>
    <t xml:space="preserve">    9999-1200 - PODKLADOVÁ VRSTVA</t>
  </si>
  <si>
    <t xml:space="preserve">    9999-924 - ŘEZÁNÍ SPÁRY</t>
  </si>
  <si>
    <t xml:space="preserve">    9999-1434 - VYSEKANI RYH V BETONOVE DLAZBE VČ. ZAPRAVENÍ</t>
  </si>
  <si>
    <t xml:space="preserve">    9999-1125 - ODDĚLENÍ KABELŮ VE VÝKOPU</t>
  </si>
  <si>
    <t xml:space="preserve">    9999-1125X - ZÁVĚREČNÉ ÚPRAVY</t>
  </si>
  <si>
    <t xml:space="preserve">    9999-1280 - HODINOVE ZUCTOVACI SAZBY</t>
  </si>
  <si>
    <t>OST a VRN - Ostatní a vedlejší náklady</t>
  </si>
  <si>
    <t>D1</t>
  </si>
  <si>
    <t>Elektromontáže</t>
  </si>
  <si>
    <t>D2</t>
  </si>
  <si>
    <t>JÍMACÍ  VEDENÍ (v.č. 301)</t>
  </si>
  <si>
    <t>Pol1</t>
  </si>
  <si>
    <t>vodič AlMgSi d8-polotvrdý</t>
  </si>
  <si>
    <t>1244-106</t>
  </si>
  <si>
    <t>Lano FeZn 42mm2(0,33kg/m) pr. 15mm</t>
  </si>
  <si>
    <t>Pol2</t>
  </si>
  <si>
    <t>kotvení lana + napínací šrouby M10</t>
  </si>
  <si>
    <t>1244-526</t>
  </si>
  <si>
    <t>PODPĚRA VEDENÍ pro krytinu česká šablona dle skutečné rozteče-nerez</t>
  </si>
  <si>
    <t>ks</t>
  </si>
  <si>
    <t>1244-164</t>
  </si>
  <si>
    <t>podpěra na velký konický hřebenáč-nerez</t>
  </si>
  <si>
    <t>Pol3</t>
  </si>
  <si>
    <t>podpěra na stojatý falc s příložkou-nerez</t>
  </si>
  <si>
    <t>7004-22124</t>
  </si>
  <si>
    <t>PV21d na ploch.střechy-beton</t>
  </si>
  <si>
    <t>1244-77</t>
  </si>
  <si>
    <t>svorka na okapový žlab-nerez (SO)</t>
  </si>
  <si>
    <t>Pol4</t>
  </si>
  <si>
    <t>svorka na sněhovou zábranu -FeZn</t>
  </si>
  <si>
    <t>1244-201</t>
  </si>
  <si>
    <t>svorka univerzální pro souosé, paralelní, T- a křížové spojení - nerez (SS,SK,-T)</t>
  </si>
  <si>
    <t>1244-73</t>
  </si>
  <si>
    <t>připojovací svorka dle tvaru konstrukce-nerez</t>
  </si>
  <si>
    <t>1244-117</t>
  </si>
  <si>
    <t>jímací tyč 1500mm/16mm-uchycení pomocí držáků-AlMgSi, montáž hřeben, zeď (J10)</t>
  </si>
  <si>
    <t>1244-136</t>
  </si>
  <si>
    <t>DJ4H držák jímače na krov horní, D20mm</t>
  </si>
  <si>
    <t>1244-137</t>
  </si>
  <si>
    <t>DJ4D držák jímače na krov dolní, D20mm</t>
  </si>
  <si>
    <t>1244-31</t>
  </si>
  <si>
    <t>držák jímací tyče do zdiva d16mm</t>
  </si>
  <si>
    <t>Pol5</t>
  </si>
  <si>
    <t>jímač 3m- sestava 1x jímač Al 3000mm+3x beton podstavec+3x podložka</t>
  </si>
  <si>
    <t>Pol6</t>
  </si>
  <si>
    <t>oddálený jímač pro anténu na distančních izolovaných podpěrách-montáž na stožár antény (OJ1)</t>
  </si>
  <si>
    <t>Pol7</t>
  </si>
  <si>
    <t>oddálený jímač na distančních izolovaných podpěrách-vzdálenost d uvedena na výkrese, montáž na zdivo nebo rouru (OJ2)</t>
  </si>
  <si>
    <t>9998-759</t>
  </si>
  <si>
    <t>Montáž hromosvodného vedení - ochranných prvků - tvarování prvků</t>
  </si>
  <si>
    <t>Pol8</t>
  </si>
  <si>
    <t>Montáž hromosvodného vedení - ochranných prvků - nezbytná demontáž a montáž drátových zábran na holuby</t>
  </si>
  <si>
    <t>hod</t>
  </si>
  <si>
    <t>Pol9</t>
  </si>
  <si>
    <t>mobilní plošina 3,5 t</t>
  </si>
  <si>
    <t>D3</t>
  </si>
  <si>
    <t>SVODY</t>
  </si>
  <si>
    <t>7004-22137</t>
  </si>
  <si>
    <t>svorka zkušební-nerez (SZx)</t>
  </si>
  <si>
    <t>1244-38</t>
  </si>
  <si>
    <t>podpěra vedení do zdiva plast/nerez DEHN Fix</t>
  </si>
  <si>
    <t>9000-3955</t>
  </si>
  <si>
    <t>Štítek k označení svodů hromosvodného vedení</t>
  </si>
  <si>
    <t>7004-22143</t>
  </si>
  <si>
    <t>ST10 na okap D80-120</t>
  </si>
  <si>
    <t>D4</t>
  </si>
  <si>
    <t>UZEMNĚNÍ</t>
  </si>
  <si>
    <t>7004-22007</t>
  </si>
  <si>
    <t>FeZn30x4 (1.0 kg/m), volně</t>
  </si>
  <si>
    <t>7004-22003</t>
  </si>
  <si>
    <t>FeZn-D10/13 (0,68kg/m), s izolací PVC</t>
  </si>
  <si>
    <t>7004-22153</t>
  </si>
  <si>
    <t>SR2b pro pásek 30x4mm</t>
  </si>
  <si>
    <t>1127-463</t>
  </si>
  <si>
    <t>SR03 S / 2xM8, ocel zemnící pásek - drát</t>
  </si>
  <si>
    <t>Pol10</t>
  </si>
  <si>
    <t>svorka zaváděcí tyč/FeZn10 d10</t>
  </si>
  <si>
    <t>1127-88</t>
  </si>
  <si>
    <t>SJ02 k zemnící tyči 2xM8</t>
  </si>
  <si>
    <t>1127-112</t>
  </si>
  <si>
    <t>ZTP1,5 1,5m plná pr.25 + příložka SJ 01 (ZT)</t>
  </si>
  <si>
    <t>Pol11</t>
  </si>
  <si>
    <t>přechodová zaváděcí tyč nerez l=1m, d10mm-použít pro svod u římsy budova A,B</t>
  </si>
  <si>
    <t>Pol12</t>
  </si>
  <si>
    <t>přechodová zaváděcí tyč nerez l=1,5m, d10mm</t>
  </si>
  <si>
    <t>Pol13</t>
  </si>
  <si>
    <t>protikorozní páska pro spoje v zemi l=10m/50mm-petrolat</t>
  </si>
  <si>
    <t>Pol14</t>
  </si>
  <si>
    <t>zajištění vytýčení vedení inženýrských sítí</t>
  </si>
  <si>
    <t>9998-5323</t>
  </si>
  <si>
    <t>Měření zemních odporů, zemnící sítě délky pásu přes 200 do 500 m</t>
  </si>
  <si>
    <t>D5</t>
  </si>
  <si>
    <t>ZEMNÍ A STAVEBNÍ PRÁCE</t>
  </si>
  <si>
    <t>9999-878</t>
  </si>
  <si>
    <t>VYTÝČENÍ TRATI</t>
  </si>
  <si>
    <t>9999-887</t>
  </si>
  <si>
    <t>Kabelové vedení v obvodu železniční stanice</t>
  </si>
  <si>
    <t>km</t>
  </si>
  <si>
    <t>9999-991</t>
  </si>
  <si>
    <t>HLOUBENÍ KABELOVÉ RÝHY</t>
  </si>
  <si>
    <t>9999-999</t>
  </si>
  <si>
    <t>Zemina třídy 3, šíře 350mm,hloubka 600mm</t>
  </si>
  <si>
    <t>9999-999.1</t>
  </si>
  <si>
    <t>záho kablové rýhy šíře 350x600mm vč dusání</t>
  </si>
  <si>
    <t>9999-904</t>
  </si>
  <si>
    <t>VYTRHÁNÍ DLAŽBY</t>
  </si>
  <si>
    <t>9999-910</t>
  </si>
  <si>
    <t>zámková dlažba</t>
  </si>
  <si>
    <t>9999-1200</t>
  </si>
  <si>
    <t>PODKLADOVÁ VRSTVA</t>
  </si>
  <si>
    <t>9999-1201</t>
  </si>
  <si>
    <t>Ze štěrku vrstva 10cm</t>
  </si>
  <si>
    <t>Pol15</t>
  </si>
  <si>
    <t>zpětné zadláždění zámkové dlažby</t>
  </si>
  <si>
    <t>9999-924</t>
  </si>
  <si>
    <t>ŘEZÁNÍ SPÁRY</t>
  </si>
  <si>
    <t>9999-925</t>
  </si>
  <si>
    <t>V asfaltu nebo betonu</t>
  </si>
  <si>
    <t>9999-1434</t>
  </si>
  <si>
    <t>VYSEKANI RYH V BETONOVE DLAZBE VČ. ZAPRAVENÍ</t>
  </si>
  <si>
    <t>9999-1436</t>
  </si>
  <si>
    <t>Sire 70 mm</t>
  </si>
  <si>
    <t>Pol16</t>
  </si>
  <si>
    <t>vybourání betonu o tl. 150mm</t>
  </si>
  <si>
    <t>Pol17</t>
  </si>
  <si>
    <t>odvoz stavební sutě na skládku do 10km vč naložení</t>
  </si>
  <si>
    <t>9999-1207</t>
  </si>
  <si>
    <t>Vrstva betonu 15cm</t>
  </si>
  <si>
    <t>9999-1125</t>
  </si>
  <si>
    <t>ODDĚLENÍ KABELŮ VE VÝKOPU</t>
  </si>
  <si>
    <t>9999-1127</t>
  </si>
  <si>
    <t>Betonovou deskou</t>
  </si>
  <si>
    <t>Pol18</t>
  </si>
  <si>
    <t>zemní sonda provedna ručně do hloubky 0,8m v trase</t>
  </si>
  <si>
    <t>9999-1125X</t>
  </si>
  <si>
    <t>ZÁVĚREČNÉ ÚPRAVY</t>
  </si>
  <si>
    <t>POL100</t>
  </si>
  <si>
    <t>Závěrečná úprava travnaté plochy pro uložení zamnících pásků vč. osevu travní směsí</t>
  </si>
  <si>
    <t>9999-1280</t>
  </si>
  <si>
    <t>HODINOVE ZUCTOVACI SAZBY</t>
  </si>
  <si>
    <t>9999-1290</t>
  </si>
  <si>
    <t>Zabezpeceni pracoviste</t>
  </si>
  <si>
    <t>9999-1295</t>
  </si>
  <si>
    <t>KOORDINACE POSTUPU PRACI S ostatnimi profesemi</t>
  </si>
  <si>
    <t>9999-1298</t>
  </si>
  <si>
    <t>PROVEDENI REVIZNICH ZKOUSEK - Revizni technik</t>
  </si>
  <si>
    <t>Pol19</t>
  </si>
  <si>
    <t>Dokumentace skutečného povedení</t>
  </si>
  <si>
    <t>OST a VRN</t>
  </si>
  <si>
    <t>Ostatní a vedlejší náklady</t>
  </si>
  <si>
    <t>K001</t>
  </si>
  <si>
    <t>Podružný materiál</t>
  </si>
  <si>
    <t>K002</t>
  </si>
  <si>
    <t>PPV</t>
  </si>
  <si>
    <t>VO - Všeobecný objekt</t>
  </si>
  <si>
    <t>VRN - Všeobecný objekt</t>
  </si>
  <si>
    <t>VRN01</t>
  </si>
  <si>
    <t>Náklady spojené s umístěním stavby (panelová cesta, demontáže a montáže mobiliáře, zařízení staveniště-oplocení, sklady,mob.WC., pronájem pozemku)</t>
  </si>
  <si>
    <t>VRN02.1</t>
  </si>
  <si>
    <t>Rezerva rozpočtu na impregnaci isekticidem (15 % z ceny sanace krovu)</t>
  </si>
  <si>
    <t>%</t>
  </si>
  <si>
    <t>VRN03</t>
  </si>
  <si>
    <t>Inženýrská činnost</t>
  </si>
  <si>
    <t>VRN04</t>
  </si>
  <si>
    <t>Dokumentace skutečného provedení</t>
  </si>
  <si>
    <t>VRN05</t>
  </si>
  <si>
    <t>Biologický průzkům - rorýsi, netopýři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</si>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</sst>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opLeftCell="A82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6" t="s">
        <v>14</v>
      </c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24"/>
      <c r="AQ5" s="24"/>
      <c r="AR5" s="22"/>
      <c r="BE5" s="34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8" t="s">
        <v>17</v>
      </c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7"/>
      <c r="AI6" s="367"/>
      <c r="AJ6" s="367"/>
      <c r="AK6" s="367"/>
      <c r="AL6" s="367"/>
      <c r="AM6" s="367"/>
      <c r="AN6" s="367"/>
      <c r="AO6" s="367"/>
      <c r="AP6" s="24"/>
      <c r="AQ6" s="24"/>
      <c r="AR6" s="22"/>
      <c r="BE6" s="34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4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4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6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29</v>
      </c>
      <c r="AO13" s="24"/>
      <c r="AP13" s="24"/>
      <c r="AQ13" s="24"/>
      <c r="AR13" s="22"/>
      <c r="BE13" s="346"/>
      <c r="BS13" s="19" t="s">
        <v>6</v>
      </c>
    </row>
    <row r="14" spans="1:74" ht="12.75">
      <c r="B14" s="23"/>
      <c r="C14" s="24"/>
      <c r="D14" s="24"/>
      <c r="E14" s="369" t="s">
        <v>29</v>
      </c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0"/>
      <c r="AE14" s="370"/>
      <c r="AF14" s="370"/>
      <c r="AG14" s="370"/>
      <c r="AH14" s="370"/>
      <c r="AI14" s="370"/>
      <c r="AJ14" s="370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4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6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4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46"/>
      <c r="BS17" s="19" t="s">
        <v>31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6"/>
      <c r="BS18" s="19" t="s">
        <v>6</v>
      </c>
    </row>
    <row r="19" spans="1:71" s="1" customFormat="1" ht="12" customHeight="1">
      <c r="B19" s="23"/>
      <c r="C19" s="24"/>
      <c r="D19" s="31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4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6"/>
    </row>
    <row r="22" spans="1:71" s="1" customFormat="1" ht="12" customHeight="1">
      <c r="B22" s="23"/>
      <c r="C22" s="24"/>
      <c r="D22" s="31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6"/>
    </row>
    <row r="23" spans="1:71" s="1" customFormat="1" ht="51" customHeight="1">
      <c r="B23" s="23"/>
      <c r="C23" s="24"/>
      <c r="D23" s="24"/>
      <c r="E23" s="371" t="s">
        <v>34</v>
      </c>
      <c r="F23" s="371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71"/>
      <c r="W23" s="371"/>
      <c r="X23" s="371"/>
      <c r="Y23" s="371"/>
      <c r="Z23" s="371"/>
      <c r="AA23" s="371"/>
      <c r="AB23" s="371"/>
      <c r="AC23" s="371"/>
      <c r="AD23" s="371"/>
      <c r="AE23" s="371"/>
      <c r="AF23" s="371"/>
      <c r="AG23" s="371"/>
      <c r="AH23" s="371"/>
      <c r="AI23" s="371"/>
      <c r="AJ23" s="371"/>
      <c r="AK23" s="371"/>
      <c r="AL23" s="371"/>
      <c r="AM23" s="371"/>
      <c r="AN23" s="371"/>
      <c r="AO23" s="24"/>
      <c r="AP23" s="24"/>
      <c r="AQ23" s="24"/>
      <c r="AR23" s="22"/>
      <c r="BE23" s="34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6"/>
    </row>
    <row r="26" spans="1:71" s="2" customFormat="1" ht="25.9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8">
        <f>ROUND(AG54,2)</f>
        <v>0</v>
      </c>
      <c r="AL26" s="349"/>
      <c r="AM26" s="349"/>
      <c r="AN26" s="349"/>
      <c r="AO26" s="349"/>
      <c r="AP26" s="38"/>
      <c r="AQ26" s="38"/>
      <c r="AR26" s="41"/>
      <c r="BE26" s="34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2" t="s">
        <v>36</v>
      </c>
      <c r="M28" s="372"/>
      <c r="N28" s="372"/>
      <c r="O28" s="372"/>
      <c r="P28" s="372"/>
      <c r="Q28" s="38"/>
      <c r="R28" s="38"/>
      <c r="S28" s="38"/>
      <c r="T28" s="38"/>
      <c r="U28" s="38"/>
      <c r="V28" s="38"/>
      <c r="W28" s="372" t="s">
        <v>37</v>
      </c>
      <c r="X28" s="372"/>
      <c r="Y28" s="372"/>
      <c r="Z28" s="372"/>
      <c r="AA28" s="372"/>
      <c r="AB28" s="372"/>
      <c r="AC28" s="372"/>
      <c r="AD28" s="372"/>
      <c r="AE28" s="372"/>
      <c r="AF28" s="38"/>
      <c r="AG28" s="38"/>
      <c r="AH28" s="38"/>
      <c r="AI28" s="38"/>
      <c r="AJ28" s="38"/>
      <c r="AK28" s="372" t="s">
        <v>38</v>
      </c>
      <c r="AL28" s="372"/>
      <c r="AM28" s="372"/>
      <c r="AN28" s="372"/>
      <c r="AO28" s="372"/>
      <c r="AP28" s="38"/>
      <c r="AQ28" s="38"/>
      <c r="AR28" s="41"/>
      <c r="BE28" s="346"/>
    </row>
    <row r="29" spans="1:71" s="3" customFormat="1" ht="14.45" customHeight="1">
      <c r="B29" s="42"/>
      <c r="C29" s="43"/>
      <c r="D29" s="31" t="s">
        <v>39</v>
      </c>
      <c r="E29" s="43"/>
      <c r="F29" s="31" t="s">
        <v>40</v>
      </c>
      <c r="G29" s="43"/>
      <c r="H29" s="43"/>
      <c r="I29" s="43"/>
      <c r="J29" s="43"/>
      <c r="K29" s="43"/>
      <c r="L29" s="373">
        <v>0.21</v>
      </c>
      <c r="M29" s="344"/>
      <c r="N29" s="344"/>
      <c r="O29" s="344"/>
      <c r="P29" s="344"/>
      <c r="Q29" s="43"/>
      <c r="R29" s="43"/>
      <c r="S29" s="43"/>
      <c r="T29" s="43"/>
      <c r="U29" s="43"/>
      <c r="V29" s="43"/>
      <c r="W29" s="343">
        <f>ROUND(AZ54, 2)</f>
        <v>0</v>
      </c>
      <c r="X29" s="344"/>
      <c r="Y29" s="344"/>
      <c r="Z29" s="344"/>
      <c r="AA29" s="344"/>
      <c r="AB29" s="344"/>
      <c r="AC29" s="344"/>
      <c r="AD29" s="344"/>
      <c r="AE29" s="344"/>
      <c r="AF29" s="43"/>
      <c r="AG29" s="43"/>
      <c r="AH29" s="43"/>
      <c r="AI29" s="43"/>
      <c r="AJ29" s="43"/>
      <c r="AK29" s="343">
        <f>ROUND(AV54, 2)</f>
        <v>0</v>
      </c>
      <c r="AL29" s="344"/>
      <c r="AM29" s="344"/>
      <c r="AN29" s="344"/>
      <c r="AO29" s="344"/>
      <c r="AP29" s="43"/>
      <c r="AQ29" s="43"/>
      <c r="AR29" s="44"/>
      <c r="BE29" s="347"/>
    </row>
    <row r="30" spans="1:71" s="3" customFormat="1" ht="14.45" customHeight="1">
      <c r="B30" s="42"/>
      <c r="C30" s="43"/>
      <c r="D30" s="43"/>
      <c r="E30" s="43"/>
      <c r="F30" s="31" t="s">
        <v>41</v>
      </c>
      <c r="G30" s="43"/>
      <c r="H30" s="43"/>
      <c r="I30" s="43"/>
      <c r="J30" s="43"/>
      <c r="K30" s="43"/>
      <c r="L30" s="373">
        <v>0.15</v>
      </c>
      <c r="M30" s="344"/>
      <c r="N30" s="344"/>
      <c r="O30" s="344"/>
      <c r="P30" s="344"/>
      <c r="Q30" s="43"/>
      <c r="R30" s="43"/>
      <c r="S30" s="43"/>
      <c r="T30" s="43"/>
      <c r="U30" s="43"/>
      <c r="V30" s="43"/>
      <c r="W30" s="343">
        <f>ROUND(BA54, 2)</f>
        <v>0</v>
      </c>
      <c r="X30" s="344"/>
      <c r="Y30" s="344"/>
      <c r="Z30" s="344"/>
      <c r="AA30" s="344"/>
      <c r="AB30" s="344"/>
      <c r="AC30" s="344"/>
      <c r="AD30" s="344"/>
      <c r="AE30" s="344"/>
      <c r="AF30" s="43"/>
      <c r="AG30" s="43"/>
      <c r="AH30" s="43"/>
      <c r="AI30" s="43"/>
      <c r="AJ30" s="43"/>
      <c r="AK30" s="343">
        <f>ROUND(AW54, 2)</f>
        <v>0</v>
      </c>
      <c r="AL30" s="344"/>
      <c r="AM30" s="344"/>
      <c r="AN30" s="344"/>
      <c r="AO30" s="344"/>
      <c r="AP30" s="43"/>
      <c r="AQ30" s="43"/>
      <c r="AR30" s="44"/>
      <c r="BE30" s="347"/>
    </row>
    <row r="31" spans="1:71" s="3" customFormat="1" ht="14.45" hidden="1" customHeight="1">
      <c r="B31" s="42"/>
      <c r="C31" s="43"/>
      <c r="D31" s="43"/>
      <c r="E31" s="43"/>
      <c r="F31" s="31" t="s">
        <v>42</v>
      </c>
      <c r="G31" s="43"/>
      <c r="H31" s="43"/>
      <c r="I31" s="43"/>
      <c r="J31" s="43"/>
      <c r="K31" s="43"/>
      <c r="L31" s="373">
        <v>0.21</v>
      </c>
      <c r="M31" s="344"/>
      <c r="N31" s="344"/>
      <c r="O31" s="344"/>
      <c r="P31" s="344"/>
      <c r="Q31" s="43"/>
      <c r="R31" s="43"/>
      <c r="S31" s="43"/>
      <c r="T31" s="43"/>
      <c r="U31" s="43"/>
      <c r="V31" s="43"/>
      <c r="W31" s="343">
        <f>ROUND(BB54, 2)</f>
        <v>0</v>
      </c>
      <c r="X31" s="344"/>
      <c r="Y31" s="344"/>
      <c r="Z31" s="344"/>
      <c r="AA31" s="344"/>
      <c r="AB31" s="344"/>
      <c r="AC31" s="344"/>
      <c r="AD31" s="344"/>
      <c r="AE31" s="344"/>
      <c r="AF31" s="43"/>
      <c r="AG31" s="43"/>
      <c r="AH31" s="43"/>
      <c r="AI31" s="43"/>
      <c r="AJ31" s="43"/>
      <c r="AK31" s="343">
        <v>0</v>
      </c>
      <c r="AL31" s="344"/>
      <c r="AM31" s="344"/>
      <c r="AN31" s="344"/>
      <c r="AO31" s="344"/>
      <c r="AP31" s="43"/>
      <c r="AQ31" s="43"/>
      <c r="AR31" s="44"/>
      <c r="BE31" s="347"/>
    </row>
    <row r="32" spans="1:71" s="3" customFormat="1" ht="14.45" hidden="1" customHeight="1">
      <c r="B32" s="42"/>
      <c r="C32" s="43"/>
      <c r="D32" s="43"/>
      <c r="E32" s="43"/>
      <c r="F32" s="31" t="s">
        <v>43</v>
      </c>
      <c r="G32" s="43"/>
      <c r="H32" s="43"/>
      <c r="I32" s="43"/>
      <c r="J32" s="43"/>
      <c r="K32" s="43"/>
      <c r="L32" s="373">
        <v>0.15</v>
      </c>
      <c r="M32" s="344"/>
      <c r="N32" s="344"/>
      <c r="O32" s="344"/>
      <c r="P32" s="344"/>
      <c r="Q32" s="43"/>
      <c r="R32" s="43"/>
      <c r="S32" s="43"/>
      <c r="T32" s="43"/>
      <c r="U32" s="43"/>
      <c r="V32" s="43"/>
      <c r="W32" s="343">
        <f>ROUND(BC54, 2)</f>
        <v>0</v>
      </c>
      <c r="X32" s="344"/>
      <c r="Y32" s="344"/>
      <c r="Z32" s="344"/>
      <c r="AA32" s="344"/>
      <c r="AB32" s="344"/>
      <c r="AC32" s="344"/>
      <c r="AD32" s="344"/>
      <c r="AE32" s="344"/>
      <c r="AF32" s="43"/>
      <c r="AG32" s="43"/>
      <c r="AH32" s="43"/>
      <c r="AI32" s="43"/>
      <c r="AJ32" s="43"/>
      <c r="AK32" s="343">
        <v>0</v>
      </c>
      <c r="AL32" s="344"/>
      <c r="AM32" s="344"/>
      <c r="AN32" s="344"/>
      <c r="AO32" s="344"/>
      <c r="AP32" s="43"/>
      <c r="AQ32" s="43"/>
      <c r="AR32" s="44"/>
      <c r="BE32" s="347"/>
    </row>
    <row r="33" spans="1:57" s="3" customFormat="1" ht="14.45" hidden="1" customHeight="1">
      <c r="B33" s="42"/>
      <c r="C33" s="43"/>
      <c r="D33" s="43"/>
      <c r="E33" s="43"/>
      <c r="F33" s="31" t="s">
        <v>44</v>
      </c>
      <c r="G33" s="43"/>
      <c r="H33" s="43"/>
      <c r="I33" s="43"/>
      <c r="J33" s="43"/>
      <c r="K33" s="43"/>
      <c r="L33" s="373">
        <v>0</v>
      </c>
      <c r="M33" s="344"/>
      <c r="N33" s="344"/>
      <c r="O33" s="344"/>
      <c r="P33" s="344"/>
      <c r="Q33" s="43"/>
      <c r="R33" s="43"/>
      <c r="S33" s="43"/>
      <c r="T33" s="43"/>
      <c r="U33" s="43"/>
      <c r="V33" s="43"/>
      <c r="W33" s="343">
        <f>ROUND(BD54, 2)</f>
        <v>0</v>
      </c>
      <c r="X33" s="344"/>
      <c r="Y33" s="344"/>
      <c r="Z33" s="344"/>
      <c r="AA33" s="344"/>
      <c r="AB33" s="344"/>
      <c r="AC33" s="344"/>
      <c r="AD33" s="344"/>
      <c r="AE33" s="344"/>
      <c r="AF33" s="43"/>
      <c r="AG33" s="43"/>
      <c r="AH33" s="43"/>
      <c r="AI33" s="43"/>
      <c r="AJ33" s="43"/>
      <c r="AK33" s="343">
        <v>0</v>
      </c>
      <c r="AL33" s="344"/>
      <c r="AM33" s="344"/>
      <c r="AN33" s="344"/>
      <c r="AO33" s="344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350" t="s">
        <v>47</v>
      </c>
      <c r="Y35" s="351"/>
      <c r="Z35" s="351"/>
      <c r="AA35" s="351"/>
      <c r="AB35" s="351"/>
      <c r="AC35" s="47"/>
      <c r="AD35" s="47"/>
      <c r="AE35" s="47"/>
      <c r="AF35" s="47"/>
      <c r="AG35" s="47"/>
      <c r="AH35" s="47"/>
      <c r="AI35" s="47"/>
      <c r="AJ35" s="47"/>
      <c r="AK35" s="352">
        <f>SUM(AK26:AK33)</f>
        <v>0</v>
      </c>
      <c r="AL35" s="351"/>
      <c r="AM35" s="351"/>
      <c r="AN35" s="351"/>
      <c r="AO35" s="35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VVZ_EZAK_D_1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3" t="str">
        <f>K6</f>
        <v xml:space="preserve"> Rekonstrukce výpravní budovy v ŽST Přerov - část střecha</v>
      </c>
      <c r="M45" s="364"/>
      <c r="N45" s="364"/>
      <c r="O45" s="364"/>
      <c r="P45" s="364"/>
      <c r="Q45" s="364"/>
      <c r="R45" s="364"/>
      <c r="S45" s="364"/>
      <c r="T45" s="364"/>
      <c r="U45" s="364"/>
      <c r="V45" s="364"/>
      <c r="W45" s="364"/>
      <c r="X45" s="364"/>
      <c r="Y45" s="364"/>
      <c r="Z45" s="364"/>
      <c r="AA45" s="364"/>
      <c r="AB45" s="364"/>
      <c r="AC45" s="364"/>
      <c r="AD45" s="364"/>
      <c r="AE45" s="364"/>
      <c r="AF45" s="364"/>
      <c r="AG45" s="364"/>
      <c r="AH45" s="364"/>
      <c r="AI45" s="364"/>
      <c r="AJ45" s="364"/>
      <c r="AK45" s="364"/>
      <c r="AL45" s="364"/>
      <c r="AM45" s="364"/>
      <c r="AN45" s="364"/>
      <c r="AO45" s="364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5" t="str">
        <f>IF(AN8= "","",AN8)</f>
        <v>14. 1. 2020</v>
      </c>
      <c r="AN47" s="365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61" t="str">
        <f>IF(E17="","",E17)</f>
        <v xml:space="preserve"> </v>
      </c>
      <c r="AN49" s="362"/>
      <c r="AO49" s="362"/>
      <c r="AP49" s="362"/>
      <c r="AQ49" s="38"/>
      <c r="AR49" s="41"/>
      <c r="AS49" s="355" t="s">
        <v>49</v>
      </c>
      <c r="AT49" s="356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361" t="str">
        <f>IF(E20="","",E20)</f>
        <v xml:space="preserve"> </v>
      </c>
      <c r="AN50" s="362"/>
      <c r="AO50" s="362"/>
      <c r="AP50" s="362"/>
      <c r="AQ50" s="38"/>
      <c r="AR50" s="41"/>
      <c r="AS50" s="357"/>
      <c r="AT50" s="358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9"/>
      <c r="AT51" s="360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81" t="s">
        <v>50</v>
      </c>
      <c r="D52" s="375"/>
      <c r="E52" s="375"/>
      <c r="F52" s="375"/>
      <c r="G52" s="375"/>
      <c r="H52" s="68"/>
      <c r="I52" s="374" t="s">
        <v>51</v>
      </c>
      <c r="J52" s="375"/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76" t="s">
        <v>52</v>
      </c>
      <c r="AH52" s="375"/>
      <c r="AI52" s="375"/>
      <c r="AJ52" s="375"/>
      <c r="AK52" s="375"/>
      <c r="AL52" s="375"/>
      <c r="AM52" s="375"/>
      <c r="AN52" s="374" t="s">
        <v>53</v>
      </c>
      <c r="AO52" s="375"/>
      <c r="AP52" s="375"/>
      <c r="AQ52" s="69" t="s">
        <v>54</v>
      </c>
      <c r="AR52" s="41"/>
      <c r="AS52" s="70" t="s">
        <v>55</v>
      </c>
      <c r="AT52" s="71" t="s">
        <v>56</v>
      </c>
      <c r="AU52" s="71" t="s">
        <v>57</v>
      </c>
      <c r="AV52" s="71" t="s">
        <v>58</v>
      </c>
      <c r="AW52" s="71" t="s">
        <v>59</v>
      </c>
      <c r="AX52" s="71" t="s">
        <v>60</v>
      </c>
      <c r="AY52" s="71" t="s">
        <v>61</v>
      </c>
      <c r="AZ52" s="71" t="s">
        <v>62</v>
      </c>
      <c r="BA52" s="71" t="s">
        <v>63</v>
      </c>
      <c r="BB52" s="71" t="s">
        <v>64</v>
      </c>
      <c r="BC52" s="71" t="s">
        <v>65</v>
      </c>
      <c r="BD52" s="72" t="s">
        <v>66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67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9">
        <f>ROUND(SUM(AG55:AG59),2)</f>
        <v>0</v>
      </c>
      <c r="AH54" s="379"/>
      <c r="AI54" s="379"/>
      <c r="AJ54" s="379"/>
      <c r="AK54" s="379"/>
      <c r="AL54" s="379"/>
      <c r="AM54" s="379"/>
      <c r="AN54" s="380">
        <f t="shared" ref="AN54:AN59" si="0">SUM(AG54,AT54)</f>
        <v>0</v>
      </c>
      <c r="AO54" s="380"/>
      <c r="AP54" s="380"/>
      <c r="AQ54" s="80" t="s">
        <v>19</v>
      </c>
      <c r="AR54" s="81"/>
      <c r="AS54" s="82">
        <f>ROUND(SUM(AS55:AS59),2)</f>
        <v>0</v>
      </c>
      <c r="AT54" s="83">
        <f t="shared" ref="AT54:AT59" si="1">ROUND(SUM(AV54:AW54),2)</f>
        <v>0</v>
      </c>
      <c r="AU54" s="84">
        <f>ROUND(SUM(AU55:AU59),5)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ROUND(SUM(AZ55:AZ59),2)</f>
        <v>0</v>
      </c>
      <c r="BA54" s="83">
        <f>ROUND(SUM(BA55:BA59),2)</f>
        <v>0</v>
      </c>
      <c r="BB54" s="83">
        <f>ROUND(SUM(BB55:BB59),2)</f>
        <v>0</v>
      </c>
      <c r="BC54" s="83">
        <f>ROUND(SUM(BC55:BC59),2)</f>
        <v>0</v>
      </c>
      <c r="BD54" s="85">
        <f>ROUND(SUM(BD55:BD59),2)</f>
        <v>0</v>
      </c>
      <c r="BS54" s="86" t="s">
        <v>68</v>
      </c>
      <c r="BT54" s="86" t="s">
        <v>69</v>
      </c>
      <c r="BU54" s="87" t="s">
        <v>70</v>
      </c>
      <c r="BV54" s="86" t="s">
        <v>71</v>
      </c>
      <c r="BW54" s="86" t="s">
        <v>5</v>
      </c>
      <c r="BX54" s="86" t="s">
        <v>72</v>
      </c>
      <c r="CL54" s="86" t="s">
        <v>19</v>
      </c>
    </row>
    <row r="55" spans="1:91" s="7" customFormat="1" ht="27" customHeight="1">
      <c r="A55" s="88" t="s">
        <v>73</v>
      </c>
      <c r="B55" s="89"/>
      <c r="C55" s="90"/>
      <c r="D55" s="382" t="s">
        <v>74</v>
      </c>
      <c r="E55" s="382"/>
      <c r="F55" s="382"/>
      <c r="G55" s="382"/>
      <c r="H55" s="382"/>
      <c r="I55" s="91"/>
      <c r="J55" s="382" t="s">
        <v>75</v>
      </c>
      <c r="K55" s="382"/>
      <c r="L55" s="382"/>
      <c r="M55" s="382"/>
      <c r="N55" s="382"/>
      <c r="O55" s="382"/>
      <c r="P55" s="382"/>
      <c r="Q55" s="382"/>
      <c r="R55" s="382"/>
      <c r="S55" s="382"/>
      <c r="T55" s="382"/>
      <c r="U55" s="382"/>
      <c r="V55" s="382"/>
      <c r="W55" s="382"/>
      <c r="X55" s="382"/>
      <c r="Y55" s="382"/>
      <c r="Z55" s="382"/>
      <c r="AA55" s="382"/>
      <c r="AB55" s="382"/>
      <c r="AC55" s="382"/>
      <c r="AD55" s="382"/>
      <c r="AE55" s="382"/>
      <c r="AF55" s="382"/>
      <c r="AG55" s="377">
        <f>'SO.01-01 - Bourané konstr...'!J30</f>
        <v>0</v>
      </c>
      <c r="AH55" s="378"/>
      <c r="AI55" s="378"/>
      <c r="AJ55" s="378"/>
      <c r="AK55" s="378"/>
      <c r="AL55" s="378"/>
      <c r="AM55" s="378"/>
      <c r="AN55" s="377">
        <f t="shared" si="0"/>
        <v>0</v>
      </c>
      <c r="AO55" s="378"/>
      <c r="AP55" s="378"/>
      <c r="AQ55" s="92" t="s">
        <v>76</v>
      </c>
      <c r="AR55" s="93"/>
      <c r="AS55" s="94">
        <v>0</v>
      </c>
      <c r="AT55" s="95">
        <f t="shared" si="1"/>
        <v>0</v>
      </c>
      <c r="AU55" s="96">
        <f>'SO.01-01 - Bourané konstr...'!P93</f>
        <v>0</v>
      </c>
      <c r="AV55" s="95">
        <f>'SO.01-01 - Bourané konstr...'!J33</f>
        <v>0</v>
      </c>
      <c r="AW55" s="95">
        <f>'SO.01-01 - Bourané konstr...'!J34</f>
        <v>0</v>
      </c>
      <c r="AX55" s="95">
        <f>'SO.01-01 - Bourané konstr...'!J35</f>
        <v>0</v>
      </c>
      <c r="AY55" s="95">
        <f>'SO.01-01 - Bourané konstr...'!J36</f>
        <v>0</v>
      </c>
      <c r="AZ55" s="95">
        <f>'SO.01-01 - Bourané konstr...'!F33</f>
        <v>0</v>
      </c>
      <c r="BA55" s="95">
        <f>'SO.01-01 - Bourané konstr...'!F34</f>
        <v>0</v>
      </c>
      <c r="BB55" s="95">
        <f>'SO.01-01 - Bourané konstr...'!F35</f>
        <v>0</v>
      </c>
      <c r="BC55" s="95">
        <f>'SO.01-01 - Bourané konstr...'!F36</f>
        <v>0</v>
      </c>
      <c r="BD55" s="97">
        <f>'SO.01-01 - Bourané konstr...'!F37</f>
        <v>0</v>
      </c>
      <c r="BT55" s="98" t="s">
        <v>77</v>
      </c>
      <c r="BV55" s="98" t="s">
        <v>71</v>
      </c>
      <c r="BW55" s="98" t="s">
        <v>78</v>
      </c>
      <c r="BX55" s="98" t="s">
        <v>5</v>
      </c>
      <c r="CL55" s="98" t="s">
        <v>19</v>
      </c>
      <c r="CM55" s="98" t="s">
        <v>79</v>
      </c>
    </row>
    <row r="56" spans="1:91" s="7" customFormat="1" ht="27" customHeight="1">
      <c r="A56" s="88" t="s">
        <v>73</v>
      </c>
      <c r="B56" s="89"/>
      <c r="C56" s="90"/>
      <c r="D56" s="382" t="s">
        <v>80</v>
      </c>
      <c r="E56" s="382"/>
      <c r="F56" s="382"/>
      <c r="G56" s="382"/>
      <c r="H56" s="382"/>
      <c r="I56" s="91"/>
      <c r="J56" s="382" t="s">
        <v>81</v>
      </c>
      <c r="K56" s="382"/>
      <c r="L56" s="382"/>
      <c r="M56" s="382"/>
      <c r="N56" s="382"/>
      <c r="O56" s="382"/>
      <c r="P56" s="382"/>
      <c r="Q56" s="382"/>
      <c r="R56" s="382"/>
      <c r="S56" s="382"/>
      <c r="T56" s="382"/>
      <c r="U56" s="382"/>
      <c r="V56" s="382"/>
      <c r="W56" s="382"/>
      <c r="X56" s="382"/>
      <c r="Y56" s="382"/>
      <c r="Z56" s="382"/>
      <c r="AA56" s="382"/>
      <c r="AB56" s="382"/>
      <c r="AC56" s="382"/>
      <c r="AD56" s="382"/>
      <c r="AE56" s="382"/>
      <c r="AF56" s="382"/>
      <c r="AG56" s="377">
        <f>'SO.01-02 - Nové konstrukce'!J30</f>
        <v>0</v>
      </c>
      <c r="AH56" s="378"/>
      <c r="AI56" s="378"/>
      <c r="AJ56" s="378"/>
      <c r="AK56" s="378"/>
      <c r="AL56" s="378"/>
      <c r="AM56" s="378"/>
      <c r="AN56" s="377">
        <f t="shared" si="0"/>
        <v>0</v>
      </c>
      <c r="AO56" s="378"/>
      <c r="AP56" s="378"/>
      <c r="AQ56" s="92" t="s">
        <v>76</v>
      </c>
      <c r="AR56" s="93"/>
      <c r="AS56" s="94">
        <v>0</v>
      </c>
      <c r="AT56" s="95">
        <f t="shared" si="1"/>
        <v>0</v>
      </c>
      <c r="AU56" s="96">
        <f>'SO.01-02 - Nové konstrukce'!P93</f>
        <v>0</v>
      </c>
      <c r="AV56" s="95">
        <f>'SO.01-02 - Nové konstrukce'!J33</f>
        <v>0</v>
      </c>
      <c r="AW56" s="95">
        <f>'SO.01-02 - Nové konstrukce'!J34</f>
        <v>0</v>
      </c>
      <c r="AX56" s="95">
        <f>'SO.01-02 - Nové konstrukce'!J35</f>
        <v>0</v>
      </c>
      <c r="AY56" s="95">
        <f>'SO.01-02 - Nové konstrukce'!J36</f>
        <v>0</v>
      </c>
      <c r="AZ56" s="95">
        <f>'SO.01-02 - Nové konstrukce'!F33</f>
        <v>0</v>
      </c>
      <c r="BA56" s="95">
        <f>'SO.01-02 - Nové konstrukce'!F34</f>
        <v>0</v>
      </c>
      <c r="BB56" s="95">
        <f>'SO.01-02 - Nové konstrukce'!F35</f>
        <v>0</v>
      </c>
      <c r="BC56" s="95">
        <f>'SO.01-02 - Nové konstrukce'!F36</f>
        <v>0</v>
      </c>
      <c r="BD56" s="97">
        <f>'SO.01-02 - Nové konstrukce'!F37</f>
        <v>0</v>
      </c>
      <c r="BT56" s="98" t="s">
        <v>77</v>
      </c>
      <c r="BV56" s="98" t="s">
        <v>71</v>
      </c>
      <c r="BW56" s="98" t="s">
        <v>82</v>
      </c>
      <c r="BX56" s="98" t="s">
        <v>5</v>
      </c>
      <c r="CL56" s="98" t="s">
        <v>19</v>
      </c>
      <c r="CM56" s="98" t="s">
        <v>79</v>
      </c>
    </row>
    <row r="57" spans="1:91" s="7" customFormat="1" ht="16.5" customHeight="1">
      <c r="A57" s="88" t="s">
        <v>73</v>
      </c>
      <c r="B57" s="89"/>
      <c r="C57" s="90"/>
      <c r="D57" s="382" t="s">
        <v>83</v>
      </c>
      <c r="E57" s="382"/>
      <c r="F57" s="382"/>
      <c r="G57" s="382"/>
      <c r="H57" s="382"/>
      <c r="I57" s="91"/>
      <c r="J57" s="382" t="s">
        <v>84</v>
      </c>
      <c r="K57" s="382"/>
      <c r="L57" s="382"/>
      <c r="M57" s="382"/>
      <c r="N57" s="382"/>
      <c r="O57" s="382"/>
      <c r="P57" s="382"/>
      <c r="Q57" s="382"/>
      <c r="R57" s="382"/>
      <c r="S57" s="382"/>
      <c r="T57" s="382"/>
      <c r="U57" s="382"/>
      <c r="V57" s="382"/>
      <c r="W57" s="382"/>
      <c r="X57" s="382"/>
      <c r="Y57" s="382"/>
      <c r="Z57" s="382"/>
      <c r="AA57" s="382"/>
      <c r="AB57" s="382"/>
      <c r="AC57" s="382"/>
      <c r="AD57" s="382"/>
      <c r="AE57" s="382"/>
      <c r="AF57" s="382"/>
      <c r="AG57" s="377">
        <f>'SO.02 - Umělé osvětlení a...'!J30</f>
        <v>0</v>
      </c>
      <c r="AH57" s="378"/>
      <c r="AI57" s="378"/>
      <c r="AJ57" s="378"/>
      <c r="AK57" s="378"/>
      <c r="AL57" s="378"/>
      <c r="AM57" s="378"/>
      <c r="AN57" s="377">
        <f t="shared" si="0"/>
        <v>0</v>
      </c>
      <c r="AO57" s="378"/>
      <c r="AP57" s="378"/>
      <c r="AQ57" s="92" t="s">
        <v>76</v>
      </c>
      <c r="AR57" s="93"/>
      <c r="AS57" s="94">
        <v>0</v>
      </c>
      <c r="AT57" s="95">
        <f t="shared" si="1"/>
        <v>0</v>
      </c>
      <c r="AU57" s="96">
        <f>'SO.02 - Umělé osvětlení a...'!P84</f>
        <v>0</v>
      </c>
      <c r="AV57" s="95">
        <f>'SO.02 - Umělé osvětlení a...'!J33</f>
        <v>0</v>
      </c>
      <c r="AW57" s="95">
        <f>'SO.02 - Umělé osvětlení a...'!J34</f>
        <v>0</v>
      </c>
      <c r="AX57" s="95">
        <f>'SO.02 - Umělé osvětlení a...'!J35</f>
        <v>0</v>
      </c>
      <c r="AY57" s="95">
        <f>'SO.02 - Umělé osvětlení a...'!J36</f>
        <v>0</v>
      </c>
      <c r="AZ57" s="95">
        <f>'SO.02 - Umělé osvětlení a...'!F33</f>
        <v>0</v>
      </c>
      <c r="BA57" s="95">
        <f>'SO.02 - Umělé osvětlení a...'!F34</f>
        <v>0</v>
      </c>
      <c r="BB57" s="95">
        <f>'SO.02 - Umělé osvětlení a...'!F35</f>
        <v>0</v>
      </c>
      <c r="BC57" s="95">
        <f>'SO.02 - Umělé osvětlení a...'!F36</f>
        <v>0</v>
      </c>
      <c r="BD57" s="97">
        <f>'SO.02 - Umělé osvětlení a...'!F37</f>
        <v>0</v>
      </c>
      <c r="BT57" s="98" t="s">
        <v>77</v>
      </c>
      <c r="BV57" s="98" t="s">
        <v>71</v>
      </c>
      <c r="BW57" s="98" t="s">
        <v>85</v>
      </c>
      <c r="BX57" s="98" t="s">
        <v>5</v>
      </c>
      <c r="CL57" s="98" t="s">
        <v>19</v>
      </c>
      <c r="CM57" s="98" t="s">
        <v>79</v>
      </c>
    </row>
    <row r="58" spans="1:91" s="7" customFormat="1" ht="16.5" customHeight="1">
      <c r="A58" s="88" t="s">
        <v>73</v>
      </c>
      <c r="B58" s="89"/>
      <c r="C58" s="90"/>
      <c r="D58" s="382" t="s">
        <v>86</v>
      </c>
      <c r="E58" s="382"/>
      <c r="F58" s="382"/>
      <c r="G58" s="382"/>
      <c r="H58" s="382"/>
      <c r="I58" s="91"/>
      <c r="J58" s="382" t="s">
        <v>87</v>
      </c>
      <c r="K58" s="382"/>
      <c r="L58" s="382"/>
      <c r="M58" s="382"/>
      <c r="N58" s="382"/>
      <c r="O58" s="382"/>
      <c r="P58" s="382"/>
      <c r="Q58" s="382"/>
      <c r="R58" s="382"/>
      <c r="S58" s="382"/>
      <c r="T58" s="382"/>
      <c r="U58" s="382"/>
      <c r="V58" s="382"/>
      <c r="W58" s="382"/>
      <c r="X58" s="382"/>
      <c r="Y58" s="382"/>
      <c r="Z58" s="382"/>
      <c r="AA58" s="382"/>
      <c r="AB58" s="382"/>
      <c r="AC58" s="382"/>
      <c r="AD58" s="382"/>
      <c r="AE58" s="382"/>
      <c r="AF58" s="382"/>
      <c r="AG58" s="377">
        <f>'SO.03 - Hromosvod'!J30</f>
        <v>0</v>
      </c>
      <c r="AH58" s="378"/>
      <c r="AI58" s="378"/>
      <c r="AJ58" s="378"/>
      <c r="AK58" s="378"/>
      <c r="AL58" s="378"/>
      <c r="AM58" s="378"/>
      <c r="AN58" s="377">
        <f t="shared" si="0"/>
        <v>0</v>
      </c>
      <c r="AO58" s="378"/>
      <c r="AP58" s="378"/>
      <c r="AQ58" s="92" t="s">
        <v>76</v>
      </c>
      <c r="AR58" s="93"/>
      <c r="AS58" s="94">
        <v>0</v>
      </c>
      <c r="AT58" s="95">
        <f t="shared" si="1"/>
        <v>0</v>
      </c>
      <c r="AU58" s="96">
        <f>'SO.03 - Hromosvod'!P94</f>
        <v>0</v>
      </c>
      <c r="AV58" s="95">
        <f>'SO.03 - Hromosvod'!J33</f>
        <v>0</v>
      </c>
      <c r="AW58" s="95">
        <f>'SO.03 - Hromosvod'!J34</f>
        <v>0</v>
      </c>
      <c r="AX58" s="95">
        <f>'SO.03 - Hromosvod'!J35</f>
        <v>0</v>
      </c>
      <c r="AY58" s="95">
        <f>'SO.03 - Hromosvod'!J36</f>
        <v>0</v>
      </c>
      <c r="AZ58" s="95">
        <f>'SO.03 - Hromosvod'!F33</f>
        <v>0</v>
      </c>
      <c r="BA58" s="95">
        <f>'SO.03 - Hromosvod'!F34</f>
        <v>0</v>
      </c>
      <c r="BB58" s="95">
        <f>'SO.03 - Hromosvod'!F35</f>
        <v>0</v>
      </c>
      <c r="BC58" s="95">
        <f>'SO.03 - Hromosvod'!F36</f>
        <v>0</v>
      </c>
      <c r="BD58" s="97">
        <f>'SO.03 - Hromosvod'!F37</f>
        <v>0</v>
      </c>
      <c r="BT58" s="98" t="s">
        <v>77</v>
      </c>
      <c r="BV58" s="98" t="s">
        <v>71</v>
      </c>
      <c r="BW58" s="98" t="s">
        <v>88</v>
      </c>
      <c r="BX58" s="98" t="s">
        <v>5</v>
      </c>
      <c r="CL58" s="98" t="s">
        <v>19</v>
      </c>
      <c r="CM58" s="98" t="s">
        <v>79</v>
      </c>
    </row>
    <row r="59" spans="1:91" s="7" customFormat="1" ht="16.5" customHeight="1">
      <c r="A59" s="88" t="s">
        <v>73</v>
      </c>
      <c r="B59" s="89"/>
      <c r="C59" s="90"/>
      <c r="D59" s="382" t="s">
        <v>89</v>
      </c>
      <c r="E59" s="382"/>
      <c r="F59" s="382"/>
      <c r="G59" s="382"/>
      <c r="H59" s="382"/>
      <c r="I59" s="91"/>
      <c r="J59" s="382" t="s">
        <v>90</v>
      </c>
      <c r="K59" s="382"/>
      <c r="L59" s="382"/>
      <c r="M59" s="382"/>
      <c r="N59" s="382"/>
      <c r="O59" s="382"/>
      <c r="P59" s="382"/>
      <c r="Q59" s="382"/>
      <c r="R59" s="382"/>
      <c r="S59" s="382"/>
      <c r="T59" s="382"/>
      <c r="U59" s="382"/>
      <c r="V59" s="382"/>
      <c r="W59" s="382"/>
      <c r="X59" s="382"/>
      <c r="Y59" s="382"/>
      <c r="Z59" s="382"/>
      <c r="AA59" s="382"/>
      <c r="AB59" s="382"/>
      <c r="AC59" s="382"/>
      <c r="AD59" s="382"/>
      <c r="AE59" s="382"/>
      <c r="AF59" s="382"/>
      <c r="AG59" s="377">
        <f>'VO - Všeobecný objekt'!J30</f>
        <v>0</v>
      </c>
      <c r="AH59" s="378"/>
      <c r="AI59" s="378"/>
      <c r="AJ59" s="378"/>
      <c r="AK59" s="378"/>
      <c r="AL59" s="378"/>
      <c r="AM59" s="378"/>
      <c r="AN59" s="377">
        <f t="shared" si="0"/>
        <v>0</v>
      </c>
      <c r="AO59" s="378"/>
      <c r="AP59" s="378"/>
      <c r="AQ59" s="92" t="s">
        <v>91</v>
      </c>
      <c r="AR59" s="93"/>
      <c r="AS59" s="99">
        <v>0</v>
      </c>
      <c r="AT59" s="100">
        <f t="shared" si="1"/>
        <v>0</v>
      </c>
      <c r="AU59" s="101">
        <f>'VO - Všeobecný objekt'!P80</f>
        <v>0</v>
      </c>
      <c r="AV59" s="100">
        <f>'VO - Všeobecný objekt'!J33</f>
        <v>0</v>
      </c>
      <c r="AW59" s="100">
        <f>'VO - Všeobecný objekt'!J34</f>
        <v>0</v>
      </c>
      <c r="AX59" s="100">
        <f>'VO - Všeobecný objekt'!J35</f>
        <v>0</v>
      </c>
      <c r="AY59" s="100">
        <f>'VO - Všeobecný objekt'!J36</f>
        <v>0</v>
      </c>
      <c r="AZ59" s="100">
        <f>'VO - Všeobecný objekt'!F33</f>
        <v>0</v>
      </c>
      <c r="BA59" s="100">
        <f>'VO - Všeobecný objekt'!F34</f>
        <v>0</v>
      </c>
      <c r="BB59" s="100">
        <f>'VO - Všeobecný objekt'!F35</f>
        <v>0</v>
      </c>
      <c r="BC59" s="100">
        <f>'VO - Všeobecný objekt'!F36</f>
        <v>0</v>
      </c>
      <c r="BD59" s="102">
        <f>'VO - Všeobecný objekt'!F37</f>
        <v>0</v>
      </c>
      <c r="BT59" s="98" t="s">
        <v>77</v>
      </c>
      <c r="BV59" s="98" t="s">
        <v>71</v>
      </c>
      <c r="BW59" s="98" t="s">
        <v>92</v>
      </c>
      <c r="BX59" s="98" t="s">
        <v>5</v>
      </c>
      <c r="CL59" s="98" t="s">
        <v>19</v>
      </c>
      <c r="CM59" s="98" t="s">
        <v>79</v>
      </c>
    </row>
    <row r="60" spans="1:91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pans="1:91" s="2" customFormat="1" ht="6.95" customHeight="1">
      <c r="A61" s="36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algorithmName="SHA-512" hashValue="Y6cRZgyk6NAFikXnGmCSIY6vAMNp96F6s3FwibXu3r52Ch5Xo0INIPXG2XIAuZIDEpsmXd8sN91fJMz8vhh1hg==" saltValue="BVdm42qRktYHrKnUCt5323PhIIs8JELQIBNI3cIjNJKz9OWxvFbCicfWc75h0IPxyYJeB/kQ+l/3ziy1MU3GJg==" spinCount="100000" sheet="1" objects="1" scenarios="1" formatColumns="0" formatRows="0"/>
  <mergeCells count="58"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.01-01 - Bourané konstr...'!C2" display="/"/>
    <hyperlink ref="A56" location="'SO.01-02 - Nové konstrukce'!C2" display="/"/>
    <hyperlink ref="A57" location="'SO.02 - Umělé osvětlení a...'!C2" display="/"/>
    <hyperlink ref="A58" location="'SO.03 - Hromosvod'!C2" display="/"/>
    <hyperlink ref="A59" location="'VO - Všeobecný objekt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78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79</v>
      </c>
    </row>
    <row r="4" spans="1:46" s="1" customFormat="1" ht="24.95" customHeight="1">
      <c r="B4" s="22"/>
      <c r="D4" s="107" t="s">
        <v>93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 xml:space="preserve"> Rekonstrukce výpravní budovy v ŽST Přerov - část střecha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95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14. 1. 2020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32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33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35</v>
      </c>
      <c r="E30" s="36"/>
      <c r="F30" s="36"/>
      <c r="G30" s="36"/>
      <c r="H30" s="36"/>
      <c r="I30" s="110"/>
      <c r="J30" s="122">
        <f>ROUND(J93,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37</v>
      </c>
      <c r="G32" s="36"/>
      <c r="H32" s="36"/>
      <c r="I32" s="124" t="s">
        <v>36</v>
      </c>
      <c r="J32" s="123" t="s">
        <v>38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39</v>
      </c>
      <c r="E33" s="109" t="s">
        <v>40</v>
      </c>
      <c r="F33" s="126">
        <f>ROUND((SUM(BE93:BE373)),  2)</f>
        <v>0</v>
      </c>
      <c r="G33" s="36"/>
      <c r="H33" s="36"/>
      <c r="I33" s="127">
        <v>0.21</v>
      </c>
      <c r="J33" s="126">
        <f>ROUND(((SUM(BE93:BE373))*I33),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41</v>
      </c>
      <c r="F34" s="126">
        <f>ROUND((SUM(BF93:BF373)),  2)</f>
        <v>0</v>
      </c>
      <c r="G34" s="36"/>
      <c r="H34" s="36"/>
      <c r="I34" s="127">
        <v>0.15</v>
      </c>
      <c r="J34" s="126">
        <f>ROUND(((SUM(BF93:BF373))*I34),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42</v>
      </c>
      <c r="F35" s="126">
        <f>ROUND((SUM(BG93:BG373)),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43</v>
      </c>
      <c r="F36" s="126">
        <f>ROUND((SUM(BH93:BH373)),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44</v>
      </c>
      <c r="F37" s="126">
        <f>ROUND((SUM(BI93:BI373)),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45</v>
      </c>
      <c r="E39" s="130"/>
      <c r="F39" s="130"/>
      <c r="G39" s="131" t="s">
        <v>46</v>
      </c>
      <c r="H39" s="132" t="s">
        <v>47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 xml:space="preserve"> Rekonstrukce výpravní budovy v ŽST Přerov - část střecha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SO.01-01 - Bourané konstrukce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14. 1. 2020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32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97</v>
      </c>
      <c r="D57" s="143"/>
      <c r="E57" s="143"/>
      <c r="F57" s="143"/>
      <c r="G57" s="143"/>
      <c r="H57" s="143"/>
      <c r="I57" s="144"/>
      <c r="J57" s="145" t="s">
        <v>98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67</v>
      </c>
      <c r="D59" s="38"/>
      <c r="E59" s="38"/>
      <c r="F59" s="38"/>
      <c r="G59" s="38"/>
      <c r="H59" s="38"/>
      <c r="I59" s="110"/>
      <c r="J59" s="79">
        <f>J93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47"/>
      <c r="C60" s="148"/>
      <c r="D60" s="149" t="s">
        <v>100</v>
      </c>
      <c r="E60" s="150"/>
      <c r="F60" s="150"/>
      <c r="G60" s="150"/>
      <c r="H60" s="150"/>
      <c r="I60" s="151"/>
      <c r="J60" s="152">
        <f>J94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101</v>
      </c>
      <c r="E61" s="157"/>
      <c r="F61" s="157"/>
      <c r="G61" s="157"/>
      <c r="H61" s="157"/>
      <c r="I61" s="158"/>
      <c r="J61" s="159">
        <f>J95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102</v>
      </c>
      <c r="E62" s="157"/>
      <c r="F62" s="157"/>
      <c r="G62" s="157"/>
      <c r="H62" s="157"/>
      <c r="I62" s="158"/>
      <c r="J62" s="159">
        <f>J152</f>
        <v>0</v>
      </c>
      <c r="K62" s="155"/>
      <c r="L62" s="160"/>
    </row>
    <row r="63" spans="1:47" s="9" customFormat="1" ht="24.95" customHeight="1">
      <c r="B63" s="147"/>
      <c r="C63" s="148"/>
      <c r="D63" s="149" t="s">
        <v>103</v>
      </c>
      <c r="E63" s="150"/>
      <c r="F63" s="150"/>
      <c r="G63" s="150"/>
      <c r="H63" s="150"/>
      <c r="I63" s="151"/>
      <c r="J63" s="152">
        <f>J181</f>
        <v>0</v>
      </c>
      <c r="K63" s="148"/>
      <c r="L63" s="153"/>
    </row>
    <row r="64" spans="1:47" s="10" customFormat="1" ht="19.899999999999999" customHeight="1">
      <c r="B64" s="154"/>
      <c r="C64" s="155"/>
      <c r="D64" s="156" t="s">
        <v>104</v>
      </c>
      <c r="E64" s="157"/>
      <c r="F64" s="157"/>
      <c r="G64" s="157"/>
      <c r="H64" s="157"/>
      <c r="I64" s="158"/>
      <c r="J64" s="159">
        <f>J182</f>
        <v>0</v>
      </c>
      <c r="K64" s="155"/>
      <c r="L64" s="160"/>
    </row>
    <row r="65" spans="1:31" s="10" customFormat="1" ht="19.899999999999999" customHeight="1">
      <c r="B65" s="154"/>
      <c r="C65" s="155"/>
      <c r="D65" s="156" t="s">
        <v>105</v>
      </c>
      <c r="E65" s="157"/>
      <c r="F65" s="157"/>
      <c r="G65" s="157"/>
      <c r="H65" s="157"/>
      <c r="I65" s="158"/>
      <c r="J65" s="159">
        <f>J185</f>
        <v>0</v>
      </c>
      <c r="K65" s="155"/>
      <c r="L65" s="160"/>
    </row>
    <row r="66" spans="1:31" s="10" customFormat="1" ht="19.899999999999999" customHeight="1">
      <c r="B66" s="154"/>
      <c r="C66" s="155"/>
      <c r="D66" s="156" t="s">
        <v>106</v>
      </c>
      <c r="E66" s="157"/>
      <c r="F66" s="157"/>
      <c r="G66" s="157"/>
      <c r="H66" s="157"/>
      <c r="I66" s="158"/>
      <c r="J66" s="159">
        <f>J188</f>
        <v>0</v>
      </c>
      <c r="K66" s="155"/>
      <c r="L66" s="160"/>
    </row>
    <row r="67" spans="1:31" s="10" customFormat="1" ht="19.899999999999999" customHeight="1">
      <c r="B67" s="154"/>
      <c r="C67" s="155"/>
      <c r="D67" s="156" t="s">
        <v>107</v>
      </c>
      <c r="E67" s="157"/>
      <c r="F67" s="157"/>
      <c r="G67" s="157"/>
      <c r="H67" s="157"/>
      <c r="I67" s="158"/>
      <c r="J67" s="159">
        <f>J191</f>
        <v>0</v>
      </c>
      <c r="K67" s="155"/>
      <c r="L67" s="160"/>
    </row>
    <row r="68" spans="1:31" s="10" customFormat="1" ht="19.899999999999999" customHeight="1">
      <c r="B68" s="154"/>
      <c r="C68" s="155"/>
      <c r="D68" s="156" t="s">
        <v>108</v>
      </c>
      <c r="E68" s="157"/>
      <c r="F68" s="157"/>
      <c r="G68" s="157"/>
      <c r="H68" s="157"/>
      <c r="I68" s="158"/>
      <c r="J68" s="159">
        <f>J252</f>
        <v>0</v>
      </c>
      <c r="K68" s="155"/>
      <c r="L68" s="160"/>
    </row>
    <row r="69" spans="1:31" s="10" customFormat="1" ht="19.899999999999999" customHeight="1">
      <c r="B69" s="154"/>
      <c r="C69" s="155"/>
      <c r="D69" s="156" t="s">
        <v>109</v>
      </c>
      <c r="E69" s="157"/>
      <c r="F69" s="157"/>
      <c r="G69" s="157"/>
      <c r="H69" s="157"/>
      <c r="I69" s="158"/>
      <c r="J69" s="159">
        <f>J281</f>
        <v>0</v>
      </c>
      <c r="K69" s="155"/>
      <c r="L69" s="160"/>
    </row>
    <row r="70" spans="1:31" s="10" customFormat="1" ht="19.899999999999999" customHeight="1">
      <c r="B70" s="154"/>
      <c r="C70" s="155"/>
      <c r="D70" s="156" t="s">
        <v>110</v>
      </c>
      <c r="E70" s="157"/>
      <c r="F70" s="157"/>
      <c r="G70" s="157"/>
      <c r="H70" s="157"/>
      <c r="I70" s="158"/>
      <c r="J70" s="159">
        <f>J307</f>
        <v>0</v>
      </c>
      <c r="K70" s="155"/>
      <c r="L70" s="160"/>
    </row>
    <row r="71" spans="1:31" s="10" customFormat="1" ht="19.899999999999999" customHeight="1">
      <c r="B71" s="154"/>
      <c r="C71" s="155"/>
      <c r="D71" s="156" t="s">
        <v>111</v>
      </c>
      <c r="E71" s="157"/>
      <c r="F71" s="157"/>
      <c r="G71" s="157"/>
      <c r="H71" s="157"/>
      <c r="I71" s="158"/>
      <c r="J71" s="159">
        <f>J309</f>
        <v>0</v>
      </c>
      <c r="K71" s="155"/>
      <c r="L71" s="160"/>
    </row>
    <row r="72" spans="1:31" s="9" customFormat="1" ht="24.95" customHeight="1">
      <c r="B72" s="147"/>
      <c r="C72" s="148"/>
      <c r="D72" s="149" t="s">
        <v>112</v>
      </c>
      <c r="E72" s="150"/>
      <c r="F72" s="150"/>
      <c r="G72" s="150"/>
      <c r="H72" s="150"/>
      <c r="I72" s="151"/>
      <c r="J72" s="152">
        <f>J315</f>
        <v>0</v>
      </c>
      <c r="K72" s="148"/>
      <c r="L72" s="153"/>
    </row>
    <row r="73" spans="1:31" s="9" customFormat="1" ht="24.95" customHeight="1">
      <c r="B73" s="147"/>
      <c r="C73" s="148"/>
      <c r="D73" s="149" t="s">
        <v>113</v>
      </c>
      <c r="E73" s="150"/>
      <c r="F73" s="150"/>
      <c r="G73" s="150"/>
      <c r="H73" s="150"/>
      <c r="I73" s="151"/>
      <c r="J73" s="152">
        <f>J317</f>
        <v>0</v>
      </c>
      <c r="K73" s="148"/>
      <c r="L73" s="153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110"/>
      <c r="J74" s="38"/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138"/>
      <c r="J75" s="50"/>
      <c r="K75" s="50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141"/>
      <c r="J79" s="52"/>
      <c r="K79" s="52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114</v>
      </c>
      <c r="D80" s="38"/>
      <c r="E80" s="38"/>
      <c r="F80" s="38"/>
      <c r="G80" s="38"/>
      <c r="H80" s="38"/>
      <c r="I80" s="110"/>
      <c r="J80" s="38"/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90" t="str">
        <f>E7</f>
        <v xml:space="preserve"> Rekonstrukce výpravní budovy v ŽST Přerov - část střecha</v>
      </c>
      <c r="F83" s="391"/>
      <c r="G83" s="391"/>
      <c r="H83" s="391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94</v>
      </c>
      <c r="D84" s="38"/>
      <c r="E84" s="38"/>
      <c r="F84" s="38"/>
      <c r="G84" s="38"/>
      <c r="H84" s="38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63" t="str">
        <f>E9</f>
        <v>SO.01-01 - Bourané konstrukce</v>
      </c>
      <c r="F85" s="392"/>
      <c r="G85" s="392"/>
      <c r="H85" s="392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F12</f>
        <v xml:space="preserve"> </v>
      </c>
      <c r="G87" s="38"/>
      <c r="H87" s="38"/>
      <c r="I87" s="113" t="s">
        <v>23</v>
      </c>
      <c r="J87" s="61" t="str">
        <f>IF(J12="","",J12)</f>
        <v>14. 1. 2020</v>
      </c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10"/>
      <c r="J88" s="38"/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25</v>
      </c>
      <c r="D89" s="38"/>
      <c r="E89" s="38"/>
      <c r="F89" s="29" t="str">
        <f>E15</f>
        <v xml:space="preserve"> </v>
      </c>
      <c r="G89" s="38"/>
      <c r="H89" s="38"/>
      <c r="I89" s="113" t="s">
        <v>30</v>
      </c>
      <c r="J89" s="34" t="str">
        <f>E21</f>
        <v xml:space="preserve"> </v>
      </c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28</v>
      </c>
      <c r="D90" s="38"/>
      <c r="E90" s="38"/>
      <c r="F90" s="29" t="str">
        <f>IF(E18="","",E18)</f>
        <v>Vyplň údaj</v>
      </c>
      <c r="G90" s="38"/>
      <c r="H90" s="38"/>
      <c r="I90" s="113" t="s">
        <v>32</v>
      </c>
      <c r="J90" s="34" t="str">
        <f>E24</f>
        <v xml:space="preserve"> </v>
      </c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110"/>
      <c r="J91" s="38"/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61"/>
      <c r="B92" s="162"/>
      <c r="C92" s="163" t="s">
        <v>115</v>
      </c>
      <c r="D92" s="164" t="s">
        <v>54</v>
      </c>
      <c r="E92" s="164" t="s">
        <v>50</v>
      </c>
      <c r="F92" s="164" t="s">
        <v>51</v>
      </c>
      <c r="G92" s="164" t="s">
        <v>116</v>
      </c>
      <c r="H92" s="164" t="s">
        <v>117</v>
      </c>
      <c r="I92" s="165" t="s">
        <v>118</v>
      </c>
      <c r="J92" s="164" t="s">
        <v>98</v>
      </c>
      <c r="K92" s="166" t="s">
        <v>119</v>
      </c>
      <c r="L92" s="167"/>
      <c r="M92" s="70" t="s">
        <v>19</v>
      </c>
      <c r="N92" s="71" t="s">
        <v>39</v>
      </c>
      <c r="O92" s="71" t="s">
        <v>120</v>
      </c>
      <c r="P92" s="71" t="s">
        <v>121</v>
      </c>
      <c r="Q92" s="71" t="s">
        <v>122</v>
      </c>
      <c r="R92" s="71" t="s">
        <v>123</v>
      </c>
      <c r="S92" s="71" t="s">
        <v>124</v>
      </c>
      <c r="T92" s="72" t="s">
        <v>125</v>
      </c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</row>
    <row r="93" spans="1:65" s="2" customFormat="1" ht="22.9" customHeight="1">
      <c r="A93" s="36"/>
      <c r="B93" s="37"/>
      <c r="C93" s="77" t="s">
        <v>126</v>
      </c>
      <c r="D93" s="38"/>
      <c r="E93" s="38"/>
      <c r="F93" s="38"/>
      <c r="G93" s="38"/>
      <c r="H93" s="38"/>
      <c r="I93" s="110"/>
      <c r="J93" s="168">
        <f>BK93</f>
        <v>0</v>
      </c>
      <c r="K93" s="38"/>
      <c r="L93" s="41"/>
      <c r="M93" s="73"/>
      <c r="N93" s="169"/>
      <c r="O93" s="74"/>
      <c r="P93" s="170">
        <f>P94+P181+P315+P317</f>
        <v>0</v>
      </c>
      <c r="Q93" s="74"/>
      <c r="R93" s="170">
        <f>R94+R181+R315+R317</f>
        <v>0</v>
      </c>
      <c r="S93" s="74"/>
      <c r="T93" s="171">
        <f>T94+T181+T315+T317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68</v>
      </c>
      <c r="AU93" s="19" t="s">
        <v>99</v>
      </c>
      <c r="BK93" s="172">
        <f>BK94+BK181+BK315+BK317</f>
        <v>0</v>
      </c>
    </row>
    <row r="94" spans="1:65" s="12" customFormat="1" ht="25.9" customHeight="1">
      <c r="B94" s="173"/>
      <c r="C94" s="174"/>
      <c r="D94" s="175" t="s">
        <v>68</v>
      </c>
      <c r="E94" s="176" t="s">
        <v>127</v>
      </c>
      <c r="F94" s="176" t="s">
        <v>128</v>
      </c>
      <c r="G94" s="174"/>
      <c r="H94" s="174"/>
      <c r="I94" s="177"/>
      <c r="J94" s="178">
        <f>BK94</f>
        <v>0</v>
      </c>
      <c r="K94" s="174"/>
      <c r="L94" s="179"/>
      <c r="M94" s="180"/>
      <c r="N94" s="181"/>
      <c r="O94" s="181"/>
      <c r="P94" s="182">
        <f>P95+P152</f>
        <v>0</v>
      </c>
      <c r="Q94" s="181"/>
      <c r="R94" s="182">
        <f>R95+R152</f>
        <v>0</v>
      </c>
      <c r="S94" s="181"/>
      <c r="T94" s="183">
        <f>T95+T152</f>
        <v>0</v>
      </c>
      <c r="AR94" s="184" t="s">
        <v>77</v>
      </c>
      <c r="AT94" s="185" t="s">
        <v>68</v>
      </c>
      <c r="AU94" s="185" t="s">
        <v>69</v>
      </c>
      <c r="AY94" s="184" t="s">
        <v>129</v>
      </c>
      <c r="BK94" s="186">
        <f>BK95+BK152</f>
        <v>0</v>
      </c>
    </row>
    <row r="95" spans="1:65" s="12" customFormat="1" ht="22.9" customHeight="1">
      <c r="B95" s="173"/>
      <c r="C95" s="174"/>
      <c r="D95" s="175" t="s">
        <v>68</v>
      </c>
      <c r="E95" s="187" t="s">
        <v>130</v>
      </c>
      <c r="F95" s="187" t="s">
        <v>131</v>
      </c>
      <c r="G95" s="174"/>
      <c r="H95" s="174"/>
      <c r="I95" s="177"/>
      <c r="J95" s="188">
        <f>BK95</f>
        <v>0</v>
      </c>
      <c r="K95" s="174"/>
      <c r="L95" s="179"/>
      <c r="M95" s="180"/>
      <c r="N95" s="181"/>
      <c r="O95" s="181"/>
      <c r="P95" s="182">
        <f>SUM(P96:P151)</f>
        <v>0</v>
      </c>
      <c r="Q95" s="181"/>
      <c r="R95" s="182">
        <f>SUM(R96:R151)</f>
        <v>0</v>
      </c>
      <c r="S95" s="181"/>
      <c r="T95" s="183">
        <f>SUM(T96:T151)</f>
        <v>0</v>
      </c>
      <c r="AR95" s="184" t="s">
        <v>77</v>
      </c>
      <c r="AT95" s="185" t="s">
        <v>68</v>
      </c>
      <c r="AU95" s="185" t="s">
        <v>77</v>
      </c>
      <c r="AY95" s="184" t="s">
        <v>129</v>
      </c>
      <c r="BK95" s="186">
        <f>SUM(BK96:BK151)</f>
        <v>0</v>
      </c>
    </row>
    <row r="96" spans="1:65" s="2" customFormat="1" ht="24" customHeight="1">
      <c r="A96" s="36"/>
      <c r="B96" s="37"/>
      <c r="C96" s="189" t="s">
        <v>77</v>
      </c>
      <c r="D96" s="189" t="s">
        <v>132</v>
      </c>
      <c r="E96" s="190" t="s">
        <v>133</v>
      </c>
      <c r="F96" s="191" t="s">
        <v>134</v>
      </c>
      <c r="G96" s="192" t="s">
        <v>135</v>
      </c>
      <c r="H96" s="193">
        <v>4200</v>
      </c>
      <c r="I96" s="194"/>
      <c r="J96" s="195">
        <f>ROUND(I96*H96,2)</f>
        <v>0</v>
      </c>
      <c r="K96" s="191" t="s">
        <v>136</v>
      </c>
      <c r="L96" s="41"/>
      <c r="M96" s="196" t="s">
        <v>19</v>
      </c>
      <c r="N96" s="197" t="s">
        <v>40</v>
      </c>
      <c r="O96" s="66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0" t="s">
        <v>137</v>
      </c>
      <c r="AT96" s="200" t="s">
        <v>132</v>
      </c>
      <c r="AU96" s="200" t="s">
        <v>79</v>
      </c>
      <c r="AY96" s="19" t="s">
        <v>129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19" t="s">
        <v>77</v>
      </c>
      <c r="BK96" s="201">
        <f>ROUND(I96*H96,2)</f>
        <v>0</v>
      </c>
      <c r="BL96" s="19" t="s">
        <v>137</v>
      </c>
      <c r="BM96" s="200" t="s">
        <v>79</v>
      </c>
    </row>
    <row r="97" spans="1:65" s="13" customFormat="1" ht="11.25">
      <c r="B97" s="202"/>
      <c r="C97" s="203"/>
      <c r="D97" s="204" t="s">
        <v>138</v>
      </c>
      <c r="E97" s="205" t="s">
        <v>19</v>
      </c>
      <c r="F97" s="206" t="s">
        <v>139</v>
      </c>
      <c r="G97" s="203"/>
      <c r="H97" s="205" t="s">
        <v>19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138</v>
      </c>
      <c r="AU97" s="212" t="s">
        <v>79</v>
      </c>
      <c r="AV97" s="13" t="s">
        <v>77</v>
      </c>
      <c r="AW97" s="13" t="s">
        <v>31</v>
      </c>
      <c r="AX97" s="13" t="s">
        <v>69</v>
      </c>
      <c r="AY97" s="212" t="s">
        <v>129</v>
      </c>
    </row>
    <row r="98" spans="1:65" s="13" customFormat="1" ht="11.25">
      <c r="B98" s="202"/>
      <c r="C98" s="203"/>
      <c r="D98" s="204" t="s">
        <v>138</v>
      </c>
      <c r="E98" s="205" t="s">
        <v>19</v>
      </c>
      <c r="F98" s="206" t="s">
        <v>140</v>
      </c>
      <c r="G98" s="203"/>
      <c r="H98" s="205" t="s">
        <v>19</v>
      </c>
      <c r="I98" s="207"/>
      <c r="J98" s="203"/>
      <c r="K98" s="203"/>
      <c r="L98" s="208"/>
      <c r="M98" s="209"/>
      <c r="N98" s="210"/>
      <c r="O98" s="210"/>
      <c r="P98" s="210"/>
      <c r="Q98" s="210"/>
      <c r="R98" s="210"/>
      <c r="S98" s="210"/>
      <c r="T98" s="211"/>
      <c r="AT98" s="212" t="s">
        <v>138</v>
      </c>
      <c r="AU98" s="212" t="s">
        <v>79</v>
      </c>
      <c r="AV98" s="13" t="s">
        <v>77</v>
      </c>
      <c r="AW98" s="13" t="s">
        <v>31</v>
      </c>
      <c r="AX98" s="13" t="s">
        <v>69</v>
      </c>
      <c r="AY98" s="212" t="s">
        <v>129</v>
      </c>
    </row>
    <row r="99" spans="1:65" s="14" customFormat="1" ht="11.25">
      <c r="B99" s="213"/>
      <c r="C99" s="214"/>
      <c r="D99" s="204" t="s">
        <v>138</v>
      </c>
      <c r="E99" s="215" t="s">
        <v>19</v>
      </c>
      <c r="F99" s="216" t="s">
        <v>141</v>
      </c>
      <c r="G99" s="214"/>
      <c r="H99" s="217">
        <v>4200</v>
      </c>
      <c r="I99" s="218"/>
      <c r="J99" s="214"/>
      <c r="K99" s="214"/>
      <c r="L99" s="219"/>
      <c r="M99" s="220"/>
      <c r="N99" s="221"/>
      <c r="O99" s="221"/>
      <c r="P99" s="221"/>
      <c r="Q99" s="221"/>
      <c r="R99" s="221"/>
      <c r="S99" s="221"/>
      <c r="T99" s="222"/>
      <c r="AT99" s="223" t="s">
        <v>138</v>
      </c>
      <c r="AU99" s="223" t="s">
        <v>79</v>
      </c>
      <c r="AV99" s="14" t="s">
        <v>79</v>
      </c>
      <c r="AW99" s="14" t="s">
        <v>31</v>
      </c>
      <c r="AX99" s="14" t="s">
        <v>69</v>
      </c>
      <c r="AY99" s="223" t="s">
        <v>129</v>
      </c>
    </row>
    <row r="100" spans="1:65" s="15" customFormat="1" ht="11.25">
      <c r="B100" s="224"/>
      <c r="C100" s="225"/>
      <c r="D100" s="204" t="s">
        <v>138</v>
      </c>
      <c r="E100" s="226" t="s">
        <v>19</v>
      </c>
      <c r="F100" s="227" t="s">
        <v>142</v>
      </c>
      <c r="G100" s="225"/>
      <c r="H100" s="228">
        <v>4200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AT100" s="234" t="s">
        <v>138</v>
      </c>
      <c r="AU100" s="234" t="s">
        <v>79</v>
      </c>
      <c r="AV100" s="15" t="s">
        <v>137</v>
      </c>
      <c r="AW100" s="15" t="s">
        <v>31</v>
      </c>
      <c r="AX100" s="15" t="s">
        <v>77</v>
      </c>
      <c r="AY100" s="234" t="s">
        <v>129</v>
      </c>
    </row>
    <row r="101" spans="1:65" s="2" customFormat="1" ht="24" customHeight="1">
      <c r="A101" s="36"/>
      <c r="B101" s="37"/>
      <c r="C101" s="189" t="s">
        <v>79</v>
      </c>
      <c r="D101" s="189" t="s">
        <v>132</v>
      </c>
      <c r="E101" s="190" t="s">
        <v>143</v>
      </c>
      <c r="F101" s="191" t="s">
        <v>144</v>
      </c>
      <c r="G101" s="192" t="s">
        <v>135</v>
      </c>
      <c r="H101" s="193">
        <v>126000</v>
      </c>
      <c r="I101" s="194"/>
      <c r="J101" s="195">
        <f>ROUND(I101*H101,2)</f>
        <v>0</v>
      </c>
      <c r="K101" s="191" t="s">
        <v>136</v>
      </c>
      <c r="L101" s="41"/>
      <c r="M101" s="196" t="s">
        <v>19</v>
      </c>
      <c r="N101" s="197" t="s">
        <v>40</v>
      </c>
      <c r="O101" s="66"/>
      <c r="P101" s="198">
        <f>O101*H101</f>
        <v>0</v>
      </c>
      <c r="Q101" s="198">
        <v>0</v>
      </c>
      <c r="R101" s="198">
        <f>Q101*H101</f>
        <v>0</v>
      </c>
      <c r="S101" s="198">
        <v>0</v>
      </c>
      <c r="T101" s="199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0" t="s">
        <v>137</v>
      </c>
      <c r="AT101" s="200" t="s">
        <v>132</v>
      </c>
      <c r="AU101" s="200" t="s">
        <v>79</v>
      </c>
      <c r="AY101" s="19" t="s">
        <v>129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19" t="s">
        <v>77</v>
      </c>
      <c r="BK101" s="201">
        <f>ROUND(I101*H101,2)</f>
        <v>0</v>
      </c>
      <c r="BL101" s="19" t="s">
        <v>137</v>
      </c>
      <c r="BM101" s="200" t="s">
        <v>137</v>
      </c>
    </row>
    <row r="102" spans="1:65" s="14" customFormat="1" ht="11.25">
      <c r="B102" s="213"/>
      <c r="C102" s="214"/>
      <c r="D102" s="204" t="s">
        <v>138</v>
      </c>
      <c r="E102" s="215" t="s">
        <v>19</v>
      </c>
      <c r="F102" s="216" t="s">
        <v>145</v>
      </c>
      <c r="G102" s="214"/>
      <c r="H102" s="217">
        <v>126000</v>
      </c>
      <c r="I102" s="218"/>
      <c r="J102" s="214"/>
      <c r="K102" s="214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138</v>
      </c>
      <c r="AU102" s="223" t="s">
        <v>79</v>
      </c>
      <c r="AV102" s="14" t="s">
        <v>79</v>
      </c>
      <c r="AW102" s="14" t="s">
        <v>31</v>
      </c>
      <c r="AX102" s="14" t="s">
        <v>69</v>
      </c>
      <c r="AY102" s="223" t="s">
        <v>129</v>
      </c>
    </row>
    <row r="103" spans="1:65" s="15" customFormat="1" ht="11.25">
      <c r="B103" s="224"/>
      <c r="C103" s="225"/>
      <c r="D103" s="204" t="s">
        <v>138</v>
      </c>
      <c r="E103" s="226" t="s">
        <v>19</v>
      </c>
      <c r="F103" s="227" t="s">
        <v>142</v>
      </c>
      <c r="G103" s="225"/>
      <c r="H103" s="228">
        <v>126000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AT103" s="234" t="s">
        <v>138</v>
      </c>
      <c r="AU103" s="234" t="s">
        <v>79</v>
      </c>
      <c r="AV103" s="15" t="s">
        <v>137</v>
      </c>
      <c r="AW103" s="15" t="s">
        <v>31</v>
      </c>
      <c r="AX103" s="15" t="s">
        <v>77</v>
      </c>
      <c r="AY103" s="234" t="s">
        <v>129</v>
      </c>
    </row>
    <row r="104" spans="1:65" s="2" customFormat="1" ht="24" customHeight="1">
      <c r="A104" s="36"/>
      <c r="B104" s="37"/>
      <c r="C104" s="189" t="s">
        <v>146</v>
      </c>
      <c r="D104" s="189" t="s">
        <v>132</v>
      </c>
      <c r="E104" s="190" t="s">
        <v>147</v>
      </c>
      <c r="F104" s="191" t="s">
        <v>148</v>
      </c>
      <c r="G104" s="192" t="s">
        <v>135</v>
      </c>
      <c r="H104" s="193">
        <v>4200</v>
      </c>
      <c r="I104" s="194"/>
      <c r="J104" s="195">
        <f>ROUND(I104*H104,2)</f>
        <v>0</v>
      </c>
      <c r="K104" s="191" t="s">
        <v>136</v>
      </c>
      <c r="L104" s="41"/>
      <c r="M104" s="196" t="s">
        <v>19</v>
      </c>
      <c r="N104" s="197" t="s">
        <v>40</v>
      </c>
      <c r="O104" s="66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0" t="s">
        <v>137</v>
      </c>
      <c r="AT104" s="200" t="s">
        <v>132</v>
      </c>
      <c r="AU104" s="200" t="s">
        <v>79</v>
      </c>
      <c r="AY104" s="19" t="s">
        <v>129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9" t="s">
        <v>77</v>
      </c>
      <c r="BK104" s="201">
        <f>ROUND(I104*H104,2)</f>
        <v>0</v>
      </c>
      <c r="BL104" s="19" t="s">
        <v>137</v>
      </c>
      <c r="BM104" s="200" t="s">
        <v>149</v>
      </c>
    </row>
    <row r="105" spans="1:65" s="2" customFormat="1" ht="16.5" customHeight="1">
      <c r="A105" s="36"/>
      <c r="B105" s="37"/>
      <c r="C105" s="189" t="s">
        <v>137</v>
      </c>
      <c r="D105" s="189" t="s">
        <v>132</v>
      </c>
      <c r="E105" s="190" t="s">
        <v>150</v>
      </c>
      <c r="F105" s="191" t="s">
        <v>151</v>
      </c>
      <c r="G105" s="192" t="s">
        <v>135</v>
      </c>
      <c r="H105" s="193">
        <v>4200</v>
      </c>
      <c r="I105" s="194"/>
      <c r="J105" s="195">
        <f>ROUND(I105*H105,2)</f>
        <v>0</v>
      </c>
      <c r="K105" s="191" t="s">
        <v>136</v>
      </c>
      <c r="L105" s="41"/>
      <c r="M105" s="196" t="s">
        <v>19</v>
      </c>
      <c r="N105" s="197" t="s">
        <v>40</v>
      </c>
      <c r="O105" s="66"/>
      <c r="P105" s="198">
        <f>O105*H105</f>
        <v>0</v>
      </c>
      <c r="Q105" s="198">
        <v>0</v>
      </c>
      <c r="R105" s="198">
        <f>Q105*H105</f>
        <v>0</v>
      </c>
      <c r="S105" s="198">
        <v>0</v>
      </c>
      <c r="T105" s="199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0" t="s">
        <v>137</v>
      </c>
      <c r="AT105" s="200" t="s">
        <v>132</v>
      </c>
      <c r="AU105" s="200" t="s">
        <v>79</v>
      </c>
      <c r="AY105" s="19" t="s">
        <v>129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19" t="s">
        <v>77</v>
      </c>
      <c r="BK105" s="201">
        <f>ROUND(I105*H105,2)</f>
        <v>0</v>
      </c>
      <c r="BL105" s="19" t="s">
        <v>137</v>
      </c>
      <c r="BM105" s="200" t="s">
        <v>152</v>
      </c>
    </row>
    <row r="106" spans="1:65" s="2" customFormat="1" ht="16.5" customHeight="1">
      <c r="A106" s="36"/>
      <c r="B106" s="37"/>
      <c r="C106" s="189" t="s">
        <v>153</v>
      </c>
      <c r="D106" s="189" t="s">
        <v>132</v>
      </c>
      <c r="E106" s="190" t="s">
        <v>154</v>
      </c>
      <c r="F106" s="191" t="s">
        <v>155</v>
      </c>
      <c r="G106" s="192" t="s">
        <v>135</v>
      </c>
      <c r="H106" s="193">
        <v>126000</v>
      </c>
      <c r="I106" s="194"/>
      <c r="J106" s="195">
        <f>ROUND(I106*H106,2)</f>
        <v>0</v>
      </c>
      <c r="K106" s="191" t="s">
        <v>136</v>
      </c>
      <c r="L106" s="41"/>
      <c r="M106" s="196" t="s">
        <v>19</v>
      </c>
      <c r="N106" s="197" t="s">
        <v>40</v>
      </c>
      <c r="O106" s="66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0" t="s">
        <v>137</v>
      </c>
      <c r="AT106" s="200" t="s">
        <v>132</v>
      </c>
      <c r="AU106" s="200" t="s">
        <v>79</v>
      </c>
      <c r="AY106" s="19" t="s">
        <v>129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19" t="s">
        <v>77</v>
      </c>
      <c r="BK106" s="201">
        <f>ROUND(I106*H106,2)</f>
        <v>0</v>
      </c>
      <c r="BL106" s="19" t="s">
        <v>137</v>
      </c>
      <c r="BM106" s="200" t="s">
        <v>156</v>
      </c>
    </row>
    <row r="107" spans="1:65" s="14" customFormat="1" ht="11.25">
      <c r="B107" s="213"/>
      <c r="C107" s="214"/>
      <c r="D107" s="204" t="s">
        <v>138</v>
      </c>
      <c r="E107" s="215" t="s">
        <v>19</v>
      </c>
      <c r="F107" s="216" t="s">
        <v>145</v>
      </c>
      <c r="G107" s="214"/>
      <c r="H107" s="217">
        <v>126000</v>
      </c>
      <c r="I107" s="218"/>
      <c r="J107" s="214"/>
      <c r="K107" s="214"/>
      <c r="L107" s="219"/>
      <c r="M107" s="220"/>
      <c r="N107" s="221"/>
      <c r="O107" s="221"/>
      <c r="P107" s="221"/>
      <c r="Q107" s="221"/>
      <c r="R107" s="221"/>
      <c r="S107" s="221"/>
      <c r="T107" s="222"/>
      <c r="AT107" s="223" t="s">
        <v>138</v>
      </c>
      <c r="AU107" s="223" t="s">
        <v>79</v>
      </c>
      <c r="AV107" s="14" t="s">
        <v>79</v>
      </c>
      <c r="AW107" s="14" t="s">
        <v>31</v>
      </c>
      <c r="AX107" s="14" t="s">
        <v>69</v>
      </c>
      <c r="AY107" s="223" t="s">
        <v>129</v>
      </c>
    </row>
    <row r="108" spans="1:65" s="15" customFormat="1" ht="11.25">
      <c r="B108" s="224"/>
      <c r="C108" s="225"/>
      <c r="D108" s="204" t="s">
        <v>138</v>
      </c>
      <c r="E108" s="226" t="s">
        <v>19</v>
      </c>
      <c r="F108" s="227" t="s">
        <v>142</v>
      </c>
      <c r="G108" s="225"/>
      <c r="H108" s="228">
        <v>126000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AT108" s="234" t="s">
        <v>138</v>
      </c>
      <c r="AU108" s="234" t="s">
        <v>79</v>
      </c>
      <c r="AV108" s="15" t="s">
        <v>137</v>
      </c>
      <c r="AW108" s="15" t="s">
        <v>31</v>
      </c>
      <c r="AX108" s="15" t="s">
        <v>77</v>
      </c>
      <c r="AY108" s="234" t="s">
        <v>129</v>
      </c>
    </row>
    <row r="109" spans="1:65" s="2" customFormat="1" ht="16.5" customHeight="1">
      <c r="A109" s="36"/>
      <c r="B109" s="37"/>
      <c r="C109" s="189" t="s">
        <v>149</v>
      </c>
      <c r="D109" s="189" t="s">
        <v>132</v>
      </c>
      <c r="E109" s="190" t="s">
        <v>157</v>
      </c>
      <c r="F109" s="191" t="s">
        <v>158</v>
      </c>
      <c r="G109" s="192" t="s">
        <v>135</v>
      </c>
      <c r="H109" s="193">
        <v>4200</v>
      </c>
      <c r="I109" s="194"/>
      <c r="J109" s="195">
        <f>ROUND(I109*H109,2)</f>
        <v>0</v>
      </c>
      <c r="K109" s="191" t="s">
        <v>136</v>
      </c>
      <c r="L109" s="41"/>
      <c r="M109" s="196" t="s">
        <v>19</v>
      </c>
      <c r="N109" s="197" t="s">
        <v>40</v>
      </c>
      <c r="O109" s="66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0" t="s">
        <v>137</v>
      </c>
      <c r="AT109" s="200" t="s">
        <v>132</v>
      </c>
      <c r="AU109" s="200" t="s">
        <v>79</v>
      </c>
      <c r="AY109" s="19" t="s">
        <v>129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19" t="s">
        <v>77</v>
      </c>
      <c r="BK109" s="201">
        <f>ROUND(I109*H109,2)</f>
        <v>0</v>
      </c>
      <c r="BL109" s="19" t="s">
        <v>137</v>
      </c>
      <c r="BM109" s="200" t="s">
        <v>159</v>
      </c>
    </row>
    <row r="110" spans="1:65" s="2" customFormat="1" ht="16.5" customHeight="1">
      <c r="A110" s="36"/>
      <c r="B110" s="37"/>
      <c r="C110" s="189" t="s">
        <v>160</v>
      </c>
      <c r="D110" s="189" t="s">
        <v>132</v>
      </c>
      <c r="E110" s="190" t="s">
        <v>161</v>
      </c>
      <c r="F110" s="191" t="s">
        <v>162</v>
      </c>
      <c r="G110" s="192" t="s">
        <v>135</v>
      </c>
      <c r="H110" s="193">
        <v>2890</v>
      </c>
      <c r="I110" s="194"/>
      <c r="J110" s="195">
        <f>ROUND(I110*H110,2)</f>
        <v>0</v>
      </c>
      <c r="K110" s="191" t="s">
        <v>136</v>
      </c>
      <c r="L110" s="41"/>
      <c r="M110" s="196" t="s">
        <v>19</v>
      </c>
      <c r="N110" s="197" t="s">
        <v>40</v>
      </c>
      <c r="O110" s="66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0" t="s">
        <v>137</v>
      </c>
      <c r="AT110" s="200" t="s">
        <v>132</v>
      </c>
      <c r="AU110" s="200" t="s">
        <v>79</v>
      </c>
      <c r="AY110" s="19" t="s">
        <v>129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9" t="s">
        <v>77</v>
      </c>
      <c r="BK110" s="201">
        <f>ROUND(I110*H110,2)</f>
        <v>0</v>
      </c>
      <c r="BL110" s="19" t="s">
        <v>137</v>
      </c>
      <c r="BM110" s="200" t="s">
        <v>163</v>
      </c>
    </row>
    <row r="111" spans="1:65" s="13" customFormat="1" ht="11.25">
      <c r="B111" s="202"/>
      <c r="C111" s="203"/>
      <c r="D111" s="204" t="s">
        <v>138</v>
      </c>
      <c r="E111" s="205" t="s">
        <v>19</v>
      </c>
      <c r="F111" s="206" t="s">
        <v>164</v>
      </c>
      <c r="G111" s="203"/>
      <c r="H111" s="205" t="s">
        <v>19</v>
      </c>
      <c r="I111" s="207"/>
      <c r="J111" s="203"/>
      <c r="K111" s="203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138</v>
      </c>
      <c r="AU111" s="212" t="s">
        <v>79</v>
      </c>
      <c r="AV111" s="13" t="s">
        <v>77</v>
      </c>
      <c r="AW111" s="13" t="s">
        <v>31</v>
      </c>
      <c r="AX111" s="13" t="s">
        <v>69</v>
      </c>
      <c r="AY111" s="212" t="s">
        <v>129</v>
      </c>
    </row>
    <row r="112" spans="1:65" s="13" customFormat="1" ht="11.25">
      <c r="B112" s="202"/>
      <c r="C112" s="203"/>
      <c r="D112" s="204" t="s">
        <v>138</v>
      </c>
      <c r="E112" s="205" t="s">
        <v>19</v>
      </c>
      <c r="F112" s="206" t="s">
        <v>165</v>
      </c>
      <c r="G112" s="203"/>
      <c r="H112" s="205" t="s">
        <v>19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138</v>
      </c>
      <c r="AU112" s="212" t="s">
        <v>79</v>
      </c>
      <c r="AV112" s="13" t="s">
        <v>77</v>
      </c>
      <c r="AW112" s="13" t="s">
        <v>31</v>
      </c>
      <c r="AX112" s="13" t="s">
        <v>69</v>
      </c>
      <c r="AY112" s="212" t="s">
        <v>129</v>
      </c>
    </row>
    <row r="113" spans="1:65" s="13" customFormat="1" ht="11.25">
      <c r="B113" s="202"/>
      <c r="C113" s="203"/>
      <c r="D113" s="204" t="s">
        <v>138</v>
      </c>
      <c r="E113" s="205" t="s">
        <v>19</v>
      </c>
      <c r="F113" s="206" t="s">
        <v>166</v>
      </c>
      <c r="G113" s="203"/>
      <c r="H113" s="205" t="s">
        <v>19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138</v>
      </c>
      <c r="AU113" s="212" t="s">
        <v>79</v>
      </c>
      <c r="AV113" s="13" t="s">
        <v>77</v>
      </c>
      <c r="AW113" s="13" t="s">
        <v>31</v>
      </c>
      <c r="AX113" s="13" t="s">
        <v>69</v>
      </c>
      <c r="AY113" s="212" t="s">
        <v>129</v>
      </c>
    </row>
    <row r="114" spans="1:65" s="14" customFormat="1" ht="11.25">
      <c r="B114" s="213"/>
      <c r="C114" s="214"/>
      <c r="D114" s="204" t="s">
        <v>138</v>
      </c>
      <c r="E114" s="215" t="s">
        <v>19</v>
      </c>
      <c r="F114" s="216" t="s">
        <v>167</v>
      </c>
      <c r="G114" s="214"/>
      <c r="H114" s="217">
        <v>555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138</v>
      </c>
      <c r="AU114" s="223" t="s">
        <v>79</v>
      </c>
      <c r="AV114" s="14" t="s">
        <v>79</v>
      </c>
      <c r="AW114" s="14" t="s">
        <v>31</v>
      </c>
      <c r="AX114" s="14" t="s">
        <v>69</v>
      </c>
      <c r="AY114" s="223" t="s">
        <v>129</v>
      </c>
    </row>
    <row r="115" spans="1:65" s="13" customFormat="1" ht="11.25">
      <c r="B115" s="202"/>
      <c r="C115" s="203"/>
      <c r="D115" s="204" t="s">
        <v>138</v>
      </c>
      <c r="E115" s="205" t="s">
        <v>19</v>
      </c>
      <c r="F115" s="206" t="s">
        <v>168</v>
      </c>
      <c r="G115" s="203"/>
      <c r="H115" s="205" t="s">
        <v>19</v>
      </c>
      <c r="I115" s="207"/>
      <c r="J115" s="203"/>
      <c r="K115" s="203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138</v>
      </c>
      <c r="AU115" s="212" t="s">
        <v>79</v>
      </c>
      <c r="AV115" s="13" t="s">
        <v>77</v>
      </c>
      <c r="AW115" s="13" t="s">
        <v>31</v>
      </c>
      <c r="AX115" s="13" t="s">
        <v>69</v>
      </c>
      <c r="AY115" s="212" t="s">
        <v>129</v>
      </c>
    </row>
    <row r="116" spans="1:65" s="14" customFormat="1" ht="11.25">
      <c r="B116" s="213"/>
      <c r="C116" s="214"/>
      <c r="D116" s="204" t="s">
        <v>138</v>
      </c>
      <c r="E116" s="215" t="s">
        <v>19</v>
      </c>
      <c r="F116" s="216" t="s">
        <v>169</v>
      </c>
      <c r="G116" s="214"/>
      <c r="H116" s="217">
        <v>564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138</v>
      </c>
      <c r="AU116" s="223" t="s">
        <v>79</v>
      </c>
      <c r="AV116" s="14" t="s">
        <v>79</v>
      </c>
      <c r="AW116" s="14" t="s">
        <v>31</v>
      </c>
      <c r="AX116" s="14" t="s">
        <v>69</v>
      </c>
      <c r="AY116" s="223" t="s">
        <v>129</v>
      </c>
    </row>
    <row r="117" spans="1:65" s="13" customFormat="1" ht="11.25">
      <c r="B117" s="202"/>
      <c r="C117" s="203"/>
      <c r="D117" s="204" t="s">
        <v>138</v>
      </c>
      <c r="E117" s="205" t="s">
        <v>19</v>
      </c>
      <c r="F117" s="206" t="s">
        <v>170</v>
      </c>
      <c r="G117" s="203"/>
      <c r="H117" s="205" t="s">
        <v>19</v>
      </c>
      <c r="I117" s="207"/>
      <c r="J117" s="203"/>
      <c r="K117" s="203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138</v>
      </c>
      <c r="AU117" s="212" t="s">
        <v>79</v>
      </c>
      <c r="AV117" s="13" t="s">
        <v>77</v>
      </c>
      <c r="AW117" s="13" t="s">
        <v>31</v>
      </c>
      <c r="AX117" s="13" t="s">
        <v>69</v>
      </c>
      <c r="AY117" s="212" t="s">
        <v>129</v>
      </c>
    </row>
    <row r="118" spans="1:65" s="14" customFormat="1" ht="11.25">
      <c r="B118" s="213"/>
      <c r="C118" s="214"/>
      <c r="D118" s="204" t="s">
        <v>138</v>
      </c>
      <c r="E118" s="215" t="s">
        <v>19</v>
      </c>
      <c r="F118" s="216" t="s">
        <v>171</v>
      </c>
      <c r="G118" s="214"/>
      <c r="H118" s="217">
        <v>205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138</v>
      </c>
      <c r="AU118" s="223" t="s">
        <v>79</v>
      </c>
      <c r="AV118" s="14" t="s">
        <v>79</v>
      </c>
      <c r="AW118" s="14" t="s">
        <v>31</v>
      </c>
      <c r="AX118" s="14" t="s">
        <v>69</v>
      </c>
      <c r="AY118" s="223" t="s">
        <v>129</v>
      </c>
    </row>
    <row r="119" spans="1:65" s="13" customFormat="1" ht="11.25">
      <c r="B119" s="202"/>
      <c r="C119" s="203"/>
      <c r="D119" s="204" t="s">
        <v>138</v>
      </c>
      <c r="E119" s="205" t="s">
        <v>19</v>
      </c>
      <c r="F119" s="206" t="s">
        <v>172</v>
      </c>
      <c r="G119" s="203"/>
      <c r="H119" s="205" t="s">
        <v>19</v>
      </c>
      <c r="I119" s="207"/>
      <c r="J119" s="203"/>
      <c r="K119" s="203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138</v>
      </c>
      <c r="AU119" s="212" t="s">
        <v>79</v>
      </c>
      <c r="AV119" s="13" t="s">
        <v>77</v>
      </c>
      <c r="AW119" s="13" t="s">
        <v>31</v>
      </c>
      <c r="AX119" s="13" t="s">
        <v>69</v>
      </c>
      <c r="AY119" s="212" t="s">
        <v>129</v>
      </c>
    </row>
    <row r="120" spans="1:65" s="14" customFormat="1" ht="11.25">
      <c r="B120" s="213"/>
      <c r="C120" s="214"/>
      <c r="D120" s="204" t="s">
        <v>138</v>
      </c>
      <c r="E120" s="215" t="s">
        <v>19</v>
      </c>
      <c r="F120" s="216" t="s">
        <v>173</v>
      </c>
      <c r="G120" s="214"/>
      <c r="H120" s="217">
        <v>728</v>
      </c>
      <c r="I120" s="218"/>
      <c r="J120" s="214"/>
      <c r="K120" s="214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138</v>
      </c>
      <c r="AU120" s="223" t="s">
        <v>79</v>
      </c>
      <c r="AV120" s="14" t="s">
        <v>79</v>
      </c>
      <c r="AW120" s="14" t="s">
        <v>31</v>
      </c>
      <c r="AX120" s="14" t="s">
        <v>69</v>
      </c>
      <c r="AY120" s="223" t="s">
        <v>129</v>
      </c>
    </row>
    <row r="121" spans="1:65" s="13" customFormat="1" ht="11.25">
      <c r="B121" s="202"/>
      <c r="C121" s="203"/>
      <c r="D121" s="204" t="s">
        <v>138</v>
      </c>
      <c r="E121" s="205" t="s">
        <v>19</v>
      </c>
      <c r="F121" s="206" t="s">
        <v>174</v>
      </c>
      <c r="G121" s="203"/>
      <c r="H121" s="205" t="s">
        <v>19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138</v>
      </c>
      <c r="AU121" s="212" t="s">
        <v>79</v>
      </c>
      <c r="AV121" s="13" t="s">
        <v>77</v>
      </c>
      <c r="AW121" s="13" t="s">
        <v>31</v>
      </c>
      <c r="AX121" s="13" t="s">
        <v>69</v>
      </c>
      <c r="AY121" s="212" t="s">
        <v>129</v>
      </c>
    </row>
    <row r="122" spans="1:65" s="14" customFormat="1" ht="11.25">
      <c r="B122" s="213"/>
      <c r="C122" s="214"/>
      <c r="D122" s="204" t="s">
        <v>138</v>
      </c>
      <c r="E122" s="215" t="s">
        <v>19</v>
      </c>
      <c r="F122" s="216" t="s">
        <v>175</v>
      </c>
      <c r="G122" s="214"/>
      <c r="H122" s="217">
        <v>838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138</v>
      </c>
      <c r="AU122" s="223" t="s">
        <v>79</v>
      </c>
      <c r="AV122" s="14" t="s">
        <v>79</v>
      </c>
      <c r="AW122" s="14" t="s">
        <v>31</v>
      </c>
      <c r="AX122" s="14" t="s">
        <v>69</v>
      </c>
      <c r="AY122" s="223" t="s">
        <v>129</v>
      </c>
    </row>
    <row r="123" spans="1:65" s="15" customFormat="1" ht="11.25">
      <c r="B123" s="224"/>
      <c r="C123" s="225"/>
      <c r="D123" s="204" t="s">
        <v>138</v>
      </c>
      <c r="E123" s="226" t="s">
        <v>19</v>
      </c>
      <c r="F123" s="227" t="s">
        <v>142</v>
      </c>
      <c r="G123" s="225"/>
      <c r="H123" s="228">
        <v>2890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AT123" s="234" t="s">
        <v>138</v>
      </c>
      <c r="AU123" s="234" t="s">
        <v>79</v>
      </c>
      <c r="AV123" s="15" t="s">
        <v>137</v>
      </c>
      <c r="AW123" s="15" t="s">
        <v>31</v>
      </c>
      <c r="AX123" s="15" t="s">
        <v>77</v>
      </c>
      <c r="AY123" s="234" t="s">
        <v>129</v>
      </c>
    </row>
    <row r="124" spans="1:65" s="2" customFormat="1" ht="24" customHeight="1">
      <c r="A124" s="36"/>
      <c r="B124" s="37"/>
      <c r="C124" s="189" t="s">
        <v>152</v>
      </c>
      <c r="D124" s="189" t="s">
        <v>132</v>
      </c>
      <c r="E124" s="190" t="s">
        <v>176</v>
      </c>
      <c r="F124" s="191" t="s">
        <v>177</v>
      </c>
      <c r="G124" s="192" t="s">
        <v>135</v>
      </c>
      <c r="H124" s="193">
        <v>2890</v>
      </c>
      <c r="I124" s="194"/>
      <c r="J124" s="195">
        <f>ROUND(I124*H124,2)</f>
        <v>0</v>
      </c>
      <c r="K124" s="191" t="s">
        <v>136</v>
      </c>
      <c r="L124" s="41"/>
      <c r="M124" s="196" t="s">
        <v>19</v>
      </c>
      <c r="N124" s="197" t="s">
        <v>40</v>
      </c>
      <c r="O124" s="66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0" t="s">
        <v>137</v>
      </c>
      <c r="AT124" s="200" t="s">
        <v>132</v>
      </c>
      <c r="AU124" s="200" t="s">
        <v>79</v>
      </c>
      <c r="AY124" s="19" t="s">
        <v>129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9" t="s">
        <v>77</v>
      </c>
      <c r="BK124" s="201">
        <f>ROUND(I124*H124,2)</f>
        <v>0</v>
      </c>
      <c r="BL124" s="19" t="s">
        <v>137</v>
      </c>
      <c r="BM124" s="200" t="s">
        <v>178</v>
      </c>
    </row>
    <row r="125" spans="1:65" s="13" customFormat="1" ht="11.25">
      <c r="B125" s="202"/>
      <c r="C125" s="203"/>
      <c r="D125" s="204" t="s">
        <v>138</v>
      </c>
      <c r="E125" s="205" t="s">
        <v>19</v>
      </c>
      <c r="F125" s="206" t="s">
        <v>164</v>
      </c>
      <c r="G125" s="203"/>
      <c r="H125" s="205" t="s">
        <v>19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138</v>
      </c>
      <c r="AU125" s="212" t="s">
        <v>79</v>
      </c>
      <c r="AV125" s="13" t="s">
        <v>77</v>
      </c>
      <c r="AW125" s="13" t="s">
        <v>31</v>
      </c>
      <c r="AX125" s="13" t="s">
        <v>69</v>
      </c>
      <c r="AY125" s="212" t="s">
        <v>129</v>
      </c>
    </row>
    <row r="126" spans="1:65" s="13" customFormat="1" ht="11.25">
      <c r="B126" s="202"/>
      <c r="C126" s="203"/>
      <c r="D126" s="204" t="s">
        <v>138</v>
      </c>
      <c r="E126" s="205" t="s">
        <v>19</v>
      </c>
      <c r="F126" s="206" t="s">
        <v>179</v>
      </c>
      <c r="G126" s="203"/>
      <c r="H126" s="205" t="s">
        <v>19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138</v>
      </c>
      <c r="AU126" s="212" t="s">
        <v>79</v>
      </c>
      <c r="AV126" s="13" t="s">
        <v>77</v>
      </c>
      <c r="AW126" s="13" t="s">
        <v>31</v>
      </c>
      <c r="AX126" s="13" t="s">
        <v>69</v>
      </c>
      <c r="AY126" s="212" t="s">
        <v>129</v>
      </c>
    </row>
    <row r="127" spans="1:65" s="13" customFormat="1" ht="11.25">
      <c r="B127" s="202"/>
      <c r="C127" s="203"/>
      <c r="D127" s="204" t="s">
        <v>138</v>
      </c>
      <c r="E127" s="205" t="s">
        <v>19</v>
      </c>
      <c r="F127" s="206" t="s">
        <v>166</v>
      </c>
      <c r="G127" s="203"/>
      <c r="H127" s="205" t="s">
        <v>19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138</v>
      </c>
      <c r="AU127" s="212" t="s">
        <v>79</v>
      </c>
      <c r="AV127" s="13" t="s">
        <v>77</v>
      </c>
      <c r="AW127" s="13" t="s">
        <v>31</v>
      </c>
      <c r="AX127" s="13" t="s">
        <v>69</v>
      </c>
      <c r="AY127" s="212" t="s">
        <v>129</v>
      </c>
    </row>
    <row r="128" spans="1:65" s="14" customFormat="1" ht="11.25">
      <c r="B128" s="213"/>
      <c r="C128" s="214"/>
      <c r="D128" s="204" t="s">
        <v>138</v>
      </c>
      <c r="E128" s="215" t="s">
        <v>19</v>
      </c>
      <c r="F128" s="216" t="s">
        <v>167</v>
      </c>
      <c r="G128" s="214"/>
      <c r="H128" s="217">
        <v>555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138</v>
      </c>
      <c r="AU128" s="223" t="s">
        <v>79</v>
      </c>
      <c r="AV128" s="14" t="s">
        <v>79</v>
      </c>
      <c r="AW128" s="14" t="s">
        <v>31</v>
      </c>
      <c r="AX128" s="14" t="s">
        <v>69</v>
      </c>
      <c r="AY128" s="223" t="s">
        <v>129</v>
      </c>
    </row>
    <row r="129" spans="1:65" s="13" customFormat="1" ht="11.25">
      <c r="B129" s="202"/>
      <c r="C129" s="203"/>
      <c r="D129" s="204" t="s">
        <v>138</v>
      </c>
      <c r="E129" s="205" t="s">
        <v>19</v>
      </c>
      <c r="F129" s="206" t="s">
        <v>168</v>
      </c>
      <c r="G129" s="203"/>
      <c r="H129" s="205" t="s">
        <v>19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138</v>
      </c>
      <c r="AU129" s="212" t="s">
        <v>79</v>
      </c>
      <c r="AV129" s="13" t="s">
        <v>77</v>
      </c>
      <c r="AW129" s="13" t="s">
        <v>31</v>
      </c>
      <c r="AX129" s="13" t="s">
        <v>69</v>
      </c>
      <c r="AY129" s="212" t="s">
        <v>129</v>
      </c>
    </row>
    <row r="130" spans="1:65" s="14" customFormat="1" ht="11.25">
      <c r="B130" s="213"/>
      <c r="C130" s="214"/>
      <c r="D130" s="204" t="s">
        <v>138</v>
      </c>
      <c r="E130" s="215" t="s">
        <v>19</v>
      </c>
      <c r="F130" s="216" t="s">
        <v>169</v>
      </c>
      <c r="G130" s="214"/>
      <c r="H130" s="217">
        <v>564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138</v>
      </c>
      <c r="AU130" s="223" t="s">
        <v>79</v>
      </c>
      <c r="AV130" s="14" t="s">
        <v>79</v>
      </c>
      <c r="AW130" s="14" t="s">
        <v>31</v>
      </c>
      <c r="AX130" s="14" t="s">
        <v>69</v>
      </c>
      <c r="AY130" s="223" t="s">
        <v>129</v>
      </c>
    </row>
    <row r="131" spans="1:65" s="13" customFormat="1" ht="11.25">
      <c r="B131" s="202"/>
      <c r="C131" s="203"/>
      <c r="D131" s="204" t="s">
        <v>138</v>
      </c>
      <c r="E131" s="205" t="s">
        <v>19</v>
      </c>
      <c r="F131" s="206" t="s">
        <v>170</v>
      </c>
      <c r="G131" s="203"/>
      <c r="H131" s="205" t="s">
        <v>19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138</v>
      </c>
      <c r="AU131" s="212" t="s">
        <v>79</v>
      </c>
      <c r="AV131" s="13" t="s">
        <v>77</v>
      </c>
      <c r="AW131" s="13" t="s">
        <v>31</v>
      </c>
      <c r="AX131" s="13" t="s">
        <v>69</v>
      </c>
      <c r="AY131" s="212" t="s">
        <v>129</v>
      </c>
    </row>
    <row r="132" spans="1:65" s="14" customFormat="1" ht="11.25">
      <c r="B132" s="213"/>
      <c r="C132" s="214"/>
      <c r="D132" s="204" t="s">
        <v>138</v>
      </c>
      <c r="E132" s="215" t="s">
        <v>19</v>
      </c>
      <c r="F132" s="216" t="s">
        <v>171</v>
      </c>
      <c r="G132" s="214"/>
      <c r="H132" s="217">
        <v>205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138</v>
      </c>
      <c r="AU132" s="223" t="s">
        <v>79</v>
      </c>
      <c r="AV132" s="14" t="s">
        <v>79</v>
      </c>
      <c r="AW132" s="14" t="s">
        <v>31</v>
      </c>
      <c r="AX132" s="14" t="s">
        <v>69</v>
      </c>
      <c r="AY132" s="223" t="s">
        <v>129</v>
      </c>
    </row>
    <row r="133" spans="1:65" s="13" customFormat="1" ht="11.25">
      <c r="B133" s="202"/>
      <c r="C133" s="203"/>
      <c r="D133" s="204" t="s">
        <v>138</v>
      </c>
      <c r="E133" s="205" t="s">
        <v>19</v>
      </c>
      <c r="F133" s="206" t="s">
        <v>172</v>
      </c>
      <c r="G133" s="203"/>
      <c r="H133" s="205" t="s">
        <v>19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138</v>
      </c>
      <c r="AU133" s="212" t="s">
        <v>79</v>
      </c>
      <c r="AV133" s="13" t="s">
        <v>77</v>
      </c>
      <c r="AW133" s="13" t="s">
        <v>31</v>
      </c>
      <c r="AX133" s="13" t="s">
        <v>69</v>
      </c>
      <c r="AY133" s="212" t="s">
        <v>129</v>
      </c>
    </row>
    <row r="134" spans="1:65" s="14" customFormat="1" ht="11.25">
      <c r="B134" s="213"/>
      <c r="C134" s="214"/>
      <c r="D134" s="204" t="s">
        <v>138</v>
      </c>
      <c r="E134" s="215" t="s">
        <v>19</v>
      </c>
      <c r="F134" s="216" t="s">
        <v>173</v>
      </c>
      <c r="G134" s="214"/>
      <c r="H134" s="217">
        <v>728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138</v>
      </c>
      <c r="AU134" s="223" t="s">
        <v>79</v>
      </c>
      <c r="AV134" s="14" t="s">
        <v>79</v>
      </c>
      <c r="AW134" s="14" t="s">
        <v>31</v>
      </c>
      <c r="AX134" s="14" t="s">
        <v>69</v>
      </c>
      <c r="AY134" s="223" t="s">
        <v>129</v>
      </c>
    </row>
    <row r="135" spans="1:65" s="13" customFormat="1" ht="11.25">
      <c r="B135" s="202"/>
      <c r="C135" s="203"/>
      <c r="D135" s="204" t="s">
        <v>138</v>
      </c>
      <c r="E135" s="205" t="s">
        <v>19</v>
      </c>
      <c r="F135" s="206" t="s">
        <v>174</v>
      </c>
      <c r="G135" s="203"/>
      <c r="H135" s="205" t="s">
        <v>19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138</v>
      </c>
      <c r="AU135" s="212" t="s">
        <v>79</v>
      </c>
      <c r="AV135" s="13" t="s">
        <v>77</v>
      </c>
      <c r="AW135" s="13" t="s">
        <v>31</v>
      </c>
      <c r="AX135" s="13" t="s">
        <v>69</v>
      </c>
      <c r="AY135" s="212" t="s">
        <v>129</v>
      </c>
    </row>
    <row r="136" spans="1:65" s="14" customFormat="1" ht="11.25">
      <c r="B136" s="213"/>
      <c r="C136" s="214"/>
      <c r="D136" s="204" t="s">
        <v>138</v>
      </c>
      <c r="E136" s="215" t="s">
        <v>19</v>
      </c>
      <c r="F136" s="216" t="s">
        <v>175</v>
      </c>
      <c r="G136" s="214"/>
      <c r="H136" s="217">
        <v>838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138</v>
      </c>
      <c r="AU136" s="223" t="s">
        <v>79</v>
      </c>
      <c r="AV136" s="14" t="s">
        <v>79</v>
      </c>
      <c r="AW136" s="14" t="s">
        <v>31</v>
      </c>
      <c r="AX136" s="14" t="s">
        <v>69</v>
      </c>
      <c r="AY136" s="223" t="s">
        <v>129</v>
      </c>
    </row>
    <row r="137" spans="1:65" s="15" customFormat="1" ht="11.25">
      <c r="B137" s="224"/>
      <c r="C137" s="225"/>
      <c r="D137" s="204" t="s">
        <v>138</v>
      </c>
      <c r="E137" s="226" t="s">
        <v>19</v>
      </c>
      <c r="F137" s="227" t="s">
        <v>142</v>
      </c>
      <c r="G137" s="225"/>
      <c r="H137" s="228">
        <v>2890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138</v>
      </c>
      <c r="AU137" s="234" t="s">
        <v>79</v>
      </c>
      <c r="AV137" s="15" t="s">
        <v>137</v>
      </c>
      <c r="AW137" s="15" t="s">
        <v>31</v>
      </c>
      <c r="AX137" s="15" t="s">
        <v>77</v>
      </c>
      <c r="AY137" s="234" t="s">
        <v>129</v>
      </c>
    </row>
    <row r="138" spans="1:65" s="2" customFormat="1" ht="16.5" customHeight="1">
      <c r="A138" s="36"/>
      <c r="B138" s="37"/>
      <c r="C138" s="189" t="s">
        <v>130</v>
      </c>
      <c r="D138" s="189" t="s">
        <v>132</v>
      </c>
      <c r="E138" s="190" t="s">
        <v>180</v>
      </c>
      <c r="F138" s="191" t="s">
        <v>181</v>
      </c>
      <c r="G138" s="192" t="s">
        <v>135</v>
      </c>
      <c r="H138" s="193">
        <v>2890</v>
      </c>
      <c r="I138" s="194"/>
      <c r="J138" s="195">
        <f>ROUND(I138*H138,2)</f>
        <v>0</v>
      </c>
      <c r="K138" s="191" t="s">
        <v>19</v>
      </c>
      <c r="L138" s="41"/>
      <c r="M138" s="196" t="s">
        <v>19</v>
      </c>
      <c r="N138" s="197" t="s">
        <v>40</v>
      </c>
      <c r="O138" s="66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0" t="s">
        <v>137</v>
      </c>
      <c r="AT138" s="200" t="s">
        <v>132</v>
      </c>
      <c r="AU138" s="200" t="s">
        <v>79</v>
      </c>
      <c r="AY138" s="19" t="s">
        <v>129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9" t="s">
        <v>77</v>
      </c>
      <c r="BK138" s="201">
        <f>ROUND(I138*H138,2)</f>
        <v>0</v>
      </c>
      <c r="BL138" s="19" t="s">
        <v>137</v>
      </c>
      <c r="BM138" s="200" t="s">
        <v>182</v>
      </c>
    </row>
    <row r="139" spans="1:65" s="13" customFormat="1" ht="11.25">
      <c r="B139" s="202"/>
      <c r="C139" s="203"/>
      <c r="D139" s="204" t="s">
        <v>138</v>
      </c>
      <c r="E139" s="205" t="s">
        <v>19</v>
      </c>
      <c r="F139" s="206" t="s">
        <v>164</v>
      </c>
      <c r="G139" s="203"/>
      <c r="H139" s="205" t="s">
        <v>19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138</v>
      </c>
      <c r="AU139" s="212" t="s">
        <v>79</v>
      </c>
      <c r="AV139" s="13" t="s">
        <v>77</v>
      </c>
      <c r="AW139" s="13" t="s">
        <v>31</v>
      </c>
      <c r="AX139" s="13" t="s">
        <v>69</v>
      </c>
      <c r="AY139" s="212" t="s">
        <v>129</v>
      </c>
    </row>
    <row r="140" spans="1:65" s="13" customFormat="1" ht="11.25">
      <c r="B140" s="202"/>
      <c r="C140" s="203"/>
      <c r="D140" s="204" t="s">
        <v>138</v>
      </c>
      <c r="E140" s="205" t="s">
        <v>19</v>
      </c>
      <c r="F140" s="206" t="s">
        <v>183</v>
      </c>
      <c r="G140" s="203"/>
      <c r="H140" s="205" t="s">
        <v>19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138</v>
      </c>
      <c r="AU140" s="212" t="s">
        <v>79</v>
      </c>
      <c r="AV140" s="13" t="s">
        <v>77</v>
      </c>
      <c r="AW140" s="13" t="s">
        <v>31</v>
      </c>
      <c r="AX140" s="13" t="s">
        <v>69</v>
      </c>
      <c r="AY140" s="212" t="s">
        <v>129</v>
      </c>
    </row>
    <row r="141" spans="1:65" s="13" customFormat="1" ht="11.25">
      <c r="B141" s="202"/>
      <c r="C141" s="203"/>
      <c r="D141" s="204" t="s">
        <v>138</v>
      </c>
      <c r="E141" s="205" t="s">
        <v>19</v>
      </c>
      <c r="F141" s="206" t="s">
        <v>166</v>
      </c>
      <c r="G141" s="203"/>
      <c r="H141" s="205" t="s">
        <v>19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138</v>
      </c>
      <c r="AU141" s="212" t="s">
        <v>79</v>
      </c>
      <c r="AV141" s="13" t="s">
        <v>77</v>
      </c>
      <c r="AW141" s="13" t="s">
        <v>31</v>
      </c>
      <c r="AX141" s="13" t="s">
        <v>69</v>
      </c>
      <c r="AY141" s="212" t="s">
        <v>129</v>
      </c>
    </row>
    <row r="142" spans="1:65" s="14" customFormat="1" ht="11.25">
      <c r="B142" s="213"/>
      <c r="C142" s="214"/>
      <c r="D142" s="204" t="s">
        <v>138</v>
      </c>
      <c r="E142" s="215" t="s">
        <v>19</v>
      </c>
      <c r="F142" s="216" t="s">
        <v>167</v>
      </c>
      <c r="G142" s="214"/>
      <c r="H142" s="217">
        <v>555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138</v>
      </c>
      <c r="AU142" s="223" t="s">
        <v>79</v>
      </c>
      <c r="AV142" s="14" t="s">
        <v>79</v>
      </c>
      <c r="AW142" s="14" t="s">
        <v>31</v>
      </c>
      <c r="AX142" s="14" t="s">
        <v>69</v>
      </c>
      <c r="AY142" s="223" t="s">
        <v>129</v>
      </c>
    </row>
    <row r="143" spans="1:65" s="13" customFormat="1" ht="11.25">
      <c r="B143" s="202"/>
      <c r="C143" s="203"/>
      <c r="D143" s="204" t="s">
        <v>138</v>
      </c>
      <c r="E143" s="205" t="s">
        <v>19</v>
      </c>
      <c r="F143" s="206" t="s">
        <v>168</v>
      </c>
      <c r="G143" s="203"/>
      <c r="H143" s="205" t="s">
        <v>19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138</v>
      </c>
      <c r="AU143" s="212" t="s">
        <v>79</v>
      </c>
      <c r="AV143" s="13" t="s">
        <v>77</v>
      </c>
      <c r="AW143" s="13" t="s">
        <v>31</v>
      </c>
      <c r="AX143" s="13" t="s">
        <v>69</v>
      </c>
      <c r="AY143" s="212" t="s">
        <v>129</v>
      </c>
    </row>
    <row r="144" spans="1:65" s="14" customFormat="1" ht="11.25">
      <c r="B144" s="213"/>
      <c r="C144" s="214"/>
      <c r="D144" s="204" t="s">
        <v>138</v>
      </c>
      <c r="E144" s="215" t="s">
        <v>19</v>
      </c>
      <c r="F144" s="216" t="s">
        <v>169</v>
      </c>
      <c r="G144" s="214"/>
      <c r="H144" s="217">
        <v>564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138</v>
      </c>
      <c r="AU144" s="223" t="s">
        <v>79</v>
      </c>
      <c r="AV144" s="14" t="s">
        <v>79</v>
      </c>
      <c r="AW144" s="14" t="s">
        <v>31</v>
      </c>
      <c r="AX144" s="14" t="s">
        <v>69</v>
      </c>
      <c r="AY144" s="223" t="s">
        <v>129</v>
      </c>
    </row>
    <row r="145" spans="1:65" s="13" customFormat="1" ht="11.25">
      <c r="B145" s="202"/>
      <c r="C145" s="203"/>
      <c r="D145" s="204" t="s">
        <v>138</v>
      </c>
      <c r="E145" s="205" t="s">
        <v>19</v>
      </c>
      <c r="F145" s="206" t="s">
        <v>170</v>
      </c>
      <c r="G145" s="203"/>
      <c r="H145" s="205" t="s">
        <v>19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138</v>
      </c>
      <c r="AU145" s="212" t="s">
        <v>79</v>
      </c>
      <c r="AV145" s="13" t="s">
        <v>77</v>
      </c>
      <c r="AW145" s="13" t="s">
        <v>31</v>
      </c>
      <c r="AX145" s="13" t="s">
        <v>69</v>
      </c>
      <c r="AY145" s="212" t="s">
        <v>129</v>
      </c>
    </row>
    <row r="146" spans="1:65" s="14" customFormat="1" ht="11.25">
      <c r="B146" s="213"/>
      <c r="C146" s="214"/>
      <c r="D146" s="204" t="s">
        <v>138</v>
      </c>
      <c r="E146" s="215" t="s">
        <v>19</v>
      </c>
      <c r="F146" s="216" t="s">
        <v>171</v>
      </c>
      <c r="G146" s="214"/>
      <c r="H146" s="217">
        <v>205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138</v>
      </c>
      <c r="AU146" s="223" t="s">
        <v>79</v>
      </c>
      <c r="AV146" s="14" t="s">
        <v>79</v>
      </c>
      <c r="AW146" s="14" t="s">
        <v>31</v>
      </c>
      <c r="AX146" s="14" t="s">
        <v>69</v>
      </c>
      <c r="AY146" s="223" t="s">
        <v>129</v>
      </c>
    </row>
    <row r="147" spans="1:65" s="13" customFormat="1" ht="11.25">
      <c r="B147" s="202"/>
      <c r="C147" s="203"/>
      <c r="D147" s="204" t="s">
        <v>138</v>
      </c>
      <c r="E147" s="205" t="s">
        <v>19</v>
      </c>
      <c r="F147" s="206" t="s">
        <v>172</v>
      </c>
      <c r="G147" s="203"/>
      <c r="H147" s="205" t="s">
        <v>19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138</v>
      </c>
      <c r="AU147" s="212" t="s">
        <v>79</v>
      </c>
      <c r="AV147" s="13" t="s">
        <v>77</v>
      </c>
      <c r="AW147" s="13" t="s">
        <v>31</v>
      </c>
      <c r="AX147" s="13" t="s">
        <v>69</v>
      </c>
      <c r="AY147" s="212" t="s">
        <v>129</v>
      </c>
    </row>
    <row r="148" spans="1:65" s="14" customFormat="1" ht="11.25">
      <c r="B148" s="213"/>
      <c r="C148" s="214"/>
      <c r="D148" s="204" t="s">
        <v>138</v>
      </c>
      <c r="E148" s="215" t="s">
        <v>19</v>
      </c>
      <c r="F148" s="216" t="s">
        <v>173</v>
      </c>
      <c r="G148" s="214"/>
      <c r="H148" s="217">
        <v>728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138</v>
      </c>
      <c r="AU148" s="223" t="s">
        <v>79</v>
      </c>
      <c r="AV148" s="14" t="s">
        <v>79</v>
      </c>
      <c r="AW148" s="14" t="s">
        <v>31</v>
      </c>
      <c r="AX148" s="14" t="s">
        <v>69</v>
      </c>
      <c r="AY148" s="223" t="s">
        <v>129</v>
      </c>
    </row>
    <row r="149" spans="1:65" s="13" customFormat="1" ht="11.25">
      <c r="B149" s="202"/>
      <c r="C149" s="203"/>
      <c r="D149" s="204" t="s">
        <v>138</v>
      </c>
      <c r="E149" s="205" t="s">
        <v>19</v>
      </c>
      <c r="F149" s="206" t="s">
        <v>174</v>
      </c>
      <c r="G149" s="203"/>
      <c r="H149" s="205" t="s">
        <v>19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138</v>
      </c>
      <c r="AU149" s="212" t="s">
        <v>79</v>
      </c>
      <c r="AV149" s="13" t="s">
        <v>77</v>
      </c>
      <c r="AW149" s="13" t="s">
        <v>31</v>
      </c>
      <c r="AX149" s="13" t="s">
        <v>69</v>
      </c>
      <c r="AY149" s="212" t="s">
        <v>129</v>
      </c>
    </row>
    <row r="150" spans="1:65" s="14" customFormat="1" ht="11.25">
      <c r="B150" s="213"/>
      <c r="C150" s="214"/>
      <c r="D150" s="204" t="s">
        <v>138</v>
      </c>
      <c r="E150" s="215" t="s">
        <v>19</v>
      </c>
      <c r="F150" s="216" t="s">
        <v>175</v>
      </c>
      <c r="G150" s="214"/>
      <c r="H150" s="217">
        <v>838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138</v>
      </c>
      <c r="AU150" s="223" t="s">
        <v>79</v>
      </c>
      <c r="AV150" s="14" t="s">
        <v>79</v>
      </c>
      <c r="AW150" s="14" t="s">
        <v>31</v>
      </c>
      <c r="AX150" s="14" t="s">
        <v>69</v>
      </c>
      <c r="AY150" s="223" t="s">
        <v>129</v>
      </c>
    </row>
    <row r="151" spans="1:65" s="15" customFormat="1" ht="11.25">
      <c r="B151" s="224"/>
      <c r="C151" s="225"/>
      <c r="D151" s="204" t="s">
        <v>138</v>
      </c>
      <c r="E151" s="226" t="s">
        <v>19</v>
      </c>
      <c r="F151" s="227" t="s">
        <v>142</v>
      </c>
      <c r="G151" s="225"/>
      <c r="H151" s="228">
        <v>2890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138</v>
      </c>
      <c r="AU151" s="234" t="s">
        <v>79</v>
      </c>
      <c r="AV151" s="15" t="s">
        <v>137</v>
      </c>
      <c r="AW151" s="15" t="s">
        <v>31</v>
      </c>
      <c r="AX151" s="15" t="s">
        <v>77</v>
      </c>
      <c r="AY151" s="234" t="s">
        <v>129</v>
      </c>
    </row>
    <row r="152" spans="1:65" s="12" customFormat="1" ht="22.9" customHeight="1">
      <c r="B152" s="173"/>
      <c r="C152" s="174"/>
      <c r="D152" s="175" t="s">
        <v>68</v>
      </c>
      <c r="E152" s="187" t="s">
        <v>184</v>
      </c>
      <c r="F152" s="187" t="s">
        <v>185</v>
      </c>
      <c r="G152" s="174"/>
      <c r="H152" s="174"/>
      <c r="I152" s="177"/>
      <c r="J152" s="188">
        <f>BK152</f>
        <v>0</v>
      </c>
      <c r="K152" s="174"/>
      <c r="L152" s="179"/>
      <c r="M152" s="180"/>
      <c r="N152" s="181"/>
      <c r="O152" s="181"/>
      <c r="P152" s="182">
        <f>SUM(P153:P180)</f>
        <v>0</v>
      </c>
      <c r="Q152" s="181"/>
      <c r="R152" s="182">
        <f>SUM(R153:R180)</f>
        <v>0</v>
      </c>
      <c r="S152" s="181"/>
      <c r="T152" s="183">
        <f>SUM(T153:T180)</f>
        <v>0</v>
      </c>
      <c r="AR152" s="184" t="s">
        <v>77</v>
      </c>
      <c r="AT152" s="185" t="s">
        <v>68</v>
      </c>
      <c r="AU152" s="185" t="s">
        <v>77</v>
      </c>
      <c r="AY152" s="184" t="s">
        <v>129</v>
      </c>
      <c r="BK152" s="186">
        <f>SUM(BK153:BK180)</f>
        <v>0</v>
      </c>
    </row>
    <row r="153" spans="1:65" s="2" customFormat="1" ht="24" customHeight="1">
      <c r="A153" s="36"/>
      <c r="B153" s="37"/>
      <c r="C153" s="189" t="s">
        <v>156</v>
      </c>
      <c r="D153" s="189" t="s">
        <v>132</v>
      </c>
      <c r="E153" s="190" t="s">
        <v>186</v>
      </c>
      <c r="F153" s="191" t="s">
        <v>187</v>
      </c>
      <c r="G153" s="192" t="s">
        <v>188</v>
      </c>
      <c r="H153" s="193">
        <v>14.2</v>
      </c>
      <c r="I153" s="194"/>
      <c r="J153" s="195">
        <f>ROUND(I153*H153,2)</f>
        <v>0</v>
      </c>
      <c r="K153" s="191" t="s">
        <v>136</v>
      </c>
      <c r="L153" s="41"/>
      <c r="M153" s="196" t="s">
        <v>19</v>
      </c>
      <c r="N153" s="197" t="s">
        <v>40</v>
      </c>
      <c r="O153" s="66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0" t="s">
        <v>137</v>
      </c>
      <c r="AT153" s="200" t="s">
        <v>132</v>
      </c>
      <c r="AU153" s="200" t="s">
        <v>79</v>
      </c>
      <c r="AY153" s="19" t="s">
        <v>129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9" t="s">
        <v>77</v>
      </c>
      <c r="BK153" s="201">
        <f>ROUND(I153*H153,2)</f>
        <v>0</v>
      </c>
      <c r="BL153" s="19" t="s">
        <v>137</v>
      </c>
      <c r="BM153" s="200" t="s">
        <v>189</v>
      </c>
    </row>
    <row r="154" spans="1:65" s="13" customFormat="1" ht="11.25">
      <c r="B154" s="202"/>
      <c r="C154" s="203"/>
      <c r="D154" s="204" t="s">
        <v>138</v>
      </c>
      <c r="E154" s="205" t="s">
        <v>19</v>
      </c>
      <c r="F154" s="206" t="s">
        <v>164</v>
      </c>
      <c r="G154" s="203"/>
      <c r="H154" s="205" t="s">
        <v>19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138</v>
      </c>
      <c r="AU154" s="212" t="s">
        <v>79</v>
      </c>
      <c r="AV154" s="13" t="s">
        <v>77</v>
      </c>
      <c r="AW154" s="13" t="s">
        <v>31</v>
      </c>
      <c r="AX154" s="13" t="s">
        <v>69</v>
      </c>
      <c r="AY154" s="212" t="s">
        <v>129</v>
      </c>
    </row>
    <row r="155" spans="1:65" s="13" customFormat="1" ht="11.25">
      <c r="B155" s="202"/>
      <c r="C155" s="203"/>
      <c r="D155" s="204" t="s">
        <v>138</v>
      </c>
      <c r="E155" s="205" t="s">
        <v>19</v>
      </c>
      <c r="F155" s="206" t="s">
        <v>190</v>
      </c>
      <c r="G155" s="203"/>
      <c r="H155" s="205" t="s">
        <v>19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138</v>
      </c>
      <c r="AU155" s="212" t="s">
        <v>79</v>
      </c>
      <c r="AV155" s="13" t="s">
        <v>77</v>
      </c>
      <c r="AW155" s="13" t="s">
        <v>31</v>
      </c>
      <c r="AX155" s="13" t="s">
        <v>69</v>
      </c>
      <c r="AY155" s="212" t="s">
        <v>129</v>
      </c>
    </row>
    <row r="156" spans="1:65" s="13" customFormat="1" ht="11.25">
      <c r="B156" s="202"/>
      <c r="C156" s="203"/>
      <c r="D156" s="204" t="s">
        <v>138</v>
      </c>
      <c r="E156" s="205" t="s">
        <v>19</v>
      </c>
      <c r="F156" s="206" t="s">
        <v>166</v>
      </c>
      <c r="G156" s="203"/>
      <c r="H156" s="205" t="s">
        <v>19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138</v>
      </c>
      <c r="AU156" s="212" t="s">
        <v>79</v>
      </c>
      <c r="AV156" s="13" t="s">
        <v>77</v>
      </c>
      <c r="AW156" s="13" t="s">
        <v>31</v>
      </c>
      <c r="AX156" s="13" t="s">
        <v>69</v>
      </c>
      <c r="AY156" s="212" t="s">
        <v>129</v>
      </c>
    </row>
    <row r="157" spans="1:65" s="14" customFormat="1" ht="11.25">
      <c r="B157" s="213"/>
      <c r="C157" s="214"/>
      <c r="D157" s="204" t="s">
        <v>138</v>
      </c>
      <c r="E157" s="215" t="s">
        <v>19</v>
      </c>
      <c r="F157" s="216" t="s">
        <v>191</v>
      </c>
      <c r="G157" s="214"/>
      <c r="H157" s="217">
        <v>3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138</v>
      </c>
      <c r="AU157" s="223" t="s">
        <v>79</v>
      </c>
      <c r="AV157" s="14" t="s">
        <v>79</v>
      </c>
      <c r="AW157" s="14" t="s">
        <v>31</v>
      </c>
      <c r="AX157" s="14" t="s">
        <v>69</v>
      </c>
      <c r="AY157" s="223" t="s">
        <v>129</v>
      </c>
    </row>
    <row r="158" spans="1:65" s="13" customFormat="1" ht="11.25">
      <c r="B158" s="202"/>
      <c r="C158" s="203"/>
      <c r="D158" s="204" t="s">
        <v>138</v>
      </c>
      <c r="E158" s="205" t="s">
        <v>19</v>
      </c>
      <c r="F158" s="206" t="s">
        <v>168</v>
      </c>
      <c r="G158" s="203"/>
      <c r="H158" s="205" t="s">
        <v>19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138</v>
      </c>
      <c r="AU158" s="212" t="s">
        <v>79</v>
      </c>
      <c r="AV158" s="13" t="s">
        <v>77</v>
      </c>
      <c r="AW158" s="13" t="s">
        <v>31</v>
      </c>
      <c r="AX158" s="13" t="s">
        <v>69</v>
      </c>
      <c r="AY158" s="212" t="s">
        <v>129</v>
      </c>
    </row>
    <row r="159" spans="1:65" s="14" customFormat="1" ht="11.25">
      <c r="B159" s="213"/>
      <c r="C159" s="214"/>
      <c r="D159" s="204" t="s">
        <v>138</v>
      </c>
      <c r="E159" s="215" t="s">
        <v>19</v>
      </c>
      <c r="F159" s="216" t="s">
        <v>192</v>
      </c>
      <c r="G159" s="214"/>
      <c r="H159" s="217">
        <v>2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138</v>
      </c>
      <c r="AU159" s="223" t="s">
        <v>79</v>
      </c>
      <c r="AV159" s="14" t="s">
        <v>79</v>
      </c>
      <c r="AW159" s="14" t="s">
        <v>31</v>
      </c>
      <c r="AX159" s="14" t="s">
        <v>69</v>
      </c>
      <c r="AY159" s="223" t="s">
        <v>129</v>
      </c>
    </row>
    <row r="160" spans="1:65" s="13" customFormat="1" ht="11.25">
      <c r="B160" s="202"/>
      <c r="C160" s="203"/>
      <c r="D160" s="204" t="s">
        <v>138</v>
      </c>
      <c r="E160" s="205" t="s">
        <v>19</v>
      </c>
      <c r="F160" s="206" t="s">
        <v>170</v>
      </c>
      <c r="G160" s="203"/>
      <c r="H160" s="205" t="s">
        <v>19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138</v>
      </c>
      <c r="AU160" s="212" t="s">
        <v>79</v>
      </c>
      <c r="AV160" s="13" t="s">
        <v>77</v>
      </c>
      <c r="AW160" s="13" t="s">
        <v>31</v>
      </c>
      <c r="AX160" s="13" t="s">
        <v>69</v>
      </c>
      <c r="AY160" s="212" t="s">
        <v>129</v>
      </c>
    </row>
    <row r="161" spans="1:65" s="14" customFormat="1" ht="11.25">
      <c r="B161" s="213"/>
      <c r="C161" s="214"/>
      <c r="D161" s="204" t="s">
        <v>138</v>
      </c>
      <c r="E161" s="215" t="s">
        <v>19</v>
      </c>
      <c r="F161" s="216" t="s">
        <v>193</v>
      </c>
      <c r="G161" s="214"/>
      <c r="H161" s="217">
        <v>1.2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138</v>
      </c>
      <c r="AU161" s="223" t="s">
        <v>79</v>
      </c>
      <c r="AV161" s="14" t="s">
        <v>79</v>
      </c>
      <c r="AW161" s="14" t="s">
        <v>31</v>
      </c>
      <c r="AX161" s="14" t="s">
        <v>69</v>
      </c>
      <c r="AY161" s="223" t="s">
        <v>129</v>
      </c>
    </row>
    <row r="162" spans="1:65" s="13" customFormat="1" ht="11.25">
      <c r="B162" s="202"/>
      <c r="C162" s="203"/>
      <c r="D162" s="204" t="s">
        <v>138</v>
      </c>
      <c r="E162" s="205" t="s">
        <v>19</v>
      </c>
      <c r="F162" s="206" t="s">
        <v>172</v>
      </c>
      <c r="G162" s="203"/>
      <c r="H162" s="205" t="s">
        <v>19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138</v>
      </c>
      <c r="AU162" s="212" t="s">
        <v>79</v>
      </c>
      <c r="AV162" s="13" t="s">
        <v>77</v>
      </c>
      <c r="AW162" s="13" t="s">
        <v>31</v>
      </c>
      <c r="AX162" s="13" t="s">
        <v>69</v>
      </c>
      <c r="AY162" s="212" t="s">
        <v>129</v>
      </c>
    </row>
    <row r="163" spans="1:65" s="14" customFormat="1" ht="11.25">
      <c r="B163" s="213"/>
      <c r="C163" s="214"/>
      <c r="D163" s="204" t="s">
        <v>138</v>
      </c>
      <c r="E163" s="215" t="s">
        <v>19</v>
      </c>
      <c r="F163" s="216" t="s">
        <v>194</v>
      </c>
      <c r="G163" s="214"/>
      <c r="H163" s="217">
        <v>4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138</v>
      </c>
      <c r="AU163" s="223" t="s">
        <v>79</v>
      </c>
      <c r="AV163" s="14" t="s">
        <v>79</v>
      </c>
      <c r="AW163" s="14" t="s">
        <v>31</v>
      </c>
      <c r="AX163" s="14" t="s">
        <v>69</v>
      </c>
      <c r="AY163" s="223" t="s">
        <v>129</v>
      </c>
    </row>
    <row r="164" spans="1:65" s="13" customFormat="1" ht="11.25">
      <c r="B164" s="202"/>
      <c r="C164" s="203"/>
      <c r="D164" s="204" t="s">
        <v>138</v>
      </c>
      <c r="E164" s="205" t="s">
        <v>19</v>
      </c>
      <c r="F164" s="206" t="s">
        <v>174</v>
      </c>
      <c r="G164" s="203"/>
      <c r="H164" s="205" t="s">
        <v>19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138</v>
      </c>
      <c r="AU164" s="212" t="s">
        <v>79</v>
      </c>
      <c r="AV164" s="13" t="s">
        <v>77</v>
      </c>
      <c r="AW164" s="13" t="s">
        <v>31</v>
      </c>
      <c r="AX164" s="13" t="s">
        <v>69</v>
      </c>
      <c r="AY164" s="212" t="s">
        <v>129</v>
      </c>
    </row>
    <row r="165" spans="1:65" s="14" customFormat="1" ht="11.25">
      <c r="B165" s="213"/>
      <c r="C165" s="214"/>
      <c r="D165" s="204" t="s">
        <v>138</v>
      </c>
      <c r="E165" s="215" t="s">
        <v>19</v>
      </c>
      <c r="F165" s="216" t="s">
        <v>194</v>
      </c>
      <c r="G165" s="214"/>
      <c r="H165" s="217">
        <v>4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138</v>
      </c>
      <c r="AU165" s="223" t="s">
        <v>79</v>
      </c>
      <c r="AV165" s="14" t="s">
        <v>79</v>
      </c>
      <c r="AW165" s="14" t="s">
        <v>31</v>
      </c>
      <c r="AX165" s="14" t="s">
        <v>69</v>
      </c>
      <c r="AY165" s="223" t="s">
        <v>129</v>
      </c>
    </row>
    <row r="166" spans="1:65" s="15" customFormat="1" ht="11.25">
      <c r="B166" s="224"/>
      <c r="C166" s="225"/>
      <c r="D166" s="204" t="s">
        <v>138</v>
      </c>
      <c r="E166" s="226" t="s">
        <v>19</v>
      </c>
      <c r="F166" s="227" t="s">
        <v>142</v>
      </c>
      <c r="G166" s="225"/>
      <c r="H166" s="228">
        <v>14.2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138</v>
      </c>
      <c r="AU166" s="234" t="s">
        <v>79</v>
      </c>
      <c r="AV166" s="15" t="s">
        <v>137</v>
      </c>
      <c r="AW166" s="15" t="s">
        <v>31</v>
      </c>
      <c r="AX166" s="15" t="s">
        <v>77</v>
      </c>
      <c r="AY166" s="234" t="s">
        <v>129</v>
      </c>
    </row>
    <row r="167" spans="1:65" s="2" customFormat="1" ht="24" customHeight="1">
      <c r="A167" s="36"/>
      <c r="B167" s="37"/>
      <c r="C167" s="189" t="s">
        <v>195</v>
      </c>
      <c r="D167" s="189" t="s">
        <v>132</v>
      </c>
      <c r="E167" s="190" t="s">
        <v>196</v>
      </c>
      <c r="F167" s="191" t="s">
        <v>197</v>
      </c>
      <c r="G167" s="192" t="s">
        <v>198</v>
      </c>
      <c r="H167" s="193">
        <v>100.917</v>
      </c>
      <c r="I167" s="194"/>
      <c r="J167" s="195">
        <f>ROUND(I167*H167,2)</f>
        <v>0</v>
      </c>
      <c r="K167" s="191" t="s">
        <v>136</v>
      </c>
      <c r="L167" s="41"/>
      <c r="M167" s="196" t="s">
        <v>19</v>
      </c>
      <c r="N167" s="197" t="s">
        <v>40</v>
      </c>
      <c r="O167" s="66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0" t="s">
        <v>137</v>
      </c>
      <c r="AT167" s="200" t="s">
        <v>132</v>
      </c>
      <c r="AU167" s="200" t="s">
        <v>79</v>
      </c>
      <c r="AY167" s="19" t="s">
        <v>129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9" t="s">
        <v>77</v>
      </c>
      <c r="BK167" s="201">
        <f>ROUND(I167*H167,2)</f>
        <v>0</v>
      </c>
      <c r="BL167" s="19" t="s">
        <v>137</v>
      </c>
      <c r="BM167" s="200" t="s">
        <v>199</v>
      </c>
    </row>
    <row r="168" spans="1:65" s="2" customFormat="1" ht="16.5" customHeight="1">
      <c r="A168" s="36"/>
      <c r="B168" s="37"/>
      <c r="C168" s="189" t="s">
        <v>159</v>
      </c>
      <c r="D168" s="189" t="s">
        <v>132</v>
      </c>
      <c r="E168" s="190" t="s">
        <v>200</v>
      </c>
      <c r="F168" s="191" t="s">
        <v>201</v>
      </c>
      <c r="G168" s="192" t="s">
        <v>202</v>
      </c>
      <c r="H168" s="193">
        <v>90</v>
      </c>
      <c r="I168" s="194"/>
      <c r="J168" s="195">
        <f>ROUND(I168*H168,2)</f>
        <v>0</v>
      </c>
      <c r="K168" s="191" t="s">
        <v>136</v>
      </c>
      <c r="L168" s="41"/>
      <c r="M168" s="196" t="s">
        <v>19</v>
      </c>
      <c r="N168" s="197" t="s">
        <v>40</v>
      </c>
      <c r="O168" s="66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0" t="s">
        <v>137</v>
      </c>
      <c r="AT168" s="200" t="s">
        <v>132</v>
      </c>
      <c r="AU168" s="200" t="s">
        <v>79</v>
      </c>
      <c r="AY168" s="19" t="s">
        <v>129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9" t="s">
        <v>77</v>
      </c>
      <c r="BK168" s="201">
        <f>ROUND(I168*H168,2)</f>
        <v>0</v>
      </c>
      <c r="BL168" s="19" t="s">
        <v>137</v>
      </c>
      <c r="BM168" s="200" t="s">
        <v>203</v>
      </c>
    </row>
    <row r="169" spans="1:65" s="2" customFormat="1" ht="24" customHeight="1">
      <c r="A169" s="36"/>
      <c r="B169" s="37"/>
      <c r="C169" s="189" t="s">
        <v>204</v>
      </c>
      <c r="D169" s="189" t="s">
        <v>132</v>
      </c>
      <c r="E169" s="190" t="s">
        <v>205</v>
      </c>
      <c r="F169" s="191" t="s">
        <v>206</v>
      </c>
      <c r="G169" s="192" t="s">
        <v>202</v>
      </c>
      <c r="H169" s="193">
        <v>1260</v>
      </c>
      <c r="I169" s="194"/>
      <c r="J169" s="195">
        <f>ROUND(I169*H169,2)</f>
        <v>0</v>
      </c>
      <c r="K169" s="191" t="s">
        <v>136</v>
      </c>
      <c r="L169" s="41"/>
      <c r="M169" s="196" t="s">
        <v>19</v>
      </c>
      <c r="N169" s="197" t="s">
        <v>40</v>
      </c>
      <c r="O169" s="66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0" t="s">
        <v>137</v>
      </c>
      <c r="AT169" s="200" t="s">
        <v>132</v>
      </c>
      <c r="AU169" s="200" t="s">
        <v>79</v>
      </c>
      <c r="AY169" s="19" t="s">
        <v>129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9" t="s">
        <v>77</v>
      </c>
      <c r="BK169" s="201">
        <f>ROUND(I169*H169,2)</f>
        <v>0</v>
      </c>
      <c r="BL169" s="19" t="s">
        <v>137</v>
      </c>
      <c r="BM169" s="200" t="s">
        <v>207</v>
      </c>
    </row>
    <row r="170" spans="1:65" s="14" customFormat="1" ht="11.25">
      <c r="B170" s="213"/>
      <c r="C170" s="214"/>
      <c r="D170" s="204" t="s">
        <v>138</v>
      </c>
      <c r="E170" s="215" t="s">
        <v>19</v>
      </c>
      <c r="F170" s="216" t="s">
        <v>208</v>
      </c>
      <c r="G170" s="214"/>
      <c r="H170" s="217">
        <v>1260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138</v>
      </c>
      <c r="AU170" s="223" t="s">
        <v>79</v>
      </c>
      <c r="AV170" s="14" t="s">
        <v>79</v>
      </c>
      <c r="AW170" s="14" t="s">
        <v>31</v>
      </c>
      <c r="AX170" s="14" t="s">
        <v>69</v>
      </c>
      <c r="AY170" s="223" t="s">
        <v>129</v>
      </c>
    </row>
    <row r="171" spans="1:65" s="15" customFormat="1" ht="11.25">
      <c r="B171" s="224"/>
      <c r="C171" s="225"/>
      <c r="D171" s="204" t="s">
        <v>138</v>
      </c>
      <c r="E171" s="226" t="s">
        <v>19</v>
      </c>
      <c r="F171" s="227" t="s">
        <v>142</v>
      </c>
      <c r="G171" s="225"/>
      <c r="H171" s="228">
        <v>1260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AT171" s="234" t="s">
        <v>138</v>
      </c>
      <c r="AU171" s="234" t="s">
        <v>79</v>
      </c>
      <c r="AV171" s="15" t="s">
        <v>137</v>
      </c>
      <c r="AW171" s="15" t="s">
        <v>31</v>
      </c>
      <c r="AX171" s="15" t="s">
        <v>77</v>
      </c>
      <c r="AY171" s="234" t="s">
        <v>129</v>
      </c>
    </row>
    <row r="172" spans="1:65" s="2" customFormat="1" ht="16.5" customHeight="1">
      <c r="A172" s="36"/>
      <c r="B172" s="37"/>
      <c r="C172" s="189" t="s">
        <v>163</v>
      </c>
      <c r="D172" s="189" t="s">
        <v>132</v>
      </c>
      <c r="E172" s="190" t="s">
        <v>209</v>
      </c>
      <c r="F172" s="191" t="s">
        <v>210</v>
      </c>
      <c r="G172" s="192" t="s">
        <v>198</v>
      </c>
      <c r="H172" s="193">
        <v>100.917</v>
      </c>
      <c r="I172" s="194"/>
      <c r="J172" s="195">
        <f>ROUND(I172*H172,2)</f>
        <v>0</v>
      </c>
      <c r="K172" s="191" t="s">
        <v>136</v>
      </c>
      <c r="L172" s="41"/>
      <c r="M172" s="196" t="s">
        <v>19</v>
      </c>
      <c r="N172" s="197" t="s">
        <v>40</v>
      </c>
      <c r="O172" s="66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0" t="s">
        <v>137</v>
      </c>
      <c r="AT172" s="200" t="s">
        <v>132</v>
      </c>
      <c r="AU172" s="200" t="s">
        <v>79</v>
      </c>
      <c r="AY172" s="19" t="s">
        <v>129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9" t="s">
        <v>77</v>
      </c>
      <c r="BK172" s="201">
        <f>ROUND(I172*H172,2)</f>
        <v>0</v>
      </c>
      <c r="BL172" s="19" t="s">
        <v>137</v>
      </c>
      <c r="BM172" s="200" t="s">
        <v>211</v>
      </c>
    </row>
    <row r="173" spans="1:65" s="2" customFormat="1" ht="24" customHeight="1">
      <c r="A173" s="36"/>
      <c r="B173" s="37"/>
      <c r="C173" s="189" t="s">
        <v>8</v>
      </c>
      <c r="D173" s="189" t="s">
        <v>132</v>
      </c>
      <c r="E173" s="190" t="s">
        <v>212</v>
      </c>
      <c r="F173" s="191" t="s">
        <v>213</v>
      </c>
      <c r="G173" s="192" t="s">
        <v>198</v>
      </c>
      <c r="H173" s="193">
        <v>1917.423</v>
      </c>
      <c r="I173" s="194"/>
      <c r="J173" s="195">
        <f>ROUND(I173*H173,2)</f>
        <v>0</v>
      </c>
      <c r="K173" s="191" t="s">
        <v>136</v>
      </c>
      <c r="L173" s="41"/>
      <c r="M173" s="196" t="s">
        <v>19</v>
      </c>
      <c r="N173" s="197" t="s">
        <v>40</v>
      </c>
      <c r="O173" s="66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0" t="s">
        <v>137</v>
      </c>
      <c r="AT173" s="200" t="s">
        <v>132</v>
      </c>
      <c r="AU173" s="200" t="s">
        <v>79</v>
      </c>
      <c r="AY173" s="19" t="s">
        <v>129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9" t="s">
        <v>77</v>
      </c>
      <c r="BK173" s="201">
        <f>ROUND(I173*H173,2)</f>
        <v>0</v>
      </c>
      <c r="BL173" s="19" t="s">
        <v>137</v>
      </c>
      <c r="BM173" s="200" t="s">
        <v>214</v>
      </c>
    </row>
    <row r="174" spans="1:65" s="14" customFormat="1" ht="11.25">
      <c r="B174" s="213"/>
      <c r="C174" s="214"/>
      <c r="D174" s="204" t="s">
        <v>138</v>
      </c>
      <c r="E174" s="215" t="s">
        <v>19</v>
      </c>
      <c r="F174" s="216" t="s">
        <v>215</v>
      </c>
      <c r="G174" s="214"/>
      <c r="H174" s="217">
        <v>1917.423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138</v>
      </c>
      <c r="AU174" s="223" t="s">
        <v>79</v>
      </c>
      <c r="AV174" s="14" t="s">
        <v>79</v>
      </c>
      <c r="AW174" s="14" t="s">
        <v>31</v>
      </c>
      <c r="AX174" s="14" t="s">
        <v>69</v>
      </c>
      <c r="AY174" s="223" t="s">
        <v>129</v>
      </c>
    </row>
    <row r="175" spans="1:65" s="15" customFormat="1" ht="11.25">
      <c r="B175" s="224"/>
      <c r="C175" s="225"/>
      <c r="D175" s="204" t="s">
        <v>138</v>
      </c>
      <c r="E175" s="226" t="s">
        <v>19</v>
      </c>
      <c r="F175" s="227" t="s">
        <v>142</v>
      </c>
      <c r="G175" s="225"/>
      <c r="H175" s="228">
        <v>1917.423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AT175" s="234" t="s">
        <v>138</v>
      </c>
      <c r="AU175" s="234" t="s">
        <v>79</v>
      </c>
      <c r="AV175" s="15" t="s">
        <v>137</v>
      </c>
      <c r="AW175" s="15" t="s">
        <v>31</v>
      </c>
      <c r="AX175" s="15" t="s">
        <v>77</v>
      </c>
      <c r="AY175" s="234" t="s">
        <v>129</v>
      </c>
    </row>
    <row r="176" spans="1:65" s="2" customFormat="1" ht="24" customHeight="1">
      <c r="A176" s="36"/>
      <c r="B176" s="37"/>
      <c r="C176" s="189" t="s">
        <v>216</v>
      </c>
      <c r="D176" s="189" t="s">
        <v>132</v>
      </c>
      <c r="E176" s="190" t="s">
        <v>217</v>
      </c>
      <c r="F176" s="191" t="s">
        <v>218</v>
      </c>
      <c r="G176" s="192" t="s">
        <v>198</v>
      </c>
      <c r="H176" s="193">
        <v>55</v>
      </c>
      <c r="I176" s="194"/>
      <c r="J176" s="195">
        <f>ROUND(I176*H176,2)</f>
        <v>0</v>
      </c>
      <c r="K176" s="191" t="s">
        <v>136</v>
      </c>
      <c r="L176" s="41"/>
      <c r="M176" s="196" t="s">
        <v>19</v>
      </c>
      <c r="N176" s="197" t="s">
        <v>40</v>
      </c>
      <c r="O176" s="66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0" t="s">
        <v>137</v>
      </c>
      <c r="AT176" s="200" t="s">
        <v>132</v>
      </c>
      <c r="AU176" s="200" t="s">
        <v>79</v>
      </c>
      <c r="AY176" s="19" t="s">
        <v>129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9" t="s">
        <v>77</v>
      </c>
      <c r="BK176" s="201">
        <f>ROUND(I176*H176,2)</f>
        <v>0</v>
      </c>
      <c r="BL176" s="19" t="s">
        <v>137</v>
      </c>
      <c r="BM176" s="200" t="s">
        <v>219</v>
      </c>
    </row>
    <row r="177" spans="1:65" s="14" customFormat="1" ht="11.25">
      <c r="B177" s="213"/>
      <c r="C177" s="214"/>
      <c r="D177" s="204" t="s">
        <v>138</v>
      </c>
      <c r="E177" s="215" t="s">
        <v>19</v>
      </c>
      <c r="F177" s="216" t="s">
        <v>220</v>
      </c>
      <c r="G177" s="214"/>
      <c r="H177" s="217">
        <v>55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138</v>
      </c>
      <c r="AU177" s="223" t="s">
        <v>79</v>
      </c>
      <c r="AV177" s="14" t="s">
        <v>79</v>
      </c>
      <c r="AW177" s="14" t="s">
        <v>31</v>
      </c>
      <c r="AX177" s="14" t="s">
        <v>77</v>
      </c>
      <c r="AY177" s="223" t="s">
        <v>129</v>
      </c>
    </row>
    <row r="178" spans="1:65" s="2" customFormat="1" ht="24" customHeight="1">
      <c r="A178" s="36"/>
      <c r="B178" s="37"/>
      <c r="C178" s="189" t="s">
        <v>178</v>
      </c>
      <c r="D178" s="189" t="s">
        <v>132</v>
      </c>
      <c r="E178" s="190" t="s">
        <v>221</v>
      </c>
      <c r="F178" s="191" t="s">
        <v>222</v>
      </c>
      <c r="G178" s="192" t="s">
        <v>198</v>
      </c>
      <c r="H178" s="193">
        <v>50.917000000000002</v>
      </c>
      <c r="I178" s="194"/>
      <c r="J178" s="195">
        <f>ROUND(I178*H178,2)</f>
        <v>0</v>
      </c>
      <c r="K178" s="191" t="s">
        <v>136</v>
      </c>
      <c r="L178" s="41"/>
      <c r="M178" s="196" t="s">
        <v>19</v>
      </c>
      <c r="N178" s="197" t="s">
        <v>40</v>
      </c>
      <c r="O178" s="66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0" t="s">
        <v>137</v>
      </c>
      <c r="AT178" s="200" t="s">
        <v>132</v>
      </c>
      <c r="AU178" s="200" t="s">
        <v>79</v>
      </c>
      <c r="AY178" s="19" t="s">
        <v>129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9" t="s">
        <v>77</v>
      </c>
      <c r="BK178" s="201">
        <f>ROUND(I178*H178,2)</f>
        <v>0</v>
      </c>
      <c r="BL178" s="19" t="s">
        <v>137</v>
      </c>
      <c r="BM178" s="200" t="s">
        <v>223</v>
      </c>
    </row>
    <row r="179" spans="1:65" s="14" customFormat="1" ht="11.25">
      <c r="B179" s="213"/>
      <c r="C179" s="214"/>
      <c r="D179" s="204" t="s">
        <v>138</v>
      </c>
      <c r="E179" s="215" t="s">
        <v>19</v>
      </c>
      <c r="F179" s="216" t="s">
        <v>224</v>
      </c>
      <c r="G179" s="214"/>
      <c r="H179" s="217">
        <v>50.917000000000002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138</v>
      </c>
      <c r="AU179" s="223" t="s">
        <v>79</v>
      </c>
      <c r="AV179" s="14" t="s">
        <v>79</v>
      </c>
      <c r="AW179" s="14" t="s">
        <v>31</v>
      </c>
      <c r="AX179" s="14" t="s">
        <v>69</v>
      </c>
      <c r="AY179" s="223" t="s">
        <v>129</v>
      </c>
    </row>
    <row r="180" spans="1:65" s="16" customFormat="1" ht="11.25">
      <c r="B180" s="235"/>
      <c r="C180" s="236"/>
      <c r="D180" s="204" t="s">
        <v>138</v>
      </c>
      <c r="E180" s="237" t="s">
        <v>19</v>
      </c>
      <c r="F180" s="238" t="s">
        <v>225</v>
      </c>
      <c r="G180" s="236"/>
      <c r="H180" s="239">
        <v>50.917000000000002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138</v>
      </c>
      <c r="AU180" s="245" t="s">
        <v>79</v>
      </c>
      <c r="AV180" s="16" t="s">
        <v>146</v>
      </c>
      <c r="AW180" s="16" t="s">
        <v>31</v>
      </c>
      <c r="AX180" s="16" t="s">
        <v>77</v>
      </c>
      <c r="AY180" s="245" t="s">
        <v>129</v>
      </c>
    </row>
    <row r="181" spans="1:65" s="12" customFormat="1" ht="25.9" customHeight="1">
      <c r="B181" s="173"/>
      <c r="C181" s="174"/>
      <c r="D181" s="175" t="s">
        <v>68</v>
      </c>
      <c r="E181" s="176" t="s">
        <v>226</v>
      </c>
      <c r="F181" s="176" t="s">
        <v>227</v>
      </c>
      <c r="G181" s="174"/>
      <c r="H181" s="174"/>
      <c r="I181" s="177"/>
      <c r="J181" s="178">
        <f>BK181</f>
        <v>0</v>
      </c>
      <c r="K181" s="174"/>
      <c r="L181" s="179"/>
      <c r="M181" s="180"/>
      <c r="N181" s="181"/>
      <c r="O181" s="181"/>
      <c r="P181" s="182">
        <f>P182+P185+P188+P191+P252+P281+P307+P309</f>
        <v>0</v>
      </c>
      <c r="Q181" s="181"/>
      <c r="R181" s="182">
        <f>R182+R185+R188+R191+R252+R281+R307+R309</f>
        <v>0</v>
      </c>
      <c r="S181" s="181"/>
      <c r="T181" s="183">
        <f>T182+T185+T188+T191+T252+T281+T307+T309</f>
        <v>0</v>
      </c>
      <c r="AR181" s="184" t="s">
        <v>79</v>
      </c>
      <c r="AT181" s="185" t="s">
        <v>68</v>
      </c>
      <c r="AU181" s="185" t="s">
        <v>69</v>
      </c>
      <c r="AY181" s="184" t="s">
        <v>129</v>
      </c>
      <c r="BK181" s="186">
        <f>BK182+BK185+BK188+BK191+BK252+BK281+BK307+BK309</f>
        <v>0</v>
      </c>
    </row>
    <row r="182" spans="1:65" s="12" customFormat="1" ht="22.9" customHeight="1">
      <c r="B182" s="173"/>
      <c r="C182" s="174"/>
      <c r="D182" s="175" t="s">
        <v>68</v>
      </c>
      <c r="E182" s="187" t="s">
        <v>228</v>
      </c>
      <c r="F182" s="187" t="s">
        <v>229</v>
      </c>
      <c r="G182" s="174"/>
      <c r="H182" s="174"/>
      <c r="I182" s="177"/>
      <c r="J182" s="188">
        <f>BK182</f>
        <v>0</v>
      </c>
      <c r="K182" s="174"/>
      <c r="L182" s="179"/>
      <c r="M182" s="180"/>
      <c r="N182" s="181"/>
      <c r="O182" s="181"/>
      <c r="P182" s="182">
        <f>SUM(P183:P184)</f>
        <v>0</v>
      </c>
      <c r="Q182" s="181"/>
      <c r="R182" s="182">
        <f>SUM(R183:R184)</f>
        <v>0</v>
      </c>
      <c r="S182" s="181"/>
      <c r="T182" s="183">
        <f>SUM(T183:T184)</f>
        <v>0</v>
      </c>
      <c r="AR182" s="184" t="s">
        <v>79</v>
      </c>
      <c r="AT182" s="185" t="s">
        <v>68</v>
      </c>
      <c r="AU182" s="185" t="s">
        <v>77</v>
      </c>
      <c r="AY182" s="184" t="s">
        <v>129</v>
      </c>
      <c r="BK182" s="186">
        <f>SUM(BK183:BK184)</f>
        <v>0</v>
      </c>
    </row>
    <row r="183" spans="1:65" s="2" customFormat="1" ht="16.5" customHeight="1">
      <c r="A183" s="36"/>
      <c r="B183" s="37"/>
      <c r="C183" s="189" t="s">
        <v>230</v>
      </c>
      <c r="D183" s="189" t="s">
        <v>132</v>
      </c>
      <c r="E183" s="190" t="s">
        <v>231</v>
      </c>
      <c r="F183" s="191" t="s">
        <v>232</v>
      </c>
      <c r="G183" s="192" t="s">
        <v>135</v>
      </c>
      <c r="H183" s="193">
        <v>1373.32</v>
      </c>
      <c r="I183" s="194"/>
      <c r="J183" s="195">
        <f>ROUND(I183*H183,2)</f>
        <v>0</v>
      </c>
      <c r="K183" s="191" t="s">
        <v>136</v>
      </c>
      <c r="L183" s="41"/>
      <c r="M183" s="196" t="s">
        <v>19</v>
      </c>
      <c r="N183" s="197" t="s">
        <v>40</v>
      </c>
      <c r="O183" s="66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0" t="s">
        <v>178</v>
      </c>
      <c r="AT183" s="200" t="s">
        <v>132</v>
      </c>
      <c r="AU183" s="200" t="s">
        <v>79</v>
      </c>
      <c r="AY183" s="19" t="s">
        <v>129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9" t="s">
        <v>77</v>
      </c>
      <c r="BK183" s="201">
        <f>ROUND(I183*H183,2)</f>
        <v>0</v>
      </c>
      <c r="BL183" s="19" t="s">
        <v>178</v>
      </c>
      <c r="BM183" s="200" t="s">
        <v>233</v>
      </c>
    </row>
    <row r="184" spans="1:65" s="2" customFormat="1" ht="16.5" customHeight="1">
      <c r="A184" s="36"/>
      <c r="B184" s="37"/>
      <c r="C184" s="189" t="s">
        <v>182</v>
      </c>
      <c r="D184" s="189" t="s">
        <v>132</v>
      </c>
      <c r="E184" s="190" t="s">
        <v>234</v>
      </c>
      <c r="F184" s="191" t="s">
        <v>235</v>
      </c>
      <c r="G184" s="192" t="s">
        <v>135</v>
      </c>
      <c r="H184" s="193">
        <v>1606.405</v>
      </c>
      <c r="I184" s="194"/>
      <c r="J184" s="195">
        <f>ROUND(I184*H184,2)</f>
        <v>0</v>
      </c>
      <c r="K184" s="191" t="s">
        <v>136</v>
      </c>
      <c r="L184" s="41"/>
      <c r="M184" s="196" t="s">
        <v>19</v>
      </c>
      <c r="N184" s="197" t="s">
        <v>40</v>
      </c>
      <c r="O184" s="66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0" t="s">
        <v>178</v>
      </c>
      <c r="AT184" s="200" t="s">
        <v>132</v>
      </c>
      <c r="AU184" s="200" t="s">
        <v>79</v>
      </c>
      <c r="AY184" s="19" t="s">
        <v>129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9" t="s">
        <v>77</v>
      </c>
      <c r="BK184" s="201">
        <f>ROUND(I184*H184,2)</f>
        <v>0</v>
      </c>
      <c r="BL184" s="19" t="s">
        <v>178</v>
      </c>
      <c r="BM184" s="200" t="s">
        <v>236</v>
      </c>
    </row>
    <row r="185" spans="1:65" s="12" customFormat="1" ht="22.9" customHeight="1">
      <c r="B185" s="173"/>
      <c r="C185" s="174"/>
      <c r="D185" s="175" t="s">
        <v>68</v>
      </c>
      <c r="E185" s="187" t="s">
        <v>237</v>
      </c>
      <c r="F185" s="187" t="s">
        <v>238</v>
      </c>
      <c r="G185" s="174"/>
      <c r="H185" s="174"/>
      <c r="I185" s="177"/>
      <c r="J185" s="188">
        <f>BK185</f>
        <v>0</v>
      </c>
      <c r="K185" s="174"/>
      <c r="L185" s="179"/>
      <c r="M185" s="180"/>
      <c r="N185" s="181"/>
      <c r="O185" s="181"/>
      <c r="P185" s="182">
        <f>SUM(P186:P187)</f>
        <v>0</v>
      </c>
      <c r="Q185" s="181"/>
      <c r="R185" s="182">
        <f>SUM(R186:R187)</f>
        <v>0</v>
      </c>
      <c r="S185" s="181"/>
      <c r="T185" s="183">
        <f>SUM(T186:T187)</f>
        <v>0</v>
      </c>
      <c r="AR185" s="184" t="s">
        <v>79</v>
      </c>
      <c r="AT185" s="185" t="s">
        <v>68</v>
      </c>
      <c r="AU185" s="185" t="s">
        <v>77</v>
      </c>
      <c r="AY185" s="184" t="s">
        <v>129</v>
      </c>
      <c r="BK185" s="186">
        <f>SUM(BK186:BK187)</f>
        <v>0</v>
      </c>
    </row>
    <row r="186" spans="1:65" s="2" customFormat="1" ht="16.5" customHeight="1">
      <c r="A186" s="36"/>
      <c r="B186" s="37"/>
      <c r="C186" s="189" t="s">
        <v>239</v>
      </c>
      <c r="D186" s="189" t="s">
        <v>132</v>
      </c>
      <c r="E186" s="190" t="s">
        <v>240</v>
      </c>
      <c r="F186" s="191" t="s">
        <v>241</v>
      </c>
      <c r="G186" s="192" t="s">
        <v>242</v>
      </c>
      <c r="H186" s="193">
        <v>1</v>
      </c>
      <c r="I186" s="194"/>
      <c r="J186" s="195">
        <f>ROUND(I186*H186,2)</f>
        <v>0</v>
      </c>
      <c r="K186" s="191" t="s">
        <v>19</v>
      </c>
      <c r="L186" s="41"/>
      <c r="M186" s="196" t="s">
        <v>19</v>
      </c>
      <c r="N186" s="197" t="s">
        <v>40</v>
      </c>
      <c r="O186" s="66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0" t="s">
        <v>178</v>
      </c>
      <c r="AT186" s="200" t="s">
        <v>132</v>
      </c>
      <c r="AU186" s="200" t="s">
        <v>79</v>
      </c>
      <c r="AY186" s="19" t="s">
        <v>129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9" t="s">
        <v>77</v>
      </c>
      <c r="BK186" s="201">
        <f>ROUND(I186*H186,2)</f>
        <v>0</v>
      </c>
      <c r="BL186" s="19" t="s">
        <v>178</v>
      </c>
      <c r="BM186" s="200" t="s">
        <v>243</v>
      </c>
    </row>
    <row r="187" spans="1:65" s="2" customFormat="1" ht="16.5" customHeight="1">
      <c r="A187" s="36"/>
      <c r="B187" s="37"/>
      <c r="C187" s="189" t="s">
        <v>189</v>
      </c>
      <c r="D187" s="189" t="s">
        <v>132</v>
      </c>
      <c r="E187" s="190" t="s">
        <v>244</v>
      </c>
      <c r="F187" s="191" t="s">
        <v>245</v>
      </c>
      <c r="G187" s="192" t="s">
        <v>242</v>
      </c>
      <c r="H187" s="193">
        <v>2</v>
      </c>
      <c r="I187" s="194"/>
      <c r="J187" s="195">
        <f>ROUND(I187*H187,2)</f>
        <v>0</v>
      </c>
      <c r="K187" s="191" t="s">
        <v>136</v>
      </c>
      <c r="L187" s="41"/>
      <c r="M187" s="196" t="s">
        <v>19</v>
      </c>
      <c r="N187" s="197" t="s">
        <v>40</v>
      </c>
      <c r="O187" s="66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0" t="s">
        <v>178</v>
      </c>
      <c r="AT187" s="200" t="s">
        <v>132</v>
      </c>
      <c r="AU187" s="200" t="s">
        <v>79</v>
      </c>
      <c r="AY187" s="19" t="s">
        <v>129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9" t="s">
        <v>77</v>
      </c>
      <c r="BK187" s="201">
        <f>ROUND(I187*H187,2)</f>
        <v>0</v>
      </c>
      <c r="BL187" s="19" t="s">
        <v>178</v>
      </c>
      <c r="BM187" s="200" t="s">
        <v>246</v>
      </c>
    </row>
    <row r="188" spans="1:65" s="12" customFormat="1" ht="22.9" customHeight="1">
      <c r="B188" s="173"/>
      <c r="C188" s="174"/>
      <c r="D188" s="175" t="s">
        <v>68</v>
      </c>
      <c r="E188" s="187" t="s">
        <v>247</v>
      </c>
      <c r="F188" s="187" t="s">
        <v>248</v>
      </c>
      <c r="G188" s="174"/>
      <c r="H188" s="174"/>
      <c r="I188" s="177"/>
      <c r="J188" s="188">
        <f>BK188</f>
        <v>0</v>
      </c>
      <c r="K188" s="174"/>
      <c r="L188" s="179"/>
      <c r="M188" s="180"/>
      <c r="N188" s="181"/>
      <c r="O188" s="181"/>
      <c r="P188" s="182">
        <f>SUM(P189:P190)</f>
        <v>0</v>
      </c>
      <c r="Q188" s="181"/>
      <c r="R188" s="182">
        <f>SUM(R189:R190)</f>
        <v>0</v>
      </c>
      <c r="S188" s="181"/>
      <c r="T188" s="183">
        <f>SUM(T189:T190)</f>
        <v>0</v>
      </c>
      <c r="AR188" s="184" t="s">
        <v>79</v>
      </c>
      <c r="AT188" s="185" t="s">
        <v>68</v>
      </c>
      <c r="AU188" s="185" t="s">
        <v>77</v>
      </c>
      <c r="AY188" s="184" t="s">
        <v>129</v>
      </c>
      <c r="BK188" s="186">
        <f>SUM(BK189:BK190)</f>
        <v>0</v>
      </c>
    </row>
    <row r="189" spans="1:65" s="2" customFormat="1" ht="16.5" customHeight="1">
      <c r="A189" s="36"/>
      <c r="B189" s="37"/>
      <c r="C189" s="189" t="s">
        <v>7</v>
      </c>
      <c r="D189" s="189" t="s">
        <v>132</v>
      </c>
      <c r="E189" s="190" t="s">
        <v>249</v>
      </c>
      <c r="F189" s="191" t="s">
        <v>250</v>
      </c>
      <c r="G189" s="192" t="s">
        <v>242</v>
      </c>
      <c r="H189" s="193">
        <v>1</v>
      </c>
      <c r="I189" s="194"/>
      <c r="J189" s="195">
        <f>ROUND(I189*H189,2)</f>
        <v>0</v>
      </c>
      <c r="K189" s="191" t="s">
        <v>136</v>
      </c>
      <c r="L189" s="41"/>
      <c r="M189" s="196" t="s">
        <v>19</v>
      </c>
      <c r="N189" s="197" t="s">
        <v>40</v>
      </c>
      <c r="O189" s="66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0" t="s">
        <v>178</v>
      </c>
      <c r="AT189" s="200" t="s">
        <v>132</v>
      </c>
      <c r="AU189" s="200" t="s">
        <v>79</v>
      </c>
      <c r="AY189" s="19" t="s">
        <v>129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9" t="s">
        <v>77</v>
      </c>
      <c r="BK189" s="201">
        <f>ROUND(I189*H189,2)</f>
        <v>0</v>
      </c>
      <c r="BL189" s="19" t="s">
        <v>178</v>
      </c>
      <c r="BM189" s="200" t="s">
        <v>251</v>
      </c>
    </row>
    <row r="190" spans="1:65" s="2" customFormat="1" ht="16.5" customHeight="1">
      <c r="A190" s="36"/>
      <c r="B190" s="37"/>
      <c r="C190" s="189" t="s">
        <v>199</v>
      </c>
      <c r="D190" s="189" t="s">
        <v>132</v>
      </c>
      <c r="E190" s="190" t="s">
        <v>252</v>
      </c>
      <c r="F190" s="191" t="s">
        <v>253</v>
      </c>
      <c r="G190" s="192" t="s">
        <v>254</v>
      </c>
      <c r="H190" s="193">
        <v>1</v>
      </c>
      <c r="I190" s="194"/>
      <c r="J190" s="195">
        <f>ROUND(I190*H190,2)</f>
        <v>0</v>
      </c>
      <c r="K190" s="191" t="s">
        <v>19</v>
      </c>
      <c r="L190" s="41"/>
      <c r="M190" s="196" t="s">
        <v>19</v>
      </c>
      <c r="N190" s="197" t="s">
        <v>40</v>
      </c>
      <c r="O190" s="66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0" t="s">
        <v>178</v>
      </c>
      <c r="AT190" s="200" t="s">
        <v>132</v>
      </c>
      <c r="AU190" s="200" t="s">
        <v>79</v>
      </c>
      <c r="AY190" s="19" t="s">
        <v>129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9" t="s">
        <v>77</v>
      </c>
      <c r="BK190" s="201">
        <f>ROUND(I190*H190,2)</f>
        <v>0</v>
      </c>
      <c r="BL190" s="19" t="s">
        <v>178</v>
      </c>
      <c r="BM190" s="200" t="s">
        <v>255</v>
      </c>
    </row>
    <row r="191" spans="1:65" s="12" customFormat="1" ht="22.9" customHeight="1">
      <c r="B191" s="173"/>
      <c r="C191" s="174"/>
      <c r="D191" s="175" t="s">
        <v>68</v>
      </c>
      <c r="E191" s="187" t="s">
        <v>256</v>
      </c>
      <c r="F191" s="187" t="s">
        <v>257</v>
      </c>
      <c r="G191" s="174"/>
      <c r="H191" s="174"/>
      <c r="I191" s="177"/>
      <c r="J191" s="188">
        <f>BK191</f>
        <v>0</v>
      </c>
      <c r="K191" s="174"/>
      <c r="L191" s="179"/>
      <c r="M191" s="180"/>
      <c r="N191" s="181"/>
      <c r="O191" s="181"/>
      <c r="P191" s="182">
        <f>SUM(P192:P251)</f>
        <v>0</v>
      </c>
      <c r="Q191" s="181"/>
      <c r="R191" s="182">
        <f>SUM(R192:R251)</f>
        <v>0</v>
      </c>
      <c r="S191" s="181"/>
      <c r="T191" s="183">
        <f>SUM(T192:T251)</f>
        <v>0</v>
      </c>
      <c r="AR191" s="184" t="s">
        <v>79</v>
      </c>
      <c r="AT191" s="185" t="s">
        <v>68</v>
      </c>
      <c r="AU191" s="185" t="s">
        <v>77</v>
      </c>
      <c r="AY191" s="184" t="s">
        <v>129</v>
      </c>
      <c r="BK191" s="186">
        <f>SUM(BK192:BK251)</f>
        <v>0</v>
      </c>
    </row>
    <row r="192" spans="1:65" s="2" customFormat="1" ht="24" customHeight="1">
      <c r="A192" s="36"/>
      <c r="B192" s="37"/>
      <c r="C192" s="189" t="s">
        <v>258</v>
      </c>
      <c r="D192" s="189" t="s">
        <v>132</v>
      </c>
      <c r="E192" s="190" t="s">
        <v>259</v>
      </c>
      <c r="F192" s="191" t="s">
        <v>260</v>
      </c>
      <c r="G192" s="192" t="s">
        <v>202</v>
      </c>
      <c r="H192" s="193">
        <v>11.3</v>
      </c>
      <c r="I192" s="194"/>
      <c r="J192" s="195">
        <f>ROUND(I192*H192,2)</f>
        <v>0</v>
      </c>
      <c r="K192" s="191" t="s">
        <v>136</v>
      </c>
      <c r="L192" s="41"/>
      <c r="M192" s="196" t="s">
        <v>19</v>
      </c>
      <c r="N192" s="197" t="s">
        <v>40</v>
      </c>
      <c r="O192" s="66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0" t="s">
        <v>178</v>
      </c>
      <c r="AT192" s="200" t="s">
        <v>132</v>
      </c>
      <c r="AU192" s="200" t="s">
        <v>79</v>
      </c>
      <c r="AY192" s="19" t="s">
        <v>129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9" t="s">
        <v>77</v>
      </c>
      <c r="BK192" s="201">
        <f>ROUND(I192*H192,2)</f>
        <v>0</v>
      </c>
      <c r="BL192" s="19" t="s">
        <v>178</v>
      </c>
      <c r="BM192" s="200" t="s">
        <v>216</v>
      </c>
    </row>
    <row r="193" spans="1:65" s="13" customFormat="1" ht="11.25">
      <c r="B193" s="202"/>
      <c r="C193" s="203"/>
      <c r="D193" s="204" t="s">
        <v>138</v>
      </c>
      <c r="E193" s="205" t="s">
        <v>19</v>
      </c>
      <c r="F193" s="206" t="s">
        <v>139</v>
      </c>
      <c r="G193" s="203"/>
      <c r="H193" s="205" t="s">
        <v>19</v>
      </c>
      <c r="I193" s="207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138</v>
      </c>
      <c r="AU193" s="212" t="s">
        <v>79</v>
      </c>
      <c r="AV193" s="13" t="s">
        <v>77</v>
      </c>
      <c r="AW193" s="13" t="s">
        <v>31</v>
      </c>
      <c r="AX193" s="13" t="s">
        <v>69</v>
      </c>
      <c r="AY193" s="212" t="s">
        <v>129</v>
      </c>
    </row>
    <row r="194" spans="1:65" s="13" customFormat="1" ht="11.25">
      <c r="B194" s="202"/>
      <c r="C194" s="203"/>
      <c r="D194" s="204" t="s">
        <v>138</v>
      </c>
      <c r="E194" s="205" t="s">
        <v>19</v>
      </c>
      <c r="F194" s="206" t="s">
        <v>261</v>
      </c>
      <c r="G194" s="203"/>
      <c r="H194" s="205" t="s">
        <v>19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138</v>
      </c>
      <c r="AU194" s="212" t="s">
        <v>79</v>
      </c>
      <c r="AV194" s="13" t="s">
        <v>77</v>
      </c>
      <c r="AW194" s="13" t="s">
        <v>31</v>
      </c>
      <c r="AX194" s="13" t="s">
        <v>69</v>
      </c>
      <c r="AY194" s="212" t="s">
        <v>129</v>
      </c>
    </row>
    <row r="195" spans="1:65" s="13" customFormat="1" ht="11.25">
      <c r="B195" s="202"/>
      <c r="C195" s="203"/>
      <c r="D195" s="204" t="s">
        <v>138</v>
      </c>
      <c r="E195" s="205" t="s">
        <v>19</v>
      </c>
      <c r="F195" s="206" t="s">
        <v>166</v>
      </c>
      <c r="G195" s="203"/>
      <c r="H195" s="205" t="s">
        <v>19</v>
      </c>
      <c r="I195" s="207"/>
      <c r="J195" s="203"/>
      <c r="K195" s="203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138</v>
      </c>
      <c r="AU195" s="212" t="s">
        <v>79</v>
      </c>
      <c r="AV195" s="13" t="s">
        <v>77</v>
      </c>
      <c r="AW195" s="13" t="s">
        <v>31</v>
      </c>
      <c r="AX195" s="13" t="s">
        <v>69</v>
      </c>
      <c r="AY195" s="212" t="s">
        <v>129</v>
      </c>
    </row>
    <row r="196" spans="1:65" s="14" customFormat="1" ht="11.25">
      <c r="B196" s="213"/>
      <c r="C196" s="214"/>
      <c r="D196" s="204" t="s">
        <v>138</v>
      </c>
      <c r="E196" s="215" t="s">
        <v>19</v>
      </c>
      <c r="F196" s="216" t="s">
        <v>262</v>
      </c>
      <c r="G196" s="214"/>
      <c r="H196" s="217">
        <v>1.5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138</v>
      </c>
      <c r="AU196" s="223" t="s">
        <v>79</v>
      </c>
      <c r="AV196" s="14" t="s">
        <v>79</v>
      </c>
      <c r="AW196" s="14" t="s">
        <v>31</v>
      </c>
      <c r="AX196" s="14" t="s">
        <v>69</v>
      </c>
      <c r="AY196" s="223" t="s">
        <v>129</v>
      </c>
    </row>
    <row r="197" spans="1:65" s="14" customFormat="1" ht="11.25">
      <c r="B197" s="213"/>
      <c r="C197" s="214"/>
      <c r="D197" s="204" t="s">
        <v>138</v>
      </c>
      <c r="E197" s="215" t="s">
        <v>19</v>
      </c>
      <c r="F197" s="216" t="s">
        <v>263</v>
      </c>
      <c r="G197" s="214"/>
      <c r="H197" s="217">
        <v>1.3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138</v>
      </c>
      <c r="AU197" s="223" t="s">
        <v>79</v>
      </c>
      <c r="AV197" s="14" t="s">
        <v>79</v>
      </c>
      <c r="AW197" s="14" t="s">
        <v>31</v>
      </c>
      <c r="AX197" s="14" t="s">
        <v>69</v>
      </c>
      <c r="AY197" s="223" t="s">
        <v>129</v>
      </c>
    </row>
    <row r="198" spans="1:65" s="14" customFormat="1" ht="11.25">
      <c r="B198" s="213"/>
      <c r="C198" s="214"/>
      <c r="D198" s="204" t="s">
        <v>138</v>
      </c>
      <c r="E198" s="215" t="s">
        <v>19</v>
      </c>
      <c r="F198" s="216" t="s">
        <v>264</v>
      </c>
      <c r="G198" s="214"/>
      <c r="H198" s="217">
        <v>8.5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138</v>
      </c>
      <c r="AU198" s="223" t="s">
        <v>79</v>
      </c>
      <c r="AV198" s="14" t="s">
        <v>79</v>
      </c>
      <c r="AW198" s="14" t="s">
        <v>31</v>
      </c>
      <c r="AX198" s="14" t="s">
        <v>69</v>
      </c>
      <c r="AY198" s="223" t="s">
        <v>129</v>
      </c>
    </row>
    <row r="199" spans="1:65" s="15" customFormat="1" ht="11.25">
      <c r="B199" s="224"/>
      <c r="C199" s="225"/>
      <c r="D199" s="204" t="s">
        <v>138</v>
      </c>
      <c r="E199" s="226" t="s">
        <v>19</v>
      </c>
      <c r="F199" s="227" t="s">
        <v>142</v>
      </c>
      <c r="G199" s="225"/>
      <c r="H199" s="228">
        <v>11.3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AT199" s="234" t="s">
        <v>138</v>
      </c>
      <c r="AU199" s="234" t="s">
        <v>79</v>
      </c>
      <c r="AV199" s="15" t="s">
        <v>137</v>
      </c>
      <c r="AW199" s="15" t="s">
        <v>31</v>
      </c>
      <c r="AX199" s="15" t="s">
        <v>77</v>
      </c>
      <c r="AY199" s="234" t="s">
        <v>129</v>
      </c>
    </row>
    <row r="200" spans="1:65" s="2" customFormat="1" ht="24" customHeight="1">
      <c r="A200" s="36"/>
      <c r="B200" s="37"/>
      <c r="C200" s="189" t="s">
        <v>203</v>
      </c>
      <c r="D200" s="189" t="s">
        <v>132</v>
      </c>
      <c r="E200" s="190" t="s">
        <v>265</v>
      </c>
      <c r="F200" s="191" t="s">
        <v>266</v>
      </c>
      <c r="G200" s="192" t="s">
        <v>202</v>
      </c>
      <c r="H200" s="193">
        <v>30.85</v>
      </c>
      <c r="I200" s="194"/>
      <c r="J200" s="195">
        <f>ROUND(I200*H200,2)</f>
        <v>0</v>
      </c>
      <c r="K200" s="191" t="s">
        <v>136</v>
      </c>
      <c r="L200" s="41"/>
      <c r="M200" s="196" t="s">
        <v>19</v>
      </c>
      <c r="N200" s="197" t="s">
        <v>40</v>
      </c>
      <c r="O200" s="66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0" t="s">
        <v>178</v>
      </c>
      <c r="AT200" s="200" t="s">
        <v>132</v>
      </c>
      <c r="AU200" s="200" t="s">
        <v>79</v>
      </c>
      <c r="AY200" s="19" t="s">
        <v>129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9" t="s">
        <v>77</v>
      </c>
      <c r="BK200" s="201">
        <f>ROUND(I200*H200,2)</f>
        <v>0</v>
      </c>
      <c r="BL200" s="19" t="s">
        <v>178</v>
      </c>
      <c r="BM200" s="200" t="s">
        <v>267</v>
      </c>
    </row>
    <row r="201" spans="1:65" s="13" customFormat="1" ht="11.25">
      <c r="B201" s="202"/>
      <c r="C201" s="203"/>
      <c r="D201" s="204" t="s">
        <v>138</v>
      </c>
      <c r="E201" s="205" t="s">
        <v>19</v>
      </c>
      <c r="F201" s="206" t="s">
        <v>139</v>
      </c>
      <c r="G201" s="203"/>
      <c r="H201" s="205" t="s">
        <v>19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138</v>
      </c>
      <c r="AU201" s="212" t="s">
        <v>79</v>
      </c>
      <c r="AV201" s="13" t="s">
        <v>77</v>
      </c>
      <c r="AW201" s="13" t="s">
        <v>31</v>
      </c>
      <c r="AX201" s="13" t="s">
        <v>69</v>
      </c>
      <c r="AY201" s="212" t="s">
        <v>129</v>
      </c>
    </row>
    <row r="202" spans="1:65" s="13" customFormat="1" ht="11.25">
      <c r="B202" s="202"/>
      <c r="C202" s="203"/>
      <c r="D202" s="204" t="s">
        <v>138</v>
      </c>
      <c r="E202" s="205" t="s">
        <v>19</v>
      </c>
      <c r="F202" s="206" t="s">
        <v>261</v>
      </c>
      <c r="G202" s="203"/>
      <c r="H202" s="205" t="s">
        <v>19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138</v>
      </c>
      <c r="AU202" s="212" t="s">
        <v>79</v>
      </c>
      <c r="AV202" s="13" t="s">
        <v>77</v>
      </c>
      <c r="AW202" s="13" t="s">
        <v>31</v>
      </c>
      <c r="AX202" s="13" t="s">
        <v>69</v>
      </c>
      <c r="AY202" s="212" t="s">
        <v>129</v>
      </c>
    </row>
    <row r="203" spans="1:65" s="13" customFormat="1" ht="11.25">
      <c r="B203" s="202"/>
      <c r="C203" s="203"/>
      <c r="D203" s="204" t="s">
        <v>138</v>
      </c>
      <c r="E203" s="205" t="s">
        <v>19</v>
      </c>
      <c r="F203" s="206" t="s">
        <v>166</v>
      </c>
      <c r="G203" s="203"/>
      <c r="H203" s="205" t="s">
        <v>19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138</v>
      </c>
      <c r="AU203" s="212" t="s">
        <v>79</v>
      </c>
      <c r="AV203" s="13" t="s">
        <v>77</v>
      </c>
      <c r="AW203" s="13" t="s">
        <v>31</v>
      </c>
      <c r="AX203" s="13" t="s">
        <v>69</v>
      </c>
      <c r="AY203" s="212" t="s">
        <v>129</v>
      </c>
    </row>
    <row r="204" spans="1:65" s="14" customFormat="1" ht="11.25">
      <c r="B204" s="213"/>
      <c r="C204" s="214"/>
      <c r="D204" s="204" t="s">
        <v>138</v>
      </c>
      <c r="E204" s="215" t="s">
        <v>19</v>
      </c>
      <c r="F204" s="216" t="s">
        <v>268</v>
      </c>
      <c r="G204" s="214"/>
      <c r="H204" s="217">
        <v>4.3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138</v>
      </c>
      <c r="AU204" s="223" t="s">
        <v>79</v>
      </c>
      <c r="AV204" s="14" t="s">
        <v>79</v>
      </c>
      <c r="AW204" s="14" t="s">
        <v>31</v>
      </c>
      <c r="AX204" s="14" t="s">
        <v>69</v>
      </c>
      <c r="AY204" s="223" t="s">
        <v>129</v>
      </c>
    </row>
    <row r="205" spans="1:65" s="13" customFormat="1" ht="11.25">
      <c r="B205" s="202"/>
      <c r="C205" s="203"/>
      <c r="D205" s="204" t="s">
        <v>138</v>
      </c>
      <c r="E205" s="205" t="s">
        <v>19</v>
      </c>
      <c r="F205" s="206" t="s">
        <v>174</v>
      </c>
      <c r="G205" s="203"/>
      <c r="H205" s="205" t="s">
        <v>19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138</v>
      </c>
      <c r="AU205" s="212" t="s">
        <v>79</v>
      </c>
      <c r="AV205" s="13" t="s">
        <v>77</v>
      </c>
      <c r="AW205" s="13" t="s">
        <v>31</v>
      </c>
      <c r="AX205" s="13" t="s">
        <v>69</v>
      </c>
      <c r="AY205" s="212" t="s">
        <v>129</v>
      </c>
    </row>
    <row r="206" spans="1:65" s="14" customFormat="1" ht="11.25">
      <c r="B206" s="213"/>
      <c r="C206" s="214"/>
      <c r="D206" s="204" t="s">
        <v>138</v>
      </c>
      <c r="E206" s="215" t="s">
        <v>19</v>
      </c>
      <c r="F206" s="216" t="s">
        <v>269</v>
      </c>
      <c r="G206" s="214"/>
      <c r="H206" s="217">
        <v>26.55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138</v>
      </c>
      <c r="AU206" s="223" t="s">
        <v>79</v>
      </c>
      <c r="AV206" s="14" t="s">
        <v>79</v>
      </c>
      <c r="AW206" s="14" t="s">
        <v>31</v>
      </c>
      <c r="AX206" s="14" t="s">
        <v>69</v>
      </c>
      <c r="AY206" s="223" t="s">
        <v>129</v>
      </c>
    </row>
    <row r="207" spans="1:65" s="15" customFormat="1" ht="11.25">
      <c r="B207" s="224"/>
      <c r="C207" s="225"/>
      <c r="D207" s="204" t="s">
        <v>138</v>
      </c>
      <c r="E207" s="226" t="s">
        <v>19</v>
      </c>
      <c r="F207" s="227" t="s">
        <v>142</v>
      </c>
      <c r="G207" s="225"/>
      <c r="H207" s="228">
        <v>30.85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AT207" s="234" t="s">
        <v>138</v>
      </c>
      <c r="AU207" s="234" t="s">
        <v>79</v>
      </c>
      <c r="AV207" s="15" t="s">
        <v>137</v>
      </c>
      <c r="AW207" s="15" t="s">
        <v>31</v>
      </c>
      <c r="AX207" s="15" t="s">
        <v>77</v>
      </c>
      <c r="AY207" s="234" t="s">
        <v>129</v>
      </c>
    </row>
    <row r="208" spans="1:65" s="2" customFormat="1" ht="24" customHeight="1">
      <c r="A208" s="36"/>
      <c r="B208" s="37"/>
      <c r="C208" s="189" t="s">
        <v>270</v>
      </c>
      <c r="D208" s="189" t="s">
        <v>132</v>
      </c>
      <c r="E208" s="190" t="s">
        <v>271</v>
      </c>
      <c r="F208" s="191" t="s">
        <v>272</v>
      </c>
      <c r="G208" s="192" t="s">
        <v>202</v>
      </c>
      <c r="H208" s="193">
        <v>287.23</v>
      </c>
      <c r="I208" s="194"/>
      <c r="J208" s="195">
        <f>ROUND(I208*H208,2)</f>
        <v>0</v>
      </c>
      <c r="K208" s="191" t="s">
        <v>136</v>
      </c>
      <c r="L208" s="41"/>
      <c r="M208" s="196" t="s">
        <v>19</v>
      </c>
      <c r="N208" s="197" t="s">
        <v>40</v>
      </c>
      <c r="O208" s="66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0" t="s">
        <v>178</v>
      </c>
      <c r="AT208" s="200" t="s">
        <v>132</v>
      </c>
      <c r="AU208" s="200" t="s">
        <v>79</v>
      </c>
      <c r="AY208" s="19" t="s">
        <v>129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9" t="s">
        <v>77</v>
      </c>
      <c r="BK208" s="201">
        <f>ROUND(I208*H208,2)</f>
        <v>0</v>
      </c>
      <c r="BL208" s="19" t="s">
        <v>178</v>
      </c>
      <c r="BM208" s="200" t="s">
        <v>273</v>
      </c>
    </row>
    <row r="209" spans="2:51" s="13" customFormat="1" ht="11.25">
      <c r="B209" s="202"/>
      <c r="C209" s="203"/>
      <c r="D209" s="204" t="s">
        <v>138</v>
      </c>
      <c r="E209" s="205" t="s">
        <v>19</v>
      </c>
      <c r="F209" s="206" t="s">
        <v>139</v>
      </c>
      <c r="G209" s="203"/>
      <c r="H209" s="205" t="s">
        <v>19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138</v>
      </c>
      <c r="AU209" s="212" t="s">
        <v>79</v>
      </c>
      <c r="AV209" s="13" t="s">
        <v>77</v>
      </c>
      <c r="AW209" s="13" t="s">
        <v>31</v>
      </c>
      <c r="AX209" s="13" t="s">
        <v>69</v>
      </c>
      <c r="AY209" s="212" t="s">
        <v>129</v>
      </c>
    </row>
    <row r="210" spans="2:51" s="13" customFormat="1" ht="11.25">
      <c r="B210" s="202"/>
      <c r="C210" s="203"/>
      <c r="D210" s="204" t="s">
        <v>138</v>
      </c>
      <c r="E210" s="205" t="s">
        <v>19</v>
      </c>
      <c r="F210" s="206" t="s">
        <v>274</v>
      </c>
      <c r="G210" s="203"/>
      <c r="H210" s="205" t="s">
        <v>19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138</v>
      </c>
      <c r="AU210" s="212" t="s">
        <v>79</v>
      </c>
      <c r="AV210" s="13" t="s">
        <v>77</v>
      </c>
      <c r="AW210" s="13" t="s">
        <v>31</v>
      </c>
      <c r="AX210" s="13" t="s">
        <v>69</v>
      </c>
      <c r="AY210" s="212" t="s">
        <v>129</v>
      </c>
    </row>
    <row r="211" spans="2:51" s="13" customFormat="1" ht="11.25">
      <c r="B211" s="202"/>
      <c r="C211" s="203"/>
      <c r="D211" s="204" t="s">
        <v>138</v>
      </c>
      <c r="E211" s="205" t="s">
        <v>19</v>
      </c>
      <c r="F211" s="206" t="s">
        <v>166</v>
      </c>
      <c r="G211" s="203"/>
      <c r="H211" s="205" t="s">
        <v>19</v>
      </c>
      <c r="I211" s="207"/>
      <c r="J211" s="203"/>
      <c r="K211" s="203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138</v>
      </c>
      <c r="AU211" s="212" t="s">
        <v>79</v>
      </c>
      <c r="AV211" s="13" t="s">
        <v>77</v>
      </c>
      <c r="AW211" s="13" t="s">
        <v>31</v>
      </c>
      <c r="AX211" s="13" t="s">
        <v>69</v>
      </c>
      <c r="AY211" s="212" t="s">
        <v>129</v>
      </c>
    </row>
    <row r="212" spans="2:51" s="14" customFormat="1" ht="11.25">
      <c r="B212" s="213"/>
      <c r="C212" s="214"/>
      <c r="D212" s="204" t="s">
        <v>138</v>
      </c>
      <c r="E212" s="215" t="s">
        <v>19</v>
      </c>
      <c r="F212" s="216" t="s">
        <v>275</v>
      </c>
      <c r="G212" s="214"/>
      <c r="H212" s="217">
        <v>5.2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138</v>
      </c>
      <c r="AU212" s="223" t="s">
        <v>79</v>
      </c>
      <c r="AV212" s="14" t="s">
        <v>79</v>
      </c>
      <c r="AW212" s="14" t="s">
        <v>31</v>
      </c>
      <c r="AX212" s="14" t="s">
        <v>69</v>
      </c>
      <c r="AY212" s="223" t="s">
        <v>129</v>
      </c>
    </row>
    <row r="213" spans="2:51" s="14" customFormat="1" ht="11.25">
      <c r="B213" s="213"/>
      <c r="C213" s="214"/>
      <c r="D213" s="204" t="s">
        <v>138</v>
      </c>
      <c r="E213" s="215" t="s">
        <v>19</v>
      </c>
      <c r="F213" s="216" t="s">
        <v>276</v>
      </c>
      <c r="G213" s="214"/>
      <c r="H213" s="217">
        <v>8.66</v>
      </c>
      <c r="I213" s="218"/>
      <c r="J213" s="214"/>
      <c r="K213" s="214"/>
      <c r="L213" s="219"/>
      <c r="M213" s="220"/>
      <c r="N213" s="221"/>
      <c r="O213" s="221"/>
      <c r="P213" s="221"/>
      <c r="Q213" s="221"/>
      <c r="R213" s="221"/>
      <c r="S213" s="221"/>
      <c r="T213" s="222"/>
      <c r="AT213" s="223" t="s">
        <v>138</v>
      </c>
      <c r="AU213" s="223" t="s">
        <v>79</v>
      </c>
      <c r="AV213" s="14" t="s">
        <v>79</v>
      </c>
      <c r="AW213" s="14" t="s">
        <v>31</v>
      </c>
      <c r="AX213" s="14" t="s">
        <v>69</v>
      </c>
      <c r="AY213" s="223" t="s">
        <v>129</v>
      </c>
    </row>
    <row r="214" spans="2:51" s="14" customFormat="1" ht="11.25">
      <c r="B214" s="213"/>
      <c r="C214" s="214"/>
      <c r="D214" s="204" t="s">
        <v>138</v>
      </c>
      <c r="E214" s="215" t="s">
        <v>19</v>
      </c>
      <c r="F214" s="216" t="s">
        <v>277</v>
      </c>
      <c r="G214" s="214"/>
      <c r="H214" s="217">
        <v>7.36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138</v>
      </c>
      <c r="AU214" s="223" t="s">
        <v>79</v>
      </c>
      <c r="AV214" s="14" t="s">
        <v>79</v>
      </c>
      <c r="AW214" s="14" t="s">
        <v>31</v>
      </c>
      <c r="AX214" s="14" t="s">
        <v>69</v>
      </c>
      <c r="AY214" s="223" t="s">
        <v>129</v>
      </c>
    </row>
    <row r="215" spans="2:51" s="14" customFormat="1" ht="11.25">
      <c r="B215" s="213"/>
      <c r="C215" s="214"/>
      <c r="D215" s="204" t="s">
        <v>138</v>
      </c>
      <c r="E215" s="215" t="s">
        <v>19</v>
      </c>
      <c r="F215" s="216" t="s">
        <v>278</v>
      </c>
      <c r="G215" s="214"/>
      <c r="H215" s="217">
        <v>10.75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138</v>
      </c>
      <c r="AU215" s="223" t="s">
        <v>79</v>
      </c>
      <c r="AV215" s="14" t="s">
        <v>79</v>
      </c>
      <c r="AW215" s="14" t="s">
        <v>31</v>
      </c>
      <c r="AX215" s="14" t="s">
        <v>69</v>
      </c>
      <c r="AY215" s="223" t="s">
        <v>129</v>
      </c>
    </row>
    <row r="216" spans="2:51" s="14" customFormat="1" ht="11.25">
      <c r="B216" s="213"/>
      <c r="C216" s="214"/>
      <c r="D216" s="204" t="s">
        <v>138</v>
      </c>
      <c r="E216" s="215" t="s">
        <v>19</v>
      </c>
      <c r="F216" s="216" t="s">
        <v>279</v>
      </c>
      <c r="G216" s="214"/>
      <c r="H216" s="217">
        <v>8.44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138</v>
      </c>
      <c r="AU216" s="223" t="s">
        <v>79</v>
      </c>
      <c r="AV216" s="14" t="s">
        <v>79</v>
      </c>
      <c r="AW216" s="14" t="s">
        <v>31</v>
      </c>
      <c r="AX216" s="14" t="s">
        <v>69</v>
      </c>
      <c r="AY216" s="223" t="s">
        <v>129</v>
      </c>
    </row>
    <row r="217" spans="2:51" s="14" customFormat="1" ht="11.25">
      <c r="B217" s="213"/>
      <c r="C217" s="214"/>
      <c r="D217" s="204" t="s">
        <v>138</v>
      </c>
      <c r="E217" s="215" t="s">
        <v>19</v>
      </c>
      <c r="F217" s="216" t="s">
        <v>280</v>
      </c>
      <c r="G217" s="214"/>
      <c r="H217" s="217">
        <v>4.32</v>
      </c>
      <c r="I217" s="218"/>
      <c r="J217" s="214"/>
      <c r="K217" s="214"/>
      <c r="L217" s="219"/>
      <c r="M217" s="220"/>
      <c r="N217" s="221"/>
      <c r="O217" s="221"/>
      <c r="P217" s="221"/>
      <c r="Q217" s="221"/>
      <c r="R217" s="221"/>
      <c r="S217" s="221"/>
      <c r="T217" s="222"/>
      <c r="AT217" s="223" t="s">
        <v>138</v>
      </c>
      <c r="AU217" s="223" t="s">
        <v>79</v>
      </c>
      <c r="AV217" s="14" t="s">
        <v>79</v>
      </c>
      <c r="AW217" s="14" t="s">
        <v>31</v>
      </c>
      <c r="AX217" s="14" t="s">
        <v>69</v>
      </c>
      <c r="AY217" s="223" t="s">
        <v>129</v>
      </c>
    </row>
    <row r="218" spans="2:51" s="14" customFormat="1" ht="11.25">
      <c r="B218" s="213"/>
      <c r="C218" s="214"/>
      <c r="D218" s="204" t="s">
        <v>138</v>
      </c>
      <c r="E218" s="215" t="s">
        <v>19</v>
      </c>
      <c r="F218" s="216" t="s">
        <v>281</v>
      </c>
      <c r="G218" s="214"/>
      <c r="H218" s="217">
        <v>6.92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138</v>
      </c>
      <c r="AU218" s="223" t="s">
        <v>79</v>
      </c>
      <c r="AV218" s="14" t="s">
        <v>79</v>
      </c>
      <c r="AW218" s="14" t="s">
        <v>31</v>
      </c>
      <c r="AX218" s="14" t="s">
        <v>69</v>
      </c>
      <c r="AY218" s="223" t="s">
        <v>129</v>
      </c>
    </row>
    <row r="219" spans="2:51" s="13" customFormat="1" ht="11.25">
      <c r="B219" s="202"/>
      <c r="C219" s="203"/>
      <c r="D219" s="204" t="s">
        <v>138</v>
      </c>
      <c r="E219" s="205" t="s">
        <v>19</v>
      </c>
      <c r="F219" s="206" t="s">
        <v>168</v>
      </c>
      <c r="G219" s="203"/>
      <c r="H219" s="205" t="s">
        <v>19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138</v>
      </c>
      <c r="AU219" s="212" t="s">
        <v>79</v>
      </c>
      <c r="AV219" s="13" t="s">
        <v>77</v>
      </c>
      <c r="AW219" s="13" t="s">
        <v>31</v>
      </c>
      <c r="AX219" s="13" t="s">
        <v>69</v>
      </c>
      <c r="AY219" s="212" t="s">
        <v>129</v>
      </c>
    </row>
    <row r="220" spans="2:51" s="14" customFormat="1" ht="11.25">
      <c r="B220" s="213"/>
      <c r="C220" s="214"/>
      <c r="D220" s="204" t="s">
        <v>138</v>
      </c>
      <c r="E220" s="215" t="s">
        <v>19</v>
      </c>
      <c r="F220" s="216" t="s">
        <v>282</v>
      </c>
      <c r="G220" s="214"/>
      <c r="H220" s="217">
        <v>8.16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138</v>
      </c>
      <c r="AU220" s="223" t="s">
        <v>79</v>
      </c>
      <c r="AV220" s="14" t="s">
        <v>79</v>
      </c>
      <c r="AW220" s="14" t="s">
        <v>31</v>
      </c>
      <c r="AX220" s="14" t="s">
        <v>69</v>
      </c>
      <c r="AY220" s="223" t="s">
        <v>129</v>
      </c>
    </row>
    <row r="221" spans="2:51" s="14" customFormat="1" ht="11.25">
      <c r="B221" s="213"/>
      <c r="C221" s="214"/>
      <c r="D221" s="204" t="s">
        <v>138</v>
      </c>
      <c r="E221" s="215" t="s">
        <v>19</v>
      </c>
      <c r="F221" s="216" t="s">
        <v>283</v>
      </c>
      <c r="G221" s="214"/>
      <c r="H221" s="217">
        <v>11.62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138</v>
      </c>
      <c r="AU221" s="223" t="s">
        <v>79</v>
      </c>
      <c r="AV221" s="14" t="s">
        <v>79</v>
      </c>
      <c r="AW221" s="14" t="s">
        <v>31</v>
      </c>
      <c r="AX221" s="14" t="s">
        <v>69</v>
      </c>
      <c r="AY221" s="223" t="s">
        <v>129</v>
      </c>
    </row>
    <row r="222" spans="2:51" s="14" customFormat="1" ht="11.25">
      <c r="B222" s="213"/>
      <c r="C222" s="214"/>
      <c r="D222" s="204" t="s">
        <v>138</v>
      </c>
      <c r="E222" s="215" t="s">
        <v>19</v>
      </c>
      <c r="F222" s="216" t="s">
        <v>284</v>
      </c>
      <c r="G222" s="214"/>
      <c r="H222" s="217">
        <v>13.96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138</v>
      </c>
      <c r="AU222" s="223" t="s">
        <v>79</v>
      </c>
      <c r="AV222" s="14" t="s">
        <v>79</v>
      </c>
      <c r="AW222" s="14" t="s">
        <v>31</v>
      </c>
      <c r="AX222" s="14" t="s">
        <v>69</v>
      </c>
      <c r="AY222" s="223" t="s">
        <v>129</v>
      </c>
    </row>
    <row r="223" spans="2:51" s="14" customFormat="1" ht="11.25">
      <c r="B223" s="213"/>
      <c r="C223" s="214"/>
      <c r="D223" s="204" t="s">
        <v>138</v>
      </c>
      <c r="E223" s="215" t="s">
        <v>19</v>
      </c>
      <c r="F223" s="216" t="s">
        <v>285</v>
      </c>
      <c r="G223" s="214"/>
      <c r="H223" s="217">
        <v>7.46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138</v>
      </c>
      <c r="AU223" s="223" t="s">
        <v>79</v>
      </c>
      <c r="AV223" s="14" t="s">
        <v>79</v>
      </c>
      <c r="AW223" s="14" t="s">
        <v>31</v>
      </c>
      <c r="AX223" s="14" t="s">
        <v>69</v>
      </c>
      <c r="AY223" s="223" t="s">
        <v>129</v>
      </c>
    </row>
    <row r="224" spans="2:51" s="14" customFormat="1" ht="11.25">
      <c r="B224" s="213"/>
      <c r="C224" s="214"/>
      <c r="D224" s="204" t="s">
        <v>138</v>
      </c>
      <c r="E224" s="215" t="s">
        <v>19</v>
      </c>
      <c r="F224" s="216" t="s">
        <v>286</v>
      </c>
      <c r="G224" s="214"/>
      <c r="H224" s="217">
        <v>13.08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138</v>
      </c>
      <c r="AU224" s="223" t="s">
        <v>79</v>
      </c>
      <c r="AV224" s="14" t="s">
        <v>79</v>
      </c>
      <c r="AW224" s="14" t="s">
        <v>31</v>
      </c>
      <c r="AX224" s="14" t="s">
        <v>69</v>
      </c>
      <c r="AY224" s="223" t="s">
        <v>129</v>
      </c>
    </row>
    <row r="225" spans="2:51" s="14" customFormat="1" ht="11.25">
      <c r="B225" s="213"/>
      <c r="C225" s="214"/>
      <c r="D225" s="204" t="s">
        <v>138</v>
      </c>
      <c r="E225" s="215" t="s">
        <v>19</v>
      </c>
      <c r="F225" s="216" t="s">
        <v>287</v>
      </c>
      <c r="G225" s="214"/>
      <c r="H225" s="217">
        <v>14.9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138</v>
      </c>
      <c r="AU225" s="223" t="s">
        <v>79</v>
      </c>
      <c r="AV225" s="14" t="s">
        <v>79</v>
      </c>
      <c r="AW225" s="14" t="s">
        <v>31</v>
      </c>
      <c r="AX225" s="14" t="s">
        <v>69</v>
      </c>
      <c r="AY225" s="223" t="s">
        <v>129</v>
      </c>
    </row>
    <row r="226" spans="2:51" s="14" customFormat="1" ht="11.25">
      <c r="B226" s="213"/>
      <c r="C226" s="214"/>
      <c r="D226" s="204" t="s">
        <v>138</v>
      </c>
      <c r="E226" s="215" t="s">
        <v>19</v>
      </c>
      <c r="F226" s="216" t="s">
        <v>288</v>
      </c>
      <c r="G226" s="214"/>
      <c r="H226" s="217">
        <v>12.28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138</v>
      </c>
      <c r="AU226" s="223" t="s">
        <v>79</v>
      </c>
      <c r="AV226" s="14" t="s">
        <v>79</v>
      </c>
      <c r="AW226" s="14" t="s">
        <v>31</v>
      </c>
      <c r="AX226" s="14" t="s">
        <v>69</v>
      </c>
      <c r="AY226" s="223" t="s">
        <v>129</v>
      </c>
    </row>
    <row r="227" spans="2:51" s="14" customFormat="1" ht="11.25">
      <c r="B227" s="213"/>
      <c r="C227" s="214"/>
      <c r="D227" s="204" t="s">
        <v>138</v>
      </c>
      <c r="E227" s="215" t="s">
        <v>19</v>
      </c>
      <c r="F227" s="216" t="s">
        <v>289</v>
      </c>
      <c r="G227" s="214"/>
      <c r="H227" s="217">
        <v>12.66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138</v>
      </c>
      <c r="AU227" s="223" t="s">
        <v>79</v>
      </c>
      <c r="AV227" s="14" t="s">
        <v>79</v>
      </c>
      <c r="AW227" s="14" t="s">
        <v>31</v>
      </c>
      <c r="AX227" s="14" t="s">
        <v>69</v>
      </c>
      <c r="AY227" s="223" t="s">
        <v>129</v>
      </c>
    </row>
    <row r="228" spans="2:51" s="14" customFormat="1" ht="11.25">
      <c r="B228" s="213"/>
      <c r="C228" s="214"/>
      <c r="D228" s="204" t="s">
        <v>138</v>
      </c>
      <c r="E228" s="215" t="s">
        <v>19</v>
      </c>
      <c r="F228" s="216" t="s">
        <v>290</v>
      </c>
      <c r="G228" s="214"/>
      <c r="H228" s="217">
        <v>7.57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138</v>
      </c>
      <c r="AU228" s="223" t="s">
        <v>79</v>
      </c>
      <c r="AV228" s="14" t="s">
        <v>79</v>
      </c>
      <c r="AW228" s="14" t="s">
        <v>31</v>
      </c>
      <c r="AX228" s="14" t="s">
        <v>69</v>
      </c>
      <c r="AY228" s="223" t="s">
        <v>129</v>
      </c>
    </row>
    <row r="229" spans="2:51" s="13" customFormat="1" ht="11.25">
      <c r="B229" s="202"/>
      <c r="C229" s="203"/>
      <c r="D229" s="204" t="s">
        <v>138</v>
      </c>
      <c r="E229" s="205" t="s">
        <v>19</v>
      </c>
      <c r="F229" s="206" t="s">
        <v>172</v>
      </c>
      <c r="G229" s="203"/>
      <c r="H229" s="205" t="s">
        <v>19</v>
      </c>
      <c r="I229" s="207"/>
      <c r="J229" s="203"/>
      <c r="K229" s="203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138</v>
      </c>
      <c r="AU229" s="212" t="s">
        <v>79</v>
      </c>
      <c r="AV229" s="13" t="s">
        <v>77</v>
      </c>
      <c r="AW229" s="13" t="s">
        <v>31</v>
      </c>
      <c r="AX229" s="13" t="s">
        <v>69</v>
      </c>
      <c r="AY229" s="212" t="s">
        <v>129</v>
      </c>
    </row>
    <row r="230" spans="2:51" s="14" customFormat="1" ht="11.25">
      <c r="B230" s="213"/>
      <c r="C230" s="214"/>
      <c r="D230" s="204" t="s">
        <v>138</v>
      </c>
      <c r="E230" s="215" t="s">
        <v>19</v>
      </c>
      <c r="F230" s="216" t="s">
        <v>291</v>
      </c>
      <c r="G230" s="214"/>
      <c r="H230" s="217">
        <v>15.76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138</v>
      </c>
      <c r="AU230" s="223" t="s">
        <v>79</v>
      </c>
      <c r="AV230" s="14" t="s">
        <v>79</v>
      </c>
      <c r="AW230" s="14" t="s">
        <v>31</v>
      </c>
      <c r="AX230" s="14" t="s">
        <v>69</v>
      </c>
      <c r="AY230" s="223" t="s">
        <v>129</v>
      </c>
    </row>
    <row r="231" spans="2:51" s="14" customFormat="1" ht="11.25">
      <c r="B231" s="213"/>
      <c r="C231" s="214"/>
      <c r="D231" s="204" t="s">
        <v>138</v>
      </c>
      <c r="E231" s="215" t="s">
        <v>19</v>
      </c>
      <c r="F231" s="216" t="s">
        <v>292</v>
      </c>
      <c r="G231" s="214"/>
      <c r="H231" s="217">
        <v>6.07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AT231" s="223" t="s">
        <v>138</v>
      </c>
      <c r="AU231" s="223" t="s">
        <v>79</v>
      </c>
      <c r="AV231" s="14" t="s">
        <v>79</v>
      </c>
      <c r="AW231" s="14" t="s">
        <v>31</v>
      </c>
      <c r="AX231" s="14" t="s">
        <v>69</v>
      </c>
      <c r="AY231" s="223" t="s">
        <v>129</v>
      </c>
    </row>
    <row r="232" spans="2:51" s="14" customFormat="1" ht="11.25">
      <c r="B232" s="213"/>
      <c r="C232" s="214"/>
      <c r="D232" s="204" t="s">
        <v>138</v>
      </c>
      <c r="E232" s="215" t="s">
        <v>19</v>
      </c>
      <c r="F232" s="216" t="s">
        <v>293</v>
      </c>
      <c r="G232" s="214"/>
      <c r="H232" s="217">
        <v>3.95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138</v>
      </c>
      <c r="AU232" s="223" t="s">
        <v>79</v>
      </c>
      <c r="AV232" s="14" t="s">
        <v>79</v>
      </c>
      <c r="AW232" s="14" t="s">
        <v>31</v>
      </c>
      <c r="AX232" s="14" t="s">
        <v>69</v>
      </c>
      <c r="AY232" s="223" t="s">
        <v>129</v>
      </c>
    </row>
    <row r="233" spans="2:51" s="14" customFormat="1" ht="11.25">
      <c r="B233" s="213"/>
      <c r="C233" s="214"/>
      <c r="D233" s="204" t="s">
        <v>138</v>
      </c>
      <c r="E233" s="215" t="s">
        <v>19</v>
      </c>
      <c r="F233" s="216" t="s">
        <v>294</v>
      </c>
      <c r="G233" s="214"/>
      <c r="H233" s="217">
        <v>4.8600000000000003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138</v>
      </c>
      <c r="AU233" s="223" t="s">
        <v>79</v>
      </c>
      <c r="AV233" s="14" t="s">
        <v>79</v>
      </c>
      <c r="AW233" s="14" t="s">
        <v>31</v>
      </c>
      <c r="AX233" s="14" t="s">
        <v>69</v>
      </c>
      <c r="AY233" s="223" t="s">
        <v>129</v>
      </c>
    </row>
    <row r="234" spans="2:51" s="14" customFormat="1" ht="11.25">
      <c r="B234" s="213"/>
      <c r="C234" s="214"/>
      <c r="D234" s="204" t="s">
        <v>138</v>
      </c>
      <c r="E234" s="215" t="s">
        <v>19</v>
      </c>
      <c r="F234" s="216" t="s">
        <v>295</v>
      </c>
      <c r="G234" s="214"/>
      <c r="H234" s="217">
        <v>3.98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138</v>
      </c>
      <c r="AU234" s="223" t="s">
        <v>79</v>
      </c>
      <c r="AV234" s="14" t="s">
        <v>79</v>
      </c>
      <c r="AW234" s="14" t="s">
        <v>31</v>
      </c>
      <c r="AX234" s="14" t="s">
        <v>69</v>
      </c>
      <c r="AY234" s="223" t="s">
        <v>129</v>
      </c>
    </row>
    <row r="235" spans="2:51" s="14" customFormat="1" ht="11.25">
      <c r="B235" s="213"/>
      <c r="C235" s="214"/>
      <c r="D235" s="204" t="s">
        <v>138</v>
      </c>
      <c r="E235" s="215" t="s">
        <v>19</v>
      </c>
      <c r="F235" s="216" t="s">
        <v>296</v>
      </c>
      <c r="G235" s="214"/>
      <c r="H235" s="217">
        <v>8.86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138</v>
      </c>
      <c r="AU235" s="223" t="s">
        <v>79</v>
      </c>
      <c r="AV235" s="14" t="s">
        <v>79</v>
      </c>
      <c r="AW235" s="14" t="s">
        <v>31</v>
      </c>
      <c r="AX235" s="14" t="s">
        <v>69</v>
      </c>
      <c r="AY235" s="223" t="s">
        <v>129</v>
      </c>
    </row>
    <row r="236" spans="2:51" s="14" customFormat="1" ht="11.25">
      <c r="B236" s="213"/>
      <c r="C236" s="214"/>
      <c r="D236" s="204" t="s">
        <v>138</v>
      </c>
      <c r="E236" s="215" t="s">
        <v>19</v>
      </c>
      <c r="F236" s="216" t="s">
        <v>297</v>
      </c>
      <c r="G236" s="214"/>
      <c r="H236" s="217">
        <v>4.18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138</v>
      </c>
      <c r="AU236" s="223" t="s">
        <v>79</v>
      </c>
      <c r="AV236" s="14" t="s">
        <v>79</v>
      </c>
      <c r="AW236" s="14" t="s">
        <v>31</v>
      </c>
      <c r="AX236" s="14" t="s">
        <v>69</v>
      </c>
      <c r="AY236" s="223" t="s">
        <v>129</v>
      </c>
    </row>
    <row r="237" spans="2:51" s="14" customFormat="1" ht="11.25">
      <c r="B237" s="213"/>
      <c r="C237" s="214"/>
      <c r="D237" s="204" t="s">
        <v>138</v>
      </c>
      <c r="E237" s="215" t="s">
        <v>19</v>
      </c>
      <c r="F237" s="216" t="s">
        <v>298</v>
      </c>
      <c r="G237" s="214"/>
      <c r="H237" s="217">
        <v>4.3899999999999997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138</v>
      </c>
      <c r="AU237" s="223" t="s">
        <v>79</v>
      </c>
      <c r="AV237" s="14" t="s">
        <v>79</v>
      </c>
      <c r="AW237" s="14" t="s">
        <v>31</v>
      </c>
      <c r="AX237" s="14" t="s">
        <v>69</v>
      </c>
      <c r="AY237" s="223" t="s">
        <v>129</v>
      </c>
    </row>
    <row r="238" spans="2:51" s="14" customFormat="1" ht="11.25">
      <c r="B238" s="213"/>
      <c r="C238" s="214"/>
      <c r="D238" s="204" t="s">
        <v>138</v>
      </c>
      <c r="E238" s="215" t="s">
        <v>19</v>
      </c>
      <c r="F238" s="216" t="s">
        <v>299</v>
      </c>
      <c r="G238" s="214"/>
      <c r="H238" s="217">
        <v>6.08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138</v>
      </c>
      <c r="AU238" s="223" t="s">
        <v>79</v>
      </c>
      <c r="AV238" s="14" t="s">
        <v>79</v>
      </c>
      <c r="AW238" s="14" t="s">
        <v>31</v>
      </c>
      <c r="AX238" s="14" t="s">
        <v>69</v>
      </c>
      <c r="AY238" s="223" t="s">
        <v>129</v>
      </c>
    </row>
    <row r="239" spans="2:51" s="14" customFormat="1" ht="11.25">
      <c r="B239" s="213"/>
      <c r="C239" s="214"/>
      <c r="D239" s="204" t="s">
        <v>138</v>
      </c>
      <c r="E239" s="215" t="s">
        <v>19</v>
      </c>
      <c r="F239" s="216" t="s">
        <v>300</v>
      </c>
      <c r="G239" s="214"/>
      <c r="H239" s="217">
        <v>8.01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138</v>
      </c>
      <c r="AU239" s="223" t="s">
        <v>79</v>
      </c>
      <c r="AV239" s="14" t="s">
        <v>79</v>
      </c>
      <c r="AW239" s="14" t="s">
        <v>31</v>
      </c>
      <c r="AX239" s="14" t="s">
        <v>69</v>
      </c>
      <c r="AY239" s="223" t="s">
        <v>129</v>
      </c>
    </row>
    <row r="240" spans="2:51" s="13" customFormat="1" ht="11.25">
      <c r="B240" s="202"/>
      <c r="C240" s="203"/>
      <c r="D240" s="204" t="s">
        <v>138</v>
      </c>
      <c r="E240" s="205" t="s">
        <v>19</v>
      </c>
      <c r="F240" s="206" t="s">
        <v>174</v>
      </c>
      <c r="G240" s="203"/>
      <c r="H240" s="205" t="s">
        <v>19</v>
      </c>
      <c r="I240" s="207"/>
      <c r="J240" s="203"/>
      <c r="K240" s="203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138</v>
      </c>
      <c r="AU240" s="212" t="s">
        <v>79</v>
      </c>
      <c r="AV240" s="13" t="s">
        <v>77</v>
      </c>
      <c r="AW240" s="13" t="s">
        <v>31</v>
      </c>
      <c r="AX240" s="13" t="s">
        <v>69</v>
      </c>
      <c r="AY240" s="212" t="s">
        <v>129</v>
      </c>
    </row>
    <row r="241" spans="1:65" s="14" customFormat="1" ht="11.25">
      <c r="B241" s="213"/>
      <c r="C241" s="214"/>
      <c r="D241" s="204" t="s">
        <v>138</v>
      </c>
      <c r="E241" s="215" t="s">
        <v>19</v>
      </c>
      <c r="F241" s="216" t="s">
        <v>301</v>
      </c>
      <c r="G241" s="214"/>
      <c r="H241" s="217">
        <v>9.27</v>
      </c>
      <c r="I241" s="218"/>
      <c r="J241" s="214"/>
      <c r="K241" s="214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138</v>
      </c>
      <c r="AU241" s="223" t="s">
        <v>79</v>
      </c>
      <c r="AV241" s="14" t="s">
        <v>79</v>
      </c>
      <c r="AW241" s="14" t="s">
        <v>31</v>
      </c>
      <c r="AX241" s="14" t="s">
        <v>69</v>
      </c>
      <c r="AY241" s="223" t="s">
        <v>129</v>
      </c>
    </row>
    <row r="242" spans="1:65" s="14" customFormat="1" ht="11.25">
      <c r="B242" s="213"/>
      <c r="C242" s="214"/>
      <c r="D242" s="204" t="s">
        <v>138</v>
      </c>
      <c r="E242" s="215" t="s">
        <v>19</v>
      </c>
      <c r="F242" s="216" t="s">
        <v>302</v>
      </c>
      <c r="G242" s="214"/>
      <c r="H242" s="217">
        <v>4.4800000000000004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138</v>
      </c>
      <c r="AU242" s="223" t="s">
        <v>79</v>
      </c>
      <c r="AV242" s="14" t="s">
        <v>79</v>
      </c>
      <c r="AW242" s="14" t="s">
        <v>31</v>
      </c>
      <c r="AX242" s="14" t="s">
        <v>69</v>
      </c>
      <c r="AY242" s="223" t="s">
        <v>129</v>
      </c>
    </row>
    <row r="243" spans="1:65" s="14" customFormat="1" ht="11.25">
      <c r="B243" s="213"/>
      <c r="C243" s="214"/>
      <c r="D243" s="204" t="s">
        <v>138</v>
      </c>
      <c r="E243" s="215" t="s">
        <v>19</v>
      </c>
      <c r="F243" s="216" t="s">
        <v>303</v>
      </c>
      <c r="G243" s="214"/>
      <c r="H243" s="217">
        <v>10.24</v>
      </c>
      <c r="I243" s="218"/>
      <c r="J243" s="214"/>
      <c r="K243" s="214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138</v>
      </c>
      <c r="AU243" s="223" t="s">
        <v>79</v>
      </c>
      <c r="AV243" s="14" t="s">
        <v>79</v>
      </c>
      <c r="AW243" s="14" t="s">
        <v>31</v>
      </c>
      <c r="AX243" s="14" t="s">
        <v>69</v>
      </c>
      <c r="AY243" s="223" t="s">
        <v>129</v>
      </c>
    </row>
    <row r="244" spans="1:65" s="14" customFormat="1" ht="11.25">
      <c r="B244" s="213"/>
      <c r="C244" s="214"/>
      <c r="D244" s="204" t="s">
        <v>138</v>
      </c>
      <c r="E244" s="215" t="s">
        <v>19</v>
      </c>
      <c r="F244" s="216" t="s">
        <v>304</v>
      </c>
      <c r="G244" s="214"/>
      <c r="H244" s="217">
        <v>6.06</v>
      </c>
      <c r="I244" s="218"/>
      <c r="J244" s="214"/>
      <c r="K244" s="214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138</v>
      </c>
      <c r="AU244" s="223" t="s">
        <v>79</v>
      </c>
      <c r="AV244" s="14" t="s">
        <v>79</v>
      </c>
      <c r="AW244" s="14" t="s">
        <v>31</v>
      </c>
      <c r="AX244" s="14" t="s">
        <v>69</v>
      </c>
      <c r="AY244" s="223" t="s">
        <v>129</v>
      </c>
    </row>
    <row r="245" spans="1:65" s="14" customFormat="1" ht="11.25">
      <c r="B245" s="213"/>
      <c r="C245" s="214"/>
      <c r="D245" s="204" t="s">
        <v>138</v>
      </c>
      <c r="E245" s="215" t="s">
        <v>19</v>
      </c>
      <c r="F245" s="216" t="s">
        <v>305</v>
      </c>
      <c r="G245" s="214"/>
      <c r="H245" s="217">
        <v>4.51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138</v>
      </c>
      <c r="AU245" s="223" t="s">
        <v>79</v>
      </c>
      <c r="AV245" s="14" t="s">
        <v>79</v>
      </c>
      <c r="AW245" s="14" t="s">
        <v>31</v>
      </c>
      <c r="AX245" s="14" t="s">
        <v>69</v>
      </c>
      <c r="AY245" s="223" t="s">
        <v>129</v>
      </c>
    </row>
    <row r="246" spans="1:65" s="14" customFormat="1" ht="11.25">
      <c r="B246" s="213"/>
      <c r="C246" s="214"/>
      <c r="D246" s="204" t="s">
        <v>138</v>
      </c>
      <c r="E246" s="215" t="s">
        <v>19</v>
      </c>
      <c r="F246" s="216" t="s">
        <v>306</v>
      </c>
      <c r="G246" s="214"/>
      <c r="H246" s="217">
        <v>10.43</v>
      </c>
      <c r="I246" s="218"/>
      <c r="J246" s="214"/>
      <c r="K246" s="214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138</v>
      </c>
      <c r="AU246" s="223" t="s">
        <v>79</v>
      </c>
      <c r="AV246" s="14" t="s">
        <v>79</v>
      </c>
      <c r="AW246" s="14" t="s">
        <v>31</v>
      </c>
      <c r="AX246" s="14" t="s">
        <v>69</v>
      </c>
      <c r="AY246" s="223" t="s">
        <v>129</v>
      </c>
    </row>
    <row r="247" spans="1:65" s="14" customFormat="1" ht="11.25">
      <c r="B247" s="213"/>
      <c r="C247" s="214"/>
      <c r="D247" s="204" t="s">
        <v>138</v>
      </c>
      <c r="E247" s="215" t="s">
        <v>19</v>
      </c>
      <c r="F247" s="216" t="s">
        <v>307</v>
      </c>
      <c r="G247" s="214"/>
      <c r="H247" s="217">
        <v>4.1900000000000004</v>
      </c>
      <c r="I247" s="218"/>
      <c r="J247" s="214"/>
      <c r="K247" s="214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138</v>
      </c>
      <c r="AU247" s="223" t="s">
        <v>79</v>
      </c>
      <c r="AV247" s="14" t="s">
        <v>79</v>
      </c>
      <c r="AW247" s="14" t="s">
        <v>31</v>
      </c>
      <c r="AX247" s="14" t="s">
        <v>69</v>
      </c>
      <c r="AY247" s="223" t="s">
        <v>129</v>
      </c>
    </row>
    <row r="248" spans="1:65" s="14" customFormat="1" ht="11.25">
      <c r="B248" s="213"/>
      <c r="C248" s="214"/>
      <c r="D248" s="204" t="s">
        <v>138</v>
      </c>
      <c r="E248" s="215" t="s">
        <v>19</v>
      </c>
      <c r="F248" s="216" t="s">
        <v>308</v>
      </c>
      <c r="G248" s="214"/>
      <c r="H248" s="217">
        <v>4.26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138</v>
      </c>
      <c r="AU248" s="223" t="s">
        <v>79</v>
      </c>
      <c r="AV248" s="14" t="s">
        <v>79</v>
      </c>
      <c r="AW248" s="14" t="s">
        <v>31</v>
      </c>
      <c r="AX248" s="14" t="s">
        <v>69</v>
      </c>
      <c r="AY248" s="223" t="s">
        <v>129</v>
      </c>
    </row>
    <row r="249" spans="1:65" s="14" customFormat="1" ht="11.25">
      <c r="B249" s="213"/>
      <c r="C249" s="214"/>
      <c r="D249" s="204" t="s">
        <v>138</v>
      </c>
      <c r="E249" s="215" t="s">
        <v>19</v>
      </c>
      <c r="F249" s="216" t="s">
        <v>309</v>
      </c>
      <c r="G249" s="214"/>
      <c r="H249" s="217">
        <v>9.08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138</v>
      </c>
      <c r="AU249" s="223" t="s">
        <v>79</v>
      </c>
      <c r="AV249" s="14" t="s">
        <v>79</v>
      </c>
      <c r="AW249" s="14" t="s">
        <v>31</v>
      </c>
      <c r="AX249" s="14" t="s">
        <v>69</v>
      </c>
      <c r="AY249" s="223" t="s">
        <v>129</v>
      </c>
    </row>
    <row r="250" spans="1:65" s="14" customFormat="1" ht="11.25">
      <c r="B250" s="213"/>
      <c r="C250" s="214"/>
      <c r="D250" s="204" t="s">
        <v>138</v>
      </c>
      <c r="E250" s="215" t="s">
        <v>19</v>
      </c>
      <c r="F250" s="216" t="s">
        <v>310</v>
      </c>
      <c r="G250" s="214"/>
      <c r="H250" s="217">
        <v>5.23</v>
      </c>
      <c r="I250" s="218"/>
      <c r="J250" s="214"/>
      <c r="K250" s="214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138</v>
      </c>
      <c r="AU250" s="223" t="s">
        <v>79</v>
      </c>
      <c r="AV250" s="14" t="s">
        <v>79</v>
      </c>
      <c r="AW250" s="14" t="s">
        <v>31</v>
      </c>
      <c r="AX250" s="14" t="s">
        <v>69</v>
      </c>
      <c r="AY250" s="223" t="s">
        <v>129</v>
      </c>
    </row>
    <row r="251" spans="1:65" s="15" customFormat="1" ht="11.25">
      <c r="B251" s="224"/>
      <c r="C251" s="225"/>
      <c r="D251" s="204" t="s">
        <v>138</v>
      </c>
      <c r="E251" s="226" t="s">
        <v>19</v>
      </c>
      <c r="F251" s="227" t="s">
        <v>142</v>
      </c>
      <c r="G251" s="225"/>
      <c r="H251" s="228">
        <v>287.22999999999996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AT251" s="234" t="s">
        <v>138</v>
      </c>
      <c r="AU251" s="234" t="s">
        <v>79</v>
      </c>
      <c r="AV251" s="15" t="s">
        <v>137</v>
      </c>
      <c r="AW251" s="15" t="s">
        <v>31</v>
      </c>
      <c r="AX251" s="15" t="s">
        <v>77</v>
      </c>
      <c r="AY251" s="234" t="s">
        <v>129</v>
      </c>
    </row>
    <row r="252" spans="1:65" s="12" customFormat="1" ht="22.9" customHeight="1">
      <c r="B252" s="173"/>
      <c r="C252" s="174"/>
      <c r="D252" s="175" t="s">
        <v>68</v>
      </c>
      <c r="E252" s="187" t="s">
        <v>311</v>
      </c>
      <c r="F252" s="187" t="s">
        <v>312</v>
      </c>
      <c r="G252" s="174"/>
      <c r="H252" s="174"/>
      <c r="I252" s="177"/>
      <c r="J252" s="188">
        <f>BK252</f>
        <v>0</v>
      </c>
      <c r="K252" s="174"/>
      <c r="L252" s="179"/>
      <c r="M252" s="180"/>
      <c r="N252" s="181"/>
      <c r="O252" s="181"/>
      <c r="P252" s="182">
        <f>SUM(P253:P280)</f>
        <v>0</v>
      </c>
      <c r="Q252" s="181"/>
      <c r="R252" s="182">
        <f>SUM(R253:R280)</f>
        <v>0</v>
      </c>
      <c r="S252" s="181"/>
      <c r="T252" s="183">
        <f>SUM(T253:T280)</f>
        <v>0</v>
      </c>
      <c r="AR252" s="184" t="s">
        <v>79</v>
      </c>
      <c r="AT252" s="185" t="s">
        <v>68</v>
      </c>
      <c r="AU252" s="185" t="s">
        <v>77</v>
      </c>
      <c r="AY252" s="184" t="s">
        <v>129</v>
      </c>
      <c r="BK252" s="186">
        <f>SUM(BK253:BK280)</f>
        <v>0</v>
      </c>
    </row>
    <row r="253" spans="1:65" s="2" customFormat="1" ht="16.5" customHeight="1">
      <c r="A253" s="36"/>
      <c r="B253" s="37"/>
      <c r="C253" s="189" t="s">
        <v>207</v>
      </c>
      <c r="D253" s="189" t="s">
        <v>132</v>
      </c>
      <c r="E253" s="190" t="s">
        <v>313</v>
      </c>
      <c r="F253" s="191" t="s">
        <v>314</v>
      </c>
      <c r="G253" s="192" t="s">
        <v>135</v>
      </c>
      <c r="H253" s="193">
        <v>193.21</v>
      </c>
      <c r="I253" s="194"/>
      <c r="J253" s="195">
        <f>ROUND(I253*H253,2)</f>
        <v>0</v>
      </c>
      <c r="K253" s="191" t="s">
        <v>136</v>
      </c>
      <c r="L253" s="41"/>
      <c r="M253" s="196" t="s">
        <v>19</v>
      </c>
      <c r="N253" s="197" t="s">
        <v>40</v>
      </c>
      <c r="O253" s="66"/>
      <c r="P253" s="198">
        <f>O253*H253</f>
        <v>0</v>
      </c>
      <c r="Q253" s="198">
        <v>0</v>
      </c>
      <c r="R253" s="198">
        <f>Q253*H253</f>
        <v>0</v>
      </c>
      <c r="S253" s="198">
        <v>0</v>
      </c>
      <c r="T253" s="199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0" t="s">
        <v>178</v>
      </c>
      <c r="AT253" s="200" t="s">
        <v>132</v>
      </c>
      <c r="AU253" s="200" t="s">
        <v>79</v>
      </c>
      <c r="AY253" s="19" t="s">
        <v>129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9" t="s">
        <v>77</v>
      </c>
      <c r="BK253" s="201">
        <f>ROUND(I253*H253,2)</f>
        <v>0</v>
      </c>
      <c r="BL253" s="19" t="s">
        <v>178</v>
      </c>
      <c r="BM253" s="200" t="s">
        <v>315</v>
      </c>
    </row>
    <row r="254" spans="1:65" s="2" customFormat="1" ht="16.5" customHeight="1">
      <c r="A254" s="36"/>
      <c r="B254" s="37"/>
      <c r="C254" s="189" t="s">
        <v>316</v>
      </c>
      <c r="D254" s="189" t="s">
        <v>132</v>
      </c>
      <c r="E254" s="190" t="s">
        <v>317</v>
      </c>
      <c r="F254" s="191" t="s">
        <v>318</v>
      </c>
      <c r="G254" s="192" t="s">
        <v>202</v>
      </c>
      <c r="H254" s="193">
        <v>52.85</v>
      </c>
      <c r="I254" s="194"/>
      <c r="J254" s="195">
        <f>ROUND(I254*H254,2)</f>
        <v>0</v>
      </c>
      <c r="K254" s="191" t="s">
        <v>136</v>
      </c>
      <c r="L254" s="41"/>
      <c r="M254" s="196" t="s">
        <v>19</v>
      </c>
      <c r="N254" s="197" t="s">
        <v>40</v>
      </c>
      <c r="O254" s="66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0" t="s">
        <v>178</v>
      </c>
      <c r="AT254" s="200" t="s">
        <v>132</v>
      </c>
      <c r="AU254" s="200" t="s">
        <v>79</v>
      </c>
      <c r="AY254" s="19" t="s">
        <v>129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9" t="s">
        <v>77</v>
      </c>
      <c r="BK254" s="201">
        <f>ROUND(I254*H254,2)</f>
        <v>0</v>
      </c>
      <c r="BL254" s="19" t="s">
        <v>178</v>
      </c>
      <c r="BM254" s="200" t="s">
        <v>319</v>
      </c>
    </row>
    <row r="255" spans="1:65" s="13" customFormat="1" ht="11.25">
      <c r="B255" s="202"/>
      <c r="C255" s="203"/>
      <c r="D255" s="204" t="s">
        <v>138</v>
      </c>
      <c r="E255" s="205" t="s">
        <v>19</v>
      </c>
      <c r="F255" s="206" t="s">
        <v>139</v>
      </c>
      <c r="G255" s="203"/>
      <c r="H255" s="205" t="s">
        <v>19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138</v>
      </c>
      <c r="AU255" s="212" t="s">
        <v>79</v>
      </c>
      <c r="AV255" s="13" t="s">
        <v>77</v>
      </c>
      <c r="AW255" s="13" t="s">
        <v>31</v>
      </c>
      <c r="AX255" s="13" t="s">
        <v>69</v>
      </c>
      <c r="AY255" s="212" t="s">
        <v>129</v>
      </c>
    </row>
    <row r="256" spans="1:65" s="13" customFormat="1" ht="11.25">
      <c r="B256" s="202"/>
      <c r="C256" s="203"/>
      <c r="D256" s="204" t="s">
        <v>138</v>
      </c>
      <c r="E256" s="205" t="s">
        <v>19</v>
      </c>
      <c r="F256" s="206" t="s">
        <v>320</v>
      </c>
      <c r="G256" s="203"/>
      <c r="H256" s="205" t="s">
        <v>19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138</v>
      </c>
      <c r="AU256" s="212" t="s">
        <v>79</v>
      </c>
      <c r="AV256" s="13" t="s">
        <v>77</v>
      </c>
      <c r="AW256" s="13" t="s">
        <v>31</v>
      </c>
      <c r="AX256" s="13" t="s">
        <v>69</v>
      </c>
      <c r="AY256" s="212" t="s">
        <v>129</v>
      </c>
    </row>
    <row r="257" spans="1:65" s="14" customFormat="1" ht="11.25">
      <c r="B257" s="213"/>
      <c r="C257" s="214"/>
      <c r="D257" s="204" t="s">
        <v>138</v>
      </c>
      <c r="E257" s="215" t="s">
        <v>19</v>
      </c>
      <c r="F257" s="216" t="s">
        <v>321</v>
      </c>
      <c r="G257" s="214"/>
      <c r="H257" s="217">
        <v>52.85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138</v>
      </c>
      <c r="AU257" s="223" t="s">
        <v>79</v>
      </c>
      <c r="AV257" s="14" t="s">
        <v>79</v>
      </c>
      <c r="AW257" s="14" t="s">
        <v>31</v>
      </c>
      <c r="AX257" s="14" t="s">
        <v>69</v>
      </c>
      <c r="AY257" s="223" t="s">
        <v>129</v>
      </c>
    </row>
    <row r="258" spans="1:65" s="15" customFormat="1" ht="11.25">
      <c r="B258" s="224"/>
      <c r="C258" s="225"/>
      <c r="D258" s="204" t="s">
        <v>138</v>
      </c>
      <c r="E258" s="226" t="s">
        <v>19</v>
      </c>
      <c r="F258" s="227" t="s">
        <v>142</v>
      </c>
      <c r="G258" s="225"/>
      <c r="H258" s="228">
        <v>52.85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AT258" s="234" t="s">
        <v>138</v>
      </c>
      <c r="AU258" s="234" t="s">
        <v>79</v>
      </c>
      <c r="AV258" s="15" t="s">
        <v>137</v>
      </c>
      <c r="AW258" s="15" t="s">
        <v>31</v>
      </c>
      <c r="AX258" s="15" t="s">
        <v>77</v>
      </c>
      <c r="AY258" s="234" t="s">
        <v>129</v>
      </c>
    </row>
    <row r="259" spans="1:65" s="2" customFormat="1" ht="16.5" customHeight="1">
      <c r="A259" s="36"/>
      <c r="B259" s="37"/>
      <c r="C259" s="189" t="s">
        <v>211</v>
      </c>
      <c r="D259" s="189" t="s">
        <v>132</v>
      </c>
      <c r="E259" s="190" t="s">
        <v>322</v>
      </c>
      <c r="F259" s="191" t="s">
        <v>323</v>
      </c>
      <c r="G259" s="192" t="s">
        <v>202</v>
      </c>
      <c r="H259" s="193">
        <v>28.2</v>
      </c>
      <c r="I259" s="194"/>
      <c r="J259" s="195">
        <f>ROUND(I259*H259,2)</f>
        <v>0</v>
      </c>
      <c r="K259" s="191" t="s">
        <v>136</v>
      </c>
      <c r="L259" s="41"/>
      <c r="M259" s="196" t="s">
        <v>19</v>
      </c>
      <c r="N259" s="197" t="s">
        <v>40</v>
      </c>
      <c r="O259" s="66"/>
      <c r="P259" s="198">
        <f>O259*H259</f>
        <v>0</v>
      </c>
      <c r="Q259" s="198">
        <v>0</v>
      </c>
      <c r="R259" s="198">
        <f>Q259*H259</f>
        <v>0</v>
      </c>
      <c r="S259" s="198">
        <v>0</v>
      </c>
      <c r="T259" s="199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0" t="s">
        <v>178</v>
      </c>
      <c r="AT259" s="200" t="s">
        <v>132</v>
      </c>
      <c r="AU259" s="200" t="s">
        <v>79</v>
      </c>
      <c r="AY259" s="19" t="s">
        <v>129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9" t="s">
        <v>77</v>
      </c>
      <c r="BK259" s="201">
        <f>ROUND(I259*H259,2)</f>
        <v>0</v>
      </c>
      <c r="BL259" s="19" t="s">
        <v>178</v>
      </c>
      <c r="BM259" s="200" t="s">
        <v>324</v>
      </c>
    </row>
    <row r="260" spans="1:65" s="13" customFormat="1" ht="11.25">
      <c r="B260" s="202"/>
      <c r="C260" s="203"/>
      <c r="D260" s="204" t="s">
        <v>138</v>
      </c>
      <c r="E260" s="205" t="s">
        <v>19</v>
      </c>
      <c r="F260" s="206" t="s">
        <v>139</v>
      </c>
      <c r="G260" s="203"/>
      <c r="H260" s="205" t="s">
        <v>19</v>
      </c>
      <c r="I260" s="207"/>
      <c r="J260" s="203"/>
      <c r="K260" s="203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138</v>
      </c>
      <c r="AU260" s="212" t="s">
        <v>79</v>
      </c>
      <c r="AV260" s="13" t="s">
        <v>77</v>
      </c>
      <c r="AW260" s="13" t="s">
        <v>31</v>
      </c>
      <c r="AX260" s="13" t="s">
        <v>69</v>
      </c>
      <c r="AY260" s="212" t="s">
        <v>129</v>
      </c>
    </row>
    <row r="261" spans="1:65" s="13" customFormat="1" ht="11.25">
      <c r="B261" s="202"/>
      <c r="C261" s="203"/>
      <c r="D261" s="204" t="s">
        <v>138</v>
      </c>
      <c r="E261" s="205" t="s">
        <v>19</v>
      </c>
      <c r="F261" s="206" t="s">
        <v>320</v>
      </c>
      <c r="G261" s="203"/>
      <c r="H261" s="205" t="s">
        <v>19</v>
      </c>
      <c r="I261" s="207"/>
      <c r="J261" s="203"/>
      <c r="K261" s="203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138</v>
      </c>
      <c r="AU261" s="212" t="s">
        <v>79</v>
      </c>
      <c r="AV261" s="13" t="s">
        <v>77</v>
      </c>
      <c r="AW261" s="13" t="s">
        <v>31</v>
      </c>
      <c r="AX261" s="13" t="s">
        <v>69</v>
      </c>
      <c r="AY261" s="212" t="s">
        <v>129</v>
      </c>
    </row>
    <row r="262" spans="1:65" s="14" customFormat="1" ht="11.25">
      <c r="B262" s="213"/>
      <c r="C262" s="214"/>
      <c r="D262" s="204" t="s">
        <v>138</v>
      </c>
      <c r="E262" s="215" t="s">
        <v>19</v>
      </c>
      <c r="F262" s="216" t="s">
        <v>325</v>
      </c>
      <c r="G262" s="214"/>
      <c r="H262" s="217">
        <v>15.4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138</v>
      </c>
      <c r="AU262" s="223" t="s">
        <v>79</v>
      </c>
      <c r="AV262" s="14" t="s">
        <v>79</v>
      </c>
      <c r="AW262" s="14" t="s">
        <v>31</v>
      </c>
      <c r="AX262" s="14" t="s">
        <v>69</v>
      </c>
      <c r="AY262" s="223" t="s">
        <v>129</v>
      </c>
    </row>
    <row r="263" spans="1:65" s="14" customFormat="1" ht="11.25">
      <c r="B263" s="213"/>
      <c r="C263" s="214"/>
      <c r="D263" s="204" t="s">
        <v>138</v>
      </c>
      <c r="E263" s="215" t="s">
        <v>19</v>
      </c>
      <c r="F263" s="216" t="s">
        <v>326</v>
      </c>
      <c r="G263" s="214"/>
      <c r="H263" s="217">
        <v>9.6999999999999993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138</v>
      </c>
      <c r="AU263" s="223" t="s">
        <v>79</v>
      </c>
      <c r="AV263" s="14" t="s">
        <v>79</v>
      </c>
      <c r="AW263" s="14" t="s">
        <v>31</v>
      </c>
      <c r="AX263" s="14" t="s">
        <v>69</v>
      </c>
      <c r="AY263" s="223" t="s">
        <v>129</v>
      </c>
    </row>
    <row r="264" spans="1:65" s="13" customFormat="1" ht="11.25">
      <c r="B264" s="202"/>
      <c r="C264" s="203"/>
      <c r="D264" s="204" t="s">
        <v>138</v>
      </c>
      <c r="E264" s="205" t="s">
        <v>19</v>
      </c>
      <c r="F264" s="206" t="s">
        <v>327</v>
      </c>
      <c r="G264" s="203"/>
      <c r="H264" s="205" t="s">
        <v>19</v>
      </c>
      <c r="I264" s="207"/>
      <c r="J264" s="203"/>
      <c r="K264" s="203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138</v>
      </c>
      <c r="AU264" s="212" t="s">
        <v>79</v>
      </c>
      <c r="AV264" s="13" t="s">
        <v>77</v>
      </c>
      <c r="AW264" s="13" t="s">
        <v>31</v>
      </c>
      <c r="AX264" s="13" t="s">
        <v>69</v>
      </c>
      <c r="AY264" s="212" t="s">
        <v>129</v>
      </c>
    </row>
    <row r="265" spans="1:65" s="14" customFormat="1" ht="11.25">
      <c r="B265" s="213"/>
      <c r="C265" s="214"/>
      <c r="D265" s="204" t="s">
        <v>138</v>
      </c>
      <c r="E265" s="215" t="s">
        <v>19</v>
      </c>
      <c r="F265" s="216" t="s">
        <v>328</v>
      </c>
      <c r="G265" s="214"/>
      <c r="H265" s="217">
        <v>3.1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138</v>
      </c>
      <c r="AU265" s="223" t="s">
        <v>79</v>
      </c>
      <c r="AV265" s="14" t="s">
        <v>79</v>
      </c>
      <c r="AW265" s="14" t="s">
        <v>31</v>
      </c>
      <c r="AX265" s="14" t="s">
        <v>69</v>
      </c>
      <c r="AY265" s="223" t="s">
        <v>129</v>
      </c>
    </row>
    <row r="266" spans="1:65" s="15" customFormat="1" ht="11.25">
      <c r="B266" s="224"/>
      <c r="C266" s="225"/>
      <c r="D266" s="204" t="s">
        <v>138</v>
      </c>
      <c r="E266" s="226" t="s">
        <v>19</v>
      </c>
      <c r="F266" s="227" t="s">
        <v>142</v>
      </c>
      <c r="G266" s="225"/>
      <c r="H266" s="228">
        <v>28.200000000000003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AT266" s="234" t="s">
        <v>138</v>
      </c>
      <c r="AU266" s="234" t="s">
        <v>79</v>
      </c>
      <c r="AV266" s="15" t="s">
        <v>137</v>
      </c>
      <c r="AW266" s="15" t="s">
        <v>31</v>
      </c>
      <c r="AX266" s="15" t="s">
        <v>77</v>
      </c>
      <c r="AY266" s="234" t="s">
        <v>129</v>
      </c>
    </row>
    <row r="267" spans="1:65" s="2" customFormat="1" ht="16.5" customHeight="1">
      <c r="A267" s="36"/>
      <c r="B267" s="37"/>
      <c r="C267" s="189" t="s">
        <v>329</v>
      </c>
      <c r="D267" s="189" t="s">
        <v>132</v>
      </c>
      <c r="E267" s="190" t="s">
        <v>330</v>
      </c>
      <c r="F267" s="191" t="s">
        <v>331</v>
      </c>
      <c r="G267" s="192" t="s">
        <v>202</v>
      </c>
      <c r="H267" s="193">
        <v>127.66</v>
      </c>
      <c r="I267" s="194"/>
      <c r="J267" s="195">
        <f>ROUND(I267*H267,2)</f>
        <v>0</v>
      </c>
      <c r="K267" s="191" t="s">
        <v>136</v>
      </c>
      <c r="L267" s="41"/>
      <c r="M267" s="196" t="s">
        <v>19</v>
      </c>
      <c r="N267" s="197" t="s">
        <v>40</v>
      </c>
      <c r="O267" s="66"/>
      <c r="P267" s="198">
        <f>O267*H267</f>
        <v>0</v>
      </c>
      <c r="Q267" s="198">
        <v>0</v>
      </c>
      <c r="R267" s="198">
        <f>Q267*H267</f>
        <v>0</v>
      </c>
      <c r="S267" s="198">
        <v>0</v>
      </c>
      <c r="T267" s="199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00" t="s">
        <v>178</v>
      </c>
      <c r="AT267" s="200" t="s">
        <v>132</v>
      </c>
      <c r="AU267" s="200" t="s">
        <v>79</v>
      </c>
      <c r="AY267" s="19" t="s">
        <v>129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9" t="s">
        <v>77</v>
      </c>
      <c r="BK267" s="201">
        <f>ROUND(I267*H267,2)</f>
        <v>0</v>
      </c>
      <c r="BL267" s="19" t="s">
        <v>178</v>
      </c>
      <c r="BM267" s="200" t="s">
        <v>332</v>
      </c>
    </row>
    <row r="268" spans="1:65" s="13" customFormat="1" ht="11.25">
      <c r="B268" s="202"/>
      <c r="C268" s="203"/>
      <c r="D268" s="204" t="s">
        <v>138</v>
      </c>
      <c r="E268" s="205" t="s">
        <v>19</v>
      </c>
      <c r="F268" s="206" t="s">
        <v>139</v>
      </c>
      <c r="G268" s="203"/>
      <c r="H268" s="205" t="s">
        <v>19</v>
      </c>
      <c r="I268" s="207"/>
      <c r="J268" s="203"/>
      <c r="K268" s="203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138</v>
      </c>
      <c r="AU268" s="212" t="s">
        <v>79</v>
      </c>
      <c r="AV268" s="13" t="s">
        <v>77</v>
      </c>
      <c r="AW268" s="13" t="s">
        <v>31</v>
      </c>
      <c r="AX268" s="13" t="s">
        <v>69</v>
      </c>
      <c r="AY268" s="212" t="s">
        <v>129</v>
      </c>
    </row>
    <row r="269" spans="1:65" s="13" customFormat="1" ht="11.25">
      <c r="B269" s="202"/>
      <c r="C269" s="203"/>
      <c r="D269" s="204" t="s">
        <v>138</v>
      </c>
      <c r="E269" s="205" t="s">
        <v>19</v>
      </c>
      <c r="F269" s="206" t="s">
        <v>320</v>
      </c>
      <c r="G269" s="203"/>
      <c r="H269" s="205" t="s">
        <v>19</v>
      </c>
      <c r="I269" s="207"/>
      <c r="J269" s="203"/>
      <c r="K269" s="203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138</v>
      </c>
      <c r="AU269" s="212" t="s">
        <v>79</v>
      </c>
      <c r="AV269" s="13" t="s">
        <v>77</v>
      </c>
      <c r="AW269" s="13" t="s">
        <v>31</v>
      </c>
      <c r="AX269" s="13" t="s">
        <v>69</v>
      </c>
      <c r="AY269" s="212" t="s">
        <v>129</v>
      </c>
    </row>
    <row r="270" spans="1:65" s="14" customFormat="1" ht="11.25">
      <c r="B270" s="213"/>
      <c r="C270" s="214"/>
      <c r="D270" s="204" t="s">
        <v>138</v>
      </c>
      <c r="E270" s="215" t="s">
        <v>19</v>
      </c>
      <c r="F270" s="216" t="s">
        <v>333</v>
      </c>
      <c r="G270" s="214"/>
      <c r="H270" s="217">
        <v>52.7</v>
      </c>
      <c r="I270" s="218"/>
      <c r="J270" s="214"/>
      <c r="K270" s="214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138</v>
      </c>
      <c r="AU270" s="223" t="s">
        <v>79</v>
      </c>
      <c r="AV270" s="14" t="s">
        <v>79</v>
      </c>
      <c r="AW270" s="14" t="s">
        <v>31</v>
      </c>
      <c r="AX270" s="14" t="s">
        <v>69</v>
      </c>
      <c r="AY270" s="223" t="s">
        <v>129</v>
      </c>
    </row>
    <row r="271" spans="1:65" s="14" customFormat="1" ht="11.25">
      <c r="B271" s="213"/>
      <c r="C271" s="214"/>
      <c r="D271" s="204" t="s">
        <v>138</v>
      </c>
      <c r="E271" s="215" t="s">
        <v>19</v>
      </c>
      <c r="F271" s="216" t="s">
        <v>334</v>
      </c>
      <c r="G271" s="214"/>
      <c r="H271" s="217">
        <v>12.4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138</v>
      </c>
      <c r="AU271" s="223" t="s">
        <v>79</v>
      </c>
      <c r="AV271" s="14" t="s">
        <v>79</v>
      </c>
      <c r="AW271" s="14" t="s">
        <v>31</v>
      </c>
      <c r="AX271" s="14" t="s">
        <v>69</v>
      </c>
      <c r="AY271" s="223" t="s">
        <v>129</v>
      </c>
    </row>
    <row r="272" spans="1:65" s="14" customFormat="1" ht="11.25">
      <c r="B272" s="213"/>
      <c r="C272" s="214"/>
      <c r="D272" s="204" t="s">
        <v>138</v>
      </c>
      <c r="E272" s="215" t="s">
        <v>19</v>
      </c>
      <c r="F272" s="216" t="s">
        <v>335</v>
      </c>
      <c r="G272" s="214"/>
      <c r="H272" s="217">
        <v>11.9</v>
      </c>
      <c r="I272" s="218"/>
      <c r="J272" s="214"/>
      <c r="K272" s="214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138</v>
      </c>
      <c r="AU272" s="223" t="s">
        <v>79</v>
      </c>
      <c r="AV272" s="14" t="s">
        <v>79</v>
      </c>
      <c r="AW272" s="14" t="s">
        <v>31</v>
      </c>
      <c r="AX272" s="14" t="s">
        <v>69</v>
      </c>
      <c r="AY272" s="223" t="s">
        <v>129</v>
      </c>
    </row>
    <row r="273" spans="1:65" s="14" customFormat="1" ht="11.25">
      <c r="B273" s="213"/>
      <c r="C273" s="214"/>
      <c r="D273" s="204" t="s">
        <v>138</v>
      </c>
      <c r="E273" s="215" t="s">
        <v>19</v>
      </c>
      <c r="F273" s="216" t="s">
        <v>336</v>
      </c>
      <c r="G273" s="214"/>
      <c r="H273" s="217">
        <v>31.26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138</v>
      </c>
      <c r="AU273" s="223" t="s">
        <v>79</v>
      </c>
      <c r="AV273" s="14" t="s">
        <v>79</v>
      </c>
      <c r="AW273" s="14" t="s">
        <v>31</v>
      </c>
      <c r="AX273" s="14" t="s">
        <v>69</v>
      </c>
      <c r="AY273" s="223" t="s">
        <v>129</v>
      </c>
    </row>
    <row r="274" spans="1:65" s="14" customFormat="1" ht="11.25">
      <c r="B274" s="213"/>
      <c r="C274" s="214"/>
      <c r="D274" s="204" t="s">
        <v>138</v>
      </c>
      <c r="E274" s="215" t="s">
        <v>19</v>
      </c>
      <c r="F274" s="216" t="s">
        <v>337</v>
      </c>
      <c r="G274" s="214"/>
      <c r="H274" s="217">
        <v>19.399999999999999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138</v>
      </c>
      <c r="AU274" s="223" t="s">
        <v>79</v>
      </c>
      <c r="AV274" s="14" t="s">
        <v>79</v>
      </c>
      <c r="AW274" s="14" t="s">
        <v>31</v>
      </c>
      <c r="AX274" s="14" t="s">
        <v>69</v>
      </c>
      <c r="AY274" s="223" t="s">
        <v>129</v>
      </c>
    </row>
    <row r="275" spans="1:65" s="15" customFormat="1" ht="11.25">
      <c r="B275" s="224"/>
      <c r="C275" s="225"/>
      <c r="D275" s="204" t="s">
        <v>138</v>
      </c>
      <c r="E275" s="226" t="s">
        <v>19</v>
      </c>
      <c r="F275" s="227" t="s">
        <v>142</v>
      </c>
      <c r="G275" s="225"/>
      <c r="H275" s="228">
        <v>127.66000000000003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AT275" s="234" t="s">
        <v>138</v>
      </c>
      <c r="AU275" s="234" t="s">
        <v>79</v>
      </c>
      <c r="AV275" s="15" t="s">
        <v>137</v>
      </c>
      <c r="AW275" s="15" t="s">
        <v>31</v>
      </c>
      <c r="AX275" s="15" t="s">
        <v>77</v>
      </c>
      <c r="AY275" s="234" t="s">
        <v>129</v>
      </c>
    </row>
    <row r="276" spans="1:65" s="2" customFormat="1" ht="16.5" customHeight="1">
      <c r="A276" s="36"/>
      <c r="B276" s="37"/>
      <c r="C276" s="189" t="s">
        <v>214</v>
      </c>
      <c r="D276" s="189" t="s">
        <v>132</v>
      </c>
      <c r="E276" s="190" t="s">
        <v>338</v>
      </c>
      <c r="F276" s="191" t="s">
        <v>339</v>
      </c>
      <c r="G276" s="192" t="s">
        <v>202</v>
      </c>
      <c r="H276" s="193">
        <v>370</v>
      </c>
      <c r="I276" s="194"/>
      <c r="J276" s="195">
        <f>ROUND(I276*H276,2)</f>
        <v>0</v>
      </c>
      <c r="K276" s="191" t="s">
        <v>136</v>
      </c>
      <c r="L276" s="41"/>
      <c r="M276" s="196" t="s">
        <v>19</v>
      </c>
      <c r="N276" s="197" t="s">
        <v>40</v>
      </c>
      <c r="O276" s="66"/>
      <c r="P276" s="198">
        <f>O276*H276</f>
        <v>0</v>
      </c>
      <c r="Q276" s="198">
        <v>0</v>
      </c>
      <c r="R276" s="198">
        <f>Q276*H276</f>
        <v>0</v>
      </c>
      <c r="S276" s="198">
        <v>0</v>
      </c>
      <c r="T276" s="199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0" t="s">
        <v>178</v>
      </c>
      <c r="AT276" s="200" t="s">
        <v>132</v>
      </c>
      <c r="AU276" s="200" t="s">
        <v>79</v>
      </c>
      <c r="AY276" s="19" t="s">
        <v>129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19" t="s">
        <v>77</v>
      </c>
      <c r="BK276" s="201">
        <f>ROUND(I276*H276,2)</f>
        <v>0</v>
      </c>
      <c r="BL276" s="19" t="s">
        <v>178</v>
      </c>
      <c r="BM276" s="200" t="s">
        <v>340</v>
      </c>
    </row>
    <row r="277" spans="1:65" s="13" customFormat="1" ht="11.25">
      <c r="B277" s="202"/>
      <c r="C277" s="203"/>
      <c r="D277" s="204" t="s">
        <v>138</v>
      </c>
      <c r="E277" s="205" t="s">
        <v>19</v>
      </c>
      <c r="F277" s="206" t="s">
        <v>139</v>
      </c>
      <c r="G277" s="203"/>
      <c r="H277" s="205" t="s">
        <v>19</v>
      </c>
      <c r="I277" s="207"/>
      <c r="J277" s="203"/>
      <c r="K277" s="203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138</v>
      </c>
      <c r="AU277" s="212" t="s">
        <v>79</v>
      </c>
      <c r="AV277" s="13" t="s">
        <v>77</v>
      </c>
      <c r="AW277" s="13" t="s">
        <v>31</v>
      </c>
      <c r="AX277" s="13" t="s">
        <v>69</v>
      </c>
      <c r="AY277" s="212" t="s">
        <v>129</v>
      </c>
    </row>
    <row r="278" spans="1:65" s="13" customFormat="1" ht="11.25">
      <c r="B278" s="202"/>
      <c r="C278" s="203"/>
      <c r="D278" s="204" t="s">
        <v>138</v>
      </c>
      <c r="E278" s="205" t="s">
        <v>19</v>
      </c>
      <c r="F278" s="206" t="s">
        <v>320</v>
      </c>
      <c r="G278" s="203"/>
      <c r="H278" s="205" t="s">
        <v>19</v>
      </c>
      <c r="I278" s="207"/>
      <c r="J278" s="203"/>
      <c r="K278" s="203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138</v>
      </c>
      <c r="AU278" s="212" t="s">
        <v>79</v>
      </c>
      <c r="AV278" s="13" t="s">
        <v>77</v>
      </c>
      <c r="AW278" s="13" t="s">
        <v>31</v>
      </c>
      <c r="AX278" s="13" t="s">
        <v>69</v>
      </c>
      <c r="AY278" s="212" t="s">
        <v>129</v>
      </c>
    </row>
    <row r="279" spans="1:65" s="14" customFormat="1" ht="11.25">
      <c r="B279" s="213"/>
      <c r="C279" s="214"/>
      <c r="D279" s="204" t="s">
        <v>138</v>
      </c>
      <c r="E279" s="215" t="s">
        <v>19</v>
      </c>
      <c r="F279" s="216" t="s">
        <v>341</v>
      </c>
      <c r="G279" s="214"/>
      <c r="H279" s="217">
        <v>370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138</v>
      </c>
      <c r="AU279" s="223" t="s">
        <v>79</v>
      </c>
      <c r="AV279" s="14" t="s">
        <v>79</v>
      </c>
      <c r="AW279" s="14" t="s">
        <v>31</v>
      </c>
      <c r="AX279" s="14" t="s">
        <v>69</v>
      </c>
      <c r="AY279" s="223" t="s">
        <v>129</v>
      </c>
    </row>
    <row r="280" spans="1:65" s="15" customFormat="1" ht="11.25">
      <c r="B280" s="224"/>
      <c r="C280" s="225"/>
      <c r="D280" s="204" t="s">
        <v>138</v>
      </c>
      <c r="E280" s="226" t="s">
        <v>19</v>
      </c>
      <c r="F280" s="227" t="s">
        <v>142</v>
      </c>
      <c r="G280" s="225"/>
      <c r="H280" s="228">
        <v>370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AT280" s="234" t="s">
        <v>138</v>
      </c>
      <c r="AU280" s="234" t="s">
        <v>79</v>
      </c>
      <c r="AV280" s="15" t="s">
        <v>137</v>
      </c>
      <c r="AW280" s="15" t="s">
        <v>31</v>
      </c>
      <c r="AX280" s="15" t="s">
        <v>77</v>
      </c>
      <c r="AY280" s="234" t="s">
        <v>129</v>
      </c>
    </row>
    <row r="281" spans="1:65" s="12" customFormat="1" ht="22.9" customHeight="1">
      <c r="B281" s="173"/>
      <c r="C281" s="174"/>
      <c r="D281" s="175" t="s">
        <v>68</v>
      </c>
      <c r="E281" s="187" t="s">
        <v>342</v>
      </c>
      <c r="F281" s="187" t="s">
        <v>343</v>
      </c>
      <c r="G281" s="174"/>
      <c r="H281" s="174"/>
      <c r="I281" s="177"/>
      <c r="J281" s="188">
        <f>BK281</f>
        <v>0</v>
      </c>
      <c r="K281" s="174"/>
      <c r="L281" s="179"/>
      <c r="M281" s="180"/>
      <c r="N281" s="181"/>
      <c r="O281" s="181"/>
      <c r="P281" s="182">
        <f>SUM(P282:P306)</f>
        <v>0</v>
      </c>
      <c r="Q281" s="181"/>
      <c r="R281" s="182">
        <f>SUM(R282:R306)</f>
        <v>0</v>
      </c>
      <c r="S281" s="181"/>
      <c r="T281" s="183">
        <f>SUM(T282:T306)</f>
        <v>0</v>
      </c>
      <c r="AR281" s="184" t="s">
        <v>79</v>
      </c>
      <c r="AT281" s="185" t="s">
        <v>68</v>
      </c>
      <c r="AU281" s="185" t="s">
        <v>77</v>
      </c>
      <c r="AY281" s="184" t="s">
        <v>129</v>
      </c>
      <c r="BK281" s="186">
        <f>SUM(BK282:BK306)</f>
        <v>0</v>
      </c>
    </row>
    <row r="282" spans="1:65" s="2" customFormat="1" ht="16.5" customHeight="1">
      <c r="A282" s="36"/>
      <c r="B282" s="37"/>
      <c r="C282" s="189" t="s">
        <v>344</v>
      </c>
      <c r="D282" s="189" t="s">
        <v>132</v>
      </c>
      <c r="E282" s="190" t="s">
        <v>345</v>
      </c>
      <c r="F282" s="191" t="s">
        <v>346</v>
      </c>
      <c r="G282" s="192" t="s">
        <v>135</v>
      </c>
      <c r="H282" s="193">
        <v>2979.7249999999999</v>
      </c>
      <c r="I282" s="194"/>
      <c r="J282" s="195">
        <f>ROUND(I282*H282,2)</f>
        <v>0</v>
      </c>
      <c r="K282" s="191" t="s">
        <v>136</v>
      </c>
      <c r="L282" s="41"/>
      <c r="M282" s="196" t="s">
        <v>19</v>
      </c>
      <c r="N282" s="197" t="s">
        <v>40</v>
      </c>
      <c r="O282" s="66"/>
      <c r="P282" s="198">
        <f>O282*H282</f>
        <v>0</v>
      </c>
      <c r="Q282" s="198">
        <v>0</v>
      </c>
      <c r="R282" s="198">
        <f>Q282*H282</f>
        <v>0</v>
      </c>
      <c r="S282" s="198">
        <v>0</v>
      </c>
      <c r="T282" s="199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0" t="s">
        <v>178</v>
      </c>
      <c r="AT282" s="200" t="s">
        <v>132</v>
      </c>
      <c r="AU282" s="200" t="s">
        <v>79</v>
      </c>
      <c r="AY282" s="19" t="s">
        <v>129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19" t="s">
        <v>77</v>
      </c>
      <c r="BK282" s="201">
        <f>ROUND(I282*H282,2)</f>
        <v>0</v>
      </c>
      <c r="BL282" s="19" t="s">
        <v>178</v>
      </c>
      <c r="BM282" s="200" t="s">
        <v>347</v>
      </c>
    </row>
    <row r="283" spans="1:65" s="2" customFormat="1" ht="16.5" customHeight="1">
      <c r="A283" s="36"/>
      <c r="B283" s="37"/>
      <c r="C283" s="189" t="s">
        <v>223</v>
      </c>
      <c r="D283" s="189" t="s">
        <v>132</v>
      </c>
      <c r="E283" s="190" t="s">
        <v>348</v>
      </c>
      <c r="F283" s="191" t="s">
        <v>349</v>
      </c>
      <c r="G283" s="192" t="s">
        <v>202</v>
      </c>
      <c r="H283" s="193">
        <v>282.8</v>
      </c>
      <c r="I283" s="194"/>
      <c r="J283" s="195">
        <f>ROUND(I283*H283,2)</f>
        <v>0</v>
      </c>
      <c r="K283" s="191" t="s">
        <v>136</v>
      </c>
      <c r="L283" s="41"/>
      <c r="M283" s="196" t="s">
        <v>19</v>
      </c>
      <c r="N283" s="197" t="s">
        <v>40</v>
      </c>
      <c r="O283" s="66"/>
      <c r="P283" s="198">
        <f>O283*H283</f>
        <v>0</v>
      </c>
      <c r="Q283" s="198">
        <v>0</v>
      </c>
      <c r="R283" s="198">
        <f>Q283*H283</f>
        <v>0</v>
      </c>
      <c r="S283" s="198">
        <v>0</v>
      </c>
      <c r="T283" s="199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0" t="s">
        <v>178</v>
      </c>
      <c r="AT283" s="200" t="s">
        <v>132</v>
      </c>
      <c r="AU283" s="200" t="s">
        <v>79</v>
      </c>
      <c r="AY283" s="19" t="s">
        <v>129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9" t="s">
        <v>77</v>
      </c>
      <c r="BK283" s="201">
        <f>ROUND(I283*H283,2)</f>
        <v>0</v>
      </c>
      <c r="BL283" s="19" t="s">
        <v>178</v>
      </c>
      <c r="BM283" s="200" t="s">
        <v>350</v>
      </c>
    </row>
    <row r="284" spans="1:65" s="13" customFormat="1" ht="11.25">
      <c r="B284" s="202"/>
      <c r="C284" s="203"/>
      <c r="D284" s="204" t="s">
        <v>138</v>
      </c>
      <c r="E284" s="205" t="s">
        <v>19</v>
      </c>
      <c r="F284" s="206" t="s">
        <v>139</v>
      </c>
      <c r="G284" s="203"/>
      <c r="H284" s="205" t="s">
        <v>19</v>
      </c>
      <c r="I284" s="207"/>
      <c r="J284" s="203"/>
      <c r="K284" s="203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138</v>
      </c>
      <c r="AU284" s="212" t="s">
        <v>79</v>
      </c>
      <c r="AV284" s="13" t="s">
        <v>77</v>
      </c>
      <c r="AW284" s="13" t="s">
        <v>31</v>
      </c>
      <c r="AX284" s="13" t="s">
        <v>69</v>
      </c>
      <c r="AY284" s="212" t="s">
        <v>129</v>
      </c>
    </row>
    <row r="285" spans="1:65" s="13" customFormat="1" ht="11.25">
      <c r="B285" s="202"/>
      <c r="C285" s="203"/>
      <c r="D285" s="204" t="s">
        <v>138</v>
      </c>
      <c r="E285" s="205" t="s">
        <v>19</v>
      </c>
      <c r="F285" s="206" t="s">
        <v>351</v>
      </c>
      <c r="G285" s="203"/>
      <c r="H285" s="205" t="s">
        <v>19</v>
      </c>
      <c r="I285" s="207"/>
      <c r="J285" s="203"/>
      <c r="K285" s="203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138</v>
      </c>
      <c r="AU285" s="212" t="s">
        <v>79</v>
      </c>
      <c r="AV285" s="13" t="s">
        <v>77</v>
      </c>
      <c r="AW285" s="13" t="s">
        <v>31</v>
      </c>
      <c r="AX285" s="13" t="s">
        <v>69</v>
      </c>
      <c r="AY285" s="212" t="s">
        <v>129</v>
      </c>
    </row>
    <row r="286" spans="1:65" s="13" customFormat="1" ht="11.25">
      <c r="B286" s="202"/>
      <c r="C286" s="203"/>
      <c r="D286" s="204" t="s">
        <v>138</v>
      </c>
      <c r="E286" s="205" t="s">
        <v>19</v>
      </c>
      <c r="F286" s="206" t="s">
        <v>352</v>
      </c>
      <c r="G286" s="203"/>
      <c r="H286" s="205" t="s">
        <v>19</v>
      </c>
      <c r="I286" s="207"/>
      <c r="J286" s="203"/>
      <c r="K286" s="203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138</v>
      </c>
      <c r="AU286" s="212" t="s">
        <v>79</v>
      </c>
      <c r="AV286" s="13" t="s">
        <v>77</v>
      </c>
      <c r="AW286" s="13" t="s">
        <v>31</v>
      </c>
      <c r="AX286" s="13" t="s">
        <v>69</v>
      </c>
      <c r="AY286" s="212" t="s">
        <v>129</v>
      </c>
    </row>
    <row r="287" spans="1:65" s="13" customFormat="1" ht="11.25">
      <c r="B287" s="202"/>
      <c r="C287" s="203"/>
      <c r="D287" s="204" t="s">
        <v>138</v>
      </c>
      <c r="E287" s="205" t="s">
        <v>19</v>
      </c>
      <c r="F287" s="206" t="s">
        <v>166</v>
      </c>
      <c r="G287" s="203"/>
      <c r="H287" s="205" t="s">
        <v>19</v>
      </c>
      <c r="I287" s="207"/>
      <c r="J287" s="203"/>
      <c r="K287" s="203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138</v>
      </c>
      <c r="AU287" s="212" t="s">
        <v>79</v>
      </c>
      <c r="AV287" s="13" t="s">
        <v>77</v>
      </c>
      <c r="AW287" s="13" t="s">
        <v>31</v>
      </c>
      <c r="AX287" s="13" t="s">
        <v>69</v>
      </c>
      <c r="AY287" s="212" t="s">
        <v>129</v>
      </c>
    </row>
    <row r="288" spans="1:65" s="14" customFormat="1" ht="11.25">
      <c r="B288" s="213"/>
      <c r="C288" s="214"/>
      <c r="D288" s="204" t="s">
        <v>138</v>
      </c>
      <c r="E288" s="215" t="s">
        <v>19</v>
      </c>
      <c r="F288" s="216" t="s">
        <v>353</v>
      </c>
      <c r="G288" s="214"/>
      <c r="H288" s="217">
        <v>22.8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138</v>
      </c>
      <c r="AU288" s="223" t="s">
        <v>79</v>
      </c>
      <c r="AV288" s="14" t="s">
        <v>79</v>
      </c>
      <c r="AW288" s="14" t="s">
        <v>31</v>
      </c>
      <c r="AX288" s="14" t="s">
        <v>69</v>
      </c>
      <c r="AY288" s="223" t="s">
        <v>129</v>
      </c>
    </row>
    <row r="289" spans="2:51" s="13" customFormat="1" ht="11.25">
      <c r="B289" s="202"/>
      <c r="C289" s="203"/>
      <c r="D289" s="204" t="s">
        <v>138</v>
      </c>
      <c r="E289" s="205" t="s">
        <v>19</v>
      </c>
      <c r="F289" s="206" t="s">
        <v>168</v>
      </c>
      <c r="G289" s="203"/>
      <c r="H289" s="205" t="s">
        <v>19</v>
      </c>
      <c r="I289" s="207"/>
      <c r="J289" s="203"/>
      <c r="K289" s="203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138</v>
      </c>
      <c r="AU289" s="212" t="s">
        <v>79</v>
      </c>
      <c r="AV289" s="13" t="s">
        <v>77</v>
      </c>
      <c r="AW289" s="13" t="s">
        <v>31</v>
      </c>
      <c r="AX289" s="13" t="s">
        <v>69</v>
      </c>
      <c r="AY289" s="212" t="s">
        <v>129</v>
      </c>
    </row>
    <row r="290" spans="2:51" s="14" customFormat="1" ht="11.25">
      <c r="B290" s="213"/>
      <c r="C290" s="214"/>
      <c r="D290" s="204" t="s">
        <v>138</v>
      </c>
      <c r="E290" s="215" t="s">
        <v>19</v>
      </c>
      <c r="F290" s="216" t="s">
        <v>354</v>
      </c>
      <c r="G290" s="214"/>
      <c r="H290" s="217">
        <v>22.6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138</v>
      </c>
      <c r="AU290" s="223" t="s">
        <v>79</v>
      </c>
      <c r="AV290" s="14" t="s">
        <v>79</v>
      </c>
      <c r="AW290" s="14" t="s">
        <v>31</v>
      </c>
      <c r="AX290" s="14" t="s">
        <v>69</v>
      </c>
      <c r="AY290" s="223" t="s">
        <v>129</v>
      </c>
    </row>
    <row r="291" spans="2:51" s="13" customFormat="1" ht="11.25">
      <c r="B291" s="202"/>
      <c r="C291" s="203"/>
      <c r="D291" s="204" t="s">
        <v>138</v>
      </c>
      <c r="E291" s="205" t="s">
        <v>19</v>
      </c>
      <c r="F291" s="206" t="s">
        <v>172</v>
      </c>
      <c r="G291" s="203"/>
      <c r="H291" s="205" t="s">
        <v>19</v>
      </c>
      <c r="I291" s="207"/>
      <c r="J291" s="203"/>
      <c r="K291" s="203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138</v>
      </c>
      <c r="AU291" s="212" t="s">
        <v>79</v>
      </c>
      <c r="AV291" s="13" t="s">
        <v>77</v>
      </c>
      <c r="AW291" s="13" t="s">
        <v>31</v>
      </c>
      <c r="AX291" s="13" t="s">
        <v>69</v>
      </c>
      <c r="AY291" s="212" t="s">
        <v>129</v>
      </c>
    </row>
    <row r="292" spans="2:51" s="14" customFormat="1" ht="11.25">
      <c r="B292" s="213"/>
      <c r="C292" s="214"/>
      <c r="D292" s="204" t="s">
        <v>138</v>
      </c>
      <c r="E292" s="215" t="s">
        <v>19</v>
      </c>
      <c r="F292" s="216" t="s">
        <v>355</v>
      </c>
      <c r="G292" s="214"/>
      <c r="H292" s="217">
        <v>39.700000000000003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138</v>
      </c>
      <c r="AU292" s="223" t="s">
        <v>79</v>
      </c>
      <c r="AV292" s="14" t="s">
        <v>79</v>
      </c>
      <c r="AW292" s="14" t="s">
        <v>31</v>
      </c>
      <c r="AX292" s="14" t="s">
        <v>69</v>
      </c>
      <c r="AY292" s="223" t="s">
        <v>129</v>
      </c>
    </row>
    <row r="293" spans="2:51" s="13" customFormat="1" ht="11.25">
      <c r="B293" s="202"/>
      <c r="C293" s="203"/>
      <c r="D293" s="204" t="s">
        <v>138</v>
      </c>
      <c r="E293" s="205" t="s">
        <v>19</v>
      </c>
      <c r="F293" s="206" t="s">
        <v>174</v>
      </c>
      <c r="G293" s="203"/>
      <c r="H293" s="205" t="s">
        <v>19</v>
      </c>
      <c r="I293" s="207"/>
      <c r="J293" s="203"/>
      <c r="K293" s="203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138</v>
      </c>
      <c r="AU293" s="212" t="s">
        <v>79</v>
      </c>
      <c r="AV293" s="13" t="s">
        <v>77</v>
      </c>
      <c r="AW293" s="13" t="s">
        <v>31</v>
      </c>
      <c r="AX293" s="13" t="s">
        <v>69</v>
      </c>
      <c r="AY293" s="212" t="s">
        <v>129</v>
      </c>
    </row>
    <row r="294" spans="2:51" s="14" customFormat="1" ht="11.25">
      <c r="B294" s="213"/>
      <c r="C294" s="214"/>
      <c r="D294" s="204" t="s">
        <v>138</v>
      </c>
      <c r="E294" s="215" t="s">
        <v>19</v>
      </c>
      <c r="F294" s="216" t="s">
        <v>356</v>
      </c>
      <c r="G294" s="214"/>
      <c r="H294" s="217">
        <v>13.4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138</v>
      </c>
      <c r="AU294" s="223" t="s">
        <v>79</v>
      </c>
      <c r="AV294" s="14" t="s">
        <v>79</v>
      </c>
      <c r="AW294" s="14" t="s">
        <v>31</v>
      </c>
      <c r="AX294" s="14" t="s">
        <v>69</v>
      </c>
      <c r="AY294" s="223" t="s">
        <v>129</v>
      </c>
    </row>
    <row r="295" spans="2:51" s="13" customFormat="1" ht="11.25">
      <c r="B295" s="202"/>
      <c r="C295" s="203"/>
      <c r="D295" s="204" t="s">
        <v>138</v>
      </c>
      <c r="E295" s="205" t="s">
        <v>19</v>
      </c>
      <c r="F295" s="206" t="s">
        <v>357</v>
      </c>
      <c r="G295" s="203"/>
      <c r="H295" s="205" t="s">
        <v>19</v>
      </c>
      <c r="I295" s="207"/>
      <c r="J295" s="203"/>
      <c r="K295" s="203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138</v>
      </c>
      <c r="AU295" s="212" t="s">
        <v>79</v>
      </c>
      <c r="AV295" s="13" t="s">
        <v>77</v>
      </c>
      <c r="AW295" s="13" t="s">
        <v>31</v>
      </c>
      <c r="AX295" s="13" t="s">
        <v>69</v>
      </c>
      <c r="AY295" s="212" t="s">
        <v>129</v>
      </c>
    </row>
    <row r="296" spans="2:51" s="13" customFormat="1" ht="11.25">
      <c r="B296" s="202"/>
      <c r="C296" s="203"/>
      <c r="D296" s="204" t="s">
        <v>138</v>
      </c>
      <c r="E296" s="205" t="s">
        <v>19</v>
      </c>
      <c r="F296" s="206" t="s">
        <v>166</v>
      </c>
      <c r="G296" s="203"/>
      <c r="H296" s="205" t="s">
        <v>19</v>
      </c>
      <c r="I296" s="207"/>
      <c r="J296" s="203"/>
      <c r="K296" s="203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138</v>
      </c>
      <c r="AU296" s="212" t="s">
        <v>79</v>
      </c>
      <c r="AV296" s="13" t="s">
        <v>77</v>
      </c>
      <c r="AW296" s="13" t="s">
        <v>31</v>
      </c>
      <c r="AX296" s="13" t="s">
        <v>69</v>
      </c>
      <c r="AY296" s="212" t="s">
        <v>129</v>
      </c>
    </row>
    <row r="297" spans="2:51" s="14" customFormat="1" ht="11.25">
      <c r="B297" s="213"/>
      <c r="C297" s="214"/>
      <c r="D297" s="204" t="s">
        <v>138</v>
      </c>
      <c r="E297" s="215" t="s">
        <v>19</v>
      </c>
      <c r="F297" s="216" t="s">
        <v>358</v>
      </c>
      <c r="G297" s="214"/>
      <c r="H297" s="217">
        <v>35.5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138</v>
      </c>
      <c r="AU297" s="223" t="s">
        <v>79</v>
      </c>
      <c r="AV297" s="14" t="s">
        <v>79</v>
      </c>
      <c r="AW297" s="14" t="s">
        <v>31</v>
      </c>
      <c r="AX297" s="14" t="s">
        <v>69</v>
      </c>
      <c r="AY297" s="223" t="s">
        <v>129</v>
      </c>
    </row>
    <row r="298" spans="2:51" s="13" customFormat="1" ht="11.25">
      <c r="B298" s="202"/>
      <c r="C298" s="203"/>
      <c r="D298" s="204" t="s">
        <v>138</v>
      </c>
      <c r="E298" s="205" t="s">
        <v>19</v>
      </c>
      <c r="F298" s="206" t="s">
        <v>168</v>
      </c>
      <c r="G298" s="203"/>
      <c r="H298" s="205" t="s">
        <v>19</v>
      </c>
      <c r="I298" s="207"/>
      <c r="J298" s="203"/>
      <c r="K298" s="203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138</v>
      </c>
      <c r="AU298" s="212" t="s">
        <v>79</v>
      </c>
      <c r="AV298" s="13" t="s">
        <v>77</v>
      </c>
      <c r="AW298" s="13" t="s">
        <v>31</v>
      </c>
      <c r="AX298" s="13" t="s">
        <v>69</v>
      </c>
      <c r="AY298" s="212" t="s">
        <v>129</v>
      </c>
    </row>
    <row r="299" spans="2:51" s="14" customFormat="1" ht="11.25">
      <c r="B299" s="213"/>
      <c r="C299" s="214"/>
      <c r="D299" s="204" t="s">
        <v>138</v>
      </c>
      <c r="E299" s="215" t="s">
        <v>19</v>
      </c>
      <c r="F299" s="216" t="s">
        <v>359</v>
      </c>
      <c r="G299" s="214"/>
      <c r="H299" s="217">
        <v>36.6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138</v>
      </c>
      <c r="AU299" s="223" t="s">
        <v>79</v>
      </c>
      <c r="AV299" s="14" t="s">
        <v>79</v>
      </c>
      <c r="AW299" s="14" t="s">
        <v>31</v>
      </c>
      <c r="AX299" s="14" t="s">
        <v>69</v>
      </c>
      <c r="AY299" s="223" t="s">
        <v>129</v>
      </c>
    </row>
    <row r="300" spans="2:51" s="13" customFormat="1" ht="11.25">
      <c r="B300" s="202"/>
      <c r="C300" s="203"/>
      <c r="D300" s="204" t="s">
        <v>138</v>
      </c>
      <c r="E300" s="205" t="s">
        <v>19</v>
      </c>
      <c r="F300" s="206" t="s">
        <v>172</v>
      </c>
      <c r="G300" s="203"/>
      <c r="H300" s="205" t="s">
        <v>19</v>
      </c>
      <c r="I300" s="207"/>
      <c r="J300" s="203"/>
      <c r="K300" s="203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138</v>
      </c>
      <c r="AU300" s="212" t="s">
        <v>79</v>
      </c>
      <c r="AV300" s="13" t="s">
        <v>77</v>
      </c>
      <c r="AW300" s="13" t="s">
        <v>31</v>
      </c>
      <c r="AX300" s="13" t="s">
        <v>69</v>
      </c>
      <c r="AY300" s="212" t="s">
        <v>129</v>
      </c>
    </row>
    <row r="301" spans="2:51" s="14" customFormat="1" ht="11.25">
      <c r="B301" s="213"/>
      <c r="C301" s="214"/>
      <c r="D301" s="204" t="s">
        <v>138</v>
      </c>
      <c r="E301" s="215" t="s">
        <v>19</v>
      </c>
      <c r="F301" s="216" t="s">
        <v>360</v>
      </c>
      <c r="G301" s="214"/>
      <c r="H301" s="217">
        <v>68.3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138</v>
      </c>
      <c r="AU301" s="223" t="s">
        <v>79</v>
      </c>
      <c r="AV301" s="14" t="s">
        <v>79</v>
      </c>
      <c r="AW301" s="14" t="s">
        <v>31</v>
      </c>
      <c r="AX301" s="14" t="s">
        <v>69</v>
      </c>
      <c r="AY301" s="223" t="s">
        <v>129</v>
      </c>
    </row>
    <row r="302" spans="2:51" s="13" customFormat="1" ht="11.25">
      <c r="B302" s="202"/>
      <c r="C302" s="203"/>
      <c r="D302" s="204" t="s">
        <v>138</v>
      </c>
      <c r="E302" s="205" t="s">
        <v>19</v>
      </c>
      <c r="F302" s="206" t="s">
        <v>174</v>
      </c>
      <c r="G302" s="203"/>
      <c r="H302" s="205" t="s">
        <v>19</v>
      </c>
      <c r="I302" s="207"/>
      <c r="J302" s="203"/>
      <c r="K302" s="203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138</v>
      </c>
      <c r="AU302" s="212" t="s">
        <v>79</v>
      </c>
      <c r="AV302" s="13" t="s">
        <v>77</v>
      </c>
      <c r="AW302" s="13" t="s">
        <v>31</v>
      </c>
      <c r="AX302" s="13" t="s">
        <v>69</v>
      </c>
      <c r="AY302" s="212" t="s">
        <v>129</v>
      </c>
    </row>
    <row r="303" spans="2:51" s="14" customFormat="1" ht="11.25">
      <c r="B303" s="213"/>
      <c r="C303" s="214"/>
      <c r="D303" s="204" t="s">
        <v>138</v>
      </c>
      <c r="E303" s="215" t="s">
        <v>19</v>
      </c>
      <c r="F303" s="216" t="s">
        <v>361</v>
      </c>
      <c r="G303" s="214"/>
      <c r="H303" s="217">
        <v>43.9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138</v>
      </c>
      <c r="AU303" s="223" t="s">
        <v>79</v>
      </c>
      <c r="AV303" s="14" t="s">
        <v>79</v>
      </c>
      <c r="AW303" s="14" t="s">
        <v>31</v>
      </c>
      <c r="AX303" s="14" t="s">
        <v>69</v>
      </c>
      <c r="AY303" s="223" t="s">
        <v>129</v>
      </c>
    </row>
    <row r="304" spans="2:51" s="15" customFormat="1" ht="11.25">
      <c r="B304" s="224"/>
      <c r="C304" s="225"/>
      <c r="D304" s="204" t="s">
        <v>138</v>
      </c>
      <c r="E304" s="226" t="s">
        <v>19</v>
      </c>
      <c r="F304" s="227" t="s">
        <v>142</v>
      </c>
      <c r="G304" s="225"/>
      <c r="H304" s="228">
        <v>282.79999999999995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AT304" s="234" t="s">
        <v>138</v>
      </c>
      <c r="AU304" s="234" t="s">
        <v>79</v>
      </c>
      <c r="AV304" s="15" t="s">
        <v>137</v>
      </c>
      <c r="AW304" s="15" t="s">
        <v>31</v>
      </c>
      <c r="AX304" s="15" t="s">
        <v>77</v>
      </c>
      <c r="AY304" s="234" t="s">
        <v>129</v>
      </c>
    </row>
    <row r="305" spans="1:65" s="2" customFormat="1" ht="16.5" customHeight="1">
      <c r="A305" s="36"/>
      <c r="B305" s="37"/>
      <c r="C305" s="189" t="s">
        <v>362</v>
      </c>
      <c r="D305" s="189" t="s">
        <v>132</v>
      </c>
      <c r="E305" s="190" t="s">
        <v>363</v>
      </c>
      <c r="F305" s="191" t="s">
        <v>364</v>
      </c>
      <c r="G305" s="192" t="s">
        <v>135</v>
      </c>
      <c r="H305" s="193">
        <v>1606.405</v>
      </c>
      <c r="I305" s="194"/>
      <c r="J305" s="195">
        <f>ROUND(I305*H305,2)</f>
        <v>0</v>
      </c>
      <c r="K305" s="191" t="s">
        <v>136</v>
      </c>
      <c r="L305" s="41"/>
      <c r="M305" s="196" t="s">
        <v>19</v>
      </c>
      <c r="N305" s="197" t="s">
        <v>40</v>
      </c>
      <c r="O305" s="66"/>
      <c r="P305" s="198">
        <f>O305*H305</f>
        <v>0</v>
      </c>
      <c r="Q305" s="198">
        <v>0</v>
      </c>
      <c r="R305" s="198">
        <f>Q305*H305</f>
        <v>0</v>
      </c>
      <c r="S305" s="198">
        <v>0</v>
      </c>
      <c r="T305" s="199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0" t="s">
        <v>178</v>
      </c>
      <c r="AT305" s="200" t="s">
        <v>132</v>
      </c>
      <c r="AU305" s="200" t="s">
        <v>79</v>
      </c>
      <c r="AY305" s="19" t="s">
        <v>129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9" t="s">
        <v>77</v>
      </c>
      <c r="BK305" s="201">
        <f>ROUND(I305*H305,2)</f>
        <v>0</v>
      </c>
      <c r="BL305" s="19" t="s">
        <v>178</v>
      </c>
      <c r="BM305" s="200" t="s">
        <v>365</v>
      </c>
    </row>
    <row r="306" spans="1:65" s="2" customFormat="1" ht="16.5" customHeight="1">
      <c r="A306" s="36"/>
      <c r="B306" s="37"/>
      <c r="C306" s="189" t="s">
        <v>233</v>
      </c>
      <c r="D306" s="189" t="s">
        <v>132</v>
      </c>
      <c r="E306" s="190" t="s">
        <v>366</v>
      </c>
      <c r="F306" s="191" t="s">
        <v>367</v>
      </c>
      <c r="G306" s="192" t="s">
        <v>135</v>
      </c>
      <c r="H306" s="193">
        <v>32.96</v>
      </c>
      <c r="I306" s="194"/>
      <c r="J306" s="195">
        <f>ROUND(I306*H306,2)</f>
        <v>0</v>
      </c>
      <c r="K306" s="191" t="s">
        <v>136</v>
      </c>
      <c r="L306" s="41"/>
      <c r="M306" s="196" t="s">
        <v>19</v>
      </c>
      <c r="N306" s="197" t="s">
        <v>40</v>
      </c>
      <c r="O306" s="66"/>
      <c r="P306" s="198">
        <f>O306*H306</f>
        <v>0</v>
      </c>
      <c r="Q306" s="198">
        <v>0</v>
      </c>
      <c r="R306" s="198">
        <f>Q306*H306</f>
        <v>0</v>
      </c>
      <c r="S306" s="198">
        <v>0</v>
      </c>
      <c r="T306" s="199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0" t="s">
        <v>178</v>
      </c>
      <c r="AT306" s="200" t="s">
        <v>132</v>
      </c>
      <c r="AU306" s="200" t="s">
        <v>79</v>
      </c>
      <c r="AY306" s="19" t="s">
        <v>129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19" t="s">
        <v>77</v>
      </c>
      <c r="BK306" s="201">
        <f>ROUND(I306*H306,2)</f>
        <v>0</v>
      </c>
      <c r="BL306" s="19" t="s">
        <v>178</v>
      </c>
      <c r="BM306" s="200" t="s">
        <v>368</v>
      </c>
    </row>
    <row r="307" spans="1:65" s="12" customFormat="1" ht="22.9" customHeight="1">
      <c r="B307" s="173"/>
      <c r="C307" s="174"/>
      <c r="D307" s="175" t="s">
        <v>68</v>
      </c>
      <c r="E307" s="187" t="s">
        <v>369</v>
      </c>
      <c r="F307" s="187" t="s">
        <v>370</v>
      </c>
      <c r="G307" s="174"/>
      <c r="H307" s="174"/>
      <c r="I307" s="177"/>
      <c r="J307" s="188">
        <f>BK307</f>
        <v>0</v>
      </c>
      <c r="K307" s="174"/>
      <c r="L307" s="179"/>
      <c r="M307" s="180"/>
      <c r="N307" s="181"/>
      <c r="O307" s="181"/>
      <c r="P307" s="182">
        <f>P308</f>
        <v>0</v>
      </c>
      <c r="Q307" s="181"/>
      <c r="R307" s="182">
        <f>R308</f>
        <v>0</v>
      </c>
      <c r="S307" s="181"/>
      <c r="T307" s="183">
        <f>T308</f>
        <v>0</v>
      </c>
      <c r="AR307" s="184" t="s">
        <v>79</v>
      </c>
      <c r="AT307" s="185" t="s">
        <v>68</v>
      </c>
      <c r="AU307" s="185" t="s">
        <v>77</v>
      </c>
      <c r="AY307" s="184" t="s">
        <v>129</v>
      </c>
      <c r="BK307" s="186">
        <f>BK308</f>
        <v>0</v>
      </c>
    </row>
    <row r="308" spans="1:65" s="2" customFormat="1" ht="16.5" customHeight="1">
      <c r="A308" s="36"/>
      <c r="B308" s="37"/>
      <c r="C308" s="189" t="s">
        <v>371</v>
      </c>
      <c r="D308" s="189" t="s">
        <v>132</v>
      </c>
      <c r="E308" s="190" t="s">
        <v>372</v>
      </c>
      <c r="F308" s="191" t="s">
        <v>373</v>
      </c>
      <c r="G308" s="192" t="s">
        <v>202</v>
      </c>
      <c r="H308" s="193">
        <v>1</v>
      </c>
      <c r="I308" s="194"/>
      <c r="J308" s="195">
        <f>ROUND(I308*H308,2)</f>
        <v>0</v>
      </c>
      <c r="K308" s="191" t="s">
        <v>136</v>
      </c>
      <c r="L308" s="41"/>
      <c r="M308" s="196" t="s">
        <v>19</v>
      </c>
      <c r="N308" s="197" t="s">
        <v>40</v>
      </c>
      <c r="O308" s="66"/>
      <c r="P308" s="198">
        <f>O308*H308</f>
        <v>0</v>
      </c>
      <c r="Q308" s="198">
        <v>0</v>
      </c>
      <c r="R308" s="198">
        <f>Q308*H308</f>
        <v>0</v>
      </c>
      <c r="S308" s="198">
        <v>0</v>
      </c>
      <c r="T308" s="199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0" t="s">
        <v>178</v>
      </c>
      <c r="AT308" s="200" t="s">
        <v>132</v>
      </c>
      <c r="AU308" s="200" t="s">
        <v>79</v>
      </c>
      <c r="AY308" s="19" t="s">
        <v>129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9" t="s">
        <v>77</v>
      </c>
      <c r="BK308" s="201">
        <f>ROUND(I308*H308,2)</f>
        <v>0</v>
      </c>
      <c r="BL308" s="19" t="s">
        <v>178</v>
      </c>
      <c r="BM308" s="200" t="s">
        <v>374</v>
      </c>
    </row>
    <row r="309" spans="1:65" s="12" customFormat="1" ht="22.9" customHeight="1">
      <c r="B309" s="173"/>
      <c r="C309" s="174"/>
      <c r="D309" s="175" t="s">
        <v>68</v>
      </c>
      <c r="E309" s="187" t="s">
        <v>375</v>
      </c>
      <c r="F309" s="187" t="s">
        <v>376</v>
      </c>
      <c r="G309" s="174"/>
      <c r="H309" s="174"/>
      <c r="I309" s="177"/>
      <c r="J309" s="188">
        <f>BK309</f>
        <v>0</v>
      </c>
      <c r="K309" s="174"/>
      <c r="L309" s="179"/>
      <c r="M309" s="180"/>
      <c r="N309" s="181"/>
      <c r="O309" s="181"/>
      <c r="P309" s="182">
        <f>SUM(P310:P314)</f>
        <v>0</v>
      </c>
      <c r="Q309" s="181"/>
      <c r="R309" s="182">
        <f>SUM(R310:R314)</f>
        <v>0</v>
      </c>
      <c r="S309" s="181"/>
      <c r="T309" s="183">
        <f>SUM(T310:T314)</f>
        <v>0</v>
      </c>
      <c r="AR309" s="184" t="s">
        <v>79</v>
      </c>
      <c r="AT309" s="185" t="s">
        <v>68</v>
      </c>
      <c r="AU309" s="185" t="s">
        <v>77</v>
      </c>
      <c r="AY309" s="184" t="s">
        <v>129</v>
      </c>
      <c r="BK309" s="186">
        <f>SUM(BK310:BK314)</f>
        <v>0</v>
      </c>
    </row>
    <row r="310" spans="1:65" s="2" customFormat="1" ht="16.5" customHeight="1">
      <c r="A310" s="36"/>
      <c r="B310" s="37"/>
      <c r="C310" s="189" t="s">
        <v>236</v>
      </c>
      <c r="D310" s="189" t="s">
        <v>132</v>
      </c>
      <c r="E310" s="190" t="s">
        <v>377</v>
      </c>
      <c r="F310" s="191" t="s">
        <v>378</v>
      </c>
      <c r="G310" s="192" t="s">
        <v>135</v>
      </c>
      <c r="H310" s="193">
        <v>0.70399999999999996</v>
      </c>
      <c r="I310" s="194"/>
      <c r="J310" s="195">
        <f>ROUND(I310*H310,2)</f>
        <v>0</v>
      </c>
      <c r="K310" s="191" t="s">
        <v>136</v>
      </c>
      <c r="L310" s="41"/>
      <c r="M310" s="196" t="s">
        <v>19</v>
      </c>
      <c r="N310" s="197" t="s">
        <v>40</v>
      </c>
      <c r="O310" s="66"/>
      <c r="P310" s="198">
        <f>O310*H310</f>
        <v>0</v>
      </c>
      <c r="Q310" s="198">
        <v>0</v>
      </c>
      <c r="R310" s="198">
        <f>Q310*H310</f>
        <v>0</v>
      </c>
      <c r="S310" s="198">
        <v>0</v>
      </c>
      <c r="T310" s="199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0" t="s">
        <v>178</v>
      </c>
      <c r="AT310" s="200" t="s">
        <v>132</v>
      </c>
      <c r="AU310" s="200" t="s">
        <v>79</v>
      </c>
      <c r="AY310" s="19" t="s">
        <v>129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19" t="s">
        <v>77</v>
      </c>
      <c r="BK310" s="201">
        <f>ROUND(I310*H310,2)</f>
        <v>0</v>
      </c>
      <c r="BL310" s="19" t="s">
        <v>178</v>
      </c>
      <c r="BM310" s="200" t="s">
        <v>379</v>
      </c>
    </row>
    <row r="311" spans="1:65" s="13" customFormat="1" ht="11.25">
      <c r="B311" s="202"/>
      <c r="C311" s="203"/>
      <c r="D311" s="204" t="s">
        <v>138</v>
      </c>
      <c r="E311" s="205" t="s">
        <v>19</v>
      </c>
      <c r="F311" s="206" t="s">
        <v>139</v>
      </c>
      <c r="G311" s="203"/>
      <c r="H311" s="205" t="s">
        <v>19</v>
      </c>
      <c r="I311" s="207"/>
      <c r="J311" s="203"/>
      <c r="K311" s="203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138</v>
      </c>
      <c r="AU311" s="212" t="s">
        <v>79</v>
      </c>
      <c r="AV311" s="13" t="s">
        <v>77</v>
      </c>
      <c r="AW311" s="13" t="s">
        <v>31</v>
      </c>
      <c r="AX311" s="13" t="s">
        <v>69</v>
      </c>
      <c r="AY311" s="212" t="s">
        <v>129</v>
      </c>
    </row>
    <row r="312" spans="1:65" s="13" customFormat="1" ht="11.25">
      <c r="B312" s="202"/>
      <c r="C312" s="203"/>
      <c r="D312" s="204" t="s">
        <v>138</v>
      </c>
      <c r="E312" s="205" t="s">
        <v>19</v>
      </c>
      <c r="F312" s="206" t="s">
        <v>380</v>
      </c>
      <c r="G312" s="203"/>
      <c r="H312" s="205" t="s">
        <v>19</v>
      </c>
      <c r="I312" s="207"/>
      <c r="J312" s="203"/>
      <c r="K312" s="203"/>
      <c r="L312" s="208"/>
      <c r="M312" s="209"/>
      <c r="N312" s="210"/>
      <c r="O312" s="210"/>
      <c r="P312" s="210"/>
      <c r="Q312" s="210"/>
      <c r="R312" s="210"/>
      <c r="S312" s="210"/>
      <c r="T312" s="211"/>
      <c r="AT312" s="212" t="s">
        <v>138</v>
      </c>
      <c r="AU312" s="212" t="s">
        <v>79</v>
      </c>
      <c r="AV312" s="13" t="s">
        <v>77</v>
      </c>
      <c r="AW312" s="13" t="s">
        <v>31</v>
      </c>
      <c r="AX312" s="13" t="s">
        <v>69</v>
      </c>
      <c r="AY312" s="212" t="s">
        <v>129</v>
      </c>
    </row>
    <row r="313" spans="1:65" s="14" customFormat="1" ht="11.25">
      <c r="B313" s="213"/>
      <c r="C313" s="214"/>
      <c r="D313" s="204" t="s">
        <v>138</v>
      </c>
      <c r="E313" s="215" t="s">
        <v>19</v>
      </c>
      <c r="F313" s="216" t="s">
        <v>381</v>
      </c>
      <c r="G313" s="214"/>
      <c r="H313" s="217">
        <v>0.70399999999999996</v>
      </c>
      <c r="I313" s="218"/>
      <c r="J313" s="214"/>
      <c r="K313" s="214"/>
      <c r="L313" s="219"/>
      <c r="M313" s="220"/>
      <c r="N313" s="221"/>
      <c r="O313" s="221"/>
      <c r="P313" s="221"/>
      <c r="Q313" s="221"/>
      <c r="R313" s="221"/>
      <c r="S313" s="221"/>
      <c r="T313" s="222"/>
      <c r="AT313" s="223" t="s">
        <v>138</v>
      </c>
      <c r="AU313" s="223" t="s">
        <v>79</v>
      </c>
      <c r="AV313" s="14" t="s">
        <v>79</v>
      </c>
      <c r="AW313" s="14" t="s">
        <v>31</v>
      </c>
      <c r="AX313" s="14" t="s">
        <v>69</v>
      </c>
      <c r="AY313" s="223" t="s">
        <v>129</v>
      </c>
    </row>
    <row r="314" spans="1:65" s="15" customFormat="1" ht="11.25">
      <c r="B314" s="224"/>
      <c r="C314" s="225"/>
      <c r="D314" s="204" t="s">
        <v>138</v>
      </c>
      <c r="E314" s="226" t="s">
        <v>19</v>
      </c>
      <c r="F314" s="227" t="s">
        <v>142</v>
      </c>
      <c r="G314" s="225"/>
      <c r="H314" s="228">
        <v>0.70399999999999996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AT314" s="234" t="s">
        <v>138</v>
      </c>
      <c r="AU314" s="234" t="s">
        <v>79</v>
      </c>
      <c r="AV314" s="15" t="s">
        <v>137</v>
      </c>
      <c r="AW314" s="15" t="s">
        <v>31</v>
      </c>
      <c r="AX314" s="15" t="s">
        <v>77</v>
      </c>
      <c r="AY314" s="234" t="s">
        <v>129</v>
      </c>
    </row>
    <row r="315" spans="1:65" s="12" customFormat="1" ht="25.9" customHeight="1">
      <c r="B315" s="173"/>
      <c r="C315" s="174"/>
      <c r="D315" s="175" t="s">
        <v>68</v>
      </c>
      <c r="E315" s="176" t="s">
        <v>382</v>
      </c>
      <c r="F315" s="176" t="s">
        <v>382</v>
      </c>
      <c r="G315" s="174"/>
      <c r="H315" s="174"/>
      <c r="I315" s="177"/>
      <c r="J315" s="178">
        <f>BK315</f>
        <v>0</v>
      </c>
      <c r="K315" s="174"/>
      <c r="L315" s="179"/>
      <c r="M315" s="180"/>
      <c r="N315" s="181"/>
      <c r="O315" s="181"/>
      <c r="P315" s="182">
        <f>P316</f>
        <v>0</v>
      </c>
      <c r="Q315" s="181"/>
      <c r="R315" s="182">
        <f>R316</f>
        <v>0</v>
      </c>
      <c r="S315" s="181"/>
      <c r="T315" s="183">
        <f>T316</f>
        <v>0</v>
      </c>
      <c r="AR315" s="184" t="s">
        <v>77</v>
      </c>
      <c r="AT315" s="185" t="s">
        <v>68</v>
      </c>
      <c r="AU315" s="185" t="s">
        <v>69</v>
      </c>
      <c r="AY315" s="184" t="s">
        <v>129</v>
      </c>
      <c r="BK315" s="186">
        <f>BK316</f>
        <v>0</v>
      </c>
    </row>
    <row r="316" spans="1:65" s="2" customFormat="1" ht="16.5" customHeight="1">
      <c r="A316" s="36"/>
      <c r="B316" s="37"/>
      <c r="C316" s="189" t="s">
        <v>383</v>
      </c>
      <c r="D316" s="189" t="s">
        <v>132</v>
      </c>
      <c r="E316" s="190" t="s">
        <v>384</v>
      </c>
      <c r="F316" s="191" t="s">
        <v>385</v>
      </c>
      <c r="G316" s="192" t="s">
        <v>254</v>
      </c>
      <c r="H316" s="193">
        <v>1</v>
      </c>
      <c r="I316" s="194"/>
      <c r="J316" s="195">
        <f>ROUND(I316*H316,2)</f>
        <v>0</v>
      </c>
      <c r="K316" s="191" t="s">
        <v>386</v>
      </c>
      <c r="L316" s="41"/>
      <c r="M316" s="196" t="s">
        <v>19</v>
      </c>
      <c r="N316" s="197" t="s">
        <v>40</v>
      </c>
      <c r="O316" s="66"/>
      <c r="P316" s="198">
        <f>O316*H316</f>
        <v>0</v>
      </c>
      <c r="Q316" s="198">
        <v>0</v>
      </c>
      <c r="R316" s="198">
        <f>Q316*H316</f>
        <v>0</v>
      </c>
      <c r="S316" s="198">
        <v>0</v>
      </c>
      <c r="T316" s="199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00" t="s">
        <v>137</v>
      </c>
      <c r="AT316" s="200" t="s">
        <v>132</v>
      </c>
      <c r="AU316" s="200" t="s">
        <v>77</v>
      </c>
      <c r="AY316" s="19" t="s">
        <v>129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9" t="s">
        <v>77</v>
      </c>
      <c r="BK316" s="201">
        <f>ROUND(I316*H316,2)</f>
        <v>0</v>
      </c>
      <c r="BL316" s="19" t="s">
        <v>137</v>
      </c>
      <c r="BM316" s="200" t="s">
        <v>387</v>
      </c>
    </row>
    <row r="317" spans="1:65" s="12" customFormat="1" ht="25.9" customHeight="1">
      <c r="B317" s="173"/>
      <c r="C317" s="174"/>
      <c r="D317" s="175" t="s">
        <v>68</v>
      </c>
      <c r="E317" s="176" t="s">
        <v>138</v>
      </c>
      <c r="F317" s="176" t="s">
        <v>388</v>
      </c>
      <c r="G317" s="174"/>
      <c r="H317" s="174"/>
      <c r="I317" s="177"/>
      <c r="J317" s="178">
        <f>BK317</f>
        <v>0</v>
      </c>
      <c r="K317" s="174"/>
      <c r="L317" s="179"/>
      <c r="M317" s="180"/>
      <c r="N317" s="181"/>
      <c r="O317" s="181"/>
      <c r="P317" s="182">
        <f>SUM(P318:P373)</f>
        <v>0</v>
      </c>
      <c r="Q317" s="181"/>
      <c r="R317" s="182">
        <f>SUM(R318:R373)</f>
        <v>0</v>
      </c>
      <c r="S317" s="181"/>
      <c r="T317" s="183">
        <f>SUM(T318:T373)</f>
        <v>0</v>
      </c>
      <c r="AR317" s="184" t="s">
        <v>77</v>
      </c>
      <c r="AT317" s="185" t="s">
        <v>68</v>
      </c>
      <c r="AU317" s="185" t="s">
        <v>69</v>
      </c>
      <c r="AY317" s="184" t="s">
        <v>129</v>
      </c>
      <c r="BK317" s="186">
        <f>SUM(BK318:BK373)</f>
        <v>0</v>
      </c>
    </row>
    <row r="318" spans="1:65" s="2" customFormat="1" ht="16.5" customHeight="1">
      <c r="A318" s="36"/>
      <c r="B318" s="37"/>
      <c r="C318" s="189" t="s">
        <v>243</v>
      </c>
      <c r="D318" s="189" t="s">
        <v>132</v>
      </c>
      <c r="E318" s="190" t="s">
        <v>389</v>
      </c>
      <c r="F318" s="191" t="s">
        <v>390</v>
      </c>
      <c r="G318" s="192" t="s">
        <v>135</v>
      </c>
      <c r="H318" s="193">
        <v>700</v>
      </c>
      <c r="I318" s="194"/>
      <c r="J318" s="195">
        <f>ROUND(I318*H318,2)</f>
        <v>0</v>
      </c>
      <c r="K318" s="191" t="s">
        <v>391</v>
      </c>
      <c r="L318" s="41"/>
      <c r="M318" s="196" t="s">
        <v>19</v>
      </c>
      <c r="N318" s="197" t="s">
        <v>40</v>
      </c>
      <c r="O318" s="66"/>
      <c r="P318" s="198">
        <f>O318*H318</f>
        <v>0</v>
      </c>
      <c r="Q318" s="198">
        <v>0</v>
      </c>
      <c r="R318" s="198">
        <f>Q318*H318</f>
        <v>0</v>
      </c>
      <c r="S318" s="198">
        <v>0</v>
      </c>
      <c r="T318" s="199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00" t="s">
        <v>137</v>
      </c>
      <c r="AT318" s="200" t="s">
        <v>132</v>
      </c>
      <c r="AU318" s="200" t="s">
        <v>77</v>
      </c>
      <c r="AY318" s="19" t="s">
        <v>129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19" t="s">
        <v>77</v>
      </c>
      <c r="BK318" s="201">
        <f>ROUND(I318*H318,2)</f>
        <v>0</v>
      </c>
      <c r="BL318" s="19" t="s">
        <v>137</v>
      </c>
      <c r="BM318" s="200" t="s">
        <v>392</v>
      </c>
    </row>
    <row r="319" spans="1:65" s="13" customFormat="1" ht="11.25">
      <c r="B319" s="202"/>
      <c r="C319" s="203"/>
      <c r="D319" s="204" t="s">
        <v>138</v>
      </c>
      <c r="E319" s="205" t="s">
        <v>19</v>
      </c>
      <c r="F319" s="206" t="s">
        <v>139</v>
      </c>
      <c r="G319" s="203"/>
      <c r="H319" s="205" t="s">
        <v>19</v>
      </c>
      <c r="I319" s="207"/>
      <c r="J319" s="203"/>
      <c r="K319" s="203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138</v>
      </c>
      <c r="AU319" s="212" t="s">
        <v>77</v>
      </c>
      <c r="AV319" s="13" t="s">
        <v>77</v>
      </c>
      <c r="AW319" s="13" t="s">
        <v>31</v>
      </c>
      <c r="AX319" s="13" t="s">
        <v>69</v>
      </c>
      <c r="AY319" s="212" t="s">
        <v>129</v>
      </c>
    </row>
    <row r="320" spans="1:65" s="13" customFormat="1" ht="11.25">
      <c r="B320" s="202"/>
      <c r="C320" s="203"/>
      <c r="D320" s="204" t="s">
        <v>138</v>
      </c>
      <c r="E320" s="205" t="s">
        <v>19</v>
      </c>
      <c r="F320" s="206" t="s">
        <v>393</v>
      </c>
      <c r="G320" s="203"/>
      <c r="H320" s="205" t="s">
        <v>19</v>
      </c>
      <c r="I320" s="207"/>
      <c r="J320" s="203"/>
      <c r="K320" s="203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138</v>
      </c>
      <c r="AU320" s="212" t="s">
        <v>77</v>
      </c>
      <c r="AV320" s="13" t="s">
        <v>77</v>
      </c>
      <c r="AW320" s="13" t="s">
        <v>31</v>
      </c>
      <c r="AX320" s="13" t="s">
        <v>69</v>
      </c>
      <c r="AY320" s="212" t="s">
        <v>129</v>
      </c>
    </row>
    <row r="321" spans="1:65" s="14" customFormat="1" ht="11.25">
      <c r="B321" s="213"/>
      <c r="C321" s="214"/>
      <c r="D321" s="204" t="s">
        <v>138</v>
      </c>
      <c r="E321" s="215" t="s">
        <v>19</v>
      </c>
      <c r="F321" s="216" t="s">
        <v>394</v>
      </c>
      <c r="G321" s="214"/>
      <c r="H321" s="217">
        <v>54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138</v>
      </c>
      <c r="AU321" s="223" t="s">
        <v>77</v>
      </c>
      <c r="AV321" s="14" t="s">
        <v>79</v>
      </c>
      <c r="AW321" s="14" t="s">
        <v>31</v>
      </c>
      <c r="AX321" s="14" t="s">
        <v>69</v>
      </c>
      <c r="AY321" s="223" t="s">
        <v>129</v>
      </c>
    </row>
    <row r="322" spans="1:65" s="14" customFormat="1" ht="11.25">
      <c r="B322" s="213"/>
      <c r="C322" s="214"/>
      <c r="D322" s="204" t="s">
        <v>138</v>
      </c>
      <c r="E322" s="215" t="s">
        <v>19</v>
      </c>
      <c r="F322" s="216" t="s">
        <v>395</v>
      </c>
      <c r="G322" s="214"/>
      <c r="H322" s="217">
        <v>646</v>
      </c>
      <c r="I322" s="218"/>
      <c r="J322" s="214"/>
      <c r="K322" s="214"/>
      <c r="L322" s="219"/>
      <c r="M322" s="220"/>
      <c r="N322" s="221"/>
      <c r="O322" s="221"/>
      <c r="P322" s="221"/>
      <c r="Q322" s="221"/>
      <c r="R322" s="221"/>
      <c r="S322" s="221"/>
      <c r="T322" s="222"/>
      <c r="AT322" s="223" t="s">
        <v>138</v>
      </c>
      <c r="AU322" s="223" t="s">
        <v>77</v>
      </c>
      <c r="AV322" s="14" t="s">
        <v>79</v>
      </c>
      <c r="AW322" s="14" t="s">
        <v>31</v>
      </c>
      <c r="AX322" s="14" t="s">
        <v>69</v>
      </c>
      <c r="AY322" s="223" t="s">
        <v>129</v>
      </c>
    </row>
    <row r="323" spans="1:65" s="15" customFormat="1" ht="11.25">
      <c r="B323" s="224"/>
      <c r="C323" s="225"/>
      <c r="D323" s="204" t="s">
        <v>138</v>
      </c>
      <c r="E323" s="226" t="s">
        <v>19</v>
      </c>
      <c r="F323" s="227" t="s">
        <v>142</v>
      </c>
      <c r="G323" s="225"/>
      <c r="H323" s="228">
        <v>700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AT323" s="234" t="s">
        <v>138</v>
      </c>
      <c r="AU323" s="234" t="s">
        <v>77</v>
      </c>
      <c r="AV323" s="15" t="s">
        <v>137</v>
      </c>
      <c r="AW323" s="15" t="s">
        <v>31</v>
      </c>
      <c r="AX323" s="15" t="s">
        <v>77</v>
      </c>
      <c r="AY323" s="234" t="s">
        <v>129</v>
      </c>
    </row>
    <row r="324" spans="1:65" s="2" customFormat="1" ht="16.5" customHeight="1">
      <c r="A324" s="36"/>
      <c r="B324" s="37"/>
      <c r="C324" s="189" t="s">
        <v>396</v>
      </c>
      <c r="D324" s="189" t="s">
        <v>132</v>
      </c>
      <c r="E324" s="190" t="s">
        <v>397</v>
      </c>
      <c r="F324" s="191" t="s">
        <v>398</v>
      </c>
      <c r="G324" s="192" t="s">
        <v>135</v>
      </c>
      <c r="H324" s="193">
        <v>673.32</v>
      </c>
      <c r="I324" s="194"/>
      <c r="J324" s="195">
        <f>ROUND(I324*H324,2)</f>
        <v>0</v>
      </c>
      <c r="K324" s="191" t="s">
        <v>391</v>
      </c>
      <c r="L324" s="41"/>
      <c r="M324" s="196" t="s">
        <v>19</v>
      </c>
      <c r="N324" s="197" t="s">
        <v>40</v>
      </c>
      <c r="O324" s="66"/>
      <c r="P324" s="198">
        <f>O324*H324</f>
        <v>0</v>
      </c>
      <c r="Q324" s="198">
        <v>0</v>
      </c>
      <c r="R324" s="198">
        <f>Q324*H324</f>
        <v>0</v>
      </c>
      <c r="S324" s="198">
        <v>0</v>
      </c>
      <c r="T324" s="199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00" t="s">
        <v>137</v>
      </c>
      <c r="AT324" s="200" t="s">
        <v>132</v>
      </c>
      <c r="AU324" s="200" t="s">
        <v>77</v>
      </c>
      <c r="AY324" s="19" t="s">
        <v>129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19" t="s">
        <v>77</v>
      </c>
      <c r="BK324" s="201">
        <f>ROUND(I324*H324,2)</f>
        <v>0</v>
      </c>
      <c r="BL324" s="19" t="s">
        <v>137</v>
      </c>
      <c r="BM324" s="200" t="s">
        <v>399</v>
      </c>
    </row>
    <row r="325" spans="1:65" s="13" customFormat="1" ht="11.25">
      <c r="B325" s="202"/>
      <c r="C325" s="203"/>
      <c r="D325" s="204" t="s">
        <v>138</v>
      </c>
      <c r="E325" s="205" t="s">
        <v>19</v>
      </c>
      <c r="F325" s="206" t="s">
        <v>139</v>
      </c>
      <c r="G325" s="203"/>
      <c r="H325" s="205" t="s">
        <v>19</v>
      </c>
      <c r="I325" s="207"/>
      <c r="J325" s="203"/>
      <c r="K325" s="203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138</v>
      </c>
      <c r="AU325" s="212" t="s">
        <v>77</v>
      </c>
      <c r="AV325" s="13" t="s">
        <v>77</v>
      </c>
      <c r="AW325" s="13" t="s">
        <v>31</v>
      </c>
      <c r="AX325" s="13" t="s">
        <v>69</v>
      </c>
      <c r="AY325" s="212" t="s">
        <v>129</v>
      </c>
    </row>
    <row r="326" spans="1:65" s="13" customFormat="1" ht="11.25">
      <c r="B326" s="202"/>
      <c r="C326" s="203"/>
      <c r="D326" s="204" t="s">
        <v>138</v>
      </c>
      <c r="E326" s="205" t="s">
        <v>19</v>
      </c>
      <c r="F326" s="206" t="s">
        <v>400</v>
      </c>
      <c r="G326" s="203"/>
      <c r="H326" s="205" t="s">
        <v>19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138</v>
      </c>
      <c r="AU326" s="212" t="s">
        <v>77</v>
      </c>
      <c r="AV326" s="13" t="s">
        <v>77</v>
      </c>
      <c r="AW326" s="13" t="s">
        <v>31</v>
      </c>
      <c r="AX326" s="13" t="s">
        <v>69</v>
      </c>
      <c r="AY326" s="212" t="s">
        <v>129</v>
      </c>
    </row>
    <row r="327" spans="1:65" s="14" customFormat="1" ht="11.25">
      <c r="B327" s="213"/>
      <c r="C327" s="214"/>
      <c r="D327" s="204" t="s">
        <v>138</v>
      </c>
      <c r="E327" s="215" t="s">
        <v>19</v>
      </c>
      <c r="F327" s="216" t="s">
        <v>401</v>
      </c>
      <c r="G327" s="214"/>
      <c r="H327" s="217">
        <v>50.82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138</v>
      </c>
      <c r="AU327" s="223" t="s">
        <v>77</v>
      </c>
      <c r="AV327" s="14" t="s">
        <v>79</v>
      </c>
      <c r="AW327" s="14" t="s">
        <v>31</v>
      </c>
      <c r="AX327" s="14" t="s">
        <v>69</v>
      </c>
      <c r="AY327" s="223" t="s">
        <v>129</v>
      </c>
    </row>
    <row r="328" spans="1:65" s="14" customFormat="1" ht="11.25">
      <c r="B328" s="213"/>
      <c r="C328" s="214"/>
      <c r="D328" s="204" t="s">
        <v>138</v>
      </c>
      <c r="E328" s="215" t="s">
        <v>19</v>
      </c>
      <c r="F328" s="216" t="s">
        <v>402</v>
      </c>
      <c r="G328" s="214"/>
      <c r="H328" s="217">
        <v>622.5</v>
      </c>
      <c r="I328" s="218"/>
      <c r="J328" s="214"/>
      <c r="K328" s="214"/>
      <c r="L328" s="219"/>
      <c r="M328" s="220"/>
      <c r="N328" s="221"/>
      <c r="O328" s="221"/>
      <c r="P328" s="221"/>
      <c r="Q328" s="221"/>
      <c r="R328" s="221"/>
      <c r="S328" s="221"/>
      <c r="T328" s="222"/>
      <c r="AT328" s="223" t="s">
        <v>138</v>
      </c>
      <c r="AU328" s="223" t="s">
        <v>77</v>
      </c>
      <c r="AV328" s="14" t="s">
        <v>79</v>
      </c>
      <c r="AW328" s="14" t="s">
        <v>31</v>
      </c>
      <c r="AX328" s="14" t="s">
        <v>69</v>
      </c>
      <c r="AY328" s="223" t="s">
        <v>129</v>
      </c>
    </row>
    <row r="329" spans="1:65" s="15" customFormat="1" ht="11.25">
      <c r="B329" s="224"/>
      <c r="C329" s="225"/>
      <c r="D329" s="204" t="s">
        <v>138</v>
      </c>
      <c r="E329" s="226" t="s">
        <v>19</v>
      </c>
      <c r="F329" s="227" t="s">
        <v>142</v>
      </c>
      <c r="G329" s="225"/>
      <c r="H329" s="228">
        <v>673.32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AT329" s="234" t="s">
        <v>138</v>
      </c>
      <c r="AU329" s="234" t="s">
        <v>77</v>
      </c>
      <c r="AV329" s="15" t="s">
        <v>137</v>
      </c>
      <c r="AW329" s="15" t="s">
        <v>31</v>
      </c>
      <c r="AX329" s="15" t="s">
        <v>77</v>
      </c>
      <c r="AY329" s="234" t="s">
        <v>129</v>
      </c>
    </row>
    <row r="330" spans="1:65" s="2" customFormat="1" ht="16.5" customHeight="1">
      <c r="A330" s="36"/>
      <c r="B330" s="37"/>
      <c r="C330" s="189" t="s">
        <v>246</v>
      </c>
      <c r="D330" s="189" t="s">
        <v>132</v>
      </c>
      <c r="E330" s="190" t="s">
        <v>403</v>
      </c>
      <c r="F330" s="191" t="s">
        <v>404</v>
      </c>
      <c r="G330" s="192" t="s">
        <v>135</v>
      </c>
      <c r="H330" s="193">
        <v>280.24</v>
      </c>
      <c r="I330" s="194"/>
      <c r="J330" s="195">
        <f>ROUND(I330*H330,2)</f>
        <v>0</v>
      </c>
      <c r="K330" s="191" t="s">
        <v>391</v>
      </c>
      <c r="L330" s="41"/>
      <c r="M330" s="196" t="s">
        <v>19</v>
      </c>
      <c r="N330" s="197" t="s">
        <v>40</v>
      </c>
      <c r="O330" s="66"/>
      <c r="P330" s="198">
        <f>O330*H330</f>
        <v>0</v>
      </c>
      <c r="Q330" s="198">
        <v>0</v>
      </c>
      <c r="R330" s="198">
        <f>Q330*H330</f>
        <v>0</v>
      </c>
      <c r="S330" s="198">
        <v>0</v>
      </c>
      <c r="T330" s="199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00" t="s">
        <v>137</v>
      </c>
      <c r="AT330" s="200" t="s">
        <v>132</v>
      </c>
      <c r="AU330" s="200" t="s">
        <v>77</v>
      </c>
      <c r="AY330" s="19" t="s">
        <v>129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19" t="s">
        <v>77</v>
      </c>
      <c r="BK330" s="201">
        <f>ROUND(I330*H330,2)</f>
        <v>0</v>
      </c>
      <c r="BL330" s="19" t="s">
        <v>137</v>
      </c>
      <c r="BM330" s="200" t="s">
        <v>405</v>
      </c>
    </row>
    <row r="331" spans="1:65" s="13" customFormat="1" ht="11.25">
      <c r="B331" s="202"/>
      <c r="C331" s="203"/>
      <c r="D331" s="204" t="s">
        <v>138</v>
      </c>
      <c r="E331" s="205" t="s">
        <v>19</v>
      </c>
      <c r="F331" s="206" t="s">
        <v>139</v>
      </c>
      <c r="G331" s="203"/>
      <c r="H331" s="205" t="s">
        <v>19</v>
      </c>
      <c r="I331" s="207"/>
      <c r="J331" s="203"/>
      <c r="K331" s="203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138</v>
      </c>
      <c r="AU331" s="212" t="s">
        <v>77</v>
      </c>
      <c r="AV331" s="13" t="s">
        <v>77</v>
      </c>
      <c r="AW331" s="13" t="s">
        <v>31</v>
      </c>
      <c r="AX331" s="13" t="s">
        <v>69</v>
      </c>
      <c r="AY331" s="212" t="s">
        <v>129</v>
      </c>
    </row>
    <row r="332" spans="1:65" s="13" customFormat="1" ht="11.25">
      <c r="B332" s="202"/>
      <c r="C332" s="203"/>
      <c r="D332" s="204" t="s">
        <v>138</v>
      </c>
      <c r="E332" s="205" t="s">
        <v>19</v>
      </c>
      <c r="F332" s="206" t="s">
        <v>406</v>
      </c>
      <c r="G332" s="203"/>
      <c r="H332" s="205" t="s">
        <v>19</v>
      </c>
      <c r="I332" s="207"/>
      <c r="J332" s="203"/>
      <c r="K332" s="203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138</v>
      </c>
      <c r="AU332" s="212" t="s">
        <v>77</v>
      </c>
      <c r="AV332" s="13" t="s">
        <v>77</v>
      </c>
      <c r="AW332" s="13" t="s">
        <v>31</v>
      </c>
      <c r="AX332" s="13" t="s">
        <v>69</v>
      </c>
      <c r="AY332" s="212" t="s">
        <v>129</v>
      </c>
    </row>
    <row r="333" spans="1:65" s="14" customFormat="1" ht="11.25">
      <c r="B333" s="213"/>
      <c r="C333" s="214"/>
      <c r="D333" s="204" t="s">
        <v>138</v>
      </c>
      <c r="E333" s="215" t="s">
        <v>19</v>
      </c>
      <c r="F333" s="216" t="s">
        <v>407</v>
      </c>
      <c r="G333" s="214"/>
      <c r="H333" s="217">
        <v>77.22</v>
      </c>
      <c r="I333" s="218"/>
      <c r="J333" s="214"/>
      <c r="K333" s="214"/>
      <c r="L333" s="219"/>
      <c r="M333" s="220"/>
      <c r="N333" s="221"/>
      <c r="O333" s="221"/>
      <c r="P333" s="221"/>
      <c r="Q333" s="221"/>
      <c r="R333" s="221"/>
      <c r="S333" s="221"/>
      <c r="T333" s="222"/>
      <c r="AT333" s="223" t="s">
        <v>138</v>
      </c>
      <c r="AU333" s="223" t="s">
        <v>77</v>
      </c>
      <c r="AV333" s="14" t="s">
        <v>79</v>
      </c>
      <c r="AW333" s="14" t="s">
        <v>31</v>
      </c>
      <c r="AX333" s="14" t="s">
        <v>69</v>
      </c>
      <c r="AY333" s="223" t="s">
        <v>129</v>
      </c>
    </row>
    <row r="334" spans="1:65" s="14" customFormat="1" ht="11.25">
      <c r="B334" s="213"/>
      <c r="C334" s="214"/>
      <c r="D334" s="204" t="s">
        <v>138</v>
      </c>
      <c r="E334" s="215" t="s">
        <v>19</v>
      </c>
      <c r="F334" s="216" t="s">
        <v>408</v>
      </c>
      <c r="G334" s="214"/>
      <c r="H334" s="217">
        <v>49.72</v>
      </c>
      <c r="I334" s="218"/>
      <c r="J334" s="214"/>
      <c r="K334" s="214"/>
      <c r="L334" s="219"/>
      <c r="M334" s="220"/>
      <c r="N334" s="221"/>
      <c r="O334" s="221"/>
      <c r="P334" s="221"/>
      <c r="Q334" s="221"/>
      <c r="R334" s="221"/>
      <c r="S334" s="221"/>
      <c r="T334" s="222"/>
      <c r="AT334" s="223" t="s">
        <v>138</v>
      </c>
      <c r="AU334" s="223" t="s">
        <v>77</v>
      </c>
      <c r="AV334" s="14" t="s">
        <v>79</v>
      </c>
      <c r="AW334" s="14" t="s">
        <v>31</v>
      </c>
      <c r="AX334" s="14" t="s">
        <v>69</v>
      </c>
      <c r="AY334" s="223" t="s">
        <v>129</v>
      </c>
    </row>
    <row r="335" spans="1:65" s="14" customFormat="1" ht="11.25">
      <c r="B335" s="213"/>
      <c r="C335" s="214"/>
      <c r="D335" s="204" t="s">
        <v>138</v>
      </c>
      <c r="E335" s="215" t="s">
        <v>19</v>
      </c>
      <c r="F335" s="216" t="s">
        <v>409</v>
      </c>
      <c r="G335" s="214"/>
      <c r="H335" s="217">
        <v>79.12</v>
      </c>
      <c r="I335" s="218"/>
      <c r="J335" s="214"/>
      <c r="K335" s="214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138</v>
      </c>
      <c r="AU335" s="223" t="s">
        <v>77</v>
      </c>
      <c r="AV335" s="14" t="s">
        <v>79</v>
      </c>
      <c r="AW335" s="14" t="s">
        <v>31</v>
      </c>
      <c r="AX335" s="14" t="s">
        <v>69</v>
      </c>
      <c r="AY335" s="223" t="s">
        <v>129</v>
      </c>
    </row>
    <row r="336" spans="1:65" s="14" customFormat="1" ht="11.25">
      <c r="B336" s="213"/>
      <c r="C336" s="214"/>
      <c r="D336" s="204" t="s">
        <v>138</v>
      </c>
      <c r="E336" s="215" t="s">
        <v>19</v>
      </c>
      <c r="F336" s="216" t="s">
        <v>410</v>
      </c>
      <c r="G336" s="214"/>
      <c r="H336" s="217">
        <v>46.92</v>
      </c>
      <c r="I336" s="218"/>
      <c r="J336" s="214"/>
      <c r="K336" s="214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138</v>
      </c>
      <c r="AU336" s="223" t="s">
        <v>77</v>
      </c>
      <c r="AV336" s="14" t="s">
        <v>79</v>
      </c>
      <c r="AW336" s="14" t="s">
        <v>31</v>
      </c>
      <c r="AX336" s="14" t="s">
        <v>69</v>
      </c>
      <c r="AY336" s="223" t="s">
        <v>129</v>
      </c>
    </row>
    <row r="337" spans="1:65" s="14" customFormat="1" ht="11.25">
      <c r="B337" s="213"/>
      <c r="C337" s="214"/>
      <c r="D337" s="204" t="s">
        <v>138</v>
      </c>
      <c r="E337" s="215" t="s">
        <v>19</v>
      </c>
      <c r="F337" s="216" t="s">
        <v>411</v>
      </c>
      <c r="G337" s="214"/>
      <c r="H337" s="217">
        <v>27.26</v>
      </c>
      <c r="I337" s="218"/>
      <c r="J337" s="214"/>
      <c r="K337" s="214"/>
      <c r="L337" s="219"/>
      <c r="M337" s="220"/>
      <c r="N337" s="221"/>
      <c r="O337" s="221"/>
      <c r="P337" s="221"/>
      <c r="Q337" s="221"/>
      <c r="R337" s="221"/>
      <c r="S337" s="221"/>
      <c r="T337" s="222"/>
      <c r="AT337" s="223" t="s">
        <v>138</v>
      </c>
      <c r="AU337" s="223" t="s">
        <v>77</v>
      </c>
      <c r="AV337" s="14" t="s">
        <v>79</v>
      </c>
      <c r="AW337" s="14" t="s">
        <v>31</v>
      </c>
      <c r="AX337" s="14" t="s">
        <v>69</v>
      </c>
      <c r="AY337" s="223" t="s">
        <v>129</v>
      </c>
    </row>
    <row r="338" spans="1:65" s="15" customFormat="1" ht="11.25">
      <c r="B338" s="224"/>
      <c r="C338" s="225"/>
      <c r="D338" s="204" t="s">
        <v>138</v>
      </c>
      <c r="E338" s="226" t="s">
        <v>19</v>
      </c>
      <c r="F338" s="227" t="s">
        <v>142</v>
      </c>
      <c r="G338" s="225"/>
      <c r="H338" s="228">
        <v>280.24</v>
      </c>
      <c r="I338" s="229"/>
      <c r="J338" s="225"/>
      <c r="K338" s="225"/>
      <c r="L338" s="230"/>
      <c r="M338" s="231"/>
      <c r="N338" s="232"/>
      <c r="O338" s="232"/>
      <c r="P338" s="232"/>
      <c r="Q338" s="232"/>
      <c r="R338" s="232"/>
      <c r="S338" s="232"/>
      <c r="T338" s="233"/>
      <c r="AT338" s="234" t="s">
        <v>138</v>
      </c>
      <c r="AU338" s="234" t="s">
        <v>77</v>
      </c>
      <c r="AV338" s="15" t="s">
        <v>137</v>
      </c>
      <c r="AW338" s="15" t="s">
        <v>31</v>
      </c>
      <c r="AX338" s="15" t="s">
        <v>77</v>
      </c>
      <c r="AY338" s="234" t="s">
        <v>129</v>
      </c>
    </row>
    <row r="339" spans="1:65" s="2" customFormat="1" ht="16.5" customHeight="1">
      <c r="A339" s="36"/>
      <c r="B339" s="37"/>
      <c r="C339" s="189" t="s">
        <v>412</v>
      </c>
      <c r="D339" s="189" t="s">
        <v>132</v>
      </c>
      <c r="E339" s="190" t="s">
        <v>413</v>
      </c>
      <c r="F339" s="191" t="s">
        <v>414</v>
      </c>
      <c r="G339" s="192" t="s">
        <v>135</v>
      </c>
      <c r="H339" s="193">
        <v>865.61</v>
      </c>
      <c r="I339" s="194"/>
      <c r="J339" s="195">
        <f>ROUND(I339*H339,2)</f>
        <v>0</v>
      </c>
      <c r="K339" s="191" t="s">
        <v>391</v>
      </c>
      <c r="L339" s="41"/>
      <c r="M339" s="196" t="s">
        <v>19</v>
      </c>
      <c r="N339" s="197" t="s">
        <v>40</v>
      </c>
      <c r="O339" s="66"/>
      <c r="P339" s="198">
        <f>O339*H339</f>
        <v>0</v>
      </c>
      <c r="Q339" s="198">
        <v>0</v>
      </c>
      <c r="R339" s="198">
        <f>Q339*H339</f>
        <v>0</v>
      </c>
      <c r="S339" s="198">
        <v>0</v>
      </c>
      <c r="T339" s="199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00" t="s">
        <v>137</v>
      </c>
      <c r="AT339" s="200" t="s">
        <v>132</v>
      </c>
      <c r="AU339" s="200" t="s">
        <v>77</v>
      </c>
      <c r="AY339" s="19" t="s">
        <v>129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9" t="s">
        <v>77</v>
      </c>
      <c r="BK339" s="201">
        <f>ROUND(I339*H339,2)</f>
        <v>0</v>
      </c>
      <c r="BL339" s="19" t="s">
        <v>137</v>
      </c>
      <c r="BM339" s="200" t="s">
        <v>415</v>
      </c>
    </row>
    <row r="340" spans="1:65" s="13" customFormat="1" ht="11.25">
      <c r="B340" s="202"/>
      <c r="C340" s="203"/>
      <c r="D340" s="204" t="s">
        <v>138</v>
      </c>
      <c r="E340" s="205" t="s">
        <v>19</v>
      </c>
      <c r="F340" s="206" t="s">
        <v>139</v>
      </c>
      <c r="G340" s="203"/>
      <c r="H340" s="205" t="s">
        <v>19</v>
      </c>
      <c r="I340" s="207"/>
      <c r="J340" s="203"/>
      <c r="K340" s="203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138</v>
      </c>
      <c r="AU340" s="212" t="s">
        <v>77</v>
      </c>
      <c r="AV340" s="13" t="s">
        <v>77</v>
      </c>
      <c r="AW340" s="13" t="s">
        <v>31</v>
      </c>
      <c r="AX340" s="13" t="s">
        <v>69</v>
      </c>
      <c r="AY340" s="212" t="s">
        <v>129</v>
      </c>
    </row>
    <row r="341" spans="1:65" s="13" customFormat="1" ht="11.25">
      <c r="B341" s="202"/>
      <c r="C341" s="203"/>
      <c r="D341" s="204" t="s">
        <v>138</v>
      </c>
      <c r="E341" s="205" t="s">
        <v>19</v>
      </c>
      <c r="F341" s="206" t="s">
        <v>416</v>
      </c>
      <c r="G341" s="203"/>
      <c r="H341" s="205" t="s">
        <v>19</v>
      </c>
      <c r="I341" s="207"/>
      <c r="J341" s="203"/>
      <c r="K341" s="203"/>
      <c r="L341" s="208"/>
      <c r="M341" s="209"/>
      <c r="N341" s="210"/>
      <c r="O341" s="210"/>
      <c r="P341" s="210"/>
      <c r="Q341" s="210"/>
      <c r="R341" s="210"/>
      <c r="S341" s="210"/>
      <c r="T341" s="211"/>
      <c r="AT341" s="212" t="s">
        <v>138</v>
      </c>
      <c r="AU341" s="212" t="s">
        <v>77</v>
      </c>
      <c r="AV341" s="13" t="s">
        <v>77</v>
      </c>
      <c r="AW341" s="13" t="s">
        <v>31</v>
      </c>
      <c r="AX341" s="13" t="s">
        <v>69</v>
      </c>
      <c r="AY341" s="212" t="s">
        <v>129</v>
      </c>
    </row>
    <row r="342" spans="1:65" s="14" customFormat="1" ht="11.25">
      <c r="B342" s="213"/>
      <c r="C342" s="214"/>
      <c r="D342" s="204" t="s">
        <v>138</v>
      </c>
      <c r="E342" s="215" t="s">
        <v>19</v>
      </c>
      <c r="F342" s="216" t="s">
        <v>417</v>
      </c>
      <c r="G342" s="214"/>
      <c r="H342" s="217">
        <v>137.6</v>
      </c>
      <c r="I342" s="218"/>
      <c r="J342" s="214"/>
      <c r="K342" s="214"/>
      <c r="L342" s="219"/>
      <c r="M342" s="220"/>
      <c r="N342" s="221"/>
      <c r="O342" s="221"/>
      <c r="P342" s="221"/>
      <c r="Q342" s="221"/>
      <c r="R342" s="221"/>
      <c r="S342" s="221"/>
      <c r="T342" s="222"/>
      <c r="AT342" s="223" t="s">
        <v>138</v>
      </c>
      <c r="AU342" s="223" t="s">
        <v>77</v>
      </c>
      <c r="AV342" s="14" t="s">
        <v>79</v>
      </c>
      <c r="AW342" s="14" t="s">
        <v>31</v>
      </c>
      <c r="AX342" s="14" t="s">
        <v>69</v>
      </c>
      <c r="AY342" s="223" t="s">
        <v>129</v>
      </c>
    </row>
    <row r="343" spans="1:65" s="14" customFormat="1" ht="11.25">
      <c r="B343" s="213"/>
      <c r="C343" s="214"/>
      <c r="D343" s="204" t="s">
        <v>138</v>
      </c>
      <c r="E343" s="215" t="s">
        <v>19</v>
      </c>
      <c r="F343" s="216" t="s">
        <v>418</v>
      </c>
      <c r="G343" s="214"/>
      <c r="H343" s="217">
        <v>8.65</v>
      </c>
      <c r="I343" s="218"/>
      <c r="J343" s="214"/>
      <c r="K343" s="214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138</v>
      </c>
      <c r="AU343" s="223" t="s">
        <v>77</v>
      </c>
      <c r="AV343" s="14" t="s">
        <v>79</v>
      </c>
      <c r="AW343" s="14" t="s">
        <v>31</v>
      </c>
      <c r="AX343" s="14" t="s">
        <v>69</v>
      </c>
      <c r="AY343" s="223" t="s">
        <v>129</v>
      </c>
    </row>
    <row r="344" spans="1:65" s="14" customFormat="1" ht="11.25">
      <c r="B344" s="213"/>
      <c r="C344" s="214"/>
      <c r="D344" s="204" t="s">
        <v>138</v>
      </c>
      <c r="E344" s="215" t="s">
        <v>19</v>
      </c>
      <c r="F344" s="216" t="s">
        <v>419</v>
      </c>
      <c r="G344" s="214"/>
      <c r="H344" s="217">
        <v>607.6</v>
      </c>
      <c r="I344" s="218"/>
      <c r="J344" s="214"/>
      <c r="K344" s="214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138</v>
      </c>
      <c r="AU344" s="223" t="s">
        <v>77</v>
      </c>
      <c r="AV344" s="14" t="s">
        <v>79</v>
      </c>
      <c r="AW344" s="14" t="s">
        <v>31</v>
      </c>
      <c r="AX344" s="14" t="s">
        <v>69</v>
      </c>
      <c r="AY344" s="223" t="s">
        <v>129</v>
      </c>
    </row>
    <row r="345" spans="1:65" s="14" customFormat="1" ht="11.25">
      <c r="B345" s="213"/>
      <c r="C345" s="214"/>
      <c r="D345" s="204" t="s">
        <v>138</v>
      </c>
      <c r="E345" s="215" t="s">
        <v>19</v>
      </c>
      <c r="F345" s="216" t="s">
        <v>420</v>
      </c>
      <c r="G345" s="214"/>
      <c r="H345" s="217">
        <v>79.040000000000006</v>
      </c>
      <c r="I345" s="218"/>
      <c r="J345" s="214"/>
      <c r="K345" s="214"/>
      <c r="L345" s="219"/>
      <c r="M345" s="220"/>
      <c r="N345" s="221"/>
      <c r="O345" s="221"/>
      <c r="P345" s="221"/>
      <c r="Q345" s="221"/>
      <c r="R345" s="221"/>
      <c r="S345" s="221"/>
      <c r="T345" s="222"/>
      <c r="AT345" s="223" t="s">
        <v>138</v>
      </c>
      <c r="AU345" s="223" t="s">
        <v>77</v>
      </c>
      <c r="AV345" s="14" t="s">
        <v>79</v>
      </c>
      <c r="AW345" s="14" t="s">
        <v>31</v>
      </c>
      <c r="AX345" s="14" t="s">
        <v>69</v>
      </c>
      <c r="AY345" s="223" t="s">
        <v>129</v>
      </c>
    </row>
    <row r="346" spans="1:65" s="14" customFormat="1" ht="11.25">
      <c r="B346" s="213"/>
      <c r="C346" s="214"/>
      <c r="D346" s="204" t="s">
        <v>138</v>
      </c>
      <c r="E346" s="215" t="s">
        <v>19</v>
      </c>
      <c r="F346" s="216" t="s">
        <v>421</v>
      </c>
      <c r="G346" s="214"/>
      <c r="H346" s="217">
        <v>12.16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138</v>
      </c>
      <c r="AU346" s="223" t="s">
        <v>77</v>
      </c>
      <c r="AV346" s="14" t="s">
        <v>79</v>
      </c>
      <c r="AW346" s="14" t="s">
        <v>31</v>
      </c>
      <c r="AX346" s="14" t="s">
        <v>69</v>
      </c>
      <c r="AY346" s="223" t="s">
        <v>129</v>
      </c>
    </row>
    <row r="347" spans="1:65" s="14" customFormat="1" ht="11.25">
      <c r="B347" s="213"/>
      <c r="C347" s="214"/>
      <c r="D347" s="204" t="s">
        <v>138</v>
      </c>
      <c r="E347" s="215" t="s">
        <v>19</v>
      </c>
      <c r="F347" s="216" t="s">
        <v>422</v>
      </c>
      <c r="G347" s="214"/>
      <c r="H347" s="217">
        <v>20.56</v>
      </c>
      <c r="I347" s="218"/>
      <c r="J347" s="214"/>
      <c r="K347" s="214"/>
      <c r="L347" s="219"/>
      <c r="M347" s="220"/>
      <c r="N347" s="221"/>
      <c r="O347" s="221"/>
      <c r="P347" s="221"/>
      <c r="Q347" s="221"/>
      <c r="R347" s="221"/>
      <c r="S347" s="221"/>
      <c r="T347" s="222"/>
      <c r="AT347" s="223" t="s">
        <v>138</v>
      </c>
      <c r="AU347" s="223" t="s">
        <v>77</v>
      </c>
      <c r="AV347" s="14" t="s">
        <v>79</v>
      </c>
      <c r="AW347" s="14" t="s">
        <v>31</v>
      </c>
      <c r="AX347" s="14" t="s">
        <v>69</v>
      </c>
      <c r="AY347" s="223" t="s">
        <v>129</v>
      </c>
    </row>
    <row r="348" spans="1:65" s="15" customFormat="1" ht="11.25">
      <c r="B348" s="224"/>
      <c r="C348" s="225"/>
      <c r="D348" s="204" t="s">
        <v>138</v>
      </c>
      <c r="E348" s="226" t="s">
        <v>19</v>
      </c>
      <c r="F348" s="227" t="s">
        <v>142</v>
      </c>
      <c r="G348" s="225"/>
      <c r="H348" s="228">
        <v>865.6099999999999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AT348" s="234" t="s">
        <v>138</v>
      </c>
      <c r="AU348" s="234" t="s">
        <v>77</v>
      </c>
      <c r="AV348" s="15" t="s">
        <v>137</v>
      </c>
      <c r="AW348" s="15" t="s">
        <v>31</v>
      </c>
      <c r="AX348" s="15" t="s">
        <v>77</v>
      </c>
      <c r="AY348" s="234" t="s">
        <v>129</v>
      </c>
    </row>
    <row r="349" spans="1:65" s="2" customFormat="1" ht="16.5" customHeight="1">
      <c r="A349" s="36"/>
      <c r="B349" s="37"/>
      <c r="C349" s="189" t="s">
        <v>251</v>
      </c>
      <c r="D349" s="189" t="s">
        <v>132</v>
      </c>
      <c r="E349" s="190" t="s">
        <v>423</v>
      </c>
      <c r="F349" s="191" t="s">
        <v>424</v>
      </c>
      <c r="G349" s="192" t="s">
        <v>135</v>
      </c>
      <c r="H349" s="193">
        <v>460.55500000000001</v>
      </c>
      <c r="I349" s="194"/>
      <c r="J349" s="195">
        <f>ROUND(I349*H349,2)</f>
        <v>0</v>
      </c>
      <c r="K349" s="191" t="s">
        <v>391</v>
      </c>
      <c r="L349" s="41"/>
      <c r="M349" s="196" t="s">
        <v>19</v>
      </c>
      <c r="N349" s="197" t="s">
        <v>40</v>
      </c>
      <c r="O349" s="66"/>
      <c r="P349" s="198">
        <f>O349*H349</f>
        <v>0</v>
      </c>
      <c r="Q349" s="198">
        <v>0</v>
      </c>
      <c r="R349" s="198">
        <f>Q349*H349</f>
        <v>0</v>
      </c>
      <c r="S349" s="198">
        <v>0</v>
      </c>
      <c r="T349" s="199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00" t="s">
        <v>137</v>
      </c>
      <c r="AT349" s="200" t="s">
        <v>132</v>
      </c>
      <c r="AU349" s="200" t="s">
        <v>77</v>
      </c>
      <c r="AY349" s="19" t="s">
        <v>129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19" t="s">
        <v>77</v>
      </c>
      <c r="BK349" s="201">
        <f>ROUND(I349*H349,2)</f>
        <v>0</v>
      </c>
      <c r="BL349" s="19" t="s">
        <v>137</v>
      </c>
      <c r="BM349" s="200" t="s">
        <v>425</v>
      </c>
    </row>
    <row r="350" spans="1:65" s="13" customFormat="1" ht="11.25">
      <c r="B350" s="202"/>
      <c r="C350" s="203"/>
      <c r="D350" s="204" t="s">
        <v>138</v>
      </c>
      <c r="E350" s="205" t="s">
        <v>19</v>
      </c>
      <c r="F350" s="206" t="s">
        <v>139</v>
      </c>
      <c r="G350" s="203"/>
      <c r="H350" s="205" t="s">
        <v>19</v>
      </c>
      <c r="I350" s="207"/>
      <c r="J350" s="203"/>
      <c r="K350" s="203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138</v>
      </c>
      <c r="AU350" s="212" t="s">
        <v>77</v>
      </c>
      <c r="AV350" s="13" t="s">
        <v>77</v>
      </c>
      <c r="AW350" s="13" t="s">
        <v>31</v>
      </c>
      <c r="AX350" s="13" t="s">
        <v>69</v>
      </c>
      <c r="AY350" s="212" t="s">
        <v>129</v>
      </c>
    </row>
    <row r="351" spans="1:65" s="13" customFormat="1" ht="11.25">
      <c r="B351" s="202"/>
      <c r="C351" s="203"/>
      <c r="D351" s="204" t="s">
        <v>138</v>
      </c>
      <c r="E351" s="205" t="s">
        <v>19</v>
      </c>
      <c r="F351" s="206" t="s">
        <v>426</v>
      </c>
      <c r="G351" s="203"/>
      <c r="H351" s="205" t="s">
        <v>19</v>
      </c>
      <c r="I351" s="207"/>
      <c r="J351" s="203"/>
      <c r="K351" s="203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138</v>
      </c>
      <c r="AU351" s="212" t="s">
        <v>77</v>
      </c>
      <c r="AV351" s="13" t="s">
        <v>77</v>
      </c>
      <c r="AW351" s="13" t="s">
        <v>31</v>
      </c>
      <c r="AX351" s="13" t="s">
        <v>69</v>
      </c>
      <c r="AY351" s="212" t="s">
        <v>129</v>
      </c>
    </row>
    <row r="352" spans="1:65" s="14" customFormat="1" ht="11.25">
      <c r="B352" s="213"/>
      <c r="C352" s="214"/>
      <c r="D352" s="204" t="s">
        <v>138</v>
      </c>
      <c r="E352" s="215" t="s">
        <v>19</v>
      </c>
      <c r="F352" s="216" t="s">
        <v>427</v>
      </c>
      <c r="G352" s="214"/>
      <c r="H352" s="217">
        <v>73.959999999999994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138</v>
      </c>
      <c r="AU352" s="223" t="s">
        <v>77</v>
      </c>
      <c r="AV352" s="14" t="s">
        <v>79</v>
      </c>
      <c r="AW352" s="14" t="s">
        <v>31</v>
      </c>
      <c r="AX352" s="14" t="s">
        <v>69</v>
      </c>
      <c r="AY352" s="223" t="s">
        <v>129</v>
      </c>
    </row>
    <row r="353" spans="1:65" s="14" customFormat="1" ht="11.25">
      <c r="B353" s="213"/>
      <c r="C353" s="214"/>
      <c r="D353" s="204" t="s">
        <v>138</v>
      </c>
      <c r="E353" s="215" t="s">
        <v>19</v>
      </c>
      <c r="F353" s="216" t="s">
        <v>428</v>
      </c>
      <c r="G353" s="214"/>
      <c r="H353" s="217">
        <v>86.86</v>
      </c>
      <c r="I353" s="218"/>
      <c r="J353" s="214"/>
      <c r="K353" s="214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138</v>
      </c>
      <c r="AU353" s="223" t="s">
        <v>77</v>
      </c>
      <c r="AV353" s="14" t="s">
        <v>79</v>
      </c>
      <c r="AW353" s="14" t="s">
        <v>31</v>
      </c>
      <c r="AX353" s="14" t="s">
        <v>69</v>
      </c>
      <c r="AY353" s="223" t="s">
        <v>129</v>
      </c>
    </row>
    <row r="354" spans="1:65" s="14" customFormat="1" ht="11.25">
      <c r="B354" s="213"/>
      <c r="C354" s="214"/>
      <c r="D354" s="204" t="s">
        <v>138</v>
      </c>
      <c r="E354" s="215" t="s">
        <v>19</v>
      </c>
      <c r="F354" s="216" t="s">
        <v>429</v>
      </c>
      <c r="G354" s="214"/>
      <c r="H354" s="217">
        <v>97.034999999999997</v>
      </c>
      <c r="I354" s="218"/>
      <c r="J354" s="214"/>
      <c r="K354" s="214"/>
      <c r="L354" s="219"/>
      <c r="M354" s="220"/>
      <c r="N354" s="221"/>
      <c r="O354" s="221"/>
      <c r="P354" s="221"/>
      <c r="Q354" s="221"/>
      <c r="R354" s="221"/>
      <c r="S354" s="221"/>
      <c r="T354" s="222"/>
      <c r="AT354" s="223" t="s">
        <v>138</v>
      </c>
      <c r="AU354" s="223" t="s">
        <v>77</v>
      </c>
      <c r="AV354" s="14" t="s">
        <v>79</v>
      </c>
      <c r="AW354" s="14" t="s">
        <v>31</v>
      </c>
      <c r="AX354" s="14" t="s">
        <v>69</v>
      </c>
      <c r="AY354" s="223" t="s">
        <v>129</v>
      </c>
    </row>
    <row r="355" spans="1:65" s="14" customFormat="1" ht="11.25">
      <c r="B355" s="213"/>
      <c r="C355" s="214"/>
      <c r="D355" s="204" t="s">
        <v>138</v>
      </c>
      <c r="E355" s="215" t="s">
        <v>19</v>
      </c>
      <c r="F355" s="216" t="s">
        <v>430</v>
      </c>
      <c r="G355" s="214"/>
      <c r="H355" s="217">
        <v>14.984999999999999</v>
      </c>
      <c r="I355" s="218"/>
      <c r="J355" s="214"/>
      <c r="K355" s="214"/>
      <c r="L355" s="219"/>
      <c r="M355" s="220"/>
      <c r="N355" s="221"/>
      <c r="O355" s="221"/>
      <c r="P355" s="221"/>
      <c r="Q355" s="221"/>
      <c r="R355" s="221"/>
      <c r="S355" s="221"/>
      <c r="T355" s="222"/>
      <c r="AT355" s="223" t="s">
        <v>138</v>
      </c>
      <c r="AU355" s="223" t="s">
        <v>77</v>
      </c>
      <c r="AV355" s="14" t="s">
        <v>79</v>
      </c>
      <c r="AW355" s="14" t="s">
        <v>31</v>
      </c>
      <c r="AX355" s="14" t="s">
        <v>69</v>
      </c>
      <c r="AY355" s="223" t="s">
        <v>129</v>
      </c>
    </row>
    <row r="356" spans="1:65" s="14" customFormat="1" ht="11.25">
      <c r="B356" s="213"/>
      <c r="C356" s="214"/>
      <c r="D356" s="204" t="s">
        <v>138</v>
      </c>
      <c r="E356" s="215" t="s">
        <v>19</v>
      </c>
      <c r="F356" s="216" t="s">
        <v>431</v>
      </c>
      <c r="G356" s="214"/>
      <c r="H356" s="217">
        <v>176.755</v>
      </c>
      <c r="I356" s="218"/>
      <c r="J356" s="214"/>
      <c r="K356" s="214"/>
      <c r="L356" s="219"/>
      <c r="M356" s="220"/>
      <c r="N356" s="221"/>
      <c r="O356" s="221"/>
      <c r="P356" s="221"/>
      <c r="Q356" s="221"/>
      <c r="R356" s="221"/>
      <c r="S356" s="221"/>
      <c r="T356" s="222"/>
      <c r="AT356" s="223" t="s">
        <v>138</v>
      </c>
      <c r="AU356" s="223" t="s">
        <v>77</v>
      </c>
      <c r="AV356" s="14" t="s">
        <v>79</v>
      </c>
      <c r="AW356" s="14" t="s">
        <v>31</v>
      </c>
      <c r="AX356" s="14" t="s">
        <v>69</v>
      </c>
      <c r="AY356" s="223" t="s">
        <v>129</v>
      </c>
    </row>
    <row r="357" spans="1:65" s="14" customFormat="1" ht="11.25">
      <c r="B357" s="213"/>
      <c r="C357" s="214"/>
      <c r="D357" s="204" t="s">
        <v>138</v>
      </c>
      <c r="E357" s="215" t="s">
        <v>19</v>
      </c>
      <c r="F357" s="216" t="s">
        <v>432</v>
      </c>
      <c r="G357" s="214"/>
      <c r="H357" s="217">
        <v>10.96</v>
      </c>
      <c r="I357" s="218"/>
      <c r="J357" s="214"/>
      <c r="K357" s="214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138</v>
      </c>
      <c r="AU357" s="223" t="s">
        <v>77</v>
      </c>
      <c r="AV357" s="14" t="s">
        <v>79</v>
      </c>
      <c r="AW357" s="14" t="s">
        <v>31</v>
      </c>
      <c r="AX357" s="14" t="s">
        <v>69</v>
      </c>
      <c r="AY357" s="223" t="s">
        <v>129</v>
      </c>
    </row>
    <row r="358" spans="1:65" s="15" customFormat="1" ht="11.25">
      <c r="B358" s="224"/>
      <c r="C358" s="225"/>
      <c r="D358" s="204" t="s">
        <v>138</v>
      </c>
      <c r="E358" s="226" t="s">
        <v>19</v>
      </c>
      <c r="F358" s="227" t="s">
        <v>142</v>
      </c>
      <c r="G358" s="225"/>
      <c r="H358" s="228">
        <v>460.55500000000001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AT358" s="234" t="s">
        <v>138</v>
      </c>
      <c r="AU358" s="234" t="s">
        <v>77</v>
      </c>
      <c r="AV358" s="15" t="s">
        <v>137</v>
      </c>
      <c r="AW358" s="15" t="s">
        <v>31</v>
      </c>
      <c r="AX358" s="15" t="s">
        <v>77</v>
      </c>
      <c r="AY358" s="234" t="s">
        <v>129</v>
      </c>
    </row>
    <row r="359" spans="1:65" s="2" customFormat="1" ht="16.5" customHeight="1">
      <c r="A359" s="36"/>
      <c r="B359" s="37"/>
      <c r="C359" s="189" t="s">
        <v>433</v>
      </c>
      <c r="D359" s="189" t="s">
        <v>132</v>
      </c>
      <c r="E359" s="190" t="s">
        <v>434</v>
      </c>
      <c r="F359" s="191" t="s">
        <v>435</v>
      </c>
      <c r="G359" s="192" t="s">
        <v>135</v>
      </c>
      <c r="H359" s="193">
        <v>163.86</v>
      </c>
      <c r="I359" s="194"/>
      <c r="J359" s="195">
        <f>ROUND(I359*H359,2)</f>
        <v>0</v>
      </c>
      <c r="K359" s="191" t="s">
        <v>391</v>
      </c>
      <c r="L359" s="41"/>
      <c r="M359" s="196" t="s">
        <v>19</v>
      </c>
      <c r="N359" s="197" t="s">
        <v>40</v>
      </c>
      <c r="O359" s="66"/>
      <c r="P359" s="198">
        <f>O359*H359</f>
        <v>0</v>
      </c>
      <c r="Q359" s="198">
        <v>0</v>
      </c>
      <c r="R359" s="198">
        <f>Q359*H359</f>
        <v>0</v>
      </c>
      <c r="S359" s="198">
        <v>0</v>
      </c>
      <c r="T359" s="199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00" t="s">
        <v>137</v>
      </c>
      <c r="AT359" s="200" t="s">
        <v>132</v>
      </c>
      <c r="AU359" s="200" t="s">
        <v>77</v>
      </c>
      <c r="AY359" s="19" t="s">
        <v>129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19" t="s">
        <v>77</v>
      </c>
      <c r="BK359" s="201">
        <f>ROUND(I359*H359,2)</f>
        <v>0</v>
      </c>
      <c r="BL359" s="19" t="s">
        <v>137</v>
      </c>
      <c r="BM359" s="200" t="s">
        <v>436</v>
      </c>
    </row>
    <row r="360" spans="1:65" s="13" customFormat="1" ht="11.25">
      <c r="B360" s="202"/>
      <c r="C360" s="203"/>
      <c r="D360" s="204" t="s">
        <v>138</v>
      </c>
      <c r="E360" s="205" t="s">
        <v>19</v>
      </c>
      <c r="F360" s="206" t="s">
        <v>139</v>
      </c>
      <c r="G360" s="203"/>
      <c r="H360" s="205" t="s">
        <v>19</v>
      </c>
      <c r="I360" s="207"/>
      <c r="J360" s="203"/>
      <c r="K360" s="203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138</v>
      </c>
      <c r="AU360" s="212" t="s">
        <v>77</v>
      </c>
      <c r="AV360" s="13" t="s">
        <v>77</v>
      </c>
      <c r="AW360" s="13" t="s">
        <v>31</v>
      </c>
      <c r="AX360" s="13" t="s">
        <v>69</v>
      </c>
      <c r="AY360" s="212" t="s">
        <v>129</v>
      </c>
    </row>
    <row r="361" spans="1:65" s="13" customFormat="1" ht="11.25">
      <c r="B361" s="202"/>
      <c r="C361" s="203"/>
      <c r="D361" s="204" t="s">
        <v>138</v>
      </c>
      <c r="E361" s="205" t="s">
        <v>19</v>
      </c>
      <c r="F361" s="206" t="s">
        <v>426</v>
      </c>
      <c r="G361" s="203"/>
      <c r="H361" s="205" t="s">
        <v>19</v>
      </c>
      <c r="I361" s="207"/>
      <c r="J361" s="203"/>
      <c r="K361" s="203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138</v>
      </c>
      <c r="AU361" s="212" t="s">
        <v>77</v>
      </c>
      <c r="AV361" s="13" t="s">
        <v>77</v>
      </c>
      <c r="AW361" s="13" t="s">
        <v>31</v>
      </c>
      <c r="AX361" s="13" t="s">
        <v>69</v>
      </c>
      <c r="AY361" s="212" t="s">
        <v>129</v>
      </c>
    </row>
    <row r="362" spans="1:65" s="14" customFormat="1" ht="11.25">
      <c r="B362" s="213"/>
      <c r="C362" s="214"/>
      <c r="D362" s="204" t="s">
        <v>138</v>
      </c>
      <c r="E362" s="215" t="s">
        <v>19</v>
      </c>
      <c r="F362" s="216" t="s">
        <v>437</v>
      </c>
      <c r="G362" s="214"/>
      <c r="H362" s="217">
        <v>163.86</v>
      </c>
      <c r="I362" s="218"/>
      <c r="J362" s="214"/>
      <c r="K362" s="214"/>
      <c r="L362" s="219"/>
      <c r="M362" s="220"/>
      <c r="N362" s="221"/>
      <c r="O362" s="221"/>
      <c r="P362" s="221"/>
      <c r="Q362" s="221"/>
      <c r="R362" s="221"/>
      <c r="S362" s="221"/>
      <c r="T362" s="222"/>
      <c r="AT362" s="223" t="s">
        <v>138</v>
      </c>
      <c r="AU362" s="223" t="s">
        <v>77</v>
      </c>
      <c r="AV362" s="14" t="s">
        <v>79</v>
      </c>
      <c r="AW362" s="14" t="s">
        <v>31</v>
      </c>
      <c r="AX362" s="14" t="s">
        <v>69</v>
      </c>
      <c r="AY362" s="223" t="s">
        <v>129</v>
      </c>
    </row>
    <row r="363" spans="1:65" s="15" customFormat="1" ht="11.25">
      <c r="B363" s="224"/>
      <c r="C363" s="225"/>
      <c r="D363" s="204" t="s">
        <v>138</v>
      </c>
      <c r="E363" s="226" t="s">
        <v>19</v>
      </c>
      <c r="F363" s="227" t="s">
        <v>142</v>
      </c>
      <c r="G363" s="225"/>
      <c r="H363" s="228">
        <v>163.86</v>
      </c>
      <c r="I363" s="229"/>
      <c r="J363" s="225"/>
      <c r="K363" s="225"/>
      <c r="L363" s="230"/>
      <c r="M363" s="231"/>
      <c r="N363" s="232"/>
      <c r="O363" s="232"/>
      <c r="P363" s="232"/>
      <c r="Q363" s="232"/>
      <c r="R363" s="232"/>
      <c r="S363" s="232"/>
      <c r="T363" s="233"/>
      <c r="AT363" s="234" t="s">
        <v>138</v>
      </c>
      <c r="AU363" s="234" t="s">
        <v>77</v>
      </c>
      <c r="AV363" s="15" t="s">
        <v>137</v>
      </c>
      <c r="AW363" s="15" t="s">
        <v>31</v>
      </c>
      <c r="AX363" s="15" t="s">
        <v>77</v>
      </c>
      <c r="AY363" s="234" t="s">
        <v>129</v>
      </c>
    </row>
    <row r="364" spans="1:65" s="2" customFormat="1" ht="16.5" customHeight="1">
      <c r="A364" s="36"/>
      <c r="B364" s="37"/>
      <c r="C364" s="189" t="s">
        <v>255</v>
      </c>
      <c r="D364" s="189" t="s">
        <v>132</v>
      </c>
      <c r="E364" s="190" t="s">
        <v>438</v>
      </c>
      <c r="F364" s="191" t="s">
        <v>439</v>
      </c>
      <c r="G364" s="192" t="s">
        <v>135</v>
      </c>
      <c r="H364" s="193">
        <v>23.35</v>
      </c>
      <c r="I364" s="194"/>
      <c r="J364" s="195">
        <f>ROUND(I364*H364,2)</f>
        <v>0</v>
      </c>
      <c r="K364" s="191" t="s">
        <v>391</v>
      </c>
      <c r="L364" s="41"/>
      <c r="M364" s="196" t="s">
        <v>19</v>
      </c>
      <c r="N364" s="197" t="s">
        <v>40</v>
      </c>
      <c r="O364" s="66"/>
      <c r="P364" s="198">
        <f>O364*H364</f>
        <v>0</v>
      </c>
      <c r="Q364" s="198">
        <v>0</v>
      </c>
      <c r="R364" s="198">
        <f>Q364*H364</f>
        <v>0</v>
      </c>
      <c r="S364" s="198">
        <v>0</v>
      </c>
      <c r="T364" s="199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00" t="s">
        <v>137</v>
      </c>
      <c r="AT364" s="200" t="s">
        <v>132</v>
      </c>
      <c r="AU364" s="200" t="s">
        <v>77</v>
      </c>
      <c r="AY364" s="19" t="s">
        <v>129</v>
      </c>
      <c r="BE364" s="201">
        <f>IF(N364="základní",J364,0)</f>
        <v>0</v>
      </c>
      <c r="BF364" s="201">
        <f>IF(N364="snížená",J364,0)</f>
        <v>0</v>
      </c>
      <c r="BG364" s="201">
        <f>IF(N364="zákl. přenesená",J364,0)</f>
        <v>0</v>
      </c>
      <c r="BH364" s="201">
        <f>IF(N364="sníž. přenesená",J364,0)</f>
        <v>0</v>
      </c>
      <c r="BI364" s="201">
        <f>IF(N364="nulová",J364,0)</f>
        <v>0</v>
      </c>
      <c r="BJ364" s="19" t="s">
        <v>77</v>
      </c>
      <c r="BK364" s="201">
        <f>ROUND(I364*H364,2)</f>
        <v>0</v>
      </c>
      <c r="BL364" s="19" t="s">
        <v>137</v>
      </c>
      <c r="BM364" s="200" t="s">
        <v>440</v>
      </c>
    </row>
    <row r="365" spans="1:65" s="13" customFormat="1" ht="11.25">
      <c r="B365" s="202"/>
      <c r="C365" s="203"/>
      <c r="D365" s="204" t="s">
        <v>138</v>
      </c>
      <c r="E365" s="205" t="s">
        <v>19</v>
      </c>
      <c r="F365" s="206" t="s">
        <v>139</v>
      </c>
      <c r="G365" s="203"/>
      <c r="H365" s="205" t="s">
        <v>19</v>
      </c>
      <c r="I365" s="207"/>
      <c r="J365" s="203"/>
      <c r="K365" s="203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138</v>
      </c>
      <c r="AU365" s="212" t="s">
        <v>77</v>
      </c>
      <c r="AV365" s="13" t="s">
        <v>77</v>
      </c>
      <c r="AW365" s="13" t="s">
        <v>31</v>
      </c>
      <c r="AX365" s="13" t="s">
        <v>69</v>
      </c>
      <c r="AY365" s="212" t="s">
        <v>129</v>
      </c>
    </row>
    <row r="366" spans="1:65" s="13" customFormat="1" ht="11.25">
      <c r="B366" s="202"/>
      <c r="C366" s="203"/>
      <c r="D366" s="204" t="s">
        <v>138</v>
      </c>
      <c r="E366" s="205" t="s">
        <v>19</v>
      </c>
      <c r="F366" s="206" t="s">
        <v>441</v>
      </c>
      <c r="G366" s="203"/>
      <c r="H366" s="205" t="s">
        <v>19</v>
      </c>
      <c r="I366" s="207"/>
      <c r="J366" s="203"/>
      <c r="K366" s="203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138</v>
      </c>
      <c r="AU366" s="212" t="s">
        <v>77</v>
      </c>
      <c r="AV366" s="13" t="s">
        <v>77</v>
      </c>
      <c r="AW366" s="13" t="s">
        <v>31</v>
      </c>
      <c r="AX366" s="13" t="s">
        <v>69</v>
      </c>
      <c r="AY366" s="212" t="s">
        <v>129</v>
      </c>
    </row>
    <row r="367" spans="1:65" s="14" customFormat="1" ht="11.25">
      <c r="B367" s="213"/>
      <c r="C367" s="214"/>
      <c r="D367" s="204" t="s">
        <v>138</v>
      </c>
      <c r="E367" s="215" t="s">
        <v>19</v>
      </c>
      <c r="F367" s="216" t="s">
        <v>442</v>
      </c>
      <c r="G367" s="214"/>
      <c r="H367" s="217">
        <v>23.35</v>
      </c>
      <c r="I367" s="218"/>
      <c r="J367" s="214"/>
      <c r="K367" s="214"/>
      <c r="L367" s="219"/>
      <c r="M367" s="220"/>
      <c r="N367" s="221"/>
      <c r="O367" s="221"/>
      <c r="P367" s="221"/>
      <c r="Q367" s="221"/>
      <c r="R367" s="221"/>
      <c r="S367" s="221"/>
      <c r="T367" s="222"/>
      <c r="AT367" s="223" t="s">
        <v>138</v>
      </c>
      <c r="AU367" s="223" t="s">
        <v>77</v>
      </c>
      <c r="AV367" s="14" t="s">
        <v>79</v>
      </c>
      <c r="AW367" s="14" t="s">
        <v>31</v>
      </c>
      <c r="AX367" s="14" t="s">
        <v>69</v>
      </c>
      <c r="AY367" s="223" t="s">
        <v>129</v>
      </c>
    </row>
    <row r="368" spans="1:65" s="15" customFormat="1" ht="11.25">
      <c r="B368" s="224"/>
      <c r="C368" s="225"/>
      <c r="D368" s="204" t="s">
        <v>138</v>
      </c>
      <c r="E368" s="226" t="s">
        <v>19</v>
      </c>
      <c r="F368" s="227" t="s">
        <v>142</v>
      </c>
      <c r="G368" s="225"/>
      <c r="H368" s="228">
        <v>23.35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AT368" s="234" t="s">
        <v>138</v>
      </c>
      <c r="AU368" s="234" t="s">
        <v>77</v>
      </c>
      <c r="AV368" s="15" t="s">
        <v>137</v>
      </c>
      <c r="AW368" s="15" t="s">
        <v>31</v>
      </c>
      <c r="AX368" s="15" t="s">
        <v>77</v>
      </c>
      <c r="AY368" s="234" t="s">
        <v>129</v>
      </c>
    </row>
    <row r="369" spans="1:65" s="2" customFormat="1" ht="16.5" customHeight="1">
      <c r="A369" s="36"/>
      <c r="B369" s="37"/>
      <c r="C369" s="189" t="s">
        <v>443</v>
      </c>
      <c r="D369" s="189" t="s">
        <v>132</v>
      </c>
      <c r="E369" s="190" t="s">
        <v>444</v>
      </c>
      <c r="F369" s="191" t="s">
        <v>445</v>
      </c>
      <c r="G369" s="192" t="s">
        <v>135</v>
      </c>
      <c r="H369" s="193">
        <v>32.96</v>
      </c>
      <c r="I369" s="194"/>
      <c r="J369" s="195">
        <f>ROUND(I369*H369,2)</f>
        <v>0</v>
      </c>
      <c r="K369" s="191" t="s">
        <v>391</v>
      </c>
      <c r="L369" s="41"/>
      <c r="M369" s="196" t="s">
        <v>19</v>
      </c>
      <c r="N369" s="197" t="s">
        <v>40</v>
      </c>
      <c r="O369" s="66"/>
      <c r="P369" s="198">
        <f>O369*H369</f>
        <v>0</v>
      </c>
      <c r="Q369" s="198">
        <v>0</v>
      </c>
      <c r="R369" s="198">
        <f>Q369*H369</f>
        <v>0</v>
      </c>
      <c r="S369" s="198">
        <v>0</v>
      </c>
      <c r="T369" s="199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00" t="s">
        <v>137</v>
      </c>
      <c r="AT369" s="200" t="s">
        <v>132</v>
      </c>
      <c r="AU369" s="200" t="s">
        <v>77</v>
      </c>
      <c r="AY369" s="19" t="s">
        <v>129</v>
      </c>
      <c r="BE369" s="201">
        <f>IF(N369="základní",J369,0)</f>
        <v>0</v>
      </c>
      <c r="BF369" s="201">
        <f>IF(N369="snížená",J369,0)</f>
        <v>0</v>
      </c>
      <c r="BG369" s="201">
        <f>IF(N369="zákl. přenesená",J369,0)</f>
        <v>0</v>
      </c>
      <c r="BH369" s="201">
        <f>IF(N369="sníž. přenesená",J369,0)</f>
        <v>0</v>
      </c>
      <c r="BI369" s="201">
        <f>IF(N369="nulová",J369,0)</f>
        <v>0</v>
      </c>
      <c r="BJ369" s="19" t="s">
        <v>77</v>
      </c>
      <c r="BK369" s="201">
        <f>ROUND(I369*H369,2)</f>
        <v>0</v>
      </c>
      <c r="BL369" s="19" t="s">
        <v>137</v>
      </c>
      <c r="BM369" s="200" t="s">
        <v>446</v>
      </c>
    </row>
    <row r="370" spans="1:65" s="13" customFormat="1" ht="11.25">
      <c r="B370" s="202"/>
      <c r="C370" s="203"/>
      <c r="D370" s="204" t="s">
        <v>138</v>
      </c>
      <c r="E370" s="205" t="s">
        <v>19</v>
      </c>
      <c r="F370" s="206" t="s">
        <v>139</v>
      </c>
      <c r="G370" s="203"/>
      <c r="H370" s="205" t="s">
        <v>19</v>
      </c>
      <c r="I370" s="207"/>
      <c r="J370" s="203"/>
      <c r="K370" s="203"/>
      <c r="L370" s="208"/>
      <c r="M370" s="209"/>
      <c r="N370" s="210"/>
      <c r="O370" s="210"/>
      <c r="P370" s="210"/>
      <c r="Q370" s="210"/>
      <c r="R370" s="210"/>
      <c r="S370" s="210"/>
      <c r="T370" s="211"/>
      <c r="AT370" s="212" t="s">
        <v>138</v>
      </c>
      <c r="AU370" s="212" t="s">
        <v>77</v>
      </c>
      <c r="AV370" s="13" t="s">
        <v>77</v>
      </c>
      <c r="AW370" s="13" t="s">
        <v>31</v>
      </c>
      <c r="AX370" s="13" t="s">
        <v>69</v>
      </c>
      <c r="AY370" s="212" t="s">
        <v>129</v>
      </c>
    </row>
    <row r="371" spans="1:65" s="13" customFormat="1" ht="11.25">
      <c r="B371" s="202"/>
      <c r="C371" s="203"/>
      <c r="D371" s="204" t="s">
        <v>138</v>
      </c>
      <c r="E371" s="205" t="s">
        <v>19</v>
      </c>
      <c r="F371" s="206" t="s">
        <v>447</v>
      </c>
      <c r="G371" s="203"/>
      <c r="H371" s="205" t="s">
        <v>19</v>
      </c>
      <c r="I371" s="207"/>
      <c r="J371" s="203"/>
      <c r="K371" s="203"/>
      <c r="L371" s="208"/>
      <c r="M371" s="209"/>
      <c r="N371" s="210"/>
      <c r="O371" s="210"/>
      <c r="P371" s="210"/>
      <c r="Q371" s="210"/>
      <c r="R371" s="210"/>
      <c r="S371" s="210"/>
      <c r="T371" s="211"/>
      <c r="AT371" s="212" t="s">
        <v>138</v>
      </c>
      <c r="AU371" s="212" t="s">
        <v>77</v>
      </c>
      <c r="AV371" s="13" t="s">
        <v>77</v>
      </c>
      <c r="AW371" s="13" t="s">
        <v>31</v>
      </c>
      <c r="AX371" s="13" t="s">
        <v>69</v>
      </c>
      <c r="AY371" s="212" t="s">
        <v>129</v>
      </c>
    </row>
    <row r="372" spans="1:65" s="14" customFormat="1" ht="11.25">
      <c r="B372" s="213"/>
      <c r="C372" s="214"/>
      <c r="D372" s="204" t="s">
        <v>138</v>
      </c>
      <c r="E372" s="215" t="s">
        <v>19</v>
      </c>
      <c r="F372" s="216" t="s">
        <v>448</v>
      </c>
      <c r="G372" s="214"/>
      <c r="H372" s="217">
        <v>32.96</v>
      </c>
      <c r="I372" s="218"/>
      <c r="J372" s="214"/>
      <c r="K372" s="214"/>
      <c r="L372" s="219"/>
      <c r="M372" s="220"/>
      <c r="N372" s="221"/>
      <c r="O372" s="221"/>
      <c r="P372" s="221"/>
      <c r="Q372" s="221"/>
      <c r="R372" s="221"/>
      <c r="S372" s="221"/>
      <c r="T372" s="222"/>
      <c r="AT372" s="223" t="s">
        <v>138</v>
      </c>
      <c r="AU372" s="223" t="s">
        <v>77</v>
      </c>
      <c r="AV372" s="14" t="s">
        <v>79</v>
      </c>
      <c r="AW372" s="14" t="s">
        <v>31</v>
      </c>
      <c r="AX372" s="14" t="s">
        <v>69</v>
      </c>
      <c r="AY372" s="223" t="s">
        <v>129</v>
      </c>
    </row>
    <row r="373" spans="1:65" s="15" customFormat="1" ht="11.25">
      <c r="B373" s="224"/>
      <c r="C373" s="225"/>
      <c r="D373" s="204" t="s">
        <v>138</v>
      </c>
      <c r="E373" s="226" t="s">
        <v>19</v>
      </c>
      <c r="F373" s="227" t="s">
        <v>142</v>
      </c>
      <c r="G373" s="225"/>
      <c r="H373" s="228">
        <v>32.96</v>
      </c>
      <c r="I373" s="229"/>
      <c r="J373" s="225"/>
      <c r="K373" s="225"/>
      <c r="L373" s="230"/>
      <c r="M373" s="246"/>
      <c r="N373" s="247"/>
      <c r="O373" s="247"/>
      <c r="P373" s="247"/>
      <c r="Q373" s="247"/>
      <c r="R373" s="247"/>
      <c r="S373" s="247"/>
      <c r="T373" s="248"/>
      <c r="AT373" s="234" t="s">
        <v>138</v>
      </c>
      <c r="AU373" s="234" t="s">
        <v>77</v>
      </c>
      <c r="AV373" s="15" t="s">
        <v>137</v>
      </c>
      <c r="AW373" s="15" t="s">
        <v>31</v>
      </c>
      <c r="AX373" s="15" t="s">
        <v>77</v>
      </c>
      <c r="AY373" s="234" t="s">
        <v>129</v>
      </c>
    </row>
    <row r="374" spans="1:65" s="2" customFormat="1" ht="6.95" customHeight="1">
      <c r="A374" s="36"/>
      <c r="B374" s="49"/>
      <c r="C374" s="50"/>
      <c r="D374" s="50"/>
      <c r="E374" s="50"/>
      <c r="F374" s="50"/>
      <c r="G374" s="50"/>
      <c r="H374" s="50"/>
      <c r="I374" s="138"/>
      <c r="J374" s="50"/>
      <c r="K374" s="50"/>
      <c r="L374" s="41"/>
      <c r="M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</row>
  </sheetData>
  <sheetProtection algorithmName="SHA-512" hashValue="0F01kYCt8n45vEaIUWQ4MW1Fo3rGj8dCS26akK5zrlZun9nJ+naO4b6C650m6PQN5XQwjllbKFMZI9IagOHnFQ==" saltValue="cLEpgDrVG8gdLLod7Nh0lSEJv/NMOnWRrlI1BDSrARGWGXAcxAu230ds85iQq5wkwEOMHKuUr7egVyfU0xSfuA==" spinCount="100000" sheet="1" objects="1" scenarios="1" formatColumns="0" formatRows="0" autoFilter="0"/>
  <autoFilter ref="C92:K373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0"/>
  <sheetViews>
    <sheetView showGridLines="0" topLeftCell="A164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82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79</v>
      </c>
    </row>
    <row r="4" spans="1:46" s="1" customFormat="1" ht="24.95" customHeight="1">
      <c r="B4" s="22"/>
      <c r="D4" s="107" t="s">
        <v>93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 xml:space="preserve"> Rekonstrukce výpravní budovy v ŽST Přerov - část střecha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449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14. 1. 2020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32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33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35</v>
      </c>
      <c r="E30" s="36"/>
      <c r="F30" s="36"/>
      <c r="G30" s="36"/>
      <c r="H30" s="36"/>
      <c r="I30" s="110"/>
      <c r="J30" s="122">
        <f>ROUND(J93,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37</v>
      </c>
      <c r="G32" s="36"/>
      <c r="H32" s="36"/>
      <c r="I32" s="124" t="s">
        <v>36</v>
      </c>
      <c r="J32" s="123" t="s">
        <v>38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39</v>
      </c>
      <c r="E33" s="109" t="s">
        <v>40</v>
      </c>
      <c r="F33" s="126">
        <f>ROUND((SUM(BE93:BE509)),  2)</f>
        <v>0</v>
      </c>
      <c r="G33" s="36"/>
      <c r="H33" s="36"/>
      <c r="I33" s="127">
        <v>0.21</v>
      </c>
      <c r="J33" s="126">
        <f>ROUND(((SUM(BE93:BE509))*I33),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41</v>
      </c>
      <c r="F34" s="126">
        <f>ROUND((SUM(BF93:BF509)),  2)</f>
        <v>0</v>
      </c>
      <c r="G34" s="36"/>
      <c r="H34" s="36"/>
      <c r="I34" s="127">
        <v>0.15</v>
      </c>
      <c r="J34" s="126">
        <f>ROUND(((SUM(BF93:BF509))*I34),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42</v>
      </c>
      <c r="F35" s="126">
        <f>ROUND((SUM(BG93:BG509)),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43</v>
      </c>
      <c r="F36" s="126">
        <f>ROUND((SUM(BH93:BH509)),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44</v>
      </c>
      <c r="F37" s="126">
        <f>ROUND((SUM(BI93:BI509)),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45</v>
      </c>
      <c r="E39" s="130"/>
      <c r="F39" s="130"/>
      <c r="G39" s="131" t="s">
        <v>46</v>
      </c>
      <c r="H39" s="132" t="s">
        <v>47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 xml:space="preserve"> Rekonstrukce výpravní budovy v ŽST Přerov - část střecha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SO.01-02 - Nové konstrukce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14. 1. 2020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32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97</v>
      </c>
      <c r="D57" s="143"/>
      <c r="E57" s="143"/>
      <c r="F57" s="143"/>
      <c r="G57" s="143"/>
      <c r="H57" s="143"/>
      <c r="I57" s="144"/>
      <c r="J57" s="145" t="s">
        <v>98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67</v>
      </c>
      <c r="D59" s="38"/>
      <c r="E59" s="38"/>
      <c r="F59" s="38"/>
      <c r="G59" s="38"/>
      <c r="H59" s="38"/>
      <c r="I59" s="110"/>
      <c r="J59" s="79">
        <f>J93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47"/>
      <c r="C60" s="148"/>
      <c r="D60" s="149" t="s">
        <v>100</v>
      </c>
      <c r="E60" s="150"/>
      <c r="F60" s="150"/>
      <c r="G60" s="150"/>
      <c r="H60" s="150"/>
      <c r="I60" s="151"/>
      <c r="J60" s="152">
        <f>J94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450</v>
      </c>
      <c r="E61" s="157"/>
      <c r="F61" s="157"/>
      <c r="G61" s="157"/>
      <c r="H61" s="157"/>
      <c r="I61" s="158"/>
      <c r="J61" s="159">
        <f>J95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101</v>
      </c>
      <c r="E62" s="157"/>
      <c r="F62" s="157"/>
      <c r="G62" s="157"/>
      <c r="H62" s="157"/>
      <c r="I62" s="158"/>
      <c r="J62" s="159">
        <f>J108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451</v>
      </c>
      <c r="E63" s="157"/>
      <c r="F63" s="157"/>
      <c r="G63" s="157"/>
      <c r="H63" s="157"/>
      <c r="I63" s="158"/>
      <c r="J63" s="159">
        <f>J133</f>
        <v>0</v>
      </c>
      <c r="K63" s="155"/>
      <c r="L63" s="160"/>
    </row>
    <row r="64" spans="1:47" s="9" customFormat="1" ht="24.95" customHeight="1">
      <c r="B64" s="147"/>
      <c r="C64" s="148"/>
      <c r="D64" s="149" t="s">
        <v>103</v>
      </c>
      <c r="E64" s="150"/>
      <c r="F64" s="150"/>
      <c r="G64" s="150"/>
      <c r="H64" s="150"/>
      <c r="I64" s="151"/>
      <c r="J64" s="152">
        <f>J135</f>
        <v>0</v>
      </c>
      <c r="K64" s="148"/>
      <c r="L64" s="153"/>
    </row>
    <row r="65" spans="1:31" s="10" customFormat="1" ht="19.899999999999999" customHeight="1">
      <c r="B65" s="154"/>
      <c r="C65" s="155"/>
      <c r="D65" s="156" t="s">
        <v>452</v>
      </c>
      <c r="E65" s="157"/>
      <c r="F65" s="157"/>
      <c r="G65" s="157"/>
      <c r="H65" s="157"/>
      <c r="I65" s="158"/>
      <c r="J65" s="159">
        <f>J136</f>
        <v>0</v>
      </c>
      <c r="K65" s="155"/>
      <c r="L65" s="160"/>
    </row>
    <row r="66" spans="1:31" s="10" customFormat="1" ht="19.899999999999999" customHeight="1">
      <c r="B66" s="154"/>
      <c r="C66" s="155"/>
      <c r="D66" s="156" t="s">
        <v>107</v>
      </c>
      <c r="E66" s="157"/>
      <c r="F66" s="157"/>
      <c r="G66" s="157"/>
      <c r="H66" s="157"/>
      <c r="I66" s="158"/>
      <c r="J66" s="159">
        <f>J140</f>
        <v>0</v>
      </c>
      <c r="K66" s="155"/>
      <c r="L66" s="160"/>
    </row>
    <row r="67" spans="1:31" s="10" customFormat="1" ht="19.899999999999999" customHeight="1">
      <c r="B67" s="154"/>
      <c r="C67" s="155"/>
      <c r="D67" s="156" t="s">
        <v>108</v>
      </c>
      <c r="E67" s="157"/>
      <c r="F67" s="157"/>
      <c r="G67" s="157"/>
      <c r="H67" s="157"/>
      <c r="I67" s="158"/>
      <c r="J67" s="159">
        <f>J287</f>
        <v>0</v>
      </c>
      <c r="K67" s="155"/>
      <c r="L67" s="160"/>
    </row>
    <row r="68" spans="1:31" s="10" customFormat="1" ht="19.899999999999999" customHeight="1">
      <c r="B68" s="154"/>
      <c r="C68" s="155"/>
      <c r="D68" s="156" t="s">
        <v>109</v>
      </c>
      <c r="E68" s="157"/>
      <c r="F68" s="157"/>
      <c r="G68" s="157"/>
      <c r="H68" s="157"/>
      <c r="I68" s="158"/>
      <c r="J68" s="159">
        <f>J317</f>
        <v>0</v>
      </c>
      <c r="K68" s="155"/>
      <c r="L68" s="160"/>
    </row>
    <row r="69" spans="1:31" s="10" customFormat="1" ht="19.899999999999999" customHeight="1">
      <c r="B69" s="154"/>
      <c r="C69" s="155"/>
      <c r="D69" s="156" t="s">
        <v>453</v>
      </c>
      <c r="E69" s="157"/>
      <c r="F69" s="157"/>
      <c r="G69" s="157"/>
      <c r="H69" s="157"/>
      <c r="I69" s="158"/>
      <c r="J69" s="159">
        <f>J411</f>
        <v>0</v>
      </c>
      <c r="K69" s="155"/>
      <c r="L69" s="160"/>
    </row>
    <row r="70" spans="1:31" s="10" customFormat="1" ht="19.899999999999999" customHeight="1">
      <c r="B70" s="154"/>
      <c r="C70" s="155"/>
      <c r="D70" s="156" t="s">
        <v>110</v>
      </c>
      <c r="E70" s="157"/>
      <c r="F70" s="157"/>
      <c r="G70" s="157"/>
      <c r="H70" s="157"/>
      <c r="I70" s="158"/>
      <c r="J70" s="159">
        <f>J415</f>
        <v>0</v>
      </c>
      <c r="K70" s="155"/>
      <c r="L70" s="160"/>
    </row>
    <row r="71" spans="1:31" s="10" customFormat="1" ht="19.899999999999999" customHeight="1">
      <c r="B71" s="154"/>
      <c r="C71" s="155"/>
      <c r="D71" s="156" t="s">
        <v>454</v>
      </c>
      <c r="E71" s="157"/>
      <c r="F71" s="157"/>
      <c r="G71" s="157"/>
      <c r="H71" s="157"/>
      <c r="I71" s="158"/>
      <c r="J71" s="159">
        <f>J420</f>
        <v>0</v>
      </c>
      <c r="K71" s="155"/>
      <c r="L71" s="160"/>
    </row>
    <row r="72" spans="1:31" s="10" customFormat="1" ht="19.899999999999999" customHeight="1">
      <c r="B72" s="154"/>
      <c r="C72" s="155"/>
      <c r="D72" s="156" t="s">
        <v>111</v>
      </c>
      <c r="E72" s="157"/>
      <c r="F72" s="157"/>
      <c r="G72" s="157"/>
      <c r="H72" s="157"/>
      <c r="I72" s="158"/>
      <c r="J72" s="159">
        <f>J444</f>
        <v>0</v>
      </c>
      <c r="K72" s="155"/>
      <c r="L72" s="160"/>
    </row>
    <row r="73" spans="1:31" s="9" customFormat="1" ht="24.95" customHeight="1">
      <c r="B73" s="147"/>
      <c r="C73" s="148"/>
      <c r="D73" s="149" t="s">
        <v>113</v>
      </c>
      <c r="E73" s="150"/>
      <c r="F73" s="150"/>
      <c r="G73" s="150"/>
      <c r="H73" s="150"/>
      <c r="I73" s="151"/>
      <c r="J73" s="152">
        <f>J453</f>
        <v>0</v>
      </c>
      <c r="K73" s="148"/>
      <c r="L73" s="153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110"/>
      <c r="J74" s="38"/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138"/>
      <c r="J75" s="50"/>
      <c r="K75" s="50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141"/>
      <c r="J79" s="52"/>
      <c r="K79" s="52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114</v>
      </c>
      <c r="D80" s="38"/>
      <c r="E80" s="38"/>
      <c r="F80" s="38"/>
      <c r="G80" s="38"/>
      <c r="H80" s="38"/>
      <c r="I80" s="110"/>
      <c r="J80" s="38"/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90" t="str">
        <f>E7</f>
        <v xml:space="preserve"> Rekonstrukce výpravní budovy v ŽST Přerov - část střecha</v>
      </c>
      <c r="F83" s="391"/>
      <c r="G83" s="391"/>
      <c r="H83" s="391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94</v>
      </c>
      <c r="D84" s="38"/>
      <c r="E84" s="38"/>
      <c r="F84" s="38"/>
      <c r="G84" s="38"/>
      <c r="H84" s="38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63" t="str">
        <f>E9</f>
        <v>SO.01-02 - Nové konstrukce</v>
      </c>
      <c r="F85" s="392"/>
      <c r="G85" s="392"/>
      <c r="H85" s="392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F12</f>
        <v xml:space="preserve"> </v>
      </c>
      <c r="G87" s="38"/>
      <c r="H87" s="38"/>
      <c r="I87" s="113" t="s">
        <v>23</v>
      </c>
      <c r="J87" s="61" t="str">
        <f>IF(J12="","",J12)</f>
        <v>14. 1. 2020</v>
      </c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10"/>
      <c r="J88" s="38"/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25</v>
      </c>
      <c r="D89" s="38"/>
      <c r="E89" s="38"/>
      <c r="F89" s="29" t="str">
        <f>E15</f>
        <v xml:space="preserve"> </v>
      </c>
      <c r="G89" s="38"/>
      <c r="H89" s="38"/>
      <c r="I89" s="113" t="s">
        <v>30</v>
      </c>
      <c r="J89" s="34" t="str">
        <f>E21</f>
        <v xml:space="preserve"> </v>
      </c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28</v>
      </c>
      <c r="D90" s="38"/>
      <c r="E90" s="38"/>
      <c r="F90" s="29" t="str">
        <f>IF(E18="","",E18)</f>
        <v>Vyplň údaj</v>
      </c>
      <c r="G90" s="38"/>
      <c r="H90" s="38"/>
      <c r="I90" s="113" t="s">
        <v>32</v>
      </c>
      <c r="J90" s="34" t="str">
        <f>E24</f>
        <v xml:space="preserve"> </v>
      </c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110"/>
      <c r="J91" s="38"/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61"/>
      <c r="B92" s="162"/>
      <c r="C92" s="163" t="s">
        <v>115</v>
      </c>
      <c r="D92" s="164" t="s">
        <v>54</v>
      </c>
      <c r="E92" s="164" t="s">
        <v>50</v>
      </c>
      <c r="F92" s="164" t="s">
        <v>51</v>
      </c>
      <c r="G92" s="164" t="s">
        <v>116</v>
      </c>
      <c r="H92" s="164" t="s">
        <v>117</v>
      </c>
      <c r="I92" s="165" t="s">
        <v>118</v>
      </c>
      <c r="J92" s="164" t="s">
        <v>98</v>
      </c>
      <c r="K92" s="166" t="s">
        <v>119</v>
      </c>
      <c r="L92" s="167"/>
      <c r="M92" s="70" t="s">
        <v>19</v>
      </c>
      <c r="N92" s="71" t="s">
        <v>39</v>
      </c>
      <c r="O92" s="71" t="s">
        <v>120</v>
      </c>
      <c r="P92" s="71" t="s">
        <v>121</v>
      </c>
      <c r="Q92" s="71" t="s">
        <v>122</v>
      </c>
      <c r="R92" s="71" t="s">
        <v>123</v>
      </c>
      <c r="S92" s="71" t="s">
        <v>124</v>
      </c>
      <c r="T92" s="72" t="s">
        <v>125</v>
      </c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</row>
    <row r="93" spans="1:65" s="2" customFormat="1" ht="22.9" customHeight="1">
      <c r="A93" s="36"/>
      <c r="B93" s="37"/>
      <c r="C93" s="77" t="s">
        <v>126</v>
      </c>
      <c r="D93" s="38"/>
      <c r="E93" s="38"/>
      <c r="F93" s="38"/>
      <c r="G93" s="38"/>
      <c r="H93" s="38"/>
      <c r="I93" s="110"/>
      <c r="J93" s="168">
        <f>BK93</f>
        <v>0</v>
      </c>
      <c r="K93" s="38"/>
      <c r="L93" s="41"/>
      <c r="M93" s="73"/>
      <c r="N93" s="169"/>
      <c r="O93" s="74"/>
      <c r="P93" s="170">
        <f>P94+P135+P453</f>
        <v>0</v>
      </c>
      <c r="Q93" s="74"/>
      <c r="R93" s="170">
        <f>R94+R135+R453</f>
        <v>0</v>
      </c>
      <c r="S93" s="74"/>
      <c r="T93" s="171">
        <f>T94+T135+T453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68</v>
      </c>
      <c r="AU93" s="19" t="s">
        <v>99</v>
      </c>
      <c r="BK93" s="172">
        <f>BK94+BK135+BK453</f>
        <v>0</v>
      </c>
    </row>
    <row r="94" spans="1:65" s="12" customFormat="1" ht="25.9" customHeight="1">
      <c r="B94" s="173"/>
      <c r="C94" s="174"/>
      <c r="D94" s="175" t="s">
        <v>68</v>
      </c>
      <c r="E94" s="176" t="s">
        <v>127</v>
      </c>
      <c r="F94" s="176" t="s">
        <v>128</v>
      </c>
      <c r="G94" s="174"/>
      <c r="H94" s="174"/>
      <c r="I94" s="177"/>
      <c r="J94" s="178">
        <f>BK94</f>
        <v>0</v>
      </c>
      <c r="K94" s="174"/>
      <c r="L94" s="179"/>
      <c r="M94" s="180"/>
      <c r="N94" s="181"/>
      <c r="O94" s="181"/>
      <c r="P94" s="182">
        <f>P95+P108+P133</f>
        <v>0</v>
      </c>
      <c r="Q94" s="181"/>
      <c r="R94" s="182">
        <f>R95+R108+R133</f>
        <v>0</v>
      </c>
      <c r="S94" s="181"/>
      <c r="T94" s="183">
        <f>T95+T108+T133</f>
        <v>0</v>
      </c>
      <c r="AR94" s="184" t="s">
        <v>77</v>
      </c>
      <c r="AT94" s="185" t="s">
        <v>68</v>
      </c>
      <c r="AU94" s="185" t="s">
        <v>69</v>
      </c>
      <c r="AY94" s="184" t="s">
        <v>129</v>
      </c>
      <c r="BK94" s="186">
        <f>BK95+BK108+BK133</f>
        <v>0</v>
      </c>
    </row>
    <row r="95" spans="1:65" s="12" customFormat="1" ht="22.9" customHeight="1">
      <c r="B95" s="173"/>
      <c r="C95" s="174"/>
      <c r="D95" s="175" t="s">
        <v>68</v>
      </c>
      <c r="E95" s="187" t="s">
        <v>149</v>
      </c>
      <c r="F95" s="187" t="s">
        <v>455</v>
      </c>
      <c r="G95" s="174"/>
      <c r="H95" s="174"/>
      <c r="I95" s="177"/>
      <c r="J95" s="188">
        <f>BK95</f>
        <v>0</v>
      </c>
      <c r="K95" s="174"/>
      <c r="L95" s="179"/>
      <c r="M95" s="180"/>
      <c r="N95" s="181"/>
      <c r="O95" s="181"/>
      <c r="P95" s="182">
        <f>SUM(P96:P107)</f>
        <v>0</v>
      </c>
      <c r="Q95" s="181"/>
      <c r="R95" s="182">
        <f>SUM(R96:R107)</f>
        <v>0</v>
      </c>
      <c r="S95" s="181"/>
      <c r="T95" s="183">
        <f>SUM(T96:T107)</f>
        <v>0</v>
      </c>
      <c r="AR95" s="184" t="s">
        <v>77</v>
      </c>
      <c r="AT95" s="185" t="s">
        <v>68</v>
      </c>
      <c r="AU95" s="185" t="s">
        <v>77</v>
      </c>
      <c r="AY95" s="184" t="s">
        <v>129</v>
      </c>
      <c r="BK95" s="186">
        <f>SUM(BK96:BK107)</f>
        <v>0</v>
      </c>
    </row>
    <row r="96" spans="1:65" s="2" customFormat="1" ht="16.5" customHeight="1">
      <c r="A96" s="36"/>
      <c r="B96" s="37"/>
      <c r="C96" s="189" t="s">
        <v>77</v>
      </c>
      <c r="D96" s="189" t="s">
        <v>132</v>
      </c>
      <c r="E96" s="190" t="s">
        <v>456</v>
      </c>
      <c r="F96" s="191" t="s">
        <v>457</v>
      </c>
      <c r="G96" s="192" t="s">
        <v>202</v>
      </c>
      <c r="H96" s="193">
        <v>303.8</v>
      </c>
      <c r="I96" s="194"/>
      <c r="J96" s="195">
        <f>ROUND(I96*H96,2)</f>
        <v>0</v>
      </c>
      <c r="K96" s="191" t="s">
        <v>136</v>
      </c>
      <c r="L96" s="41"/>
      <c r="M96" s="196" t="s">
        <v>19</v>
      </c>
      <c r="N96" s="197" t="s">
        <v>40</v>
      </c>
      <c r="O96" s="66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0" t="s">
        <v>137</v>
      </c>
      <c r="AT96" s="200" t="s">
        <v>132</v>
      </c>
      <c r="AU96" s="200" t="s">
        <v>79</v>
      </c>
      <c r="AY96" s="19" t="s">
        <v>129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19" t="s">
        <v>77</v>
      </c>
      <c r="BK96" s="201">
        <f>ROUND(I96*H96,2)</f>
        <v>0</v>
      </c>
      <c r="BL96" s="19" t="s">
        <v>137</v>
      </c>
      <c r="BM96" s="200" t="s">
        <v>79</v>
      </c>
    </row>
    <row r="97" spans="1:65" s="13" customFormat="1" ht="11.25">
      <c r="B97" s="202"/>
      <c r="C97" s="203"/>
      <c r="D97" s="204" t="s">
        <v>138</v>
      </c>
      <c r="E97" s="205" t="s">
        <v>19</v>
      </c>
      <c r="F97" s="206" t="s">
        <v>139</v>
      </c>
      <c r="G97" s="203"/>
      <c r="H97" s="205" t="s">
        <v>19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138</v>
      </c>
      <c r="AU97" s="212" t="s">
        <v>79</v>
      </c>
      <c r="AV97" s="13" t="s">
        <v>77</v>
      </c>
      <c r="AW97" s="13" t="s">
        <v>31</v>
      </c>
      <c r="AX97" s="13" t="s">
        <v>69</v>
      </c>
      <c r="AY97" s="212" t="s">
        <v>129</v>
      </c>
    </row>
    <row r="98" spans="1:65" s="13" customFormat="1" ht="11.25">
      <c r="B98" s="202"/>
      <c r="C98" s="203"/>
      <c r="D98" s="204" t="s">
        <v>138</v>
      </c>
      <c r="E98" s="205" t="s">
        <v>19</v>
      </c>
      <c r="F98" s="206" t="s">
        <v>458</v>
      </c>
      <c r="G98" s="203"/>
      <c r="H98" s="205" t="s">
        <v>19</v>
      </c>
      <c r="I98" s="207"/>
      <c r="J98" s="203"/>
      <c r="K98" s="203"/>
      <c r="L98" s="208"/>
      <c r="M98" s="209"/>
      <c r="N98" s="210"/>
      <c r="O98" s="210"/>
      <c r="P98" s="210"/>
      <c r="Q98" s="210"/>
      <c r="R98" s="210"/>
      <c r="S98" s="210"/>
      <c r="T98" s="211"/>
      <c r="AT98" s="212" t="s">
        <v>138</v>
      </c>
      <c r="AU98" s="212" t="s">
        <v>79</v>
      </c>
      <c r="AV98" s="13" t="s">
        <v>77</v>
      </c>
      <c r="AW98" s="13" t="s">
        <v>31</v>
      </c>
      <c r="AX98" s="13" t="s">
        <v>69</v>
      </c>
      <c r="AY98" s="212" t="s">
        <v>129</v>
      </c>
    </row>
    <row r="99" spans="1:65" s="13" customFormat="1" ht="11.25">
      <c r="B99" s="202"/>
      <c r="C99" s="203"/>
      <c r="D99" s="204" t="s">
        <v>138</v>
      </c>
      <c r="E99" s="205" t="s">
        <v>19</v>
      </c>
      <c r="F99" s="206" t="s">
        <v>166</v>
      </c>
      <c r="G99" s="203"/>
      <c r="H99" s="205" t="s">
        <v>19</v>
      </c>
      <c r="I99" s="207"/>
      <c r="J99" s="203"/>
      <c r="K99" s="203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138</v>
      </c>
      <c r="AU99" s="212" t="s">
        <v>79</v>
      </c>
      <c r="AV99" s="13" t="s">
        <v>77</v>
      </c>
      <c r="AW99" s="13" t="s">
        <v>31</v>
      </c>
      <c r="AX99" s="13" t="s">
        <v>69</v>
      </c>
      <c r="AY99" s="212" t="s">
        <v>129</v>
      </c>
    </row>
    <row r="100" spans="1:65" s="14" customFormat="1" ht="11.25">
      <c r="B100" s="213"/>
      <c r="C100" s="214"/>
      <c r="D100" s="204" t="s">
        <v>138</v>
      </c>
      <c r="E100" s="215" t="s">
        <v>19</v>
      </c>
      <c r="F100" s="216" t="s">
        <v>459</v>
      </c>
      <c r="G100" s="214"/>
      <c r="H100" s="217">
        <v>65.2</v>
      </c>
      <c r="I100" s="218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AT100" s="223" t="s">
        <v>138</v>
      </c>
      <c r="AU100" s="223" t="s">
        <v>79</v>
      </c>
      <c r="AV100" s="14" t="s">
        <v>79</v>
      </c>
      <c r="AW100" s="14" t="s">
        <v>31</v>
      </c>
      <c r="AX100" s="14" t="s">
        <v>69</v>
      </c>
      <c r="AY100" s="223" t="s">
        <v>129</v>
      </c>
    </row>
    <row r="101" spans="1:65" s="13" customFormat="1" ht="11.25">
      <c r="B101" s="202"/>
      <c r="C101" s="203"/>
      <c r="D101" s="204" t="s">
        <v>138</v>
      </c>
      <c r="E101" s="205" t="s">
        <v>19</v>
      </c>
      <c r="F101" s="206" t="s">
        <v>168</v>
      </c>
      <c r="G101" s="203"/>
      <c r="H101" s="205" t="s">
        <v>19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138</v>
      </c>
      <c r="AU101" s="212" t="s">
        <v>79</v>
      </c>
      <c r="AV101" s="13" t="s">
        <v>77</v>
      </c>
      <c r="AW101" s="13" t="s">
        <v>31</v>
      </c>
      <c r="AX101" s="13" t="s">
        <v>69</v>
      </c>
      <c r="AY101" s="212" t="s">
        <v>129</v>
      </c>
    </row>
    <row r="102" spans="1:65" s="14" customFormat="1" ht="11.25">
      <c r="B102" s="213"/>
      <c r="C102" s="214"/>
      <c r="D102" s="204" t="s">
        <v>138</v>
      </c>
      <c r="E102" s="215" t="s">
        <v>19</v>
      </c>
      <c r="F102" s="216" t="s">
        <v>460</v>
      </c>
      <c r="G102" s="214"/>
      <c r="H102" s="217">
        <v>59.2</v>
      </c>
      <c r="I102" s="218"/>
      <c r="J102" s="214"/>
      <c r="K102" s="214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138</v>
      </c>
      <c r="AU102" s="223" t="s">
        <v>79</v>
      </c>
      <c r="AV102" s="14" t="s">
        <v>79</v>
      </c>
      <c r="AW102" s="14" t="s">
        <v>31</v>
      </c>
      <c r="AX102" s="14" t="s">
        <v>69</v>
      </c>
      <c r="AY102" s="223" t="s">
        <v>129</v>
      </c>
    </row>
    <row r="103" spans="1:65" s="13" customFormat="1" ht="11.25">
      <c r="B103" s="202"/>
      <c r="C103" s="203"/>
      <c r="D103" s="204" t="s">
        <v>138</v>
      </c>
      <c r="E103" s="205" t="s">
        <v>19</v>
      </c>
      <c r="F103" s="206" t="s">
        <v>172</v>
      </c>
      <c r="G103" s="203"/>
      <c r="H103" s="205" t="s">
        <v>19</v>
      </c>
      <c r="I103" s="207"/>
      <c r="J103" s="203"/>
      <c r="K103" s="203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138</v>
      </c>
      <c r="AU103" s="212" t="s">
        <v>79</v>
      </c>
      <c r="AV103" s="13" t="s">
        <v>77</v>
      </c>
      <c r="AW103" s="13" t="s">
        <v>31</v>
      </c>
      <c r="AX103" s="13" t="s">
        <v>69</v>
      </c>
      <c r="AY103" s="212" t="s">
        <v>129</v>
      </c>
    </row>
    <row r="104" spans="1:65" s="14" customFormat="1" ht="11.25">
      <c r="B104" s="213"/>
      <c r="C104" s="214"/>
      <c r="D104" s="204" t="s">
        <v>138</v>
      </c>
      <c r="E104" s="215" t="s">
        <v>19</v>
      </c>
      <c r="F104" s="216" t="s">
        <v>461</v>
      </c>
      <c r="G104" s="214"/>
      <c r="H104" s="217">
        <v>114.6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138</v>
      </c>
      <c r="AU104" s="223" t="s">
        <v>79</v>
      </c>
      <c r="AV104" s="14" t="s">
        <v>79</v>
      </c>
      <c r="AW104" s="14" t="s">
        <v>31</v>
      </c>
      <c r="AX104" s="14" t="s">
        <v>69</v>
      </c>
      <c r="AY104" s="223" t="s">
        <v>129</v>
      </c>
    </row>
    <row r="105" spans="1:65" s="13" customFormat="1" ht="11.25">
      <c r="B105" s="202"/>
      <c r="C105" s="203"/>
      <c r="D105" s="204" t="s">
        <v>138</v>
      </c>
      <c r="E105" s="205" t="s">
        <v>19</v>
      </c>
      <c r="F105" s="206" t="s">
        <v>174</v>
      </c>
      <c r="G105" s="203"/>
      <c r="H105" s="205" t="s">
        <v>19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138</v>
      </c>
      <c r="AU105" s="212" t="s">
        <v>79</v>
      </c>
      <c r="AV105" s="13" t="s">
        <v>77</v>
      </c>
      <c r="AW105" s="13" t="s">
        <v>31</v>
      </c>
      <c r="AX105" s="13" t="s">
        <v>69</v>
      </c>
      <c r="AY105" s="212" t="s">
        <v>129</v>
      </c>
    </row>
    <row r="106" spans="1:65" s="14" customFormat="1" ht="11.25">
      <c r="B106" s="213"/>
      <c r="C106" s="214"/>
      <c r="D106" s="204" t="s">
        <v>138</v>
      </c>
      <c r="E106" s="215" t="s">
        <v>19</v>
      </c>
      <c r="F106" s="216" t="s">
        <v>462</v>
      </c>
      <c r="G106" s="214"/>
      <c r="H106" s="217">
        <v>64.8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138</v>
      </c>
      <c r="AU106" s="223" t="s">
        <v>79</v>
      </c>
      <c r="AV106" s="14" t="s">
        <v>79</v>
      </c>
      <c r="AW106" s="14" t="s">
        <v>31</v>
      </c>
      <c r="AX106" s="14" t="s">
        <v>69</v>
      </c>
      <c r="AY106" s="223" t="s">
        <v>129</v>
      </c>
    </row>
    <row r="107" spans="1:65" s="15" customFormat="1" ht="11.25">
      <c r="B107" s="224"/>
      <c r="C107" s="225"/>
      <c r="D107" s="204" t="s">
        <v>138</v>
      </c>
      <c r="E107" s="226" t="s">
        <v>19</v>
      </c>
      <c r="F107" s="227" t="s">
        <v>142</v>
      </c>
      <c r="G107" s="225"/>
      <c r="H107" s="228">
        <v>303.8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AT107" s="234" t="s">
        <v>138</v>
      </c>
      <c r="AU107" s="234" t="s">
        <v>79</v>
      </c>
      <c r="AV107" s="15" t="s">
        <v>137</v>
      </c>
      <c r="AW107" s="15" t="s">
        <v>31</v>
      </c>
      <c r="AX107" s="15" t="s">
        <v>77</v>
      </c>
      <c r="AY107" s="234" t="s">
        <v>129</v>
      </c>
    </row>
    <row r="108" spans="1:65" s="12" customFormat="1" ht="22.9" customHeight="1">
      <c r="B108" s="173"/>
      <c r="C108" s="174"/>
      <c r="D108" s="175" t="s">
        <v>68</v>
      </c>
      <c r="E108" s="187" t="s">
        <v>130</v>
      </c>
      <c r="F108" s="187" t="s">
        <v>131</v>
      </c>
      <c r="G108" s="174"/>
      <c r="H108" s="174"/>
      <c r="I108" s="177"/>
      <c r="J108" s="188">
        <f>BK108</f>
        <v>0</v>
      </c>
      <c r="K108" s="174"/>
      <c r="L108" s="179"/>
      <c r="M108" s="180"/>
      <c r="N108" s="181"/>
      <c r="O108" s="181"/>
      <c r="P108" s="182">
        <f>SUM(P109:P132)</f>
        <v>0</v>
      </c>
      <c r="Q108" s="181"/>
      <c r="R108" s="182">
        <f>SUM(R109:R132)</f>
        <v>0</v>
      </c>
      <c r="S108" s="181"/>
      <c r="T108" s="183">
        <f>SUM(T109:T132)</f>
        <v>0</v>
      </c>
      <c r="AR108" s="184" t="s">
        <v>77</v>
      </c>
      <c r="AT108" s="185" t="s">
        <v>68</v>
      </c>
      <c r="AU108" s="185" t="s">
        <v>77</v>
      </c>
      <c r="AY108" s="184" t="s">
        <v>129</v>
      </c>
      <c r="BK108" s="186">
        <f>SUM(BK109:BK132)</f>
        <v>0</v>
      </c>
    </row>
    <row r="109" spans="1:65" s="2" customFormat="1" ht="24" customHeight="1">
      <c r="A109" s="36"/>
      <c r="B109" s="37"/>
      <c r="C109" s="189" t="s">
        <v>79</v>
      </c>
      <c r="D109" s="189" t="s">
        <v>132</v>
      </c>
      <c r="E109" s="190" t="s">
        <v>463</v>
      </c>
      <c r="F109" s="191" t="s">
        <v>464</v>
      </c>
      <c r="G109" s="192" t="s">
        <v>135</v>
      </c>
      <c r="H109" s="193">
        <v>2890</v>
      </c>
      <c r="I109" s="194"/>
      <c r="J109" s="195">
        <f>ROUND(I109*H109,2)</f>
        <v>0</v>
      </c>
      <c r="K109" s="191" t="s">
        <v>136</v>
      </c>
      <c r="L109" s="41"/>
      <c r="M109" s="196" t="s">
        <v>19</v>
      </c>
      <c r="N109" s="197" t="s">
        <v>40</v>
      </c>
      <c r="O109" s="66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0" t="s">
        <v>137</v>
      </c>
      <c r="AT109" s="200" t="s">
        <v>132</v>
      </c>
      <c r="AU109" s="200" t="s">
        <v>79</v>
      </c>
      <c r="AY109" s="19" t="s">
        <v>129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19" t="s">
        <v>77</v>
      </c>
      <c r="BK109" s="201">
        <f>ROUND(I109*H109,2)</f>
        <v>0</v>
      </c>
      <c r="BL109" s="19" t="s">
        <v>137</v>
      </c>
      <c r="BM109" s="200" t="s">
        <v>137</v>
      </c>
    </row>
    <row r="110" spans="1:65" s="13" customFormat="1" ht="11.25">
      <c r="B110" s="202"/>
      <c r="C110" s="203"/>
      <c r="D110" s="204" t="s">
        <v>138</v>
      </c>
      <c r="E110" s="205" t="s">
        <v>19</v>
      </c>
      <c r="F110" s="206" t="s">
        <v>139</v>
      </c>
      <c r="G110" s="203"/>
      <c r="H110" s="205" t="s">
        <v>19</v>
      </c>
      <c r="I110" s="207"/>
      <c r="J110" s="203"/>
      <c r="K110" s="203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138</v>
      </c>
      <c r="AU110" s="212" t="s">
        <v>79</v>
      </c>
      <c r="AV110" s="13" t="s">
        <v>77</v>
      </c>
      <c r="AW110" s="13" t="s">
        <v>31</v>
      </c>
      <c r="AX110" s="13" t="s">
        <v>69</v>
      </c>
      <c r="AY110" s="212" t="s">
        <v>129</v>
      </c>
    </row>
    <row r="111" spans="1:65" s="13" customFormat="1" ht="11.25">
      <c r="B111" s="202"/>
      <c r="C111" s="203"/>
      <c r="D111" s="204" t="s">
        <v>138</v>
      </c>
      <c r="E111" s="205" t="s">
        <v>19</v>
      </c>
      <c r="F111" s="206" t="s">
        <v>465</v>
      </c>
      <c r="G111" s="203"/>
      <c r="H111" s="205" t="s">
        <v>19</v>
      </c>
      <c r="I111" s="207"/>
      <c r="J111" s="203"/>
      <c r="K111" s="203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138</v>
      </c>
      <c r="AU111" s="212" t="s">
        <v>79</v>
      </c>
      <c r="AV111" s="13" t="s">
        <v>77</v>
      </c>
      <c r="AW111" s="13" t="s">
        <v>31</v>
      </c>
      <c r="AX111" s="13" t="s">
        <v>69</v>
      </c>
      <c r="AY111" s="212" t="s">
        <v>129</v>
      </c>
    </row>
    <row r="112" spans="1:65" s="13" customFormat="1" ht="11.25">
      <c r="B112" s="202"/>
      <c r="C112" s="203"/>
      <c r="D112" s="204" t="s">
        <v>138</v>
      </c>
      <c r="E112" s="205" t="s">
        <v>19</v>
      </c>
      <c r="F112" s="206" t="s">
        <v>166</v>
      </c>
      <c r="G112" s="203"/>
      <c r="H112" s="205" t="s">
        <v>19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138</v>
      </c>
      <c r="AU112" s="212" t="s">
        <v>79</v>
      </c>
      <c r="AV112" s="13" t="s">
        <v>77</v>
      </c>
      <c r="AW112" s="13" t="s">
        <v>31</v>
      </c>
      <c r="AX112" s="13" t="s">
        <v>69</v>
      </c>
      <c r="AY112" s="212" t="s">
        <v>129</v>
      </c>
    </row>
    <row r="113" spans="1:65" s="14" customFormat="1" ht="11.25">
      <c r="B113" s="213"/>
      <c r="C113" s="214"/>
      <c r="D113" s="204" t="s">
        <v>138</v>
      </c>
      <c r="E113" s="215" t="s">
        <v>19</v>
      </c>
      <c r="F113" s="216" t="s">
        <v>167</v>
      </c>
      <c r="G113" s="214"/>
      <c r="H113" s="217">
        <v>555</v>
      </c>
      <c r="I113" s="218"/>
      <c r="J113" s="214"/>
      <c r="K113" s="214"/>
      <c r="L113" s="219"/>
      <c r="M113" s="220"/>
      <c r="N113" s="221"/>
      <c r="O113" s="221"/>
      <c r="P113" s="221"/>
      <c r="Q113" s="221"/>
      <c r="R113" s="221"/>
      <c r="S113" s="221"/>
      <c r="T113" s="222"/>
      <c r="AT113" s="223" t="s">
        <v>138</v>
      </c>
      <c r="AU113" s="223" t="s">
        <v>79</v>
      </c>
      <c r="AV113" s="14" t="s">
        <v>79</v>
      </c>
      <c r="AW113" s="14" t="s">
        <v>31</v>
      </c>
      <c r="AX113" s="14" t="s">
        <v>69</v>
      </c>
      <c r="AY113" s="223" t="s">
        <v>129</v>
      </c>
    </row>
    <row r="114" spans="1:65" s="13" customFormat="1" ht="11.25">
      <c r="B114" s="202"/>
      <c r="C114" s="203"/>
      <c r="D114" s="204" t="s">
        <v>138</v>
      </c>
      <c r="E114" s="205" t="s">
        <v>19</v>
      </c>
      <c r="F114" s="206" t="s">
        <v>168</v>
      </c>
      <c r="G114" s="203"/>
      <c r="H114" s="205" t="s">
        <v>19</v>
      </c>
      <c r="I114" s="207"/>
      <c r="J114" s="203"/>
      <c r="K114" s="203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138</v>
      </c>
      <c r="AU114" s="212" t="s">
        <v>79</v>
      </c>
      <c r="AV114" s="13" t="s">
        <v>77</v>
      </c>
      <c r="AW114" s="13" t="s">
        <v>31</v>
      </c>
      <c r="AX114" s="13" t="s">
        <v>69</v>
      </c>
      <c r="AY114" s="212" t="s">
        <v>129</v>
      </c>
    </row>
    <row r="115" spans="1:65" s="14" customFormat="1" ht="11.25">
      <c r="B115" s="213"/>
      <c r="C115" s="214"/>
      <c r="D115" s="204" t="s">
        <v>138</v>
      </c>
      <c r="E115" s="215" t="s">
        <v>19</v>
      </c>
      <c r="F115" s="216" t="s">
        <v>169</v>
      </c>
      <c r="G115" s="214"/>
      <c r="H115" s="217">
        <v>564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138</v>
      </c>
      <c r="AU115" s="223" t="s">
        <v>79</v>
      </c>
      <c r="AV115" s="14" t="s">
        <v>79</v>
      </c>
      <c r="AW115" s="14" t="s">
        <v>31</v>
      </c>
      <c r="AX115" s="14" t="s">
        <v>69</v>
      </c>
      <c r="AY115" s="223" t="s">
        <v>129</v>
      </c>
    </row>
    <row r="116" spans="1:65" s="13" customFormat="1" ht="11.25">
      <c r="B116" s="202"/>
      <c r="C116" s="203"/>
      <c r="D116" s="204" t="s">
        <v>138</v>
      </c>
      <c r="E116" s="205" t="s">
        <v>19</v>
      </c>
      <c r="F116" s="206" t="s">
        <v>170</v>
      </c>
      <c r="G116" s="203"/>
      <c r="H116" s="205" t="s">
        <v>19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138</v>
      </c>
      <c r="AU116" s="212" t="s">
        <v>79</v>
      </c>
      <c r="AV116" s="13" t="s">
        <v>77</v>
      </c>
      <c r="AW116" s="13" t="s">
        <v>31</v>
      </c>
      <c r="AX116" s="13" t="s">
        <v>69</v>
      </c>
      <c r="AY116" s="212" t="s">
        <v>129</v>
      </c>
    </row>
    <row r="117" spans="1:65" s="14" customFormat="1" ht="11.25">
      <c r="B117" s="213"/>
      <c r="C117" s="214"/>
      <c r="D117" s="204" t="s">
        <v>138</v>
      </c>
      <c r="E117" s="215" t="s">
        <v>19</v>
      </c>
      <c r="F117" s="216" t="s">
        <v>171</v>
      </c>
      <c r="G117" s="214"/>
      <c r="H117" s="217">
        <v>205</v>
      </c>
      <c r="I117" s="218"/>
      <c r="J117" s="214"/>
      <c r="K117" s="214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138</v>
      </c>
      <c r="AU117" s="223" t="s">
        <v>79</v>
      </c>
      <c r="AV117" s="14" t="s">
        <v>79</v>
      </c>
      <c r="AW117" s="14" t="s">
        <v>31</v>
      </c>
      <c r="AX117" s="14" t="s">
        <v>69</v>
      </c>
      <c r="AY117" s="223" t="s">
        <v>129</v>
      </c>
    </row>
    <row r="118" spans="1:65" s="13" customFormat="1" ht="11.25">
      <c r="B118" s="202"/>
      <c r="C118" s="203"/>
      <c r="D118" s="204" t="s">
        <v>138</v>
      </c>
      <c r="E118" s="205" t="s">
        <v>19</v>
      </c>
      <c r="F118" s="206" t="s">
        <v>172</v>
      </c>
      <c r="G118" s="203"/>
      <c r="H118" s="205" t="s">
        <v>19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138</v>
      </c>
      <c r="AU118" s="212" t="s">
        <v>79</v>
      </c>
      <c r="AV118" s="13" t="s">
        <v>77</v>
      </c>
      <c r="AW118" s="13" t="s">
        <v>31</v>
      </c>
      <c r="AX118" s="13" t="s">
        <v>69</v>
      </c>
      <c r="AY118" s="212" t="s">
        <v>129</v>
      </c>
    </row>
    <row r="119" spans="1:65" s="14" customFormat="1" ht="11.25">
      <c r="B119" s="213"/>
      <c r="C119" s="214"/>
      <c r="D119" s="204" t="s">
        <v>138</v>
      </c>
      <c r="E119" s="215" t="s">
        <v>19</v>
      </c>
      <c r="F119" s="216" t="s">
        <v>173</v>
      </c>
      <c r="G119" s="214"/>
      <c r="H119" s="217">
        <v>728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138</v>
      </c>
      <c r="AU119" s="223" t="s">
        <v>79</v>
      </c>
      <c r="AV119" s="14" t="s">
        <v>79</v>
      </c>
      <c r="AW119" s="14" t="s">
        <v>31</v>
      </c>
      <c r="AX119" s="14" t="s">
        <v>69</v>
      </c>
      <c r="AY119" s="223" t="s">
        <v>129</v>
      </c>
    </row>
    <row r="120" spans="1:65" s="13" customFormat="1" ht="11.25">
      <c r="B120" s="202"/>
      <c r="C120" s="203"/>
      <c r="D120" s="204" t="s">
        <v>138</v>
      </c>
      <c r="E120" s="205" t="s">
        <v>19</v>
      </c>
      <c r="F120" s="206" t="s">
        <v>174</v>
      </c>
      <c r="G120" s="203"/>
      <c r="H120" s="205" t="s">
        <v>19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138</v>
      </c>
      <c r="AU120" s="212" t="s">
        <v>79</v>
      </c>
      <c r="AV120" s="13" t="s">
        <v>77</v>
      </c>
      <c r="AW120" s="13" t="s">
        <v>31</v>
      </c>
      <c r="AX120" s="13" t="s">
        <v>69</v>
      </c>
      <c r="AY120" s="212" t="s">
        <v>129</v>
      </c>
    </row>
    <row r="121" spans="1:65" s="14" customFormat="1" ht="11.25">
      <c r="B121" s="213"/>
      <c r="C121" s="214"/>
      <c r="D121" s="204" t="s">
        <v>138</v>
      </c>
      <c r="E121" s="215" t="s">
        <v>19</v>
      </c>
      <c r="F121" s="216" t="s">
        <v>175</v>
      </c>
      <c r="G121" s="214"/>
      <c r="H121" s="217">
        <v>838</v>
      </c>
      <c r="I121" s="218"/>
      <c r="J121" s="214"/>
      <c r="K121" s="214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138</v>
      </c>
      <c r="AU121" s="223" t="s">
        <v>79</v>
      </c>
      <c r="AV121" s="14" t="s">
        <v>79</v>
      </c>
      <c r="AW121" s="14" t="s">
        <v>31</v>
      </c>
      <c r="AX121" s="14" t="s">
        <v>69</v>
      </c>
      <c r="AY121" s="223" t="s">
        <v>129</v>
      </c>
    </row>
    <row r="122" spans="1:65" s="15" customFormat="1" ht="11.25">
      <c r="B122" s="224"/>
      <c r="C122" s="225"/>
      <c r="D122" s="204" t="s">
        <v>138</v>
      </c>
      <c r="E122" s="226" t="s">
        <v>19</v>
      </c>
      <c r="F122" s="227" t="s">
        <v>142</v>
      </c>
      <c r="G122" s="225"/>
      <c r="H122" s="228">
        <v>2890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AT122" s="234" t="s">
        <v>138</v>
      </c>
      <c r="AU122" s="234" t="s">
        <v>79</v>
      </c>
      <c r="AV122" s="15" t="s">
        <v>137</v>
      </c>
      <c r="AW122" s="15" t="s">
        <v>31</v>
      </c>
      <c r="AX122" s="15" t="s">
        <v>77</v>
      </c>
      <c r="AY122" s="234" t="s">
        <v>129</v>
      </c>
    </row>
    <row r="123" spans="1:65" s="2" customFormat="1" ht="16.5" customHeight="1">
      <c r="A123" s="36"/>
      <c r="B123" s="37"/>
      <c r="C123" s="189" t="s">
        <v>146</v>
      </c>
      <c r="D123" s="189" t="s">
        <v>132</v>
      </c>
      <c r="E123" s="190" t="s">
        <v>466</v>
      </c>
      <c r="F123" s="191" t="s">
        <v>467</v>
      </c>
      <c r="G123" s="192" t="s">
        <v>135</v>
      </c>
      <c r="H123" s="193">
        <v>187.68199999999999</v>
      </c>
      <c r="I123" s="194"/>
      <c r="J123" s="195">
        <f>ROUND(I123*H123,2)</f>
        <v>0</v>
      </c>
      <c r="K123" s="191" t="s">
        <v>136</v>
      </c>
      <c r="L123" s="41"/>
      <c r="M123" s="196" t="s">
        <v>19</v>
      </c>
      <c r="N123" s="197" t="s">
        <v>40</v>
      </c>
      <c r="O123" s="66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0" t="s">
        <v>137</v>
      </c>
      <c r="AT123" s="200" t="s">
        <v>132</v>
      </c>
      <c r="AU123" s="200" t="s">
        <v>79</v>
      </c>
      <c r="AY123" s="19" t="s">
        <v>129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9" t="s">
        <v>77</v>
      </c>
      <c r="BK123" s="201">
        <f>ROUND(I123*H123,2)</f>
        <v>0</v>
      </c>
      <c r="BL123" s="19" t="s">
        <v>137</v>
      </c>
      <c r="BM123" s="200" t="s">
        <v>149</v>
      </c>
    </row>
    <row r="124" spans="1:65" s="13" customFormat="1" ht="11.25">
      <c r="B124" s="202"/>
      <c r="C124" s="203"/>
      <c r="D124" s="204" t="s">
        <v>138</v>
      </c>
      <c r="E124" s="205" t="s">
        <v>19</v>
      </c>
      <c r="F124" s="206" t="s">
        <v>139</v>
      </c>
      <c r="G124" s="203"/>
      <c r="H124" s="205" t="s">
        <v>19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138</v>
      </c>
      <c r="AU124" s="212" t="s">
        <v>79</v>
      </c>
      <c r="AV124" s="13" t="s">
        <v>77</v>
      </c>
      <c r="AW124" s="13" t="s">
        <v>31</v>
      </c>
      <c r="AX124" s="13" t="s">
        <v>69</v>
      </c>
      <c r="AY124" s="212" t="s">
        <v>129</v>
      </c>
    </row>
    <row r="125" spans="1:65" s="13" customFormat="1" ht="11.25">
      <c r="B125" s="202"/>
      <c r="C125" s="203"/>
      <c r="D125" s="204" t="s">
        <v>138</v>
      </c>
      <c r="E125" s="205" t="s">
        <v>19</v>
      </c>
      <c r="F125" s="206" t="s">
        <v>468</v>
      </c>
      <c r="G125" s="203"/>
      <c r="H125" s="205" t="s">
        <v>19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138</v>
      </c>
      <c r="AU125" s="212" t="s">
        <v>79</v>
      </c>
      <c r="AV125" s="13" t="s">
        <v>77</v>
      </c>
      <c r="AW125" s="13" t="s">
        <v>31</v>
      </c>
      <c r="AX125" s="13" t="s">
        <v>69</v>
      </c>
      <c r="AY125" s="212" t="s">
        <v>129</v>
      </c>
    </row>
    <row r="126" spans="1:65" s="13" customFormat="1" ht="11.25">
      <c r="B126" s="202"/>
      <c r="C126" s="203"/>
      <c r="D126" s="204" t="s">
        <v>138</v>
      </c>
      <c r="E126" s="205" t="s">
        <v>19</v>
      </c>
      <c r="F126" s="206" t="s">
        <v>469</v>
      </c>
      <c r="G126" s="203"/>
      <c r="H126" s="205" t="s">
        <v>19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138</v>
      </c>
      <c r="AU126" s="212" t="s">
        <v>79</v>
      </c>
      <c r="AV126" s="13" t="s">
        <v>77</v>
      </c>
      <c r="AW126" s="13" t="s">
        <v>31</v>
      </c>
      <c r="AX126" s="13" t="s">
        <v>69</v>
      </c>
      <c r="AY126" s="212" t="s">
        <v>129</v>
      </c>
    </row>
    <row r="127" spans="1:65" s="14" customFormat="1" ht="11.25">
      <c r="B127" s="213"/>
      <c r="C127" s="214"/>
      <c r="D127" s="204" t="s">
        <v>138</v>
      </c>
      <c r="E127" s="215" t="s">
        <v>19</v>
      </c>
      <c r="F127" s="216" t="s">
        <v>470</v>
      </c>
      <c r="G127" s="214"/>
      <c r="H127" s="217">
        <v>90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138</v>
      </c>
      <c r="AU127" s="223" t="s">
        <v>79</v>
      </c>
      <c r="AV127" s="14" t="s">
        <v>79</v>
      </c>
      <c r="AW127" s="14" t="s">
        <v>31</v>
      </c>
      <c r="AX127" s="14" t="s">
        <v>69</v>
      </c>
      <c r="AY127" s="223" t="s">
        <v>129</v>
      </c>
    </row>
    <row r="128" spans="1:65" s="13" customFormat="1" ht="11.25">
      <c r="B128" s="202"/>
      <c r="C128" s="203"/>
      <c r="D128" s="204" t="s">
        <v>138</v>
      </c>
      <c r="E128" s="205" t="s">
        <v>19</v>
      </c>
      <c r="F128" s="206" t="s">
        <v>174</v>
      </c>
      <c r="G128" s="203"/>
      <c r="H128" s="205" t="s">
        <v>19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138</v>
      </c>
      <c r="AU128" s="212" t="s">
        <v>79</v>
      </c>
      <c r="AV128" s="13" t="s">
        <v>77</v>
      </c>
      <c r="AW128" s="13" t="s">
        <v>31</v>
      </c>
      <c r="AX128" s="13" t="s">
        <v>69</v>
      </c>
      <c r="AY128" s="212" t="s">
        <v>129</v>
      </c>
    </row>
    <row r="129" spans="1:65" s="14" customFormat="1" ht="11.25">
      <c r="B129" s="213"/>
      <c r="C129" s="214"/>
      <c r="D129" s="204" t="s">
        <v>138</v>
      </c>
      <c r="E129" s="215" t="s">
        <v>19</v>
      </c>
      <c r="F129" s="216" t="s">
        <v>471</v>
      </c>
      <c r="G129" s="214"/>
      <c r="H129" s="217">
        <v>76.741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138</v>
      </c>
      <c r="AU129" s="223" t="s">
        <v>79</v>
      </c>
      <c r="AV129" s="14" t="s">
        <v>79</v>
      </c>
      <c r="AW129" s="14" t="s">
        <v>31</v>
      </c>
      <c r="AX129" s="14" t="s">
        <v>69</v>
      </c>
      <c r="AY129" s="223" t="s">
        <v>129</v>
      </c>
    </row>
    <row r="130" spans="1:65" s="13" customFormat="1" ht="11.25">
      <c r="B130" s="202"/>
      <c r="C130" s="203"/>
      <c r="D130" s="204" t="s">
        <v>138</v>
      </c>
      <c r="E130" s="205" t="s">
        <v>19</v>
      </c>
      <c r="F130" s="206" t="s">
        <v>327</v>
      </c>
      <c r="G130" s="203"/>
      <c r="H130" s="205" t="s">
        <v>19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138</v>
      </c>
      <c r="AU130" s="212" t="s">
        <v>79</v>
      </c>
      <c r="AV130" s="13" t="s">
        <v>77</v>
      </c>
      <c r="AW130" s="13" t="s">
        <v>31</v>
      </c>
      <c r="AX130" s="13" t="s">
        <v>69</v>
      </c>
      <c r="AY130" s="212" t="s">
        <v>129</v>
      </c>
    </row>
    <row r="131" spans="1:65" s="14" customFormat="1" ht="11.25">
      <c r="B131" s="213"/>
      <c r="C131" s="214"/>
      <c r="D131" s="204" t="s">
        <v>138</v>
      </c>
      <c r="E131" s="215" t="s">
        <v>19</v>
      </c>
      <c r="F131" s="216" t="s">
        <v>472</v>
      </c>
      <c r="G131" s="214"/>
      <c r="H131" s="217">
        <v>20.940999999999999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138</v>
      </c>
      <c r="AU131" s="223" t="s">
        <v>79</v>
      </c>
      <c r="AV131" s="14" t="s">
        <v>79</v>
      </c>
      <c r="AW131" s="14" t="s">
        <v>31</v>
      </c>
      <c r="AX131" s="14" t="s">
        <v>69</v>
      </c>
      <c r="AY131" s="223" t="s">
        <v>129</v>
      </c>
    </row>
    <row r="132" spans="1:65" s="15" customFormat="1" ht="11.25">
      <c r="B132" s="224"/>
      <c r="C132" s="225"/>
      <c r="D132" s="204" t="s">
        <v>138</v>
      </c>
      <c r="E132" s="226" t="s">
        <v>19</v>
      </c>
      <c r="F132" s="227" t="s">
        <v>142</v>
      </c>
      <c r="G132" s="225"/>
      <c r="H132" s="228">
        <v>187.68199999999999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AT132" s="234" t="s">
        <v>138</v>
      </c>
      <c r="AU132" s="234" t="s">
        <v>79</v>
      </c>
      <c r="AV132" s="15" t="s">
        <v>137</v>
      </c>
      <c r="AW132" s="15" t="s">
        <v>31</v>
      </c>
      <c r="AX132" s="15" t="s">
        <v>77</v>
      </c>
      <c r="AY132" s="234" t="s">
        <v>129</v>
      </c>
    </row>
    <row r="133" spans="1:65" s="12" customFormat="1" ht="22.9" customHeight="1">
      <c r="B133" s="173"/>
      <c r="C133" s="174"/>
      <c r="D133" s="175" t="s">
        <v>68</v>
      </c>
      <c r="E133" s="187" t="s">
        <v>473</v>
      </c>
      <c r="F133" s="187" t="s">
        <v>474</v>
      </c>
      <c r="G133" s="174"/>
      <c r="H133" s="174"/>
      <c r="I133" s="177"/>
      <c r="J133" s="188">
        <f>BK133</f>
        <v>0</v>
      </c>
      <c r="K133" s="174"/>
      <c r="L133" s="179"/>
      <c r="M133" s="180"/>
      <c r="N133" s="181"/>
      <c r="O133" s="181"/>
      <c r="P133" s="182">
        <f>P134</f>
        <v>0</v>
      </c>
      <c r="Q133" s="181"/>
      <c r="R133" s="182">
        <f>R134</f>
        <v>0</v>
      </c>
      <c r="S133" s="181"/>
      <c r="T133" s="183">
        <f>T134</f>
        <v>0</v>
      </c>
      <c r="AR133" s="184" t="s">
        <v>77</v>
      </c>
      <c r="AT133" s="185" t="s">
        <v>68</v>
      </c>
      <c r="AU133" s="185" t="s">
        <v>77</v>
      </c>
      <c r="AY133" s="184" t="s">
        <v>129</v>
      </c>
      <c r="BK133" s="186">
        <f>BK134</f>
        <v>0</v>
      </c>
    </row>
    <row r="134" spans="1:65" s="2" customFormat="1" ht="24" customHeight="1">
      <c r="A134" s="36"/>
      <c r="B134" s="37"/>
      <c r="C134" s="189" t="s">
        <v>137</v>
      </c>
      <c r="D134" s="189" t="s">
        <v>132</v>
      </c>
      <c r="E134" s="190" t="s">
        <v>475</v>
      </c>
      <c r="F134" s="191" t="s">
        <v>476</v>
      </c>
      <c r="G134" s="192" t="s">
        <v>198</v>
      </c>
      <c r="H134" s="193">
        <v>0.55700000000000005</v>
      </c>
      <c r="I134" s="194"/>
      <c r="J134" s="195">
        <f>ROUND(I134*H134,2)</f>
        <v>0</v>
      </c>
      <c r="K134" s="191" t="s">
        <v>136</v>
      </c>
      <c r="L134" s="41"/>
      <c r="M134" s="196" t="s">
        <v>19</v>
      </c>
      <c r="N134" s="197" t="s">
        <v>40</v>
      </c>
      <c r="O134" s="66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0" t="s">
        <v>137</v>
      </c>
      <c r="AT134" s="200" t="s">
        <v>132</v>
      </c>
      <c r="AU134" s="200" t="s">
        <v>79</v>
      </c>
      <c r="AY134" s="19" t="s">
        <v>129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9" t="s">
        <v>77</v>
      </c>
      <c r="BK134" s="201">
        <f>ROUND(I134*H134,2)</f>
        <v>0</v>
      </c>
      <c r="BL134" s="19" t="s">
        <v>137</v>
      </c>
      <c r="BM134" s="200" t="s">
        <v>152</v>
      </c>
    </row>
    <row r="135" spans="1:65" s="12" customFormat="1" ht="25.9" customHeight="1">
      <c r="B135" s="173"/>
      <c r="C135" s="174"/>
      <c r="D135" s="175" t="s">
        <v>68</v>
      </c>
      <c r="E135" s="176" t="s">
        <v>226</v>
      </c>
      <c r="F135" s="176" t="s">
        <v>227</v>
      </c>
      <c r="G135" s="174"/>
      <c r="H135" s="174"/>
      <c r="I135" s="177"/>
      <c r="J135" s="178">
        <f>BK135</f>
        <v>0</v>
      </c>
      <c r="K135" s="174"/>
      <c r="L135" s="179"/>
      <c r="M135" s="180"/>
      <c r="N135" s="181"/>
      <c r="O135" s="181"/>
      <c r="P135" s="182">
        <f>P136+P140+P287+P317+P411+P415+P420+P444</f>
        <v>0</v>
      </c>
      <c r="Q135" s="181"/>
      <c r="R135" s="182">
        <f>R136+R140+R287+R317+R411+R415+R420+R444</f>
        <v>0</v>
      </c>
      <c r="S135" s="181"/>
      <c r="T135" s="183">
        <f>T136+T140+T287+T317+T411+T415+T420+T444</f>
        <v>0</v>
      </c>
      <c r="AR135" s="184" t="s">
        <v>79</v>
      </c>
      <c r="AT135" s="185" t="s">
        <v>68</v>
      </c>
      <c r="AU135" s="185" t="s">
        <v>69</v>
      </c>
      <c r="AY135" s="184" t="s">
        <v>129</v>
      </c>
      <c r="BK135" s="186">
        <f>BK136+BK140+BK287+BK317+BK411+BK415+BK420+BK444</f>
        <v>0</v>
      </c>
    </row>
    <row r="136" spans="1:65" s="12" customFormat="1" ht="22.9" customHeight="1">
      <c r="B136" s="173"/>
      <c r="C136" s="174"/>
      <c r="D136" s="175" t="s">
        <v>68</v>
      </c>
      <c r="E136" s="187" t="s">
        <v>477</v>
      </c>
      <c r="F136" s="187" t="s">
        <v>478</v>
      </c>
      <c r="G136" s="174"/>
      <c r="H136" s="174"/>
      <c r="I136" s="177"/>
      <c r="J136" s="188">
        <f>BK136</f>
        <v>0</v>
      </c>
      <c r="K136" s="174"/>
      <c r="L136" s="179"/>
      <c r="M136" s="180"/>
      <c r="N136" s="181"/>
      <c r="O136" s="181"/>
      <c r="P136" s="182">
        <f>SUM(P137:P139)</f>
        <v>0</v>
      </c>
      <c r="Q136" s="181"/>
      <c r="R136" s="182">
        <f>SUM(R137:R139)</f>
        <v>0</v>
      </c>
      <c r="S136" s="181"/>
      <c r="T136" s="183">
        <f>SUM(T137:T139)</f>
        <v>0</v>
      </c>
      <c r="AR136" s="184" t="s">
        <v>79</v>
      </c>
      <c r="AT136" s="185" t="s">
        <v>68</v>
      </c>
      <c r="AU136" s="185" t="s">
        <v>77</v>
      </c>
      <c r="AY136" s="184" t="s">
        <v>129</v>
      </c>
      <c r="BK136" s="186">
        <f>SUM(BK137:BK139)</f>
        <v>0</v>
      </c>
    </row>
    <row r="137" spans="1:65" s="2" customFormat="1" ht="16.5" customHeight="1">
      <c r="A137" s="36"/>
      <c r="B137" s="37"/>
      <c r="C137" s="189" t="s">
        <v>153</v>
      </c>
      <c r="D137" s="189" t="s">
        <v>132</v>
      </c>
      <c r="E137" s="190" t="s">
        <v>479</v>
      </c>
      <c r="F137" s="191" t="s">
        <v>480</v>
      </c>
      <c r="G137" s="192" t="s">
        <v>254</v>
      </c>
      <c r="H137" s="193">
        <v>1</v>
      </c>
      <c r="I137" s="194"/>
      <c r="J137" s="195">
        <f>ROUND(I137*H137,2)</f>
        <v>0</v>
      </c>
      <c r="K137" s="191" t="s">
        <v>386</v>
      </c>
      <c r="L137" s="41"/>
      <c r="M137" s="196" t="s">
        <v>19</v>
      </c>
      <c r="N137" s="197" t="s">
        <v>40</v>
      </c>
      <c r="O137" s="66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0" t="s">
        <v>178</v>
      </c>
      <c r="AT137" s="200" t="s">
        <v>132</v>
      </c>
      <c r="AU137" s="200" t="s">
        <v>79</v>
      </c>
      <c r="AY137" s="19" t="s">
        <v>129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9" t="s">
        <v>77</v>
      </c>
      <c r="BK137" s="201">
        <f>ROUND(I137*H137,2)</f>
        <v>0</v>
      </c>
      <c r="BL137" s="19" t="s">
        <v>178</v>
      </c>
      <c r="BM137" s="200" t="s">
        <v>156</v>
      </c>
    </row>
    <row r="138" spans="1:65" s="2" customFormat="1" ht="16.5" customHeight="1">
      <c r="A138" s="36"/>
      <c r="B138" s="37"/>
      <c r="C138" s="189" t="s">
        <v>149</v>
      </c>
      <c r="D138" s="189" t="s">
        <v>132</v>
      </c>
      <c r="E138" s="190" t="s">
        <v>481</v>
      </c>
      <c r="F138" s="191" t="s">
        <v>482</v>
      </c>
      <c r="G138" s="192" t="s">
        <v>254</v>
      </c>
      <c r="H138" s="193">
        <v>2</v>
      </c>
      <c r="I138" s="194"/>
      <c r="J138" s="195">
        <f>ROUND(I138*H138,2)</f>
        <v>0</v>
      </c>
      <c r="K138" s="191" t="s">
        <v>386</v>
      </c>
      <c r="L138" s="41"/>
      <c r="M138" s="196" t="s">
        <v>19</v>
      </c>
      <c r="N138" s="197" t="s">
        <v>40</v>
      </c>
      <c r="O138" s="66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0" t="s">
        <v>178</v>
      </c>
      <c r="AT138" s="200" t="s">
        <v>132</v>
      </c>
      <c r="AU138" s="200" t="s">
        <v>79</v>
      </c>
      <c r="AY138" s="19" t="s">
        <v>129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9" t="s">
        <v>77</v>
      </c>
      <c r="BK138" s="201">
        <f>ROUND(I138*H138,2)</f>
        <v>0</v>
      </c>
      <c r="BL138" s="19" t="s">
        <v>178</v>
      </c>
      <c r="BM138" s="200" t="s">
        <v>159</v>
      </c>
    </row>
    <row r="139" spans="1:65" s="2" customFormat="1" ht="16.5" customHeight="1">
      <c r="A139" s="36"/>
      <c r="B139" s="37"/>
      <c r="C139" s="189" t="s">
        <v>160</v>
      </c>
      <c r="D139" s="189" t="s">
        <v>132</v>
      </c>
      <c r="E139" s="190" t="s">
        <v>483</v>
      </c>
      <c r="F139" s="191" t="s">
        <v>484</v>
      </c>
      <c r="G139" s="192" t="s">
        <v>254</v>
      </c>
      <c r="H139" s="193">
        <v>4</v>
      </c>
      <c r="I139" s="194"/>
      <c r="J139" s="195">
        <f>ROUND(I139*H139,2)</f>
        <v>0</v>
      </c>
      <c r="K139" s="191" t="s">
        <v>386</v>
      </c>
      <c r="L139" s="41"/>
      <c r="M139" s="196" t="s">
        <v>19</v>
      </c>
      <c r="N139" s="197" t="s">
        <v>40</v>
      </c>
      <c r="O139" s="66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0" t="s">
        <v>178</v>
      </c>
      <c r="AT139" s="200" t="s">
        <v>132</v>
      </c>
      <c r="AU139" s="200" t="s">
        <v>79</v>
      </c>
      <c r="AY139" s="19" t="s">
        <v>129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9" t="s">
        <v>77</v>
      </c>
      <c r="BK139" s="201">
        <f>ROUND(I139*H139,2)</f>
        <v>0</v>
      </c>
      <c r="BL139" s="19" t="s">
        <v>178</v>
      </c>
      <c r="BM139" s="200" t="s">
        <v>163</v>
      </c>
    </row>
    <row r="140" spans="1:65" s="12" customFormat="1" ht="22.9" customHeight="1">
      <c r="B140" s="173"/>
      <c r="C140" s="174"/>
      <c r="D140" s="175" t="s">
        <v>68</v>
      </c>
      <c r="E140" s="187" t="s">
        <v>256</v>
      </c>
      <c r="F140" s="187" t="s">
        <v>257</v>
      </c>
      <c r="G140" s="174"/>
      <c r="H140" s="174"/>
      <c r="I140" s="177"/>
      <c r="J140" s="188">
        <f>BK140</f>
        <v>0</v>
      </c>
      <c r="K140" s="174"/>
      <c r="L140" s="179"/>
      <c r="M140" s="180"/>
      <c r="N140" s="181"/>
      <c r="O140" s="181"/>
      <c r="P140" s="182">
        <f>SUM(P141:P286)</f>
        <v>0</v>
      </c>
      <c r="Q140" s="181"/>
      <c r="R140" s="182">
        <f>SUM(R141:R286)</f>
        <v>0</v>
      </c>
      <c r="S140" s="181"/>
      <c r="T140" s="183">
        <f>SUM(T141:T286)</f>
        <v>0</v>
      </c>
      <c r="AR140" s="184" t="s">
        <v>79</v>
      </c>
      <c r="AT140" s="185" t="s">
        <v>68</v>
      </c>
      <c r="AU140" s="185" t="s">
        <v>77</v>
      </c>
      <c r="AY140" s="184" t="s">
        <v>129</v>
      </c>
      <c r="BK140" s="186">
        <f>SUM(BK141:BK286)</f>
        <v>0</v>
      </c>
    </row>
    <row r="141" spans="1:65" s="2" customFormat="1" ht="36" customHeight="1">
      <c r="A141" s="36"/>
      <c r="B141" s="37"/>
      <c r="C141" s="189" t="s">
        <v>152</v>
      </c>
      <c r="D141" s="189" t="s">
        <v>132</v>
      </c>
      <c r="E141" s="190" t="s">
        <v>485</v>
      </c>
      <c r="F141" s="191" t="s">
        <v>486</v>
      </c>
      <c r="G141" s="192" t="s">
        <v>188</v>
      </c>
      <c r="H141" s="193">
        <v>6.5449999999999999</v>
      </c>
      <c r="I141" s="194"/>
      <c r="J141" s="195">
        <f>ROUND(I141*H141,2)</f>
        <v>0</v>
      </c>
      <c r="K141" s="191" t="s">
        <v>386</v>
      </c>
      <c r="L141" s="41"/>
      <c r="M141" s="196" t="s">
        <v>19</v>
      </c>
      <c r="N141" s="197" t="s">
        <v>40</v>
      </c>
      <c r="O141" s="66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0" t="s">
        <v>178</v>
      </c>
      <c r="AT141" s="200" t="s">
        <v>132</v>
      </c>
      <c r="AU141" s="200" t="s">
        <v>79</v>
      </c>
      <c r="AY141" s="19" t="s">
        <v>129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9" t="s">
        <v>77</v>
      </c>
      <c r="BK141" s="201">
        <f>ROUND(I141*H141,2)</f>
        <v>0</v>
      </c>
      <c r="BL141" s="19" t="s">
        <v>178</v>
      </c>
      <c r="BM141" s="200" t="s">
        <v>178</v>
      </c>
    </row>
    <row r="142" spans="1:65" s="13" customFormat="1" ht="11.25">
      <c r="B142" s="202"/>
      <c r="C142" s="203"/>
      <c r="D142" s="204" t="s">
        <v>138</v>
      </c>
      <c r="E142" s="205" t="s">
        <v>19</v>
      </c>
      <c r="F142" s="206" t="s">
        <v>139</v>
      </c>
      <c r="G142" s="203"/>
      <c r="H142" s="205" t="s">
        <v>19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138</v>
      </c>
      <c r="AU142" s="212" t="s">
        <v>79</v>
      </c>
      <c r="AV142" s="13" t="s">
        <v>77</v>
      </c>
      <c r="AW142" s="13" t="s">
        <v>31</v>
      </c>
      <c r="AX142" s="13" t="s">
        <v>69</v>
      </c>
      <c r="AY142" s="212" t="s">
        <v>129</v>
      </c>
    </row>
    <row r="143" spans="1:65" s="13" customFormat="1" ht="11.25">
      <c r="B143" s="202"/>
      <c r="C143" s="203"/>
      <c r="D143" s="204" t="s">
        <v>138</v>
      </c>
      <c r="E143" s="205" t="s">
        <v>19</v>
      </c>
      <c r="F143" s="206" t="s">
        <v>487</v>
      </c>
      <c r="G143" s="203"/>
      <c r="H143" s="205" t="s">
        <v>19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138</v>
      </c>
      <c r="AU143" s="212" t="s">
        <v>79</v>
      </c>
      <c r="AV143" s="13" t="s">
        <v>77</v>
      </c>
      <c r="AW143" s="13" t="s">
        <v>31</v>
      </c>
      <c r="AX143" s="13" t="s">
        <v>69</v>
      </c>
      <c r="AY143" s="212" t="s">
        <v>129</v>
      </c>
    </row>
    <row r="144" spans="1:65" s="13" customFormat="1" ht="11.25">
      <c r="B144" s="202"/>
      <c r="C144" s="203"/>
      <c r="D144" s="204" t="s">
        <v>138</v>
      </c>
      <c r="E144" s="205" t="s">
        <v>19</v>
      </c>
      <c r="F144" s="206" t="s">
        <v>166</v>
      </c>
      <c r="G144" s="203"/>
      <c r="H144" s="205" t="s">
        <v>19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138</v>
      </c>
      <c r="AU144" s="212" t="s">
        <v>79</v>
      </c>
      <c r="AV144" s="13" t="s">
        <v>77</v>
      </c>
      <c r="AW144" s="13" t="s">
        <v>31</v>
      </c>
      <c r="AX144" s="13" t="s">
        <v>69</v>
      </c>
      <c r="AY144" s="212" t="s">
        <v>129</v>
      </c>
    </row>
    <row r="145" spans="1:65" s="14" customFormat="1" ht="11.25">
      <c r="B145" s="213"/>
      <c r="C145" s="214"/>
      <c r="D145" s="204" t="s">
        <v>138</v>
      </c>
      <c r="E145" s="215" t="s">
        <v>19</v>
      </c>
      <c r="F145" s="216" t="s">
        <v>488</v>
      </c>
      <c r="G145" s="214"/>
      <c r="H145" s="217">
        <v>0.26900000000000002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138</v>
      </c>
      <c r="AU145" s="223" t="s">
        <v>79</v>
      </c>
      <c r="AV145" s="14" t="s">
        <v>79</v>
      </c>
      <c r="AW145" s="14" t="s">
        <v>31</v>
      </c>
      <c r="AX145" s="14" t="s">
        <v>69</v>
      </c>
      <c r="AY145" s="223" t="s">
        <v>129</v>
      </c>
    </row>
    <row r="146" spans="1:65" s="14" customFormat="1" ht="11.25">
      <c r="B146" s="213"/>
      <c r="C146" s="214"/>
      <c r="D146" s="204" t="s">
        <v>138</v>
      </c>
      <c r="E146" s="215" t="s">
        <v>19</v>
      </c>
      <c r="F146" s="216" t="s">
        <v>489</v>
      </c>
      <c r="G146" s="214"/>
      <c r="H146" s="217">
        <v>6.4000000000000001E-2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138</v>
      </c>
      <c r="AU146" s="223" t="s">
        <v>79</v>
      </c>
      <c r="AV146" s="14" t="s">
        <v>79</v>
      </c>
      <c r="AW146" s="14" t="s">
        <v>31</v>
      </c>
      <c r="AX146" s="14" t="s">
        <v>69</v>
      </c>
      <c r="AY146" s="223" t="s">
        <v>129</v>
      </c>
    </row>
    <row r="147" spans="1:65" s="13" customFormat="1" ht="11.25">
      <c r="B147" s="202"/>
      <c r="C147" s="203"/>
      <c r="D147" s="204" t="s">
        <v>138</v>
      </c>
      <c r="E147" s="205" t="s">
        <v>19</v>
      </c>
      <c r="F147" s="206" t="s">
        <v>168</v>
      </c>
      <c r="G147" s="203"/>
      <c r="H147" s="205" t="s">
        <v>19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138</v>
      </c>
      <c r="AU147" s="212" t="s">
        <v>79</v>
      </c>
      <c r="AV147" s="13" t="s">
        <v>77</v>
      </c>
      <c r="AW147" s="13" t="s">
        <v>31</v>
      </c>
      <c r="AX147" s="13" t="s">
        <v>69</v>
      </c>
      <c r="AY147" s="212" t="s">
        <v>129</v>
      </c>
    </row>
    <row r="148" spans="1:65" s="14" customFormat="1" ht="11.25">
      <c r="B148" s="213"/>
      <c r="C148" s="214"/>
      <c r="D148" s="204" t="s">
        <v>138</v>
      </c>
      <c r="E148" s="215" t="s">
        <v>19</v>
      </c>
      <c r="F148" s="216" t="s">
        <v>490</v>
      </c>
      <c r="G148" s="214"/>
      <c r="H148" s="217">
        <v>2.0910000000000002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138</v>
      </c>
      <c r="AU148" s="223" t="s">
        <v>79</v>
      </c>
      <c r="AV148" s="14" t="s">
        <v>79</v>
      </c>
      <c r="AW148" s="14" t="s">
        <v>31</v>
      </c>
      <c r="AX148" s="14" t="s">
        <v>69</v>
      </c>
      <c r="AY148" s="223" t="s">
        <v>129</v>
      </c>
    </row>
    <row r="149" spans="1:65" s="14" customFormat="1" ht="11.25">
      <c r="B149" s="213"/>
      <c r="C149" s="214"/>
      <c r="D149" s="204" t="s">
        <v>138</v>
      </c>
      <c r="E149" s="215" t="s">
        <v>19</v>
      </c>
      <c r="F149" s="216" t="s">
        <v>491</v>
      </c>
      <c r="G149" s="214"/>
      <c r="H149" s="217">
        <v>0.26800000000000002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138</v>
      </c>
      <c r="AU149" s="223" t="s">
        <v>79</v>
      </c>
      <c r="AV149" s="14" t="s">
        <v>79</v>
      </c>
      <c r="AW149" s="14" t="s">
        <v>31</v>
      </c>
      <c r="AX149" s="14" t="s">
        <v>69</v>
      </c>
      <c r="AY149" s="223" t="s">
        <v>129</v>
      </c>
    </row>
    <row r="150" spans="1:65" s="13" customFormat="1" ht="11.25">
      <c r="B150" s="202"/>
      <c r="C150" s="203"/>
      <c r="D150" s="204" t="s">
        <v>138</v>
      </c>
      <c r="E150" s="205" t="s">
        <v>19</v>
      </c>
      <c r="F150" s="206" t="s">
        <v>170</v>
      </c>
      <c r="G150" s="203"/>
      <c r="H150" s="205" t="s">
        <v>19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138</v>
      </c>
      <c r="AU150" s="212" t="s">
        <v>79</v>
      </c>
      <c r="AV150" s="13" t="s">
        <v>77</v>
      </c>
      <c r="AW150" s="13" t="s">
        <v>31</v>
      </c>
      <c r="AX150" s="13" t="s">
        <v>69</v>
      </c>
      <c r="AY150" s="212" t="s">
        <v>129</v>
      </c>
    </row>
    <row r="151" spans="1:65" s="14" customFormat="1" ht="11.25">
      <c r="B151" s="213"/>
      <c r="C151" s="214"/>
      <c r="D151" s="204" t="s">
        <v>138</v>
      </c>
      <c r="E151" s="215" t="s">
        <v>19</v>
      </c>
      <c r="F151" s="216" t="s">
        <v>492</v>
      </c>
      <c r="G151" s="214"/>
      <c r="H151" s="217">
        <v>2.617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138</v>
      </c>
      <c r="AU151" s="223" t="s">
        <v>79</v>
      </c>
      <c r="AV151" s="14" t="s">
        <v>79</v>
      </c>
      <c r="AW151" s="14" t="s">
        <v>31</v>
      </c>
      <c r="AX151" s="14" t="s">
        <v>69</v>
      </c>
      <c r="AY151" s="223" t="s">
        <v>129</v>
      </c>
    </row>
    <row r="152" spans="1:65" s="14" customFormat="1" ht="11.25">
      <c r="B152" s="213"/>
      <c r="C152" s="214"/>
      <c r="D152" s="204" t="s">
        <v>138</v>
      </c>
      <c r="E152" s="215" t="s">
        <v>19</v>
      </c>
      <c r="F152" s="216" t="s">
        <v>493</v>
      </c>
      <c r="G152" s="214"/>
      <c r="H152" s="217">
        <v>9.8000000000000004E-2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138</v>
      </c>
      <c r="AU152" s="223" t="s">
        <v>79</v>
      </c>
      <c r="AV152" s="14" t="s">
        <v>79</v>
      </c>
      <c r="AW152" s="14" t="s">
        <v>31</v>
      </c>
      <c r="AX152" s="14" t="s">
        <v>69</v>
      </c>
      <c r="AY152" s="223" t="s">
        <v>129</v>
      </c>
    </row>
    <row r="153" spans="1:65" s="13" customFormat="1" ht="11.25">
      <c r="B153" s="202"/>
      <c r="C153" s="203"/>
      <c r="D153" s="204" t="s">
        <v>138</v>
      </c>
      <c r="E153" s="205" t="s">
        <v>19</v>
      </c>
      <c r="F153" s="206" t="s">
        <v>172</v>
      </c>
      <c r="G153" s="203"/>
      <c r="H153" s="205" t="s">
        <v>19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138</v>
      </c>
      <c r="AU153" s="212" t="s">
        <v>79</v>
      </c>
      <c r="AV153" s="13" t="s">
        <v>77</v>
      </c>
      <c r="AW153" s="13" t="s">
        <v>31</v>
      </c>
      <c r="AX153" s="13" t="s">
        <v>69</v>
      </c>
      <c r="AY153" s="212" t="s">
        <v>129</v>
      </c>
    </row>
    <row r="154" spans="1:65" s="14" customFormat="1" ht="11.25">
      <c r="B154" s="213"/>
      <c r="C154" s="214"/>
      <c r="D154" s="204" t="s">
        <v>138</v>
      </c>
      <c r="E154" s="215" t="s">
        <v>19</v>
      </c>
      <c r="F154" s="216" t="s">
        <v>494</v>
      </c>
      <c r="G154" s="214"/>
      <c r="H154" s="217">
        <v>0.11600000000000001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138</v>
      </c>
      <c r="AU154" s="223" t="s">
        <v>79</v>
      </c>
      <c r="AV154" s="14" t="s">
        <v>79</v>
      </c>
      <c r="AW154" s="14" t="s">
        <v>31</v>
      </c>
      <c r="AX154" s="14" t="s">
        <v>69</v>
      </c>
      <c r="AY154" s="223" t="s">
        <v>129</v>
      </c>
    </row>
    <row r="155" spans="1:65" s="14" customFormat="1" ht="11.25">
      <c r="B155" s="213"/>
      <c r="C155" s="214"/>
      <c r="D155" s="204" t="s">
        <v>138</v>
      </c>
      <c r="E155" s="215" t="s">
        <v>19</v>
      </c>
      <c r="F155" s="216" t="s">
        <v>495</v>
      </c>
      <c r="G155" s="214"/>
      <c r="H155" s="217">
        <v>0.191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138</v>
      </c>
      <c r="AU155" s="223" t="s">
        <v>79</v>
      </c>
      <c r="AV155" s="14" t="s">
        <v>79</v>
      </c>
      <c r="AW155" s="14" t="s">
        <v>31</v>
      </c>
      <c r="AX155" s="14" t="s">
        <v>69</v>
      </c>
      <c r="AY155" s="223" t="s">
        <v>129</v>
      </c>
    </row>
    <row r="156" spans="1:65" s="13" customFormat="1" ht="11.25">
      <c r="B156" s="202"/>
      <c r="C156" s="203"/>
      <c r="D156" s="204" t="s">
        <v>138</v>
      </c>
      <c r="E156" s="205" t="s">
        <v>19</v>
      </c>
      <c r="F156" s="206" t="s">
        <v>174</v>
      </c>
      <c r="G156" s="203"/>
      <c r="H156" s="205" t="s">
        <v>19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138</v>
      </c>
      <c r="AU156" s="212" t="s">
        <v>79</v>
      </c>
      <c r="AV156" s="13" t="s">
        <v>77</v>
      </c>
      <c r="AW156" s="13" t="s">
        <v>31</v>
      </c>
      <c r="AX156" s="13" t="s">
        <v>69</v>
      </c>
      <c r="AY156" s="212" t="s">
        <v>129</v>
      </c>
    </row>
    <row r="157" spans="1:65" s="14" customFormat="1" ht="11.25">
      <c r="B157" s="213"/>
      <c r="C157" s="214"/>
      <c r="D157" s="204" t="s">
        <v>138</v>
      </c>
      <c r="E157" s="215" t="s">
        <v>19</v>
      </c>
      <c r="F157" s="216" t="s">
        <v>496</v>
      </c>
      <c r="G157" s="214"/>
      <c r="H157" s="217">
        <v>0.83099999999999996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138</v>
      </c>
      <c r="AU157" s="223" t="s">
        <v>79</v>
      </c>
      <c r="AV157" s="14" t="s">
        <v>79</v>
      </c>
      <c r="AW157" s="14" t="s">
        <v>31</v>
      </c>
      <c r="AX157" s="14" t="s">
        <v>69</v>
      </c>
      <c r="AY157" s="223" t="s">
        <v>129</v>
      </c>
    </row>
    <row r="158" spans="1:65" s="15" customFormat="1" ht="11.25">
      <c r="B158" s="224"/>
      <c r="C158" s="225"/>
      <c r="D158" s="204" t="s">
        <v>138</v>
      </c>
      <c r="E158" s="226" t="s">
        <v>19</v>
      </c>
      <c r="F158" s="227" t="s">
        <v>142</v>
      </c>
      <c r="G158" s="225"/>
      <c r="H158" s="228">
        <v>6.5449999999999999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AT158" s="234" t="s">
        <v>138</v>
      </c>
      <c r="AU158" s="234" t="s">
        <v>79</v>
      </c>
      <c r="AV158" s="15" t="s">
        <v>137</v>
      </c>
      <c r="AW158" s="15" t="s">
        <v>31</v>
      </c>
      <c r="AX158" s="15" t="s">
        <v>77</v>
      </c>
      <c r="AY158" s="234" t="s">
        <v>129</v>
      </c>
    </row>
    <row r="159" spans="1:65" s="2" customFormat="1" ht="24" customHeight="1">
      <c r="A159" s="36"/>
      <c r="B159" s="37"/>
      <c r="C159" s="189" t="s">
        <v>130</v>
      </c>
      <c r="D159" s="189" t="s">
        <v>132</v>
      </c>
      <c r="E159" s="190" t="s">
        <v>497</v>
      </c>
      <c r="F159" s="191" t="s">
        <v>498</v>
      </c>
      <c r="G159" s="192" t="s">
        <v>188</v>
      </c>
      <c r="H159" s="193">
        <v>3.8530000000000002</v>
      </c>
      <c r="I159" s="194"/>
      <c r="J159" s="195">
        <f>ROUND(I159*H159,2)</f>
        <v>0</v>
      </c>
      <c r="K159" s="191" t="s">
        <v>386</v>
      </c>
      <c r="L159" s="41"/>
      <c r="M159" s="196" t="s">
        <v>19</v>
      </c>
      <c r="N159" s="197" t="s">
        <v>40</v>
      </c>
      <c r="O159" s="66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0" t="s">
        <v>178</v>
      </c>
      <c r="AT159" s="200" t="s">
        <v>132</v>
      </c>
      <c r="AU159" s="200" t="s">
        <v>79</v>
      </c>
      <c r="AY159" s="19" t="s">
        <v>129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9" t="s">
        <v>77</v>
      </c>
      <c r="BK159" s="201">
        <f>ROUND(I159*H159,2)</f>
        <v>0</v>
      </c>
      <c r="BL159" s="19" t="s">
        <v>178</v>
      </c>
      <c r="BM159" s="200" t="s">
        <v>182</v>
      </c>
    </row>
    <row r="160" spans="1:65" s="13" customFormat="1" ht="11.25">
      <c r="B160" s="202"/>
      <c r="C160" s="203"/>
      <c r="D160" s="204" t="s">
        <v>138</v>
      </c>
      <c r="E160" s="205" t="s">
        <v>19</v>
      </c>
      <c r="F160" s="206" t="s">
        <v>139</v>
      </c>
      <c r="G160" s="203"/>
      <c r="H160" s="205" t="s">
        <v>19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138</v>
      </c>
      <c r="AU160" s="212" t="s">
        <v>79</v>
      </c>
      <c r="AV160" s="13" t="s">
        <v>77</v>
      </c>
      <c r="AW160" s="13" t="s">
        <v>31</v>
      </c>
      <c r="AX160" s="13" t="s">
        <v>69</v>
      </c>
      <c r="AY160" s="212" t="s">
        <v>129</v>
      </c>
    </row>
    <row r="161" spans="1:65" s="13" customFormat="1" ht="11.25">
      <c r="B161" s="202"/>
      <c r="C161" s="203"/>
      <c r="D161" s="204" t="s">
        <v>138</v>
      </c>
      <c r="E161" s="205" t="s">
        <v>19</v>
      </c>
      <c r="F161" s="206" t="s">
        <v>499</v>
      </c>
      <c r="G161" s="203"/>
      <c r="H161" s="205" t="s">
        <v>19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138</v>
      </c>
      <c r="AU161" s="212" t="s">
        <v>79</v>
      </c>
      <c r="AV161" s="13" t="s">
        <v>77</v>
      </c>
      <c r="AW161" s="13" t="s">
        <v>31</v>
      </c>
      <c r="AX161" s="13" t="s">
        <v>69</v>
      </c>
      <c r="AY161" s="212" t="s">
        <v>129</v>
      </c>
    </row>
    <row r="162" spans="1:65" s="13" customFormat="1" ht="11.25">
      <c r="B162" s="202"/>
      <c r="C162" s="203"/>
      <c r="D162" s="204" t="s">
        <v>138</v>
      </c>
      <c r="E162" s="205" t="s">
        <v>19</v>
      </c>
      <c r="F162" s="206" t="s">
        <v>166</v>
      </c>
      <c r="G162" s="203"/>
      <c r="H162" s="205" t="s">
        <v>19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138</v>
      </c>
      <c r="AU162" s="212" t="s">
        <v>79</v>
      </c>
      <c r="AV162" s="13" t="s">
        <v>77</v>
      </c>
      <c r="AW162" s="13" t="s">
        <v>31</v>
      </c>
      <c r="AX162" s="13" t="s">
        <v>69</v>
      </c>
      <c r="AY162" s="212" t="s">
        <v>129</v>
      </c>
    </row>
    <row r="163" spans="1:65" s="14" customFormat="1" ht="11.25">
      <c r="B163" s="213"/>
      <c r="C163" s="214"/>
      <c r="D163" s="204" t="s">
        <v>138</v>
      </c>
      <c r="E163" s="215" t="s">
        <v>19</v>
      </c>
      <c r="F163" s="216" t="s">
        <v>500</v>
      </c>
      <c r="G163" s="214"/>
      <c r="H163" s="217">
        <v>0.29099999999999998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138</v>
      </c>
      <c r="AU163" s="223" t="s">
        <v>79</v>
      </c>
      <c r="AV163" s="14" t="s">
        <v>79</v>
      </c>
      <c r="AW163" s="14" t="s">
        <v>31</v>
      </c>
      <c r="AX163" s="14" t="s">
        <v>69</v>
      </c>
      <c r="AY163" s="223" t="s">
        <v>129</v>
      </c>
    </row>
    <row r="164" spans="1:65" s="14" customFormat="1" ht="11.25">
      <c r="B164" s="213"/>
      <c r="C164" s="214"/>
      <c r="D164" s="204" t="s">
        <v>138</v>
      </c>
      <c r="E164" s="215" t="s">
        <v>19</v>
      </c>
      <c r="F164" s="216" t="s">
        <v>501</v>
      </c>
      <c r="G164" s="214"/>
      <c r="H164" s="217">
        <v>0.56299999999999994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138</v>
      </c>
      <c r="AU164" s="223" t="s">
        <v>79</v>
      </c>
      <c r="AV164" s="14" t="s">
        <v>79</v>
      </c>
      <c r="AW164" s="14" t="s">
        <v>31</v>
      </c>
      <c r="AX164" s="14" t="s">
        <v>69</v>
      </c>
      <c r="AY164" s="223" t="s">
        <v>129</v>
      </c>
    </row>
    <row r="165" spans="1:65" s="14" customFormat="1" ht="11.25">
      <c r="B165" s="213"/>
      <c r="C165" s="214"/>
      <c r="D165" s="204" t="s">
        <v>138</v>
      </c>
      <c r="E165" s="215" t="s">
        <v>19</v>
      </c>
      <c r="F165" s="216" t="s">
        <v>502</v>
      </c>
      <c r="G165" s="214"/>
      <c r="H165" s="217">
        <v>0.24299999999999999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138</v>
      </c>
      <c r="AU165" s="223" t="s">
        <v>79</v>
      </c>
      <c r="AV165" s="14" t="s">
        <v>79</v>
      </c>
      <c r="AW165" s="14" t="s">
        <v>31</v>
      </c>
      <c r="AX165" s="14" t="s">
        <v>69</v>
      </c>
      <c r="AY165" s="223" t="s">
        <v>129</v>
      </c>
    </row>
    <row r="166" spans="1:65" s="14" customFormat="1" ht="11.25">
      <c r="B166" s="213"/>
      <c r="C166" s="214"/>
      <c r="D166" s="204" t="s">
        <v>138</v>
      </c>
      <c r="E166" s="215" t="s">
        <v>19</v>
      </c>
      <c r="F166" s="216" t="s">
        <v>503</v>
      </c>
      <c r="G166" s="214"/>
      <c r="H166" s="217">
        <v>0.54700000000000004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138</v>
      </c>
      <c r="AU166" s="223" t="s">
        <v>79</v>
      </c>
      <c r="AV166" s="14" t="s">
        <v>79</v>
      </c>
      <c r="AW166" s="14" t="s">
        <v>31</v>
      </c>
      <c r="AX166" s="14" t="s">
        <v>69</v>
      </c>
      <c r="AY166" s="223" t="s">
        <v>129</v>
      </c>
    </row>
    <row r="167" spans="1:65" s="14" customFormat="1" ht="11.25">
      <c r="B167" s="213"/>
      <c r="C167" s="214"/>
      <c r="D167" s="204" t="s">
        <v>138</v>
      </c>
      <c r="E167" s="215" t="s">
        <v>19</v>
      </c>
      <c r="F167" s="216" t="s">
        <v>504</v>
      </c>
      <c r="G167" s="214"/>
      <c r="H167" s="217">
        <v>0.81599999999999995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138</v>
      </c>
      <c r="AU167" s="223" t="s">
        <v>79</v>
      </c>
      <c r="AV167" s="14" t="s">
        <v>79</v>
      </c>
      <c r="AW167" s="14" t="s">
        <v>31</v>
      </c>
      <c r="AX167" s="14" t="s">
        <v>69</v>
      </c>
      <c r="AY167" s="223" t="s">
        <v>129</v>
      </c>
    </row>
    <row r="168" spans="1:65" s="13" customFormat="1" ht="11.25">
      <c r="B168" s="202"/>
      <c r="C168" s="203"/>
      <c r="D168" s="204" t="s">
        <v>138</v>
      </c>
      <c r="E168" s="205" t="s">
        <v>19</v>
      </c>
      <c r="F168" s="206" t="s">
        <v>168</v>
      </c>
      <c r="G168" s="203"/>
      <c r="H168" s="205" t="s">
        <v>19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138</v>
      </c>
      <c r="AU168" s="212" t="s">
        <v>79</v>
      </c>
      <c r="AV168" s="13" t="s">
        <v>77</v>
      </c>
      <c r="AW168" s="13" t="s">
        <v>31</v>
      </c>
      <c r="AX168" s="13" t="s">
        <v>69</v>
      </c>
      <c r="AY168" s="212" t="s">
        <v>129</v>
      </c>
    </row>
    <row r="169" spans="1:65" s="14" customFormat="1" ht="11.25">
      <c r="B169" s="213"/>
      <c r="C169" s="214"/>
      <c r="D169" s="204" t="s">
        <v>138</v>
      </c>
      <c r="E169" s="215" t="s">
        <v>19</v>
      </c>
      <c r="F169" s="216" t="s">
        <v>505</v>
      </c>
      <c r="G169" s="214"/>
      <c r="H169" s="217">
        <v>0.20300000000000001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138</v>
      </c>
      <c r="AU169" s="223" t="s">
        <v>79</v>
      </c>
      <c r="AV169" s="14" t="s">
        <v>79</v>
      </c>
      <c r="AW169" s="14" t="s">
        <v>31</v>
      </c>
      <c r="AX169" s="14" t="s">
        <v>69</v>
      </c>
      <c r="AY169" s="223" t="s">
        <v>129</v>
      </c>
    </row>
    <row r="170" spans="1:65" s="13" customFormat="1" ht="11.25">
      <c r="B170" s="202"/>
      <c r="C170" s="203"/>
      <c r="D170" s="204" t="s">
        <v>138</v>
      </c>
      <c r="E170" s="205" t="s">
        <v>19</v>
      </c>
      <c r="F170" s="206" t="s">
        <v>170</v>
      </c>
      <c r="G170" s="203"/>
      <c r="H170" s="205" t="s">
        <v>19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138</v>
      </c>
      <c r="AU170" s="212" t="s">
        <v>79</v>
      </c>
      <c r="AV170" s="13" t="s">
        <v>77</v>
      </c>
      <c r="AW170" s="13" t="s">
        <v>31</v>
      </c>
      <c r="AX170" s="13" t="s">
        <v>69</v>
      </c>
      <c r="AY170" s="212" t="s">
        <v>129</v>
      </c>
    </row>
    <row r="171" spans="1:65" s="14" customFormat="1" ht="11.25">
      <c r="B171" s="213"/>
      <c r="C171" s="214"/>
      <c r="D171" s="204" t="s">
        <v>138</v>
      </c>
      <c r="E171" s="215" t="s">
        <v>19</v>
      </c>
      <c r="F171" s="216" t="s">
        <v>506</v>
      </c>
      <c r="G171" s="214"/>
      <c r="H171" s="217">
        <v>1.0169999999999999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138</v>
      </c>
      <c r="AU171" s="223" t="s">
        <v>79</v>
      </c>
      <c r="AV171" s="14" t="s">
        <v>79</v>
      </c>
      <c r="AW171" s="14" t="s">
        <v>31</v>
      </c>
      <c r="AX171" s="14" t="s">
        <v>69</v>
      </c>
      <c r="AY171" s="223" t="s">
        <v>129</v>
      </c>
    </row>
    <row r="172" spans="1:65" s="13" customFormat="1" ht="11.25">
      <c r="B172" s="202"/>
      <c r="C172" s="203"/>
      <c r="D172" s="204" t="s">
        <v>138</v>
      </c>
      <c r="E172" s="205" t="s">
        <v>19</v>
      </c>
      <c r="F172" s="206" t="s">
        <v>174</v>
      </c>
      <c r="G172" s="203"/>
      <c r="H172" s="205" t="s">
        <v>19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138</v>
      </c>
      <c r="AU172" s="212" t="s">
        <v>79</v>
      </c>
      <c r="AV172" s="13" t="s">
        <v>77</v>
      </c>
      <c r="AW172" s="13" t="s">
        <v>31</v>
      </c>
      <c r="AX172" s="13" t="s">
        <v>69</v>
      </c>
      <c r="AY172" s="212" t="s">
        <v>129</v>
      </c>
    </row>
    <row r="173" spans="1:65" s="14" customFormat="1" ht="11.25">
      <c r="B173" s="213"/>
      <c r="C173" s="214"/>
      <c r="D173" s="204" t="s">
        <v>138</v>
      </c>
      <c r="E173" s="215" t="s">
        <v>19</v>
      </c>
      <c r="F173" s="216" t="s">
        <v>507</v>
      </c>
      <c r="G173" s="214"/>
      <c r="H173" s="217">
        <v>0.17299999999999999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138</v>
      </c>
      <c r="AU173" s="223" t="s">
        <v>79</v>
      </c>
      <c r="AV173" s="14" t="s">
        <v>79</v>
      </c>
      <c r="AW173" s="14" t="s">
        <v>31</v>
      </c>
      <c r="AX173" s="14" t="s">
        <v>69</v>
      </c>
      <c r="AY173" s="223" t="s">
        <v>129</v>
      </c>
    </row>
    <row r="174" spans="1:65" s="15" customFormat="1" ht="11.25">
      <c r="B174" s="224"/>
      <c r="C174" s="225"/>
      <c r="D174" s="204" t="s">
        <v>138</v>
      </c>
      <c r="E174" s="226" t="s">
        <v>19</v>
      </c>
      <c r="F174" s="227" t="s">
        <v>142</v>
      </c>
      <c r="G174" s="225"/>
      <c r="H174" s="228">
        <v>3.8529999999999998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AT174" s="234" t="s">
        <v>138</v>
      </c>
      <c r="AU174" s="234" t="s">
        <v>79</v>
      </c>
      <c r="AV174" s="15" t="s">
        <v>137</v>
      </c>
      <c r="AW174" s="15" t="s">
        <v>31</v>
      </c>
      <c r="AX174" s="15" t="s">
        <v>77</v>
      </c>
      <c r="AY174" s="234" t="s">
        <v>129</v>
      </c>
    </row>
    <row r="175" spans="1:65" s="2" customFormat="1" ht="24" customHeight="1">
      <c r="A175" s="36"/>
      <c r="B175" s="37"/>
      <c r="C175" s="189" t="s">
        <v>156</v>
      </c>
      <c r="D175" s="189" t="s">
        <v>132</v>
      </c>
      <c r="E175" s="190" t="s">
        <v>508</v>
      </c>
      <c r="F175" s="191" t="s">
        <v>509</v>
      </c>
      <c r="G175" s="192" t="s">
        <v>188</v>
      </c>
      <c r="H175" s="193">
        <v>4.4939999999999998</v>
      </c>
      <c r="I175" s="194"/>
      <c r="J175" s="195">
        <f>ROUND(I175*H175,2)</f>
        <v>0</v>
      </c>
      <c r="K175" s="191" t="s">
        <v>386</v>
      </c>
      <c r="L175" s="41"/>
      <c r="M175" s="196" t="s">
        <v>19</v>
      </c>
      <c r="N175" s="197" t="s">
        <v>40</v>
      </c>
      <c r="O175" s="66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0" t="s">
        <v>178</v>
      </c>
      <c r="AT175" s="200" t="s">
        <v>132</v>
      </c>
      <c r="AU175" s="200" t="s">
        <v>79</v>
      </c>
      <c r="AY175" s="19" t="s">
        <v>129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9" t="s">
        <v>77</v>
      </c>
      <c r="BK175" s="201">
        <f>ROUND(I175*H175,2)</f>
        <v>0</v>
      </c>
      <c r="BL175" s="19" t="s">
        <v>178</v>
      </c>
      <c r="BM175" s="200" t="s">
        <v>189</v>
      </c>
    </row>
    <row r="176" spans="1:65" s="13" customFormat="1" ht="11.25">
      <c r="B176" s="202"/>
      <c r="C176" s="203"/>
      <c r="D176" s="204" t="s">
        <v>138</v>
      </c>
      <c r="E176" s="205" t="s">
        <v>19</v>
      </c>
      <c r="F176" s="206" t="s">
        <v>139</v>
      </c>
      <c r="G176" s="203"/>
      <c r="H176" s="205" t="s">
        <v>19</v>
      </c>
      <c r="I176" s="207"/>
      <c r="J176" s="203"/>
      <c r="K176" s="203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138</v>
      </c>
      <c r="AU176" s="212" t="s">
        <v>79</v>
      </c>
      <c r="AV176" s="13" t="s">
        <v>77</v>
      </c>
      <c r="AW176" s="13" t="s">
        <v>31</v>
      </c>
      <c r="AX176" s="13" t="s">
        <v>69</v>
      </c>
      <c r="AY176" s="212" t="s">
        <v>129</v>
      </c>
    </row>
    <row r="177" spans="2:51" s="13" customFormat="1" ht="11.25">
      <c r="B177" s="202"/>
      <c r="C177" s="203"/>
      <c r="D177" s="204" t="s">
        <v>138</v>
      </c>
      <c r="E177" s="205" t="s">
        <v>19</v>
      </c>
      <c r="F177" s="206" t="s">
        <v>510</v>
      </c>
      <c r="G177" s="203"/>
      <c r="H177" s="205" t="s">
        <v>19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138</v>
      </c>
      <c r="AU177" s="212" t="s">
        <v>79</v>
      </c>
      <c r="AV177" s="13" t="s">
        <v>77</v>
      </c>
      <c r="AW177" s="13" t="s">
        <v>31</v>
      </c>
      <c r="AX177" s="13" t="s">
        <v>69</v>
      </c>
      <c r="AY177" s="212" t="s">
        <v>129</v>
      </c>
    </row>
    <row r="178" spans="2:51" s="13" customFormat="1" ht="11.25">
      <c r="B178" s="202"/>
      <c r="C178" s="203"/>
      <c r="D178" s="204" t="s">
        <v>138</v>
      </c>
      <c r="E178" s="205" t="s">
        <v>19</v>
      </c>
      <c r="F178" s="206" t="s">
        <v>166</v>
      </c>
      <c r="G178" s="203"/>
      <c r="H178" s="205" t="s">
        <v>19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138</v>
      </c>
      <c r="AU178" s="212" t="s">
        <v>79</v>
      </c>
      <c r="AV178" s="13" t="s">
        <v>77</v>
      </c>
      <c r="AW178" s="13" t="s">
        <v>31</v>
      </c>
      <c r="AX178" s="13" t="s">
        <v>69</v>
      </c>
      <c r="AY178" s="212" t="s">
        <v>129</v>
      </c>
    </row>
    <row r="179" spans="2:51" s="14" customFormat="1" ht="11.25">
      <c r="B179" s="213"/>
      <c r="C179" s="214"/>
      <c r="D179" s="204" t="s">
        <v>138</v>
      </c>
      <c r="E179" s="215" t="s">
        <v>19</v>
      </c>
      <c r="F179" s="216" t="s">
        <v>511</v>
      </c>
      <c r="G179" s="214"/>
      <c r="H179" s="217">
        <v>0.64800000000000002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138</v>
      </c>
      <c r="AU179" s="223" t="s">
        <v>79</v>
      </c>
      <c r="AV179" s="14" t="s">
        <v>79</v>
      </c>
      <c r="AW179" s="14" t="s">
        <v>31</v>
      </c>
      <c r="AX179" s="14" t="s">
        <v>69</v>
      </c>
      <c r="AY179" s="223" t="s">
        <v>129</v>
      </c>
    </row>
    <row r="180" spans="2:51" s="14" customFormat="1" ht="11.25">
      <c r="B180" s="213"/>
      <c r="C180" s="214"/>
      <c r="D180" s="204" t="s">
        <v>138</v>
      </c>
      <c r="E180" s="215" t="s">
        <v>19</v>
      </c>
      <c r="F180" s="216" t="s">
        <v>512</v>
      </c>
      <c r="G180" s="214"/>
      <c r="H180" s="217">
        <v>0.186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138</v>
      </c>
      <c r="AU180" s="223" t="s">
        <v>79</v>
      </c>
      <c r="AV180" s="14" t="s">
        <v>79</v>
      </c>
      <c r="AW180" s="14" t="s">
        <v>31</v>
      </c>
      <c r="AX180" s="14" t="s">
        <v>69</v>
      </c>
      <c r="AY180" s="223" t="s">
        <v>129</v>
      </c>
    </row>
    <row r="181" spans="2:51" s="14" customFormat="1" ht="11.25">
      <c r="B181" s="213"/>
      <c r="C181" s="214"/>
      <c r="D181" s="204" t="s">
        <v>138</v>
      </c>
      <c r="E181" s="215" t="s">
        <v>19</v>
      </c>
      <c r="F181" s="216" t="s">
        <v>513</v>
      </c>
      <c r="G181" s="214"/>
      <c r="H181" s="217">
        <v>0.13300000000000001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138</v>
      </c>
      <c r="AU181" s="223" t="s">
        <v>79</v>
      </c>
      <c r="AV181" s="14" t="s">
        <v>79</v>
      </c>
      <c r="AW181" s="14" t="s">
        <v>31</v>
      </c>
      <c r="AX181" s="14" t="s">
        <v>69</v>
      </c>
      <c r="AY181" s="223" t="s">
        <v>129</v>
      </c>
    </row>
    <row r="182" spans="2:51" s="13" customFormat="1" ht="11.25">
      <c r="B182" s="202"/>
      <c r="C182" s="203"/>
      <c r="D182" s="204" t="s">
        <v>138</v>
      </c>
      <c r="E182" s="205" t="s">
        <v>19</v>
      </c>
      <c r="F182" s="206" t="s">
        <v>168</v>
      </c>
      <c r="G182" s="203"/>
      <c r="H182" s="205" t="s">
        <v>19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138</v>
      </c>
      <c r="AU182" s="212" t="s">
        <v>79</v>
      </c>
      <c r="AV182" s="13" t="s">
        <v>77</v>
      </c>
      <c r="AW182" s="13" t="s">
        <v>31</v>
      </c>
      <c r="AX182" s="13" t="s">
        <v>69</v>
      </c>
      <c r="AY182" s="212" t="s">
        <v>129</v>
      </c>
    </row>
    <row r="183" spans="2:51" s="14" customFormat="1" ht="11.25">
      <c r="B183" s="213"/>
      <c r="C183" s="214"/>
      <c r="D183" s="204" t="s">
        <v>138</v>
      </c>
      <c r="E183" s="215" t="s">
        <v>19</v>
      </c>
      <c r="F183" s="216" t="s">
        <v>514</v>
      </c>
      <c r="G183" s="214"/>
      <c r="H183" s="217">
        <v>1.1719999999999999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138</v>
      </c>
      <c r="AU183" s="223" t="s">
        <v>79</v>
      </c>
      <c r="AV183" s="14" t="s">
        <v>79</v>
      </c>
      <c r="AW183" s="14" t="s">
        <v>31</v>
      </c>
      <c r="AX183" s="14" t="s">
        <v>69</v>
      </c>
      <c r="AY183" s="223" t="s">
        <v>129</v>
      </c>
    </row>
    <row r="184" spans="2:51" s="14" customFormat="1" ht="11.25">
      <c r="B184" s="213"/>
      <c r="C184" s="214"/>
      <c r="D184" s="204" t="s">
        <v>138</v>
      </c>
      <c r="E184" s="215" t="s">
        <v>19</v>
      </c>
      <c r="F184" s="216" t="s">
        <v>515</v>
      </c>
      <c r="G184" s="214"/>
      <c r="H184" s="217">
        <v>0.48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138</v>
      </c>
      <c r="AU184" s="223" t="s">
        <v>79</v>
      </c>
      <c r="AV184" s="14" t="s">
        <v>79</v>
      </c>
      <c r="AW184" s="14" t="s">
        <v>31</v>
      </c>
      <c r="AX184" s="14" t="s">
        <v>69</v>
      </c>
      <c r="AY184" s="223" t="s">
        <v>129</v>
      </c>
    </row>
    <row r="185" spans="2:51" s="13" customFormat="1" ht="11.25">
      <c r="B185" s="202"/>
      <c r="C185" s="203"/>
      <c r="D185" s="204" t="s">
        <v>138</v>
      </c>
      <c r="E185" s="205" t="s">
        <v>19</v>
      </c>
      <c r="F185" s="206" t="s">
        <v>170</v>
      </c>
      <c r="G185" s="203"/>
      <c r="H185" s="205" t="s">
        <v>19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138</v>
      </c>
      <c r="AU185" s="212" t="s">
        <v>79</v>
      </c>
      <c r="AV185" s="13" t="s">
        <v>77</v>
      </c>
      <c r="AW185" s="13" t="s">
        <v>31</v>
      </c>
      <c r="AX185" s="13" t="s">
        <v>69</v>
      </c>
      <c r="AY185" s="212" t="s">
        <v>129</v>
      </c>
    </row>
    <row r="186" spans="2:51" s="14" customFormat="1" ht="11.25">
      <c r="B186" s="213"/>
      <c r="C186" s="214"/>
      <c r="D186" s="204" t="s">
        <v>138</v>
      </c>
      <c r="E186" s="215" t="s">
        <v>19</v>
      </c>
      <c r="F186" s="216" t="s">
        <v>516</v>
      </c>
      <c r="G186" s="214"/>
      <c r="H186" s="217">
        <v>0.63900000000000001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138</v>
      </c>
      <c r="AU186" s="223" t="s">
        <v>79</v>
      </c>
      <c r="AV186" s="14" t="s">
        <v>79</v>
      </c>
      <c r="AW186" s="14" t="s">
        <v>31</v>
      </c>
      <c r="AX186" s="14" t="s">
        <v>69</v>
      </c>
      <c r="AY186" s="223" t="s">
        <v>129</v>
      </c>
    </row>
    <row r="187" spans="2:51" s="13" customFormat="1" ht="11.25">
      <c r="B187" s="202"/>
      <c r="C187" s="203"/>
      <c r="D187" s="204" t="s">
        <v>138</v>
      </c>
      <c r="E187" s="205" t="s">
        <v>19</v>
      </c>
      <c r="F187" s="206" t="s">
        <v>172</v>
      </c>
      <c r="G187" s="203"/>
      <c r="H187" s="205" t="s">
        <v>19</v>
      </c>
      <c r="I187" s="207"/>
      <c r="J187" s="203"/>
      <c r="K187" s="203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138</v>
      </c>
      <c r="AU187" s="212" t="s">
        <v>79</v>
      </c>
      <c r="AV187" s="13" t="s">
        <v>77</v>
      </c>
      <c r="AW187" s="13" t="s">
        <v>31</v>
      </c>
      <c r="AX187" s="13" t="s">
        <v>69</v>
      </c>
      <c r="AY187" s="212" t="s">
        <v>129</v>
      </c>
    </row>
    <row r="188" spans="2:51" s="14" customFormat="1" ht="11.25">
      <c r="B188" s="213"/>
      <c r="C188" s="214"/>
      <c r="D188" s="204" t="s">
        <v>138</v>
      </c>
      <c r="E188" s="215" t="s">
        <v>19</v>
      </c>
      <c r="F188" s="216" t="s">
        <v>517</v>
      </c>
      <c r="G188" s="214"/>
      <c r="H188" s="217">
        <v>0.48499999999999999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138</v>
      </c>
      <c r="AU188" s="223" t="s">
        <v>79</v>
      </c>
      <c r="AV188" s="14" t="s">
        <v>79</v>
      </c>
      <c r="AW188" s="14" t="s">
        <v>31</v>
      </c>
      <c r="AX188" s="14" t="s">
        <v>69</v>
      </c>
      <c r="AY188" s="223" t="s">
        <v>129</v>
      </c>
    </row>
    <row r="189" spans="2:51" s="14" customFormat="1" ht="11.25">
      <c r="B189" s="213"/>
      <c r="C189" s="214"/>
      <c r="D189" s="204" t="s">
        <v>138</v>
      </c>
      <c r="E189" s="215" t="s">
        <v>19</v>
      </c>
      <c r="F189" s="216" t="s">
        <v>518</v>
      </c>
      <c r="G189" s="214"/>
      <c r="H189" s="217">
        <v>0.24199999999999999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138</v>
      </c>
      <c r="AU189" s="223" t="s">
        <v>79</v>
      </c>
      <c r="AV189" s="14" t="s">
        <v>79</v>
      </c>
      <c r="AW189" s="14" t="s">
        <v>31</v>
      </c>
      <c r="AX189" s="14" t="s">
        <v>69</v>
      </c>
      <c r="AY189" s="223" t="s">
        <v>129</v>
      </c>
    </row>
    <row r="190" spans="2:51" s="13" customFormat="1" ht="11.25">
      <c r="B190" s="202"/>
      <c r="C190" s="203"/>
      <c r="D190" s="204" t="s">
        <v>138</v>
      </c>
      <c r="E190" s="205" t="s">
        <v>19</v>
      </c>
      <c r="F190" s="206" t="s">
        <v>174</v>
      </c>
      <c r="G190" s="203"/>
      <c r="H190" s="205" t="s">
        <v>19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138</v>
      </c>
      <c r="AU190" s="212" t="s">
        <v>79</v>
      </c>
      <c r="AV190" s="13" t="s">
        <v>77</v>
      </c>
      <c r="AW190" s="13" t="s">
        <v>31</v>
      </c>
      <c r="AX190" s="13" t="s">
        <v>69</v>
      </c>
      <c r="AY190" s="212" t="s">
        <v>129</v>
      </c>
    </row>
    <row r="191" spans="2:51" s="14" customFormat="1" ht="11.25">
      <c r="B191" s="213"/>
      <c r="C191" s="214"/>
      <c r="D191" s="204" t="s">
        <v>138</v>
      </c>
      <c r="E191" s="215" t="s">
        <v>19</v>
      </c>
      <c r="F191" s="216" t="s">
        <v>519</v>
      </c>
      <c r="G191" s="214"/>
      <c r="H191" s="217">
        <v>0.35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138</v>
      </c>
      <c r="AU191" s="223" t="s">
        <v>79</v>
      </c>
      <c r="AV191" s="14" t="s">
        <v>79</v>
      </c>
      <c r="AW191" s="14" t="s">
        <v>31</v>
      </c>
      <c r="AX191" s="14" t="s">
        <v>69</v>
      </c>
      <c r="AY191" s="223" t="s">
        <v>129</v>
      </c>
    </row>
    <row r="192" spans="2:51" s="14" customFormat="1" ht="11.25">
      <c r="B192" s="213"/>
      <c r="C192" s="214"/>
      <c r="D192" s="204" t="s">
        <v>138</v>
      </c>
      <c r="E192" s="215" t="s">
        <v>19</v>
      </c>
      <c r="F192" s="216" t="s">
        <v>520</v>
      </c>
      <c r="G192" s="214"/>
      <c r="H192" s="217">
        <v>0.159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138</v>
      </c>
      <c r="AU192" s="223" t="s">
        <v>79</v>
      </c>
      <c r="AV192" s="14" t="s">
        <v>79</v>
      </c>
      <c r="AW192" s="14" t="s">
        <v>31</v>
      </c>
      <c r="AX192" s="14" t="s">
        <v>69</v>
      </c>
      <c r="AY192" s="223" t="s">
        <v>129</v>
      </c>
    </row>
    <row r="193" spans="1:65" s="15" customFormat="1" ht="11.25">
      <c r="B193" s="224"/>
      <c r="C193" s="225"/>
      <c r="D193" s="204" t="s">
        <v>138</v>
      </c>
      <c r="E193" s="226" t="s">
        <v>19</v>
      </c>
      <c r="F193" s="227" t="s">
        <v>142</v>
      </c>
      <c r="G193" s="225"/>
      <c r="H193" s="228">
        <v>4.4939999999999998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AT193" s="234" t="s">
        <v>138</v>
      </c>
      <c r="AU193" s="234" t="s">
        <v>79</v>
      </c>
      <c r="AV193" s="15" t="s">
        <v>137</v>
      </c>
      <c r="AW193" s="15" t="s">
        <v>31</v>
      </c>
      <c r="AX193" s="15" t="s">
        <v>77</v>
      </c>
      <c r="AY193" s="234" t="s">
        <v>129</v>
      </c>
    </row>
    <row r="194" spans="1:65" s="2" customFormat="1" ht="16.5" customHeight="1">
      <c r="A194" s="36"/>
      <c r="B194" s="37"/>
      <c r="C194" s="189" t="s">
        <v>195</v>
      </c>
      <c r="D194" s="189" t="s">
        <v>132</v>
      </c>
      <c r="E194" s="190" t="s">
        <v>521</v>
      </c>
      <c r="F194" s="191" t="s">
        <v>522</v>
      </c>
      <c r="G194" s="192" t="s">
        <v>242</v>
      </c>
      <c r="H194" s="193">
        <v>9</v>
      </c>
      <c r="I194" s="194"/>
      <c r="J194" s="195">
        <f>ROUND(I194*H194,2)</f>
        <v>0</v>
      </c>
      <c r="K194" s="191" t="s">
        <v>386</v>
      </c>
      <c r="L194" s="41"/>
      <c r="M194" s="196" t="s">
        <v>19</v>
      </c>
      <c r="N194" s="197" t="s">
        <v>40</v>
      </c>
      <c r="O194" s="66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0" t="s">
        <v>178</v>
      </c>
      <c r="AT194" s="200" t="s">
        <v>132</v>
      </c>
      <c r="AU194" s="200" t="s">
        <v>79</v>
      </c>
      <c r="AY194" s="19" t="s">
        <v>129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9" t="s">
        <v>77</v>
      </c>
      <c r="BK194" s="201">
        <f>ROUND(I194*H194,2)</f>
        <v>0</v>
      </c>
      <c r="BL194" s="19" t="s">
        <v>178</v>
      </c>
      <c r="BM194" s="200" t="s">
        <v>199</v>
      </c>
    </row>
    <row r="195" spans="1:65" s="13" customFormat="1" ht="11.25">
      <c r="B195" s="202"/>
      <c r="C195" s="203"/>
      <c r="D195" s="204" t="s">
        <v>138</v>
      </c>
      <c r="E195" s="205" t="s">
        <v>19</v>
      </c>
      <c r="F195" s="206" t="s">
        <v>139</v>
      </c>
      <c r="G195" s="203"/>
      <c r="H195" s="205" t="s">
        <v>19</v>
      </c>
      <c r="I195" s="207"/>
      <c r="J195" s="203"/>
      <c r="K195" s="203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138</v>
      </c>
      <c r="AU195" s="212" t="s">
        <v>79</v>
      </c>
      <c r="AV195" s="13" t="s">
        <v>77</v>
      </c>
      <c r="AW195" s="13" t="s">
        <v>31</v>
      </c>
      <c r="AX195" s="13" t="s">
        <v>69</v>
      </c>
      <c r="AY195" s="212" t="s">
        <v>129</v>
      </c>
    </row>
    <row r="196" spans="1:65" s="13" customFormat="1" ht="11.25">
      <c r="B196" s="202"/>
      <c r="C196" s="203"/>
      <c r="D196" s="204" t="s">
        <v>138</v>
      </c>
      <c r="E196" s="205" t="s">
        <v>19</v>
      </c>
      <c r="F196" s="206" t="s">
        <v>523</v>
      </c>
      <c r="G196" s="203"/>
      <c r="H196" s="205" t="s">
        <v>19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138</v>
      </c>
      <c r="AU196" s="212" t="s">
        <v>79</v>
      </c>
      <c r="AV196" s="13" t="s">
        <v>77</v>
      </c>
      <c r="AW196" s="13" t="s">
        <v>31</v>
      </c>
      <c r="AX196" s="13" t="s">
        <v>69</v>
      </c>
      <c r="AY196" s="212" t="s">
        <v>129</v>
      </c>
    </row>
    <row r="197" spans="1:65" s="13" customFormat="1" ht="11.25">
      <c r="B197" s="202"/>
      <c r="C197" s="203"/>
      <c r="D197" s="204" t="s">
        <v>138</v>
      </c>
      <c r="E197" s="205" t="s">
        <v>19</v>
      </c>
      <c r="F197" s="206" t="s">
        <v>166</v>
      </c>
      <c r="G197" s="203"/>
      <c r="H197" s="205" t="s">
        <v>19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138</v>
      </c>
      <c r="AU197" s="212" t="s">
        <v>79</v>
      </c>
      <c r="AV197" s="13" t="s">
        <v>77</v>
      </c>
      <c r="AW197" s="13" t="s">
        <v>31</v>
      </c>
      <c r="AX197" s="13" t="s">
        <v>69</v>
      </c>
      <c r="AY197" s="212" t="s">
        <v>129</v>
      </c>
    </row>
    <row r="198" spans="1:65" s="14" customFormat="1" ht="11.25">
      <c r="B198" s="213"/>
      <c r="C198" s="214"/>
      <c r="D198" s="204" t="s">
        <v>138</v>
      </c>
      <c r="E198" s="215" t="s">
        <v>19</v>
      </c>
      <c r="F198" s="216" t="s">
        <v>146</v>
      </c>
      <c r="G198" s="214"/>
      <c r="H198" s="217">
        <v>3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138</v>
      </c>
      <c r="AU198" s="223" t="s">
        <v>79</v>
      </c>
      <c r="AV198" s="14" t="s">
        <v>79</v>
      </c>
      <c r="AW198" s="14" t="s">
        <v>31</v>
      </c>
      <c r="AX198" s="14" t="s">
        <v>69</v>
      </c>
      <c r="AY198" s="223" t="s">
        <v>129</v>
      </c>
    </row>
    <row r="199" spans="1:65" s="13" customFormat="1" ht="11.25">
      <c r="B199" s="202"/>
      <c r="C199" s="203"/>
      <c r="D199" s="204" t="s">
        <v>138</v>
      </c>
      <c r="E199" s="205" t="s">
        <v>19</v>
      </c>
      <c r="F199" s="206" t="s">
        <v>168</v>
      </c>
      <c r="G199" s="203"/>
      <c r="H199" s="205" t="s">
        <v>19</v>
      </c>
      <c r="I199" s="207"/>
      <c r="J199" s="203"/>
      <c r="K199" s="203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138</v>
      </c>
      <c r="AU199" s="212" t="s">
        <v>79</v>
      </c>
      <c r="AV199" s="13" t="s">
        <v>77</v>
      </c>
      <c r="AW199" s="13" t="s">
        <v>31</v>
      </c>
      <c r="AX199" s="13" t="s">
        <v>69</v>
      </c>
      <c r="AY199" s="212" t="s">
        <v>129</v>
      </c>
    </row>
    <row r="200" spans="1:65" s="14" customFormat="1" ht="11.25">
      <c r="B200" s="213"/>
      <c r="C200" s="214"/>
      <c r="D200" s="204" t="s">
        <v>138</v>
      </c>
      <c r="E200" s="215" t="s">
        <v>19</v>
      </c>
      <c r="F200" s="216" t="s">
        <v>146</v>
      </c>
      <c r="G200" s="214"/>
      <c r="H200" s="217">
        <v>3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138</v>
      </c>
      <c r="AU200" s="223" t="s">
        <v>79</v>
      </c>
      <c r="AV200" s="14" t="s">
        <v>79</v>
      </c>
      <c r="AW200" s="14" t="s">
        <v>31</v>
      </c>
      <c r="AX200" s="14" t="s">
        <v>69</v>
      </c>
      <c r="AY200" s="223" t="s">
        <v>129</v>
      </c>
    </row>
    <row r="201" spans="1:65" s="13" customFormat="1" ht="11.25">
      <c r="B201" s="202"/>
      <c r="C201" s="203"/>
      <c r="D201" s="204" t="s">
        <v>138</v>
      </c>
      <c r="E201" s="205" t="s">
        <v>19</v>
      </c>
      <c r="F201" s="206" t="s">
        <v>172</v>
      </c>
      <c r="G201" s="203"/>
      <c r="H201" s="205" t="s">
        <v>19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138</v>
      </c>
      <c r="AU201" s="212" t="s">
        <v>79</v>
      </c>
      <c r="AV201" s="13" t="s">
        <v>77</v>
      </c>
      <c r="AW201" s="13" t="s">
        <v>31</v>
      </c>
      <c r="AX201" s="13" t="s">
        <v>69</v>
      </c>
      <c r="AY201" s="212" t="s">
        <v>129</v>
      </c>
    </row>
    <row r="202" spans="1:65" s="14" customFormat="1" ht="11.25">
      <c r="B202" s="213"/>
      <c r="C202" s="214"/>
      <c r="D202" s="204" t="s">
        <v>138</v>
      </c>
      <c r="E202" s="215" t="s">
        <v>19</v>
      </c>
      <c r="F202" s="216" t="s">
        <v>79</v>
      </c>
      <c r="G202" s="214"/>
      <c r="H202" s="217">
        <v>2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138</v>
      </c>
      <c r="AU202" s="223" t="s">
        <v>79</v>
      </c>
      <c r="AV202" s="14" t="s">
        <v>79</v>
      </c>
      <c r="AW202" s="14" t="s">
        <v>31</v>
      </c>
      <c r="AX202" s="14" t="s">
        <v>69</v>
      </c>
      <c r="AY202" s="223" t="s">
        <v>129</v>
      </c>
    </row>
    <row r="203" spans="1:65" s="13" customFormat="1" ht="11.25">
      <c r="B203" s="202"/>
      <c r="C203" s="203"/>
      <c r="D203" s="204" t="s">
        <v>138</v>
      </c>
      <c r="E203" s="205" t="s">
        <v>19</v>
      </c>
      <c r="F203" s="206" t="s">
        <v>174</v>
      </c>
      <c r="G203" s="203"/>
      <c r="H203" s="205" t="s">
        <v>19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138</v>
      </c>
      <c r="AU203" s="212" t="s">
        <v>79</v>
      </c>
      <c r="AV203" s="13" t="s">
        <v>77</v>
      </c>
      <c r="AW203" s="13" t="s">
        <v>31</v>
      </c>
      <c r="AX203" s="13" t="s">
        <v>69</v>
      </c>
      <c r="AY203" s="212" t="s">
        <v>129</v>
      </c>
    </row>
    <row r="204" spans="1:65" s="14" customFormat="1" ht="11.25">
      <c r="B204" s="213"/>
      <c r="C204" s="214"/>
      <c r="D204" s="204" t="s">
        <v>138</v>
      </c>
      <c r="E204" s="215" t="s">
        <v>19</v>
      </c>
      <c r="F204" s="216" t="s">
        <v>77</v>
      </c>
      <c r="G204" s="214"/>
      <c r="H204" s="217">
        <v>1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138</v>
      </c>
      <c r="AU204" s="223" t="s">
        <v>79</v>
      </c>
      <c r="AV204" s="14" t="s">
        <v>79</v>
      </c>
      <c r="AW204" s="14" t="s">
        <v>31</v>
      </c>
      <c r="AX204" s="14" t="s">
        <v>69</v>
      </c>
      <c r="AY204" s="223" t="s">
        <v>129</v>
      </c>
    </row>
    <row r="205" spans="1:65" s="15" customFormat="1" ht="11.25">
      <c r="B205" s="224"/>
      <c r="C205" s="225"/>
      <c r="D205" s="204" t="s">
        <v>138</v>
      </c>
      <c r="E205" s="226" t="s">
        <v>19</v>
      </c>
      <c r="F205" s="227" t="s">
        <v>142</v>
      </c>
      <c r="G205" s="225"/>
      <c r="H205" s="228">
        <v>9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AT205" s="234" t="s">
        <v>138</v>
      </c>
      <c r="AU205" s="234" t="s">
        <v>79</v>
      </c>
      <c r="AV205" s="15" t="s">
        <v>137</v>
      </c>
      <c r="AW205" s="15" t="s">
        <v>31</v>
      </c>
      <c r="AX205" s="15" t="s">
        <v>77</v>
      </c>
      <c r="AY205" s="234" t="s">
        <v>129</v>
      </c>
    </row>
    <row r="206" spans="1:65" s="2" customFormat="1" ht="16.5" customHeight="1">
      <c r="A206" s="36"/>
      <c r="B206" s="37"/>
      <c r="C206" s="189" t="s">
        <v>159</v>
      </c>
      <c r="D206" s="189" t="s">
        <v>132</v>
      </c>
      <c r="E206" s="190" t="s">
        <v>524</v>
      </c>
      <c r="F206" s="191" t="s">
        <v>525</v>
      </c>
      <c r="G206" s="192" t="s">
        <v>135</v>
      </c>
      <c r="H206" s="193">
        <v>2890</v>
      </c>
      <c r="I206" s="194"/>
      <c r="J206" s="195">
        <f>ROUND(I206*H206,2)</f>
        <v>0</v>
      </c>
      <c r="K206" s="191" t="s">
        <v>386</v>
      </c>
      <c r="L206" s="41"/>
      <c r="M206" s="196" t="s">
        <v>19</v>
      </c>
      <c r="N206" s="197" t="s">
        <v>40</v>
      </c>
      <c r="O206" s="66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0" t="s">
        <v>178</v>
      </c>
      <c r="AT206" s="200" t="s">
        <v>132</v>
      </c>
      <c r="AU206" s="200" t="s">
        <v>79</v>
      </c>
      <c r="AY206" s="19" t="s">
        <v>129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9" t="s">
        <v>77</v>
      </c>
      <c r="BK206" s="201">
        <f>ROUND(I206*H206,2)</f>
        <v>0</v>
      </c>
      <c r="BL206" s="19" t="s">
        <v>178</v>
      </c>
      <c r="BM206" s="200" t="s">
        <v>203</v>
      </c>
    </row>
    <row r="207" spans="1:65" s="13" customFormat="1" ht="11.25">
      <c r="B207" s="202"/>
      <c r="C207" s="203"/>
      <c r="D207" s="204" t="s">
        <v>138</v>
      </c>
      <c r="E207" s="205" t="s">
        <v>19</v>
      </c>
      <c r="F207" s="206" t="s">
        <v>139</v>
      </c>
      <c r="G207" s="203"/>
      <c r="H207" s="205" t="s">
        <v>19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138</v>
      </c>
      <c r="AU207" s="212" t="s">
        <v>79</v>
      </c>
      <c r="AV207" s="13" t="s">
        <v>77</v>
      </c>
      <c r="AW207" s="13" t="s">
        <v>31</v>
      </c>
      <c r="AX207" s="13" t="s">
        <v>69</v>
      </c>
      <c r="AY207" s="212" t="s">
        <v>129</v>
      </c>
    </row>
    <row r="208" spans="1:65" s="13" customFormat="1" ht="11.25">
      <c r="B208" s="202"/>
      <c r="C208" s="203"/>
      <c r="D208" s="204" t="s">
        <v>138</v>
      </c>
      <c r="E208" s="205" t="s">
        <v>19</v>
      </c>
      <c r="F208" s="206" t="s">
        <v>526</v>
      </c>
      <c r="G208" s="203"/>
      <c r="H208" s="205" t="s">
        <v>19</v>
      </c>
      <c r="I208" s="207"/>
      <c r="J208" s="203"/>
      <c r="K208" s="203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138</v>
      </c>
      <c r="AU208" s="212" t="s">
        <v>79</v>
      </c>
      <c r="AV208" s="13" t="s">
        <v>77</v>
      </c>
      <c r="AW208" s="13" t="s">
        <v>31</v>
      </c>
      <c r="AX208" s="13" t="s">
        <v>69</v>
      </c>
      <c r="AY208" s="212" t="s">
        <v>129</v>
      </c>
    </row>
    <row r="209" spans="1:65" s="13" customFormat="1" ht="11.25">
      <c r="B209" s="202"/>
      <c r="C209" s="203"/>
      <c r="D209" s="204" t="s">
        <v>138</v>
      </c>
      <c r="E209" s="205" t="s">
        <v>19</v>
      </c>
      <c r="F209" s="206" t="s">
        <v>166</v>
      </c>
      <c r="G209" s="203"/>
      <c r="H209" s="205" t="s">
        <v>19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138</v>
      </c>
      <c r="AU209" s="212" t="s">
        <v>79</v>
      </c>
      <c r="AV209" s="13" t="s">
        <v>77</v>
      </c>
      <c r="AW209" s="13" t="s">
        <v>31</v>
      </c>
      <c r="AX209" s="13" t="s">
        <v>69</v>
      </c>
      <c r="AY209" s="212" t="s">
        <v>129</v>
      </c>
    </row>
    <row r="210" spans="1:65" s="14" customFormat="1" ht="11.25">
      <c r="B210" s="213"/>
      <c r="C210" s="214"/>
      <c r="D210" s="204" t="s">
        <v>138</v>
      </c>
      <c r="E210" s="215" t="s">
        <v>19</v>
      </c>
      <c r="F210" s="216" t="s">
        <v>167</v>
      </c>
      <c r="G210" s="214"/>
      <c r="H210" s="217">
        <v>555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138</v>
      </c>
      <c r="AU210" s="223" t="s">
        <v>79</v>
      </c>
      <c r="AV210" s="14" t="s">
        <v>79</v>
      </c>
      <c r="AW210" s="14" t="s">
        <v>31</v>
      </c>
      <c r="AX210" s="14" t="s">
        <v>69</v>
      </c>
      <c r="AY210" s="223" t="s">
        <v>129</v>
      </c>
    </row>
    <row r="211" spans="1:65" s="13" customFormat="1" ht="11.25">
      <c r="B211" s="202"/>
      <c r="C211" s="203"/>
      <c r="D211" s="204" t="s">
        <v>138</v>
      </c>
      <c r="E211" s="205" t="s">
        <v>19</v>
      </c>
      <c r="F211" s="206" t="s">
        <v>168</v>
      </c>
      <c r="G211" s="203"/>
      <c r="H211" s="205" t="s">
        <v>19</v>
      </c>
      <c r="I211" s="207"/>
      <c r="J211" s="203"/>
      <c r="K211" s="203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138</v>
      </c>
      <c r="AU211" s="212" t="s">
        <v>79</v>
      </c>
      <c r="AV211" s="13" t="s">
        <v>77</v>
      </c>
      <c r="AW211" s="13" t="s">
        <v>31</v>
      </c>
      <c r="AX211" s="13" t="s">
        <v>69</v>
      </c>
      <c r="AY211" s="212" t="s">
        <v>129</v>
      </c>
    </row>
    <row r="212" spans="1:65" s="14" customFormat="1" ht="11.25">
      <c r="B212" s="213"/>
      <c r="C212" s="214"/>
      <c r="D212" s="204" t="s">
        <v>138</v>
      </c>
      <c r="E212" s="215" t="s">
        <v>19</v>
      </c>
      <c r="F212" s="216" t="s">
        <v>169</v>
      </c>
      <c r="G212" s="214"/>
      <c r="H212" s="217">
        <v>564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138</v>
      </c>
      <c r="AU212" s="223" t="s">
        <v>79</v>
      </c>
      <c r="AV212" s="14" t="s">
        <v>79</v>
      </c>
      <c r="AW212" s="14" t="s">
        <v>31</v>
      </c>
      <c r="AX212" s="14" t="s">
        <v>69</v>
      </c>
      <c r="AY212" s="223" t="s">
        <v>129</v>
      </c>
    </row>
    <row r="213" spans="1:65" s="13" customFormat="1" ht="11.25">
      <c r="B213" s="202"/>
      <c r="C213" s="203"/>
      <c r="D213" s="204" t="s">
        <v>138</v>
      </c>
      <c r="E213" s="205" t="s">
        <v>19</v>
      </c>
      <c r="F213" s="206" t="s">
        <v>170</v>
      </c>
      <c r="G213" s="203"/>
      <c r="H213" s="205" t="s">
        <v>19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138</v>
      </c>
      <c r="AU213" s="212" t="s">
        <v>79</v>
      </c>
      <c r="AV213" s="13" t="s">
        <v>77</v>
      </c>
      <c r="AW213" s="13" t="s">
        <v>31</v>
      </c>
      <c r="AX213" s="13" t="s">
        <v>69</v>
      </c>
      <c r="AY213" s="212" t="s">
        <v>129</v>
      </c>
    </row>
    <row r="214" spans="1:65" s="14" customFormat="1" ht="11.25">
      <c r="B214" s="213"/>
      <c r="C214" s="214"/>
      <c r="D214" s="204" t="s">
        <v>138</v>
      </c>
      <c r="E214" s="215" t="s">
        <v>19</v>
      </c>
      <c r="F214" s="216" t="s">
        <v>171</v>
      </c>
      <c r="G214" s="214"/>
      <c r="H214" s="217">
        <v>205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138</v>
      </c>
      <c r="AU214" s="223" t="s">
        <v>79</v>
      </c>
      <c r="AV214" s="14" t="s">
        <v>79</v>
      </c>
      <c r="AW214" s="14" t="s">
        <v>31</v>
      </c>
      <c r="AX214" s="14" t="s">
        <v>69</v>
      </c>
      <c r="AY214" s="223" t="s">
        <v>129</v>
      </c>
    </row>
    <row r="215" spans="1:65" s="13" customFormat="1" ht="11.25">
      <c r="B215" s="202"/>
      <c r="C215" s="203"/>
      <c r="D215" s="204" t="s">
        <v>138</v>
      </c>
      <c r="E215" s="205" t="s">
        <v>19</v>
      </c>
      <c r="F215" s="206" t="s">
        <v>172</v>
      </c>
      <c r="G215" s="203"/>
      <c r="H215" s="205" t="s">
        <v>19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138</v>
      </c>
      <c r="AU215" s="212" t="s">
        <v>79</v>
      </c>
      <c r="AV215" s="13" t="s">
        <v>77</v>
      </c>
      <c r="AW215" s="13" t="s">
        <v>31</v>
      </c>
      <c r="AX215" s="13" t="s">
        <v>69</v>
      </c>
      <c r="AY215" s="212" t="s">
        <v>129</v>
      </c>
    </row>
    <row r="216" spans="1:65" s="14" customFormat="1" ht="11.25">
      <c r="B216" s="213"/>
      <c r="C216" s="214"/>
      <c r="D216" s="204" t="s">
        <v>138</v>
      </c>
      <c r="E216" s="215" t="s">
        <v>19</v>
      </c>
      <c r="F216" s="216" t="s">
        <v>173</v>
      </c>
      <c r="G216" s="214"/>
      <c r="H216" s="217">
        <v>728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138</v>
      </c>
      <c r="AU216" s="223" t="s">
        <v>79</v>
      </c>
      <c r="AV216" s="14" t="s">
        <v>79</v>
      </c>
      <c r="AW216" s="14" t="s">
        <v>31</v>
      </c>
      <c r="AX216" s="14" t="s">
        <v>69</v>
      </c>
      <c r="AY216" s="223" t="s">
        <v>129</v>
      </c>
    </row>
    <row r="217" spans="1:65" s="13" customFormat="1" ht="11.25">
      <c r="B217" s="202"/>
      <c r="C217" s="203"/>
      <c r="D217" s="204" t="s">
        <v>138</v>
      </c>
      <c r="E217" s="205" t="s">
        <v>19</v>
      </c>
      <c r="F217" s="206" t="s">
        <v>174</v>
      </c>
      <c r="G217" s="203"/>
      <c r="H217" s="205" t="s">
        <v>19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138</v>
      </c>
      <c r="AU217" s="212" t="s">
        <v>79</v>
      </c>
      <c r="AV217" s="13" t="s">
        <v>77</v>
      </c>
      <c r="AW217" s="13" t="s">
        <v>31</v>
      </c>
      <c r="AX217" s="13" t="s">
        <v>69</v>
      </c>
      <c r="AY217" s="212" t="s">
        <v>129</v>
      </c>
    </row>
    <row r="218" spans="1:65" s="14" customFormat="1" ht="11.25">
      <c r="B218" s="213"/>
      <c r="C218" s="214"/>
      <c r="D218" s="204" t="s">
        <v>138</v>
      </c>
      <c r="E218" s="215" t="s">
        <v>19</v>
      </c>
      <c r="F218" s="216" t="s">
        <v>175</v>
      </c>
      <c r="G218" s="214"/>
      <c r="H218" s="217">
        <v>838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138</v>
      </c>
      <c r="AU218" s="223" t="s">
        <v>79</v>
      </c>
      <c r="AV218" s="14" t="s">
        <v>79</v>
      </c>
      <c r="AW218" s="14" t="s">
        <v>31</v>
      </c>
      <c r="AX218" s="14" t="s">
        <v>69</v>
      </c>
      <c r="AY218" s="223" t="s">
        <v>129</v>
      </c>
    </row>
    <row r="219" spans="1:65" s="15" customFormat="1" ht="11.25">
      <c r="B219" s="224"/>
      <c r="C219" s="225"/>
      <c r="D219" s="204" t="s">
        <v>138</v>
      </c>
      <c r="E219" s="226" t="s">
        <v>19</v>
      </c>
      <c r="F219" s="227" t="s">
        <v>142</v>
      </c>
      <c r="G219" s="225"/>
      <c r="H219" s="228">
        <v>2890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AT219" s="234" t="s">
        <v>138</v>
      </c>
      <c r="AU219" s="234" t="s">
        <v>79</v>
      </c>
      <c r="AV219" s="15" t="s">
        <v>137</v>
      </c>
      <c r="AW219" s="15" t="s">
        <v>31</v>
      </c>
      <c r="AX219" s="15" t="s">
        <v>77</v>
      </c>
      <c r="AY219" s="234" t="s">
        <v>129</v>
      </c>
    </row>
    <row r="220" spans="1:65" s="2" customFormat="1" ht="24" customHeight="1">
      <c r="A220" s="36"/>
      <c r="B220" s="37"/>
      <c r="C220" s="189" t="s">
        <v>204</v>
      </c>
      <c r="D220" s="189" t="s">
        <v>132</v>
      </c>
      <c r="E220" s="190" t="s">
        <v>527</v>
      </c>
      <c r="F220" s="191" t="s">
        <v>528</v>
      </c>
      <c r="G220" s="192" t="s">
        <v>202</v>
      </c>
      <c r="H220" s="193">
        <v>15.8</v>
      </c>
      <c r="I220" s="194"/>
      <c r="J220" s="195">
        <f>ROUND(I220*H220,2)</f>
        <v>0</v>
      </c>
      <c r="K220" s="191" t="s">
        <v>386</v>
      </c>
      <c r="L220" s="41"/>
      <c r="M220" s="196" t="s">
        <v>19</v>
      </c>
      <c r="N220" s="197" t="s">
        <v>40</v>
      </c>
      <c r="O220" s="66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0" t="s">
        <v>178</v>
      </c>
      <c r="AT220" s="200" t="s">
        <v>132</v>
      </c>
      <c r="AU220" s="200" t="s">
        <v>79</v>
      </c>
      <c r="AY220" s="19" t="s">
        <v>129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9" t="s">
        <v>77</v>
      </c>
      <c r="BK220" s="201">
        <f>ROUND(I220*H220,2)</f>
        <v>0</v>
      </c>
      <c r="BL220" s="19" t="s">
        <v>178</v>
      </c>
      <c r="BM220" s="200" t="s">
        <v>207</v>
      </c>
    </row>
    <row r="221" spans="1:65" s="13" customFormat="1" ht="11.25">
      <c r="B221" s="202"/>
      <c r="C221" s="203"/>
      <c r="D221" s="204" t="s">
        <v>138</v>
      </c>
      <c r="E221" s="205" t="s">
        <v>19</v>
      </c>
      <c r="F221" s="206" t="s">
        <v>139</v>
      </c>
      <c r="G221" s="203"/>
      <c r="H221" s="205" t="s">
        <v>19</v>
      </c>
      <c r="I221" s="207"/>
      <c r="J221" s="203"/>
      <c r="K221" s="203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138</v>
      </c>
      <c r="AU221" s="212" t="s">
        <v>79</v>
      </c>
      <c r="AV221" s="13" t="s">
        <v>77</v>
      </c>
      <c r="AW221" s="13" t="s">
        <v>31</v>
      </c>
      <c r="AX221" s="13" t="s">
        <v>69</v>
      </c>
      <c r="AY221" s="212" t="s">
        <v>129</v>
      </c>
    </row>
    <row r="222" spans="1:65" s="13" customFormat="1" ht="11.25">
      <c r="B222" s="202"/>
      <c r="C222" s="203"/>
      <c r="D222" s="204" t="s">
        <v>138</v>
      </c>
      <c r="E222" s="205" t="s">
        <v>19</v>
      </c>
      <c r="F222" s="206" t="s">
        <v>529</v>
      </c>
      <c r="G222" s="203"/>
      <c r="H222" s="205" t="s">
        <v>19</v>
      </c>
      <c r="I222" s="207"/>
      <c r="J222" s="203"/>
      <c r="K222" s="203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138</v>
      </c>
      <c r="AU222" s="212" t="s">
        <v>79</v>
      </c>
      <c r="AV222" s="13" t="s">
        <v>77</v>
      </c>
      <c r="AW222" s="13" t="s">
        <v>31</v>
      </c>
      <c r="AX222" s="13" t="s">
        <v>69</v>
      </c>
      <c r="AY222" s="212" t="s">
        <v>129</v>
      </c>
    </row>
    <row r="223" spans="1:65" s="13" customFormat="1" ht="11.25">
      <c r="B223" s="202"/>
      <c r="C223" s="203"/>
      <c r="D223" s="204" t="s">
        <v>138</v>
      </c>
      <c r="E223" s="205" t="s">
        <v>19</v>
      </c>
      <c r="F223" s="206" t="s">
        <v>166</v>
      </c>
      <c r="G223" s="203"/>
      <c r="H223" s="205" t="s">
        <v>19</v>
      </c>
      <c r="I223" s="207"/>
      <c r="J223" s="203"/>
      <c r="K223" s="203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138</v>
      </c>
      <c r="AU223" s="212" t="s">
        <v>79</v>
      </c>
      <c r="AV223" s="13" t="s">
        <v>77</v>
      </c>
      <c r="AW223" s="13" t="s">
        <v>31</v>
      </c>
      <c r="AX223" s="13" t="s">
        <v>69</v>
      </c>
      <c r="AY223" s="212" t="s">
        <v>129</v>
      </c>
    </row>
    <row r="224" spans="1:65" s="14" customFormat="1" ht="11.25">
      <c r="B224" s="213"/>
      <c r="C224" s="214"/>
      <c r="D224" s="204" t="s">
        <v>138</v>
      </c>
      <c r="E224" s="215" t="s">
        <v>19</v>
      </c>
      <c r="F224" s="216" t="s">
        <v>262</v>
      </c>
      <c r="G224" s="214"/>
      <c r="H224" s="217">
        <v>1.5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138</v>
      </c>
      <c r="AU224" s="223" t="s">
        <v>79</v>
      </c>
      <c r="AV224" s="14" t="s">
        <v>79</v>
      </c>
      <c r="AW224" s="14" t="s">
        <v>31</v>
      </c>
      <c r="AX224" s="14" t="s">
        <v>69</v>
      </c>
      <c r="AY224" s="223" t="s">
        <v>129</v>
      </c>
    </row>
    <row r="225" spans="1:65" s="14" customFormat="1" ht="11.25">
      <c r="B225" s="213"/>
      <c r="C225" s="214"/>
      <c r="D225" s="204" t="s">
        <v>138</v>
      </c>
      <c r="E225" s="215" t="s">
        <v>19</v>
      </c>
      <c r="F225" s="216" t="s">
        <v>263</v>
      </c>
      <c r="G225" s="214"/>
      <c r="H225" s="217">
        <v>1.3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138</v>
      </c>
      <c r="AU225" s="223" t="s">
        <v>79</v>
      </c>
      <c r="AV225" s="14" t="s">
        <v>79</v>
      </c>
      <c r="AW225" s="14" t="s">
        <v>31</v>
      </c>
      <c r="AX225" s="14" t="s">
        <v>69</v>
      </c>
      <c r="AY225" s="223" t="s">
        <v>129</v>
      </c>
    </row>
    <row r="226" spans="1:65" s="14" customFormat="1" ht="11.25">
      <c r="B226" s="213"/>
      <c r="C226" s="214"/>
      <c r="D226" s="204" t="s">
        <v>138</v>
      </c>
      <c r="E226" s="215" t="s">
        <v>19</v>
      </c>
      <c r="F226" s="216" t="s">
        <v>264</v>
      </c>
      <c r="G226" s="214"/>
      <c r="H226" s="217">
        <v>8.5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138</v>
      </c>
      <c r="AU226" s="223" t="s">
        <v>79</v>
      </c>
      <c r="AV226" s="14" t="s">
        <v>79</v>
      </c>
      <c r="AW226" s="14" t="s">
        <v>31</v>
      </c>
      <c r="AX226" s="14" t="s">
        <v>69</v>
      </c>
      <c r="AY226" s="223" t="s">
        <v>129</v>
      </c>
    </row>
    <row r="227" spans="1:65" s="14" customFormat="1" ht="11.25">
      <c r="B227" s="213"/>
      <c r="C227" s="214"/>
      <c r="D227" s="204" t="s">
        <v>138</v>
      </c>
      <c r="E227" s="215" t="s">
        <v>19</v>
      </c>
      <c r="F227" s="216" t="s">
        <v>530</v>
      </c>
      <c r="G227" s="214"/>
      <c r="H227" s="217">
        <v>4.5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138</v>
      </c>
      <c r="AU227" s="223" t="s">
        <v>79</v>
      </c>
      <c r="AV227" s="14" t="s">
        <v>79</v>
      </c>
      <c r="AW227" s="14" t="s">
        <v>31</v>
      </c>
      <c r="AX227" s="14" t="s">
        <v>69</v>
      </c>
      <c r="AY227" s="223" t="s">
        <v>129</v>
      </c>
    </row>
    <row r="228" spans="1:65" s="15" customFormat="1" ht="11.25">
      <c r="B228" s="224"/>
      <c r="C228" s="225"/>
      <c r="D228" s="204" t="s">
        <v>138</v>
      </c>
      <c r="E228" s="226" t="s">
        <v>19</v>
      </c>
      <c r="F228" s="227" t="s">
        <v>142</v>
      </c>
      <c r="G228" s="225"/>
      <c r="H228" s="228">
        <v>15.8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AT228" s="234" t="s">
        <v>138</v>
      </c>
      <c r="AU228" s="234" t="s">
        <v>79</v>
      </c>
      <c r="AV228" s="15" t="s">
        <v>137</v>
      </c>
      <c r="AW228" s="15" t="s">
        <v>31</v>
      </c>
      <c r="AX228" s="15" t="s">
        <v>77</v>
      </c>
      <c r="AY228" s="234" t="s">
        <v>129</v>
      </c>
    </row>
    <row r="229" spans="1:65" s="2" customFormat="1" ht="24" customHeight="1">
      <c r="A229" s="36"/>
      <c r="B229" s="37"/>
      <c r="C229" s="189" t="s">
        <v>163</v>
      </c>
      <c r="D229" s="189" t="s">
        <v>132</v>
      </c>
      <c r="E229" s="190" t="s">
        <v>531</v>
      </c>
      <c r="F229" s="191" t="s">
        <v>532</v>
      </c>
      <c r="G229" s="192" t="s">
        <v>202</v>
      </c>
      <c r="H229" s="193">
        <v>30.85</v>
      </c>
      <c r="I229" s="194"/>
      <c r="J229" s="195">
        <f>ROUND(I229*H229,2)</f>
        <v>0</v>
      </c>
      <c r="K229" s="191" t="s">
        <v>386</v>
      </c>
      <c r="L229" s="41"/>
      <c r="M229" s="196" t="s">
        <v>19</v>
      </c>
      <c r="N229" s="197" t="s">
        <v>40</v>
      </c>
      <c r="O229" s="66"/>
      <c r="P229" s="198">
        <f>O229*H229</f>
        <v>0</v>
      </c>
      <c r="Q229" s="198">
        <v>0</v>
      </c>
      <c r="R229" s="198">
        <f>Q229*H229</f>
        <v>0</v>
      </c>
      <c r="S229" s="198">
        <v>0</v>
      </c>
      <c r="T229" s="199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0" t="s">
        <v>178</v>
      </c>
      <c r="AT229" s="200" t="s">
        <v>132</v>
      </c>
      <c r="AU229" s="200" t="s">
        <v>79</v>
      </c>
      <c r="AY229" s="19" t="s">
        <v>129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9" t="s">
        <v>77</v>
      </c>
      <c r="BK229" s="201">
        <f>ROUND(I229*H229,2)</f>
        <v>0</v>
      </c>
      <c r="BL229" s="19" t="s">
        <v>178</v>
      </c>
      <c r="BM229" s="200" t="s">
        <v>211</v>
      </c>
    </row>
    <row r="230" spans="1:65" s="13" customFormat="1" ht="11.25">
      <c r="B230" s="202"/>
      <c r="C230" s="203"/>
      <c r="D230" s="204" t="s">
        <v>138</v>
      </c>
      <c r="E230" s="205" t="s">
        <v>19</v>
      </c>
      <c r="F230" s="206" t="s">
        <v>139</v>
      </c>
      <c r="G230" s="203"/>
      <c r="H230" s="205" t="s">
        <v>19</v>
      </c>
      <c r="I230" s="207"/>
      <c r="J230" s="203"/>
      <c r="K230" s="203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138</v>
      </c>
      <c r="AU230" s="212" t="s">
        <v>79</v>
      </c>
      <c r="AV230" s="13" t="s">
        <v>77</v>
      </c>
      <c r="AW230" s="13" t="s">
        <v>31</v>
      </c>
      <c r="AX230" s="13" t="s">
        <v>69</v>
      </c>
      <c r="AY230" s="212" t="s">
        <v>129</v>
      </c>
    </row>
    <row r="231" spans="1:65" s="13" customFormat="1" ht="11.25">
      <c r="B231" s="202"/>
      <c r="C231" s="203"/>
      <c r="D231" s="204" t="s">
        <v>138</v>
      </c>
      <c r="E231" s="205" t="s">
        <v>19</v>
      </c>
      <c r="F231" s="206" t="s">
        <v>529</v>
      </c>
      <c r="G231" s="203"/>
      <c r="H231" s="205" t="s">
        <v>19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138</v>
      </c>
      <c r="AU231" s="212" t="s">
        <v>79</v>
      </c>
      <c r="AV231" s="13" t="s">
        <v>77</v>
      </c>
      <c r="AW231" s="13" t="s">
        <v>31</v>
      </c>
      <c r="AX231" s="13" t="s">
        <v>69</v>
      </c>
      <c r="AY231" s="212" t="s">
        <v>129</v>
      </c>
    </row>
    <row r="232" spans="1:65" s="13" customFormat="1" ht="11.25">
      <c r="B232" s="202"/>
      <c r="C232" s="203"/>
      <c r="D232" s="204" t="s">
        <v>138</v>
      </c>
      <c r="E232" s="205" t="s">
        <v>19</v>
      </c>
      <c r="F232" s="206" t="s">
        <v>166</v>
      </c>
      <c r="G232" s="203"/>
      <c r="H232" s="205" t="s">
        <v>19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138</v>
      </c>
      <c r="AU232" s="212" t="s">
        <v>79</v>
      </c>
      <c r="AV232" s="13" t="s">
        <v>77</v>
      </c>
      <c r="AW232" s="13" t="s">
        <v>31</v>
      </c>
      <c r="AX232" s="13" t="s">
        <v>69</v>
      </c>
      <c r="AY232" s="212" t="s">
        <v>129</v>
      </c>
    </row>
    <row r="233" spans="1:65" s="14" customFormat="1" ht="11.25">
      <c r="B233" s="213"/>
      <c r="C233" s="214"/>
      <c r="D233" s="204" t="s">
        <v>138</v>
      </c>
      <c r="E233" s="215" t="s">
        <v>19</v>
      </c>
      <c r="F233" s="216" t="s">
        <v>268</v>
      </c>
      <c r="G233" s="214"/>
      <c r="H233" s="217">
        <v>4.3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138</v>
      </c>
      <c r="AU233" s="223" t="s">
        <v>79</v>
      </c>
      <c r="AV233" s="14" t="s">
        <v>79</v>
      </c>
      <c r="AW233" s="14" t="s">
        <v>31</v>
      </c>
      <c r="AX233" s="14" t="s">
        <v>69</v>
      </c>
      <c r="AY233" s="223" t="s">
        <v>129</v>
      </c>
    </row>
    <row r="234" spans="1:65" s="13" customFormat="1" ht="11.25">
      <c r="B234" s="202"/>
      <c r="C234" s="203"/>
      <c r="D234" s="204" t="s">
        <v>138</v>
      </c>
      <c r="E234" s="205" t="s">
        <v>19</v>
      </c>
      <c r="F234" s="206" t="s">
        <v>174</v>
      </c>
      <c r="G234" s="203"/>
      <c r="H234" s="205" t="s">
        <v>19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138</v>
      </c>
      <c r="AU234" s="212" t="s">
        <v>79</v>
      </c>
      <c r="AV234" s="13" t="s">
        <v>77</v>
      </c>
      <c r="AW234" s="13" t="s">
        <v>31</v>
      </c>
      <c r="AX234" s="13" t="s">
        <v>69</v>
      </c>
      <c r="AY234" s="212" t="s">
        <v>129</v>
      </c>
    </row>
    <row r="235" spans="1:65" s="14" customFormat="1" ht="11.25">
      <c r="B235" s="213"/>
      <c r="C235" s="214"/>
      <c r="D235" s="204" t="s">
        <v>138</v>
      </c>
      <c r="E235" s="215" t="s">
        <v>19</v>
      </c>
      <c r="F235" s="216" t="s">
        <v>269</v>
      </c>
      <c r="G235" s="214"/>
      <c r="H235" s="217">
        <v>26.55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138</v>
      </c>
      <c r="AU235" s="223" t="s">
        <v>79</v>
      </c>
      <c r="AV235" s="14" t="s">
        <v>79</v>
      </c>
      <c r="AW235" s="14" t="s">
        <v>31</v>
      </c>
      <c r="AX235" s="14" t="s">
        <v>69</v>
      </c>
      <c r="AY235" s="223" t="s">
        <v>129</v>
      </c>
    </row>
    <row r="236" spans="1:65" s="15" customFormat="1" ht="11.25">
      <c r="B236" s="224"/>
      <c r="C236" s="225"/>
      <c r="D236" s="204" t="s">
        <v>138</v>
      </c>
      <c r="E236" s="226" t="s">
        <v>19</v>
      </c>
      <c r="F236" s="227" t="s">
        <v>142</v>
      </c>
      <c r="G236" s="225"/>
      <c r="H236" s="228">
        <v>30.85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AT236" s="234" t="s">
        <v>138</v>
      </c>
      <c r="AU236" s="234" t="s">
        <v>79</v>
      </c>
      <c r="AV236" s="15" t="s">
        <v>137</v>
      </c>
      <c r="AW236" s="15" t="s">
        <v>31</v>
      </c>
      <c r="AX236" s="15" t="s">
        <v>77</v>
      </c>
      <c r="AY236" s="234" t="s">
        <v>129</v>
      </c>
    </row>
    <row r="237" spans="1:65" s="2" customFormat="1" ht="24" customHeight="1">
      <c r="A237" s="36"/>
      <c r="B237" s="37"/>
      <c r="C237" s="189" t="s">
        <v>8</v>
      </c>
      <c r="D237" s="189" t="s">
        <v>132</v>
      </c>
      <c r="E237" s="190" t="s">
        <v>533</v>
      </c>
      <c r="F237" s="191" t="s">
        <v>534</v>
      </c>
      <c r="G237" s="192" t="s">
        <v>135</v>
      </c>
      <c r="H237" s="193">
        <v>2699.4850000000001</v>
      </c>
      <c r="I237" s="194"/>
      <c r="J237" s="195">
        <f>ROUND(I237*H237,2)</f>
        <v>0</v>
      </c>
      <c r="K237" s="191" t="s">
        <v>386</v>
      </c>
      <c r="L237" s="41"/>
      <c r="M237" s="196" t="s">
        <v>19</v>
      </c>
      <c r="N237" s="197" t="s">
        <v>40</v>
      </c>
      <c r="O237" s="66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0" t="s">
        <v>178</v>
      </c>
      <c r="AT237" s="200" t="s">
        <v>132</v>
      </c>
      <c r="AU237" s="200" t="s">
        <v>79</v>
      </c>
      <c r="AY237" s="19" t="s">
        <v>129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9" t="s">
        <v>77</v>
      </c>
      <c r="BK237" s="201">
        <f>ROUND(I237*H237,2)</f>
        <v>0</v>
      </c>
      <c r="BL237" s="19" t="s">
        <v>178</v>
      </c>
      <c r="BM237" s="200" t="s">
        <v>214</v>
      </c>
    </row>
    <row r="238" spans="1:65" s="2" customFormat="1" ht="16.5" customHeight="1">
      <c r="A238" s="36"/>
      <c r="B238" s="37"/>
      <c r="C238" s="189" t="s">
        <v>178</v>
      </c>
      <c r="D238" s="189" t="s">
        <v>132</v>
      </c>
      <c r="E238" s="190" t="s">
        <v>535</v>
      </c>
      <c r="F238" s="191" t="s">
        <v>536</v>
      </c>
      <c r="G238" s="192" t="s">
        <v>202</v>
      </c>
      <c r="H238" s="193">
        <v>2699.4850000000001</v>
      </c>
      <c r="I238" s="194"/>
      <c r="J238" s="195">
        <f>ROUND(I238*H238,2)</f>
        <v>0</v>
      </c>
      <c r="K238" s="191" t="s">
        <v>386</v>
      </c>
      <c r="L238" s="41"/>
      <c r="M238" s="196" t="s">
        <v>19</v>
      </c>
      <c r="N238" s="197" t="s">
        <v>40</v>
      </c>
      <c r="O238" s="66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0" t="s">
        <v>178</v>
      </c>
      <c r="AT238" s="200" t="s">
        <v>132</v>
      </c>
      <c r="AU238" s="200" t="s">
        <v>79</v>
      </c>
      <c r="AY238" s="19" t="s">
        <v>129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9" t="s">
        <v>77</v>
      </c>
      <c r="BK238" s="201">
        <f>ROUND(I238*H238,2)</f>
        <v>0</v>
      </c>
      <c r="BL238" s="19" t="s">
        <v>178</v>
      </c>
      <c r="BM238" s="200" t="s">
        <v>223</v>
      </c>
    </row>
    <row r="239" spans="1:65" s="2" customFormat="1" ht="16.5" customHeight="1">
      <c r="A239" s="36"/>
      <c r="B239" s="37"/>
      <c r="C239" s="249" t="s">
        <v>230</v>
      </c>
      <c r="D239" s="249" t="s">
        <v>537</v>
      </c>
      <c r="E239" s="250" t="s">
        <v>538</v>
      </c>
      <c r="F239" s="251" t="s">
        <v>539</v>
      </c>
      <c r="G239" s="252" t="s">
        <v>188</v>
      </c>
      <c r="H239" s="253">
        <v>37.329000000000001</v>
      </c>
      <c r="I239" s="254"/>
      <c r="J239" s="255">
        <f>ROUND(I239*H239,2)</f>
        <v>0</v>
      </c>
      <c r="K239" s="251" t="s">
        <v>386</v>
      </c>
      <c r="L239" s="256"/>
      <c r="M239" s="257" t="s">
        <v>19</v>
      </c>
      <c r="N239" s="258" t="s">
        <v>40</v>
      </c>
      <c r="O239" s="66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0" t="s">
        <v>223</v>
      </c>
      <c r="AT239" s="200" t="s">
        <v>537</v>
      </c>
      <c r="AU239" s="200" t="s">
        <v>79</v>
      </c>
      <c r="AY239" s="19" t="s">
        <v>129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9" t="s">
        <v>77</v>
      </c>
      <c r="BK239" s="201">
        <f>ROUND(I239*H239,2)</f>
        <v>0</v>
      </c>
      <c r="BL239" s="19" t="s">
        <v>178</v>
      </c>
      <c r="BM239" s="200" t="s">
        <v>233</v>
      </c>
    </row>
    <row r="240" spans="1:65" s="2" customFormat="1" ht="24" customHeight="1">
      <c r="A240" s="36"/>
      <c r="B240" s="37"/>
      <c r="C240" s="189" t="s">
        <v>182</v>
      </c>
      <c r="D240" s="189" t="s">
        <v>132</v>
      </c>
      <c r="E240" s="190" t="s">
        <v>540</v>
      </c>
      <c r="F240" s="191" t="s">
        <v>541</v>
      </c>
      <c r="G240" s="192" t="s">
        <v>135</v>
      </c>
      <c r="H240" s="193">
        <v>157.01</v>
      </c>
      <c r="I240" s="194"/>
      <c r="J240" s="195">
        <f>ROUND(I240*H240,2)</f>
        <v>0</v>
      </c>
      <c r="K240" s="191" t="s">
        <v>386</v>
      </c>
      <c r="L240" s="41"/>
      <c r="M240" s="196" t="s">
        <v>19</v>
      </c>
      <c r="N240" s="197" t="s">
        <v>40</v>
      </c>
      <c r="O240" s="66"/>
      <c r="P240" s="198">
        <f>O240*H240</f>
        <v>0</v>
      </c>
      <c r="Q240" s="198">
        <v>0</v>
      </c>
      <c r="R240" s="198">
        <f>Q240*H240</f>
        <v>0</v>
      </c>
      <c r="S240" s="198">
        <v>0</v>
      </c>
      <c r="T240" s="199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0" t="s">
        <v>178</v>
      </c>
      <c r="AT240" s="200" t="s">
        <v>132</v>
      </c>
      <c r="AU240" s="200" t="s">
        <v>79</v>
      </c>
      <c r="AY240" s="19" t="s">
        <v>129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9" t="s">
        <v>77</v>
      </c>
      <c r="BK240" s="201">
        <f>ROUND(I240*H240,2)</f>
        <v>0</v>
      </c>
      <c r="BL240" s="19" t="s">
        <v>178</v>
      </c>
      <c r="BM240" s="200" t="s">
        <v>236</v>
      </c>
    </row>
    <row r="241" spans="2:51" s="13" customFormat="1" ht="11.25">
      <c r="B241" s="202"/>
      <c r="C241" s="203"/>
      <c r="D241" s="204" t="s">
        <v>138</v>
      </c>
      <c r="E241" s="205" t="s">
        <v>19</v>
      </c>
      <c r="F241" s="206" t="s">
        <v>139</v>
      </c>
      <c r="G241" s="203"/>
      <c r="H241" s="205" t="s">
        <v>19</v>
      </c>
      <c r="I241" s="207"/>
      <c r="J241" s="203"/>
      <c r="K241" s="203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138</v>
      </c>
      <c r="AU241" s="212" t="s">
        <v>79</v>
      </c>
      <c r="AV241" s="13" t="s">
        <v>77</v>
      </c>
      <c r="AW241" s="13" t="s">
        <v>31</v>
      </c>
      <c r="AX241" s="13" t="s">
        <v>69</v>
      </c>
      <c r="AY241" s="212" t="s">
        <v>129</v>
      </c>
    </row>
    <row r="242" spans="2:51" s="13" customFormat="1" ht="11.25">
      <c r="B242" s="202"/>
      <c r="C242" s="203"/>
      <c r="D242" s="204" t="s">
        <v>138</v>
      </c>
      <c r="E242" s="205" t="s">
        <v>19</v>
      </c>
      <c r="F242" s="206" t="s">
        <v>542</v>
      </c>
      <c r="G242" s="203"/>
      <c r="H242" s="205" t="s">
        <v>19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138</v>
      </c>
      <c r="AU242" s="212" t="s">
        <v>79</v>
      </c>
      <c r="AV242" s="13" t="s">
        <v>77</v>
      </c>
      <c r="AW242" s="13" t="s">
        <v>31</v>
      </c>
      <c r="AX242" s="13" t="s">
        <v>69</v>
      </c>
      <c r="AY242" s="212" t="s">
        <v>129</v>
      </c>
    </row>
    <row r="243" spans="2:51" s="13" customFormat="1" ht="11.25">
      <c r="B243" s="202"/>
      <c r="C243" s="203"/>
      <c r="D243" s="204" t="s">
        <v>138</v>
      </c>
      <c r="E243" s="205" t="s">
        <v>19</v>
      </c>
      <c r="F243" s="206" t="s">
        <v>166</v>
      </c>
      <c r="G243" s="203"/>
      <c r="H243" s="205" t="s">
        <v>19</v>
      </c>
      <c r="I243" s="207"/>
      <c r="J243" s="203"/>
      <c r="K243" s="203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138</v>
      </c>
      <c r="AU243" s="212" t="s">
        <v>79</v>
      </c>
      <c r="AV243" s="13" t="s">
        <v>77</v>
      </c>
      <c r="AW243" s="13" t="s">
        <v>31</v>
      </c>
      <c r="AX243" s="13" t="s">
        <v>69</v>
      </c>
      <c r="AY243" s="212" t="s">
        <v>129</v>
      </c>
    </row>
    <row r="244" spans="2:51" s="14" customFormat="1" ht="11.25">
      <c r="B244" s="213"/>
      <c r="C244" s="214"/>
      <c r="D244" s="204" t="s">
        <v>138</v>
      </c>
      <c r="E244" s="215" t="s">
        <v>19</v>
      </c>
      <c r="F244" s="216" t="s">
        <v>543</v>
      </c>
      <c r="G244" s="214"/>
      <c r="H244" s="217">
        <v>1.53</v>
      </c>
      <c r="I244" s="218"/>
      <c r="J244" s="214"/>
      <c r="K244" s="214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138</v>
      </c>
      <c r="AU244" s="223" t="s">
        <v>79</v>
      </c>
      <c r="AV244" s="14" t="s">
        <v>79</v>
      </c>
      <c r="AW244" s="14" t="s">
        <v>31</v>
      </c>
      <c r="AX244" s="14" t="s">
        <v>69</v>
      </c>
      <c r="AY244" s="223" t="s">
        <v>129</v>
      </c>
    </row>
    <row r="245" spans="2:51" s="14" customFormat="1" ht="11.25">
      <c r="B245" s="213"/>
      <c r="C245" s="214"/>
      <c r="D245" s="204" t="s">
        <v>138</v>
      </c>
      <c r="E245" s="215" t="s">
        <v>19</v>
      </c>
      <c r="F245" s="216" t="s">
        <v>544</v>
      </c>
      <c r="G245" s="214"/>
      <c r="H245" s="217">
        <v>4.0709999999999997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138</v>
      </c>
      <c r="AU245" s="223" t="s">
        <v>79</v>
      </c>
      <c r="AV245" s="14" t="s">
        <v>79</v>
      </c>
      <c r="AW245" s="14" t="s">
        <v>31</v>
      </c>
      <c r="AX245" s="14" t="s">
        <v>69</v>
      </c>
      <c r="AY245" s="223" t="s">
        <v>129</v>
      </c>
    </row>
    <row r="246" spans="2:51" s="14" customFormat="1" ht="11.25">
      <c r="B246" s="213"/>
      <c r="C246" s="214"/>
      <c r="D246" s="204" t="s">
        <v>138</v>
      </c>
      <c r="E246" s="215" t="s">
        <v>19</v>
      </c>
      <c r="F246" s="216" t="s">
        <v>545</v>
      </c>
      <c r="G246" s="214"/>
      <c r="H246" s="217">
        <v>3.3839999999999999</v>
      </c>
      <c r="I246" s="218"/>
      <c r="J246" s="214"/>
      <c r="K246" s="214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138</v>
      </c>
      <c r="AU246" s="223" t="s">
        <v>79</v>
      </c>
      <c r="AV246" s="14" t="s">
        <v>79</v>
      </c>
      <c r="AW246" s="14" t="s">
        <v>31</v>
      </c>
      <c r="AX246" s="14" t="s">
        <v>69</v>
      </c>
      <c r="AY246" s="223" t="s">
        <v>129</v>
      </c>
    </row>
    <row r="247" spans="2:51" s="14" customFormat="1" ht="11.25">
      <c r="B247" s="213"/>
      <c r="C247" s="214"/>
      <c r="D247" s="204" t="s">
        <v>138</v>
      </c>
      <c r="E247" s="215" t="s">
        <v>19</v>
      </c>
      <c r="F247" s="216" t="s">
        <v>546</v>
      </c>
      <c r="G247" s="214"/>
      <c r="H247" s="217">
        <v>5.5650000000000004</v>
      </c>
      <c r="I247" s="218"/>
      <c r="J247" s="214"/>
      <c r="K247" s="214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138</v>
      </c>
      <c r="AU247" s="223" t="s">
        <v>79</v>
      </c>
      <c r="AV247" s="14" t="s">
        <v>79</v>
      </c>
      <c r="AW247" s="14" t="s">
        <v>31</v>
      </c>
      <c r="AX247" s="14" t="s">
        <v>69</v>
      </c>
      <c r="AY247" s="223" t="s">
        <v>129</v>
      </c>
    </row>
    <row r="248" spans="2:51" s="14" customFormat="1" ht="11.25">
      <c r="B248" s="213"/>
      <c r="C248" s="214"/>
      <c r="D248" s="204" t="s">
        <v>138</v>
      </c>
      <c r="E248" s="215" t="s">
        <v>19</v>
      </c>
      <c r="F248" s="216" t="s">
        <v>547</v>
      </c>
      <c r="G248" s="214"/>
      <c r="H248" s="217">
        <v>4.4160000000000004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138</v>
      </c>
      <c r="AU248" s="223" t="s">
        <v>79</v>
      </c>
      <c r="AV248" s="14" t="s">
        <v>79</v>
      </c>
      <c r="AW248" s="14" t="s">
        <v>31</v>
      </c>
      <c r="AX248" s="14" t="s">
        <v>69</v>
      </c>
      <c r="AY248" s="223" t="s">
        <v>129</v>
      </c>
    </row>
    <row r="249" spans="2:51" s="14" customFormat="1" ht="11.25">
      <c r="B249" s="213"/>
      <c r="C249" s="214"/>
      <c r="D249" s="204" t="s">
        <v>138</v>
      </c>
      <c r="E249" s="215" t="s">
        <v>19</v>
      </c>
      <c r="F249" s="216" t="s">
        <v>548</v>
      </c>
      <c r="G249" s="214"/>
      <c r="H249" s="217">
        <v>1.1180000000000001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138</v>
      </c>
      <c r="AU249" s="223" t="s">
        <v>79</v>
      </c>
      <c r="AV249" s="14" t="s">
        <v>79</v>
      </c>
      <c r="AW249" s="14" t="s">
        <v>31</v>
      </c>
      <c r="AX249" s="14" t="s">
        <v>69</v>
      </c>
      <c r="AY249" s="223" t="s">
        <v>129</v>
      </c>
    </row>
    <row r="250" spans="2:51" s="14" customFormat="1" ht="11.25">
      <c r="B250" s="213"/>
      <c r="C250" s="214"/>
      <c r="D250" s="204" t="s">
        <v>138</v>
      </c>
      <c r="E250" s="215" t="s">
        <v>19</v>
      </c>
      <c r="F250" s="216" t="s">
        <v>549</v>
      </c>
      <c r="G250" s="214"/>
      <c r="H250" s="217">
        <v>2.9929999999999999</v>
      </c>
      <c r="I250" s="218"/>
      <c r="J250" s="214"/>
      <c r="K250" s="214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138</v>
      </c>
      <c r="AU250" s="223" t="s">
        <v>79</v>
      </c>
      <c r="AV250" s="14" t="s">
        <v>79</v>
      </c>
      <c r="AW250" s="14" t="s">
        <v>31</v>
      </c>
      <c r="AX250" s="14" t="s">
        <v>69</v>
      </c>
      <c r="AY250" s="223" t="s">
        <v>129</v>
      </c>
    </row>
    <row r="251" spans="2:51" s="13" customFormat="1" ht="11.25">
      <c r="B251" s="202"/>
      <c r="C251" s="203"/>
      <c r="D251" s="204" t="s">
        <v>138</v>
      </c>
      <c r="E251" s="205" t="s">
        <v>19</v>
      </c>
      <c r="F251" s="206" t="s">
        <v>168</v>
      </c>
      <c r="G251" s="203"/>
      <c r="H251" s="205" t="s">
        <v>19</v>
      </c>
      <c r="I251" s="207"/>
      <c r="J251" s="203"/>
      <c r="K251" s="203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138</v>
      </c>
      <c r="AU251" s="212" t="s">
        <v>79</v>
      </c>
      <c r="AV251" s="13" t="s">
        <v>77</v>
      </c>
      <c r="AW251" s="13" t="s">
        <v>31</v>
      </c>
      <c r="AX251" s="13" t="s">
        <v>69</v>
      </c>
      <c r="AY251" s="212" t="s">
        <v>129</v>
      </c>
    </row>
    <row r="252" spans="2:51" s="14" customFormat="1" ht="11.25">
      <c r="B252" s="213"/>
      <c r="C252" s="214"/>
      <c r="D252" s="204" t="s">
        <v>138</v>
      </c>
      <c r="E252" s="215" t="s">
        <v>19</v>
      </c>
      <c r="F252" s="216" t="s">
        <v>550</v>
      </c>
      <c r="G252" s="214"/>
      <c r="H252" s="217">
        <v>4.1500000000000004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138</v>
      </c>
      <c r="AU252" s="223" t="s">
        <v>79</v>
      </c>
      <c r="AV252" s="14" t="s">
        <v>79</v>
      </c>
      <c r="AW252" s="14" t="s">
        <v>31</v>
      </c>
      <c r="AX252" s="14" t="s">
        <v>69</v>
      </c>
      <c r="AY252" s="223" t="s">
        <v>129</v>
      </c>
    </row>
    <row r="253" spans="2:51" s="14" customFormat="1" ht="11.25">
      <c r="B253" s="213"/>
      <c r="C253" s="214"/>
      <c r="D253" s="204" t="s">
        <v>138</v>
      </c>
      <c r="E253" s="215" t="s">
        <v>19</v>
      </c>
      <c r="F253" s="216" t="s">
        <v>551</v>
      </c>
      <c r="G253" s="214"/>
      <c r="H253" s="217">
        <v>7.3680000000000003</v>
      </c>
      <c r="I253" s="218"/>
      <c r="J253" s="214"/>
      <c r="K253" s="214"/>
      <c r="L253" s="219"/>
      <c r="M253" s="220"/>
      <c r="N253" s="221"/>
      <c r="O253" s="221"/>
      <c r="P253" s="221"/>
      <c r="Q253" s="221"/>
      <c r="R253" s="221"/>
      <c r="S253" s="221"/>
      <c r="T253" s="222"/>
      <c r="AT253" s="223" t="s">
        <v>138</v>
      </c>
      <c r="AU253" s="223" t="s">
        <v>79</v>
      </c>
      <c r="AV253" s="14" t="s">
        <v>79</v>
      </c>
      <c r="AW253" s="14" t="s">
        <v>31</v>
      </c>
      <c r="AX253" s="14" t="s">
        <v>69</v>
      </c>
      <c r="AY253" s="223" t="s">
        <v>129</v>
      </c>
    </row>
    <row r="254" spans="2:51" s="14" customFormat="1" ht="11.25">
      <c r="B254" s="213"/>
      <c r="C254" s="214"/>
      <c r="D254" s="204" t="s">
        <v>138</v>
      </c>
      <c r="E254" s="215" t="s">
        <v>19</v>
      </c>
      <c r="F254" s="216" t="s">
        <v>552</v>
      </c>
      <c r="G254" s="214"/>
      <c r="H254" s="217">
        <v>12.163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138</v>
      </c>
      <c r="AU254" s="223" t="s">
        <v>79</v>
      </c>
      <c r="AV254" s="14" t="s">
        <v>79</v>
      </c>
      <c r="AW254" s="14" t="s">
        <v>31</v>
      </c>
      <c r="AX254" s="14" t="s">
        <v>69</v>
      </c>
      <c r="AY254" s="223" t="s">
        <v>129</v>
      </c>
    </row>
    <row r="255" spans="2:51" s="14" customFormat="1" ht="11.25">
      <c r="B255" s="213"/>
      <c r="C255" s="214"/>
      <c r="D255" s="204" t="s">
        <v>138</v>
      </c>
      <c r="E255" s="215" t="s">
        <v>19</v>
      </c>
      <c r="F255" s="216" t="s">
        <v>553</v>
      </c>
      <c r="G255" s="214"/>
      <c r="H255" s="217">
        <v>3.46</v>
      </c>
      <c r="I255" s="218"/>
      <c r="J255" s="214"/>
      <c r="K255" s="214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138</v>
      </c>
      <c r="AU255" s="223" t="s">
        <v>79</v>
      </c>
      <c r="AV255" s="14" t="s">
        <v>79</v>
      </c>
      <c r="AW255" s="14" t="s">
        <v>31</v>
      </c>
      <c r="AX255" s="14" t="s">
        <v>69</v>
      </c>
      <c r="AY255" s="223" t="s">
        <v>129</v>
      </c>
    </row>
    <row r="256" spans="2:51" s="14" customFormat="1" ht="11.25">
      <c r="B256" s="213"/>
      <c r="C256" s="214"/>
      <c r="D256" s="204" t="s">
        <v>138</v>
      </c>
      <c r="E256" s="215" t="s">
        <v>19</v>
      </c>
      <c r="F256" s="216" t="s">
        <v>554</v>
      </c>
      <c r="G256" s="214"/>
      <c r="H256" s="217">
        <v>8.6769999999999996</v>
      </c>
      <c r="I256" s="218"/>
      <c r="J256" s="214"/>
      <c r="K256" s="214"/>
      <c r="L256" s="219"/>
      <c r="M256" s="220"/>
      <c r="N256" s="221"/>
      <c r="O256" s="221"/>
      <c r="P256" s="221"/>
      <c r="Q256" s="221"/>
      <c r="R256" s="221"/>
      <c r="S256" s="221"/>
      <c r="T256" s="222"/>
      <c r="AT256" s="223" t="s">
        <v>138</v>
      </c>
      <c r="AU256" s="223" t="s">
        <v>79</v>
      </c>
      <c r="AV256" s="14" t="s">
        <v>79</v>
      </c>
      <c r="AW256" s="14" t="s">
        <v>31</v>
      </c>
      <c r="AX256" s="14" t="s">
        <v>69</v>
      </c>
      <c r="AY256" s="223" t="s">
        <v>129</v>
      </c>
    </row>
    <row r="257" spans="2:51" s="14" customFormat="1" ht="11.25">
      <c r="B257" s="213"/>
      <c r="C257" s="214"/>
      <c r="D257" s="204" t="s">
        <v>138</v>
      </c>
      <c r="E257" s="215" t="s">
        <v>19</v>
      </c>
      <c r="F257" s="216" t="s">
        <v>555</v>
      </c>
      <c r="G257" s="214"/>
      <c r="H257" s="217">
        <v>13.868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138</v>
      </c>
      <c r="AU257" s="223" t="s">
        <v>79</v>
      </c>
      <c r="AV257" s="14" t="s">
        <v>79</v>
      </c>
      <c r="AW257" s="14" t="s">
        <v>31</v>
      </c>
      <c r="AX257" s="14" t="s">
        <v>69</v>
      </c>
      <c r="AY257" s="223" t="s">
        <v>129</v>
      </c>
    </row>
    <row r="258" spans="2:51" s="14" customFormat="1" ht="11.25">
      <c r="B258" s="213"/>
      <c r="C258" s="214"/>
      <c r="D258" s="204" t="s">
        <v>138</v>
      </c>
      <c r="E258" s="215" t="s">
        <v>19</v>
      </c>
      <c r="F258" s="216" t="s">
        <v>556</v>
      </c>
      <c r="G258" s="214"/>
      <c r="H258" s="217">
        <v>8.1479999999999997</v>
      </c>
      <c r="I258" s="218"/>
      <c r="J258" s="214"/>
      <c r="K258" s="214"/>
      <c r="L258" s="219"/>
      <c r="M258" s="220"/>
      <c r="N258" s="221"/>
      <c r="O258" s="221"/>
      <c r="P258" s="221"/>
      <c r="Q258" s="221"/>
      <c r="R258" s="221"/>
      <c r="S258" s="221"/>
      <c r="T258" s="222"/>
      <c r="AT258" s="223" t="s">
        <v>138</v>
      </c>
      <c r="AU258" s="223" t="s">
        <v>79</v>
      </c>
      <c r="AV258" s="14" t="s">
        <v>79</v>
      </c>
      <c r="AW258" s="14" t="s">
        <v>31</v>
      </c>
      <c r="AX258" s="14" t="s">
        <v>69</v>
      </c>
      <c r="AY258" s="223" t="s">
        <v>129</v>
      </c>
    </row>
    <row r="259" spans="2:51" s="14" customFormat="1" ht="11.25">
      <c r="B259" s="213"/>
      <c r="C259" s="214"/>
      <c r="D259" s="204" t="s">
        <v>138</v>
      </c>
      <c r="E259" s="215" t="s">
        <v>19</v>
      </c>
      <c r="F259" s="216" t="s">
        <v>557</v>
      </c>
      <c r="G259" s="214"/>
      <c r="H259" s="217">
        <v>9.782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138</v>
      </c>
      <c r="AU259" s="223" t="s">
        <v>79</v>
      </c>
      <c r="AV259" s="14" t="s">
        <v>79</v>
      </c>
      <c r="AW259" s="14" t="s">
        <v>31</v>
      </c>
      <c r="AX259" s="14" t="s">
        <v>69</v>
      </c>
      <c r="AY259" s="223" t="s">
        <v>129</v>
      </c>
    </row>
    <row r="260" spans="2:51" s="14" customFormat="1" ht="11.25">
      <c r="B260" s="213"/>
      <c r="C260" s="214"/>
      <c r="D260" s="204" t="s">
        <v>138</v>
      </c>
      <c r="E260" s="215" t="s">
        <v>19</v>
      </c>
      <c r="F260" s="216" t="s">
        <v>558</v>
      </c>
      <c r="G260" s="214"/>
      <c r="H260" s="217">
        <v>3.581</v>
      </c>
      <c r="I260" s="218"/>
      <c r="J260" s="214"/>
      <c r="K260" s="214"/>
      <c r="L260" s="219"/>
      <c r="M260" s="220"/>
      <c r="N260" s="221"/>
      <c r="O260" s="221"/>
      <c r="P260" s="221"/>
      <c r="Q260" s="221"/>
      <c r="R260" s="221"/>
      <c r="S260" s="221"/>
      <c r="T260" s="222"/>
      <c r="AT260" s="223" t="s">
        <v>138</v>
      </c>
      <c r="AU260" s="223" t="s">
        <v>79</v>
      </c>
      <c r="AV260" s="14" t="s">
        <v>79</v>
      </c>
      <c r="AW260" s="14" t="s">
        <v>31</v>
      </c>
      <c r="AX260" s="14" t="s">
        <v>69</v>
      </c>
      <c r="AY260" s="223" t="s">
        <v>129</v>
      </c>
    </row>
    <row r="261" spans="2:51" s="13" customFormat="1" ht="11.25">
      <c r="B261" s="202"/>
      <c r="C261" s="203"/>
      <c r="D261" s="204" t="s">
        <v>138</v>
      </c>
      <c r="E261" s="205" t="s">
        <v>19</v>
      </c>
      <c r="F261" s="206" t="s">
        <v>172</v>
      </c>
      <c r="G261" s="203"/>
      <c r="H261" s="205" t="s">
        <v>19</v>
      </c>
      <c r="I261" s="207"/>
      <c r="J261" s="203"/>
      <c r="K261" s="203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138</v>
      </c>
      <c r="AU261" s="212" t="s">
        <v>79</v>
      </c>
      <c r="AV261" s="13" t="s">
        <v>77</v>
      </c>
      <c r="AW261" s="13" t="s">
        <v>31</v>
      </c>
      <c r="AX261" s="13" t="s">
        <v>69</v>
      </c>
      <c r="AY261" s="212" t="s">
        <v>129</v>
      </c>
    </row>
    <row r="262" spans="2:51" s="14" customFormat="1" ht="11.25">
      <c r="B262" s="213"/>
      <c r="C262" s="214"/>
      <c r="D262" s="204" t="s">
        <v>138</v>
      </c>
      <c r="E262" s="215" t="s">
        <v>19</v>
      </c>
      <c r="F262" s="216" t="s">
        <v>559</v>
      </c>
      <c r="G262" s="214"/>
      <c r="H262" s="217">
        <v>12.996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138</v>
      </c>
      <c r="AU262" s="223" t="s">
        <v>79</v>
      </c>
      <c r="AV262" s="14" t="s">
        <v>79</v>
      </c>
      <c r="AW262" s="14" t="s">
        <v>31</v>
      </c>
      <c r="AX262" s="14" t="s">
        <v>69</v>
      </c>
      <c r="AY262" s="223" t="s">
        <v>129</v>
      </c>
    </row>
    <row r="263" spans="2:51" s="14" customFormat="1" ht="11.25">
      <c r="B263" s="213"/>
      <c r="C263" s="214"/>
      <c r="D263" s="204" t="s">
        <v>138</v>
      </c>
      <c r="E263" s="215" t="s">
        <v>19</v>
      </c>
      <c r="F263" s="216" t="s">
        <v>560</v>
      </c>
      <c r="G263" s="214"/>
      <c r="H263" s="217">
        <v>2.202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138</v>
      </c>
      <c r="AU263" s="223" t="s">
        <v>79</v>
      </c>
      <c r="AV263" s="14" t="s">
        <v>79</v>
      </c>
      <c r="AW263" s="14" t="s">
        <v>31</v>
      </c>
      <c r="AX263" s="14" t="s">
        <v>69</v>
      </c>
      <c r="AY263" s="223" t="s">
        <v>129</v>
      </c>
    </row>
    <row r="264" spans="2:51" s="14" customFormat="1" ht="11.25">
      <c r="B264" s="213"/>
      <c r="C264" s="214"/>
      <c r="D264" s="204" t="s">
        <v>138</v>
      </c>
      <c r="E264" s="215" t="s">
        <v>19</v>
      </c>
      <c r="F264" s="216" t="s">
        <v>561</v>
      </c>
      <c r="G264" s="214"/>
      <c r="H264" s="217">
        <v>0.96299999999999997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138</v>
      </c>
      <c r="AU264" s="223" t="s">
        <v>79</v>
      </c>
      <c r="AV264" s="14" t="s">
        <v>79</v>
      </c>
      <c r="AW264" s="14" t="s">
        <v>31</v>
      </c>
      <c r="AX264" s="14" t="s">
        <v>69</v>
      </c>
      <c r="AY264" s="223" t="s">
        <v>129</v>
      </c>
    </row>
    <row r="265" spans="2:51" s="14" customFormat="1" ht="11.25">
      <c r="B265" s="213"/>
      <c r="C265" s="214"/>
      <c r="D265" s="204" t="s">
        <v>138</v>
      </c>
      <c r="E265" s="215" t="s">
        <v>19</v>
      </c>
      <c r="F265" s="216" t="s">
        <v>562</v>
      </c>
      <c r="G265" s="214"/>
      <c r="H265" s="217">
        <v>1.3740000000000001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138</v>
      </c>
      <c r="AU265" s="223" t="s">
        <v>79</v>
      </c>
      <c r="AV265" s="14" t="s">
        <v>79</v>
      </c>
      <c r="AW265" s="14" t="s">
        <v>31</v>
      </c>
      <c r="AX265" s="14" t="s">
        <v>69</v>
      </c>
      <c r="AY265" s="223" t="s">
        <v>129</v>
      </c>
    </row>
    <row r="266" spans="2:51" s="14" customFormat="1" ht="11.25">
      <c r="B266" s="213"/>
      <c r="C266" s="214"/>
      <c r="D266" s="204" t="s">
        <v>138</v>
      </c>
      <c r="E266" s="215" t="s">
        <v>19</v>
      </c>
      <c r="F266" s="216" t="s">
        <v>563</v>
      </c>
      <c r="G266" s="214"/>
      <c r="H266" s="217">
        <v>0.97899999999999998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138</v>
      </c>
      <c r="AU266" s="223" t="s">
        <v>79</v>
      </c>
      <c r="AV266" s="14" t="s">
        <v>79</v>
      </c>
      <c r="AW266" s="14" t="s">
        <v>31</v>
      </c>
      <c r="AX266" s="14" t="s">
        <v>69</v>
      </c>
      <c r="AY266" s="223" t="s">
        <v>129</v>
      </c>
    </row>
    <row r="267" spans="2:51" s="14" customFormat="1" ht="11.25">
      <c r="B267" s="213"/>
      <c r="C267" s="214"/>
      <c r="D267" s="204" t="s">
        <v>138</v>
      </c>
      <c r="E267" s="215" t="s">
        <v>19</v>
      </c>
      <c r="F267" s="216" t="s">
        <v>564</v>
      </c>
      <c r="G267" s="214"/>
      <c r="H267" s="217">
        <v>4.758</v>
      </c>
      <c r="I267" s="218"/>
      <c r="J267" s="214"/>
      <c r="K267" s="214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138</v>
      </c>
      <c r="AU267" s="223" t="s">
        <v>79</v>
      </c>
      <c r="AV267" s="14" t="s">
        <v>79</v>
      </c>
      <c r="AW267" s="14" t="s">
        <v>31</v>
      </c>
      <c r="AX267" s="14" t="s">
        <v>69</v>
      </c>
      <c r="AY267" s="223" t="s">
        <v>129</v>
      </c>
    </row>
    <row r="268" spans="2:51" s="14" customFormat="1" ht="11.25">
      <c r="B268" s="213"/>
      <c r="C268" s="214"/>
      <c r="D268" s="204" t="s">
        <v>138</v>
      </c>
      <c r="E268" s="215" t="s">
        <v>19</v>
      </c>
      <c r="F268" s="216" t="s">
        <v>565</v>
      </c>
      <c r="G268" s="214"/>
      <c r="H268" s="217">
        <v>1.071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138</v>
      </c>
      <c r="AU268" s="223" t="s">
        <v>79</v>
      </c>
      <c r="AV268" s="14" t="s">
        <v>79</v>
      </c>
      <c r="AW268" s="14" t="s">
        <v>31</v>
      </c>
      <c r="AX268" s="14" t="s">
        <v>69</v>
      </c>
      <c r="AY268" s="223" t="s">
        <v>129</v>
      </c>
    </row>
    <row r="269" spans="2:51" s="14" customFormat="1" ht="11.25">
      <c r="B269" s="213"/>
      <c r="C269" s="214"/>
      <c r="D269" s="204" t="s">
        <v>138</v>
      </c>
      <c r="E269" s="215" t="s">
        <v>19</v>
      </c>
      <c r="F269" s="216" t="s">
        <v>566</v>
      </c>
      <c r="G269" s="214"/>
      <c r="H269" s="217">
        <v>1.1639999999999999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138</v>
      </c>
      <c r="AU269" s="223" t="s">
        <v>79</v>
      </c>
      <c r="AV269" s="14" t="s">
        <v>79</v>
      </c>
      <c r="AW269" s="14" t="s">
        <v>31</v>
      </c>
      <c r="AX269" s="14" t="s">
        <v>69</v>
      </c>
      <c r="AY269" s="223" t="s">
        <v>129</v>
      </c>
    </row>
    <row r="270" spans="2:51" s="14" customFormat="1" ht="11.25">
      <c r="B270" s="213"/>
      <c r="C270" s="214"/>
      <c r="D270" s="204" t="s">
        <v>138</v>
      </c>
      <c r="E270" s="215" t="s">
        <v>19</v>
      </c>
      <c r="F270" s="216" t="s">
        <v>567</v>
      </c>
      <c r="G270" s="214"/>
      <c r="H270" s="217">
        <v>1.92</v>
      </c>
      <c r="I270" s="218"/>
      <c r="J270" s="214"/>
      <c r="K270" s="214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138</v>
      </c>
      <c r="AU270" s="223" t="s">
        <v>79</v>
      </c>
      <c r="AV270" s="14" t="s">
        <v>79</v>
      </c>
      <c r="AW270" s="14" t="s">
        <v>31</v>
      </c>
      <c r="AX270" s="14" t="s">
        <v>69</v>
      </c>
      <c r="AY270" s="223" t="s">
        <v>129</v>
      </c>
    </row>
    <row r="271" spans="2:51" s="14" customFormat="1" ht="11.25">
      <c r="B271" s="213"/>
      <c r="C271" s="214"/>
      <c r="D271" s="204" t="s">
        <v>138</v>
      </c>
      <c r="E271" s="215" t="s">
        <v>19</v>
      </c>
      <c r="F271" s="216" t="s">
        <v>568</v>
      </c>
      <c r="G271" s="214"/>
      <c r="H271" s="217">
        <v>3.99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138</v>
      </c>
      <c r="AU271" s="223" t="s">
        <v>79</v>
      </c>
      <c r="AV271" s="14" t="s">
        <v>79</v>
      </c>
      <c r="AW271" s="14" t="s">
        <v>31</v>
      </c>
      <c r="AX271" s="14" t="s">
        <v>69</v>
      </c>
      <c r="AY271" s="223" t="s">
        <v>129</v>
      </c>
    </row>
    <row r="272" spans="2:51" s="13" customFormat="1" ht="11.25">
      <c r="B272" s="202"/>
      <c r="C272" s="203"/>
      <c r="D272" s="204" t="s">
        <v>138</v>
      </c>
      <c r="E272" s="205" t="s">
        <v>19</v>
      </c>
      <c r="F272" s="206" t="s">
        <v>174</v>
      </c>
      <c r="G272" s="203"/>
      <c r="H272" s="205" t="s">
        <v>19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138</v>
      </c>
      <c r="AU272" s="212" t="s">
        <v>79</v>
      </c>
      <c r="AV272" s="13" t="s">
        <v>77</v>
      </c>
      <c r="AW272" s="13" t="s">
        <v>31</v>
      </c>
      <c r="AX272" s="13" t="s">
        <v>69</v>
      </c>
      <c r="AY272" s="212" t="s">
        <v>129</v>
      </c>
    </row>
    <row r="273" spans="1:65" s="14" customFormat="1" ht="11.25">
      <c r="B273" s="213"/>
      <c r="C273" s="214"/>
      <c r="D273" s="204" t="s">
        <v>138</v>
      </c>
      <c r="E273" s="215" t="s">
        <v>19</v>
      </c>
      <c r="F273" s="216" t="s">
        <v>569</v>
      </c>
      <c r="G273" s="214"/>
      <c r="H273" s="217">
        <v>5.27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138</v>
      </c>
      <c r="AU273" s="223" t="s">
        <v>79</v>
      </c>
      <c r="AV273" s="14" t="s">
        <v>79</v>
      </c>
      <c r="AW273" s="14" t="s">
        <v>31</v>
      </c>
      <c r="AX273" s="14" t="s">
        <v>69</v>
      </c>
      <c r="AY273" s="223" t="s">
        <v>129</v>
      </c>
    </row>
    <row r="274" spans="1:65" s="14" customFormat="1" ht="11.25">
      <c r="B274" s="213"/>
      <c r="C274" s="214"/>
      <c r="D274" s="204" t="s">
        <v>138</v>
      </c>
      <c r="E274" s="215" t="s">
        <v>19</v>
      </c>
      <c r="F274" s="216" t="s">
        <v>570</v>
      </c>
      <c r="G274" s="214"/>
      <c r="H274" s="217">
        <v>1.1759999999999999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138</v>
      </c>
      <c r="AU274" s="223" t="s">
        <v>79</v>
      </c>
      <c r="AV274" s="14" t="s">
        <v>79</v>
      </c>
      <c r="AW274" s="14" t="s">
        <v>31</v>
      </c>
      <c r="AX274" s="14" t="s">
        <v>69</v>
      </c>
      <c r="AY274" s="223" t="s">
        <v>129</v>
      </c>
    </row>
    <row r="275" spans="1:65" s="14" customFormat="1" ht="11.25">
      <c r="B275" s="213"/>
      <c r="C275" s="214"/>
      <c r="D275" s="204" t="s">
        <v>138</v>
      </c>
      <c r="E275" s="215" t="s">
        <v>19</v>
      </c>
      <c r="F275" s="216" t="s">
        <v>571</v>
      </c>
      <c r="G275" s="214"/>
      <c r="H275" s="217">
        <v>6.4580000000000002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138</v>
      </c>
      <c r="AU275" s="223" t="s">
        <v>79</v>
      </c>
      <c r="AV275" s="14" t="s">
        <v>79</v>
      </c>
      <c r="AW275" s="14" t="s">
        <v>31</v>
      </c>
      <c r="AX275" s="14" t="s">
        <v>69</v>
      </c>
      <c r="AY275" s="223" t="s">
        <v>129</v>
      </c>
    </row>
    <row r="276" spans="1:65" s="14" customFormat="1" ht="11.25">
      <c r="B276" s="213"/>
      <c r="C276" s="214"/>
      <c r="D276" s="204" t="s">
        <v>138</v>
      </c>
      <c r="E276" s="215" t="s">
        <v>19</v>
      </c>
      <c r="F276" s="216" t="s">
        <v>572</v>
      </c>
      <c r="G276" s="214"/>
      <c r="H276" s="217">
        <v>2.0299999999999998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138</v>
      </c>
      <c r="AU276" s="223" t="s">
        <v>79</v>
      </c>
      <c r="AV276" s="14" t="s">
        <v>79</v>
      </c>
      <c r="AW276" s="14" t="s">
        <v>31</v>
      </c>
      <c r="AX276" s="14" t="s">
        <v>69</v>
      </c>
      <c r="AY276" s="223" t="s">
        <v>129</v>
      </c>
    </row>
    <row r="277" spans="1:65" s="14" customFormat="1" ht="11.25">
      <c r="B277" s="213"/>
      <c r="C277" s="214"/>
      <c r="D277" s="204" t="s">
        <v>138</v>
      </c>
      <c r="E277" s="215" t="s">
        <v>19</v>
      </c>
      <c r="F277" s="216" t="s">
        <v>573</v>
      </c>
      <c r="G277" s="214"/>
      <c r="H277" s="217">
        <v>1.1970000000000001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138</v>
      </c>
      <c r="AU277" s="223" t="s">
        <v>79</v>
      </c>
      <c r="AV277" s="14" t="s">
        <v>79</v>
      </c>
      <c r="AW277" s="14" t="s">
        <v>31</v>
      </c>
      <c r="AX277" s="14" t="s">
        <v>69</v>
      </c>
      <c r="AY277" s="223" t="s">
        <v>129</v>
      </c>
    </row>
    <row r="278" spans="1:65" s="14" customFormat="1" ht="11.25">
      <c r="B278" s="213"/>
      <c r="C278" s="214"/>
      <c r="D278" s="204" t="s">
        <v>138</v>
      </c>
      <c r="E278" s="215" t="s">
        <v>19</v>
      </c>
      <c r="F278" s="216" t="s">
        <v>574</v>
      </c>
      <c r="G278" s="214"/>
      <c r="H278" s="217">
        <v>6.7450000000000001</v>
      </c>
      <c r="I278" s="218"/>
      <c r="J278" s="214"/>
      <c r="K278" s="214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138</v>
      </c>
      <c r="AU278" s="223" t="s">
        <v>79</v>
      </c>
      <c r="AV278" s="14" t="s">
        <v>79</v>
      </c>
      <c r="AW278" s="14" t="s">
        <v>31</v>
      </c>
      <c r="AX278" s="14" t="s">
        <v>69</v>
      </c>
      <c r="AY278" s="223" t="s">
        <v>129</v>
      </c>
    </row>
    <row r="279" spans="1:65" s="14" customFormat="1" ht="11.25">
      <c r="B279" s="213"/>
      <c r="C279" s="214"/>
      <c r="D279" s="204" t="s">
        <v>138</v>
      </c>
      <c r="E279" s="215" t="s">
        <v>19</v>
      </c>
      <c r="F279" s="216" t="s">
        <v>575</v>
      </c>
      <c r="G279" s="214"/>
      <c r="H279" s="217">
        <v>1.034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138</v>
      </c>
      <c r="AU279" s="223" t="s">
        <v>79</v>
      </c>
      <c r="AV279" s="14" t="s">
        <v>79</v>
      </c>
      <c r="AW279" s="14" t="s">
        <v>31</v>
      </c>
      <c r="AX279" s="14" t="s">
        <v>69</v>
      </c>
      <c r="AY279" s="223" t="s">
        <v>129</v>
      </c>
    </row>
    <row r="280" spans="1:65" s="14" customFormat="1" ht="11.25">
      <c r="B280" s="213"/>
      <c r="C280" s="214"/>
      <c r="D280" s="204" t="s">
        <v>138</v>
      </c>
      <c r="E280" s="215" t="s">
        <v>19</v>
      </c>
      <c r="F280" s="216" t="s">
        <v>576</v>
      </c>
      <c r="G280" s="214"/>
      <c r="H280" s="217">
        <v>1.0349999999999999</v>
      </c>
      <c r="I280" s="218"/>
      <c r="J280" s="214"/>
      <c r="K280" s="214"/>
      <c r="L280" s="219"/>
      <c r="M280" s="220"/>
      <c r="N280" s="221"/>
      <c r="O280" s="221"/>
      <c r="P280" s="221"/>
      <c r="Q280" s="221"/>
      <c r="R280" s="221"/>
      <c r="S280" s="221"/>
      <c r="T280" s="222"/>
      <c r="AT280" s="223" t="s">
        <v>138</v>
      </c>
      <c r="AU280" s="223" t="s">
        <v>79</v>
      </c>
      <c r="AV280" s="14" t="s">
        <v>79</v>
      </c>
      <c r="AW280" s="14" t="s">
        <v>31</v>
      </c>
      <c r="AX280" s="14" t="s">
        <v>69</v>
      </c>
      <c r="AY280" s="223" t="s">
        <v>129</v>
      </c>
    </row>
    <row r="281" spans="1:65" s="14" customFormat="1" ht="11.25">
      <c r="B281" s="213"/>
      <c r="C281" s="214"/>
      <c r="D281" s="204" t="s">
        <v>138</v>
      </c>
      <c r="E281" s="215" t="s">
        <v>19</v>
      </c>
      <c r="F281" s="216" t="s">
        <v>577</v>
      </c>
      <c r="G281" s="214"/>
      <c r="H281" s="217">
        <v>4.883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138</v>
      </c>
      <c r="AU281" s="223" t="s">
        <v>79</v>
      </c>
      <c r="AV281" s="14" t="s">
        <v>79</v>
      </c>
      <c r="AW281" s="14" t="s">
        <v>31</v>
      </c>
      <c r="AX281" s="14" t="s">
        <v>69</v>
      </c>
      <c r="AY281" s="223" t="s">
        <v>129</v>
      </c>
    </row>
    <row r="282" spans="1:65" s="14" customFormat="1" ht="11.25">
      <c r="B282" s="213"/>
      <c r="C282" s="214"/>
      <c r="D282" s="204" t="s">
        <v>138</v>
      </c>
      <c r="E282" s="215" t="s">
        <v>19</v>
      </c>
      <c r="F282" s="216" t="s">
        <v>578</v>
      </c>
      <c r="G282" s="214"/>
      <c r="H282" s="217">
        <v>1.4910000000000001</v>
      </c>
      <c r="I282" s="218"/>
      <c r="J282" s="214"/>
      <c r="K282" s="214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138</v>
      </c>
      <c r="AU282" s="223" t="s">
        <v>79</v>
      </c>
      <c r="AV282" s="14" t="s">
        <v>79</v>
      </c>
      <c r="AW282" s="14" t="s">
        <v>31</v>
      </c>
      <c r="AX282" s="14" t="s">
        <v>69</v>
      </c>
      <c r="AY282" s="223" t="s">
        <v>129</v>
      </c>
    </row>
    <row r="283" spans="1:65" s="15" customFormat="1" ht="11.25">
      <c r="B283" s="224"/>
      <c r="C283" s="225"/>
      <c r="D283" s="204" t="s">
        <v>138</v>
      </c>
      <c r="E283" s="226" t="s">
        <v>19</v>
      </c>
      <c r="F283" s="227" t="s">
        <v>142</v>
      </c>
      <c r="G283" s="225"/>
      <c r="H283" s="228">
        <v>157.00999999999996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AT283" s="234" t="s">
        <v>138</v>
      </c>
      <c r="AU283" s="234" t="s">
        <v>79</v>
      </c>
      <c r="AV283" s="15" t="s">
        <v>137</v>
      </c>
      <c r="AW283" s="15" t="s">
        <v>31</v>
      </c>
      <c r="AX283" s="15" t="s">
        <v>77</v>
      </c>
      <c r="AY283" s="234" t="s">
        <v>129</v>
      </c>
    </row>
    <row r="284" spans="1:65" s="2" customFormat="1" ht="24" customHeight="1">
      <c r="A284" s="36"/>
      <c r="B284" s="37"/>
      <c r="C284" s="189" t="s">
        <v>239</v>
      </c>
      <c r="D284" s="189" t="s">
        <v>132</v>
      </c>
      <c r="E284" s="190" t="s">
        <v>579</v>
      </c>
      <c r="F284" s="191" t="s">
        <v>580</v>
      </c>
      <c r="G284" s="192" t="s">
        <v>188</v>
      </c>
      <c r="H284" s="193">
        <v>41.097000000000001</v>
      </c>
      <c r="I284" s="194"/>
      <c r="J284" s="195">
        <f>ROUND(I284*H284,2)</f>
        <v>0</v>
      </c>
      <c r="K284" s="191" t="s">
        <v>386</v>
      </c>
      <c r="L284" s="41"/>
      <c r="M284" s="196" t="s">
        <v>19</v>
      </c>
      <c r="N284" s="197" t="s">
        <v>40</v>
      </c>
      <c r="O284" s="66"/>
      <c r="P284" s="198">
        <f>O284*H284</f>
        <v>0</v>
      </c>
      <c r="Q284" s="198">
        <v>0</v>
      </c>
      <c r="R284" s="198">
        <f>Q284*H284</f>
        <v>0</v>
      </c>
      <c r="S284" s="198">
        <v>0</v>
      </c>
      <c r="T284" s="199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0" t="s">
        <v>178</v>
      </c>
      <c r="AT284" s="200" t="s">
        <v>132</v>
      </c>
      <c r="AU284" s="200" t="s">
        <v>79</v>
      </c>
      <c r="AY284" s="19" t="s">
        <v>129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9" t="s">
        <v>77</v>
      </c>
      <c r="BK284" s="201">
        <f>ROUND(I284*H284,2)</f>
        <v>0</v>
      </c>
      <c r="BL284" s="19" t="s">
        <v>178</v>
      </c>
      <c r="BM284" s="200" t="s">
        <v>243</v>
      </c>
    </row>
    <row r="285" spans="1:65" s="2" customFormat="1" ht="24" customHeight="1">
      <c r="A285" s="36"/>
      <c r="B285" s="37"/>
      <c r="C285" s="189" t="s">
        <v>189</v>
      </c>
      <c r="D285" s="189" t="s">
        <v>132</v>
      </c>
      <c r="E285" s="190" t="s">
        <v>581</v>
      </c>
      <c r="F285" s="191" t="s">
        <v>582</v>
      </c>
      <c r="G285" s="192" t="s">
        <v>198</v>
      </c>
      <c r="H285" s="193">
        <v>31.113</v>
      </c>
      <c r="I285" s="194"/>
      <c r="J285" s="195">
        <f>ROUND(I285*H285,2)</f>
        <v>0</v>
      </c>
      <c r="K285" s="191" t="s">
        <v>386</v>
      </c>
      <c r="L285" s="41"/>
      <c r="M285" s="196" t="s">
        <v>19</v>
      </c>
      <c r="N285" s="197" t="s">
        <v>40</v>
      </c>
      <c r="O285" s="66"/>
      <c r="P285" s="198">
        <f>O285*H285</f>
        <v>0</v>
      </c>
      <c r="Q285" s="198">
        <v>0</v>
      </c>
      <c r="R285" s="198">
        <f>Q285*H285</f>
        <v>0</v>
      </c>
      <c r="S285" s="198">
        <v>0</v>
      </c>
      <c r="T285" s="199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0" t="s">
        <v>178</v>
      </c>
      <c r="AT285" s="200" t="s">
        <v>132</v>
      </c>
      <c r="AU285" s="200" t="s">
        <v>79</v>
      </c>
      <c r="AY285" s="19" t="s">
        <v>129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19" t="s">
        <v>77</v>
      </c>
      <c r="BK285" s="201">
        <f>ROUND(I285*H285,2)</f>
        <v>0</v>
      </c>
      <c r="BL285" s="19" t="s">
        <v>178</v>
      </c>
      <c r="BM285" s="200" t="s">
        <v>246</v>
      </c>
    </row>
    <row r="286" spans="1:65" s="2" customFormat="1" ht="24" customHeight="1">
      <c r="A286" s="36"/>
      <c r="B286" s="37"/>
      <c r="C286" s="189" t="s">
        <v>7</v>
      </c>
      <c r="D286" s="189" t="s">
        <v>132</v>
      </c>
      <c r="E286" s="190" t="s">
        <v>583</v>
      </c>
      <c r="F286" s="191" t="s">
        <v>584</v>
      </c>
      <c r="G286" s="192" t="s">
        <v>198</v>
      </c>
      <c r="H286" s="193">
        <v>31.113</v>
      </c>
      <c r="I286" s="194"/>
      <c r="J286" s="195">
        <f>ROUND(I286*H286,2)</f>
        <v>0</v>
      </c>
      <c r="K286" s="191" t="s">
        <v>386</v>
      </c>
      <c r="L286" s="41"/>
      <c r="M286" s="196" t="s">
        <v>19</v>
      </c>
      <c r="N286" s="197" t="s">
        <v>40</v>
      </c>
      <c r="O286" s="66"/>
      <c r="P286" s="198">
        <f>O286*H286</f>
        <v>0</v>
      </c>
      <c r="Q286" s="198">
        <v>0</v>
      </c>
      <c r="R286" s="198">
        <f>Q286*H286</f>
        <v>0</v>
      </c>
      <c r="S286" s="198">
        <v>0</v>
      </c>
      <c r="T286" s="199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0" t="s">
        <v>178</v>
      </c>
      <c r="AT286" s="200" t="s">
        <v>132</v>
      </c>
      <c r="AU286" s="200" t="s">
        <v>79</v>
      </c>
      <c r="AY286" s="19" t="s">
        <v>129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19" t="s">
        <v>77</v>
      </c>
      <c r="BK286" s="201">
        <f>ROUND(I286*H286,2)</f>
        <v>0</v>
      </c>
      <c r="BL286" s="19" t="s">
        <v>178</v>
      </c>
      <c r="BM286" s="200" t="s">
        <v>251</v>
      </c>
    </row>
    <row r="287" spans="1:65" s="12" customFormat="1" ht="22.9" customHeight="1">
      <c r="B287" s="173"/>
      <c r="C287" s="174"/>
      <c r="D287" s="175" t="s">
        <v>68</v>
      </c>
      <c r="E287" s="187" t="s">
        <v>311</v>
      </c>
      <c r="F287" s="187" t="s">
        <v>312</v>
      </c>
      <c r="G287" s="174"/>
      <c r="H287" s="174"/>
      <c r="I287" s="177"/>
      <c r="J287" s="188">
        <f>BK287</f>
        <v>0</v>
      </c>
      <c r="K287" s="174"/>
      <c r="L287" s="179"/>
      <c r="M287" s="180"/>
      <c r="N287" s="181"/>
      <c r="O287" s="181"/>
      <c r="P287" s="182">
        <f>SUM(P288:P316)</f>
        <v>0</v>
      </c>
      <c r="Q287" s="181"/>
      <c r="R287" s="182">
        <f>SUM(R288:R316)</f>
        <v>0</v>
      </c>
      <c r="S287" s="181"/>
      <c r="T287" s="183">
        <f>SUM(T288:T316)</f>
        <v>0</v>
      </c>
      <c r="AR287" s="184" t="s">
        <v>79</v>
      </c>
      <c r="AT287" s="185" t="s">
        <v>68</v>
      </c>
      <c r="AU287" s="185" t="s">
        <v>77</v>
      </c>
      <c r="AY287" s="184" t="s">
        <v>129</v>
      </c>
      <c r="BK287" s="186">
        <f>SUM(BK288:BK316)</f>
        <v>0</v>
      </c>
    </row>
    <row r="288" spans="1:65" s="2" customFormat="1" ht="16.5" customHeight="1">
      <c r="A288" s="36"/>
      <c r="B288" s="37"/>
      <c r="C288" s="189" t="s">
        <v>199</v>
      </c>
      <c r="D288" s="189" t="s">
        <v>132</v>
      </c>
      <c r="E288" s="190" t="s">
        <v>585</v>
      </c>
      <c r="F288" s="191" t="s">
        <v>586</v>
      </c>
      <c r="G288" s="192" t="s">
        <v>135</v>
      </c>
      <c r="H288" s="193">
        <v>187.21</v>
      </c>
      <c r="I288" s="194"/>
      <c r="J288" s="195">
        <f>ROUND(I288*H288,2)</f>
        <v>0</v>
      </c>
      <c r="K288" s="191" t="s">
        <v>386</v>
      </c>
      <c r="L288" s="41"/>
      <c r="M288" s="196" t="s">
        <v>19</v>
      </c>
      <c r="N288" s="197" t="s">
        <v>40</v>
      </c>
      <c r="O288" s="66"/>
      <c r="P288" s="198">
        <f>O288*H288</f>
        <v>0</v>
      </c>
      <c r="Q288" s="198">
        <v>0</v>
      </c>
      <c r="R288" s="198">
        <f>Q288*H288</f>
        <v>0</v>
      </c>
      <c r="S288" s="198">
        <v>0</v>
      </c>
      <c r="T288" s="199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0" t="s">
        <v>178</v>
      </c>
      <c r="AT288" s="200" t="s">
        <v>132</v>
      </c>
      <c r="AU288" s="200" t="s">
        <v>79</v>
      </c>
      <c r="AY288" s="19" t="s">
        <v>129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19" t="s">
        <v>77</v>
      </c>
      <c r="BK288" s="201">
        <f>ROUND(I288*H288,2)</f>
        <v>0</v>
      </c>
      <c r="BL288" s="19" t="s">
        <v>178</v>
      </c>
      <c r="BM288" s="200" t="s">
        <v>255</v>
      </c>
    </row>
    <row r="289" spans="1:65" s="2" customFormat="1" ht="16.5" customHeight="1">
      <c r="A289" s="36"/>
      <c r="B289" s="37"/>
      <c r="C289" s="249" t="s">
        <v>258</v>
      </c>
      <c r="D289" s="249" t="s">
        <v>537</v>
      </c>
      <c r="E289" s="250" t="s">
        <v>587</v>
      </c>
      <c r="F289" s="251" t="s">
        <v>588</v>
      </c>
      <c r="G289" s="252" t="s">
        <v>135</v>
      </c>
      <c r="H289" s="253">
        <v>205.93100000000001</v>
      </c>
      <c r="I289" s="254"/>
      <c r="J289" s="255">
        <f>ROUND(I289*H289,2)</f>
        <v>0</v>
      </c>
      <c r="K289" s="251" t="s">
        <v>386</v>
      </c>
      <c r="L289" s="256"/>
      <c r="M289" s="257" t="s">
        <v>19</v>
      </c>
      <c r="N289" s="258" t="s">
        <v>40</v>
      </c>
      <c r="O289" s="66"/>
      <c r="P289" s="198">
        <f>O289*H289</f>
        <v>0</v>
      </c>
      <c r="Q289" s="198">
        <v>0</v>
      </c>
      <c r="R289" s="198">
        <f>Q289*H289</f>
        <v>0</v>
      </c>
      <c r="S289" s="198">
        <v>0</v>
      </c>
      <c r="T289" s="199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0" t="s">
        <v>223</v>
      </c>
      <c r="AT289" s="200" t="s">
        <v>537</v>
      </c>
      <c r="AU289" s="200" t="s">
        <v>79</v>
      </c>
      <c r="AY289" s="19" t="s">
        <v>129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9" t="s">
        <v>77</v>
      </c>
      <c r="BK289" s="201">
        <f>ROUND(I289*H289,2)</f>
        <v>0</v>
      </c>
      <c r="BL289" s="19" t="s">
        <v>178</v>
      </c>
      <c r="BM289" s="200" t="s">
        <v>216</v>
      </c>
    </row>
    <row r="290" spans="1:65" s="14" customFormat="1" ht="11.25">
      <c r="B290" s="213"/>
      <c r="C290" s="214"/>
      <c r="D290" s="204" t="s">
        <v>138</v>
      </c>
      <c r="E290" s="215" t="s">
        <v>19</v>
      </c>
      <c r="F290" s="216" t="s">
        <v>589</v>
      </c>
      <c r="G290" s="214"/>
      <c r="H290" s="217">
        <v>205.93100000000001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138</v>
      </c>
      <c r="AU290" s="223" t="s">
        <v>79</v>
      </c>
      <c r="AV290" s="14" t="s">
        <v>79</v>
      </c>
      <c r="AW290" s="14" t="s">
        <v>31</v>
      </c>
      <c r="AX290" s="14" t="s">
        <v>69</v>
      </c>
      <c r="AY290" s="223" t="s">
        <v>129</v>
      </c>
    </row>
    <row r="291" spans="1:65" s="15" customFormat="1" ht="11.25">
      <c r="B291" s="224"/>
      <c r="C291" s="225"/>
      <c r="D291" s="204" t="s">
        <v>138</v>
      </c>
      <c r="E291" s="226" t="s">
        <v>19</v>
      </c>
      <c r="F291" s="227" t="s">
        <v>142</v>
      </c>
      <c r="G291" s="225"/>
      <c r="H291" s="228">
        <v>205.93100000000001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AT291" s="234" t="s">
        <v>138</v>
      </c>
      <c r="AU291" s="234" t="s">
        <v>79</v>
      </c>
      <c r="AV291" s="15" t="s">
        <v>137</v>
      </c>
      <c r="AW291" s="15" t="s">
        <v>31</v>
      </c>
      <c r="AX291" s="15" t="s">
        <v>77</v>
      </c>
      <c r="AY291" s="234" t="s">
        <v>129</v>
      </c>
    </row>
    <row r="292" spans="1:65" s="2" customFormat="1" ht="24" customHeight="1">
      <c r="A292" s="36"/>
      <c r="B292" s="37"/>
      <c r="C292" s="189" t="s">
        <v>203</v>
      </c>
      <c r="D292" s="189" t="s">
        <v>132</v>
      </c>
      <c r="E292" s="190" t="s">
        <v>590</v>
      </c>
      <c r="F292" s="191" t="s">
        <v>591</v>
      </c>
      <c r="G292" s="192" t="s">
        <v>135</v>
      </c>
      <c r="H292" s="193">
        <v>187.21</v>
      </c>
      <c r="I292" s="194"/>
      <c r="J292" s="195">
        <f>ROUND(I292*H292,2)</f>
        <v>0</v>
      </c>
      <c r="K292" s="191" t="s">
        <v>386</v>
      </c>
      <c r="L292" s="41"/>
      <c r="M292" s="196" t="s">
        <v>19</v>
      </c>
      <c r="N292" s="197" t="s">
        <v>40</v>
      </c>
      <c r="O292" s="66"/>
      <c r="P292" s="198">
        <f>O292*H292</f>
        <v>0</v>
      </c>
      <c r="Q292" s="198">
        <v>0</v>
      </c>
      <c r="R292" s="198">
        <f>Q292*H292</f>
        <v>0</v>
      </c>
      <c r="S292" s="198">
        <v>0</v>
      </c>
      <c r="T292" s="199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0" t="s">
        <v>178</v>
      </c>
      <c r="AT292" s="200" t="s">
        <v>132</v>
      </c>
      <c r="AU292" s="200" t="s">
        <v>79</v>
      </c>
      <c r="AY292" s="19" t="s">
        <v>129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19" t="s">
        <v>77</v>
      </c>
      <c r="BK292" s="201">
        <f>ROUND(I292*H292,2)</f>
        <v>0</v>
      </c>
      <c r="BL292" s="19" t="s">
        <v>178</v>
      </c>
      <c r="BM292" s="200" t="s">
        <v>267</v>
      </c>
    </row>
    <row r="293" spans="1:65" s="2" customFormat="1" ht="24" customHeight="1">
      <c r="A293" s="36"/>
      <c r="B293" s="37"/>
      <c r="C293" s="189" t="s">
        <v>270</v>
      </c>
      <c r="D293" s="189" t="s">
        <v>132</v>
      </c>
      <c r="E293" s="190" t="s">
        <v>592</v>
      </c>
      <c r="F293" s="191" t="s">
        <v>593</v>
      </c>
      <c r="G293" s="192" t="s">
        <v>202</v>
      </c>
      <c r="H293" s="193">
        <v>3.1</v>
      </c>
      <c r="I293" s="194"/>
      <c r="J293" s="195">
        <f>ROUND(I293*H293,2)</f>
        <v>0</v>
      </c>
      <c r="K293" s="191" t="s">
        <v>386</v>
      </c>
      <c r="L293" s="41"/>
      <c r="M293" s="196" t="s">
        <v>19</v>
      </c>
      <c r="N293" s="197" t="s">
        <v>40</v>
      </c>
      <c r="O293" s="66"/>
      <c r="P293" s="198">
        <f>O293*H293</f>
        <v>0</v>
      </c>
      <c r="Q293" s="198">
        <v>0</v>
      </c>
      <c r="R293" s="198">
        <f>Q293*H293</f>
        <v>0</v>
      </c>
      <c r="S293" s="198">
        <v>0</v>
      </c>
      <c r="T293" s="199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0" t="s">
        <v>178</v>
      </c>
      <c r="AT293" s="200" t="s">
        <v>132</v>
      </c>
      <c r="AU293" s="200" t="s">
        <v>79</v>
      </c>
      <c r="AY293" s="19" t="s">
        <v>129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19" t="s">
        <v>77</v>
      </c>
      <c r="BK293" s="201">
        <f>ROUND(I293*H293,2)</f>
        <v>0</v>
      </c>
      <c r="BL293" s="19" t="s">
        <v>178</v>
      </c>
      <c r="BM293" s="200" t="s">
        <v>273</v>
      </c>
    </row>
    <row r="294" spans="1:65" s="13" customFormat="1" ht="11.25">
      <c r="B294" s="202"/>
      <c r="C294" s="203"/>
      <c r="D294" s="204" t="s">
        <v>138</v>
      </c>
      <c r="E294" s="205" t="s">
        <v>19</v>
      </c>
      <c r="F294" s="206" t="s">
        <v>139</v>
      </c>
      <c r="G294" s="203"/>
      <c r="H294" s="205" t="s">
        <v>19</v>
      </c>
      <c r="I294" s="207"/>
      <c r="J294" s="203"/>
      <c r="K294" s="203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138</v>
      </c>
      <c r="AU294" s="212" t="s">
        <v>79</v>
      </c>
      <c r="AV294" s="13" t="s">
        <v>77</v>
      </c>
      <c r="AW294" s="13" t="s">
        <v>31</v>
      </c>
      <c r="AX294" s="13" t="s">
        <v>69</v>
      </c>
      <c r="AY294" s="212" t="s">
        <v>129</v>
      </c>
    </row>
    <row r="295" spans="1:65" s="13" customFormat="1" ht="11.25">
      <c r="B295" s="202"/>
      <c r="C295" s="203"/>
      <c r="D295" s="204" t="s">
        <v>138</v>
      </c>
      <c r="E295" s="205" t="s">
        <v>19</v>
      </c>
      <c r="F295" s="206" t="s">
        <v>594</v>
      </c>
      <c r="G295" s="203"/>
      <c r="H295" s="205" t="s">
        <v>19</v>
      </c>
      <c r="I295" s="207"/>
      <c r="J295" s="203"/>
      <c r="K295" s="203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138</v>
      </c>
      <c r="AU295" s="212" t="s">
        <v>79</v>
      </c>
      <c r="AV295" s="13" t="s">
        <v>77</v>
      </c>
      <c r="AW295" s="13" t="s">
        <v>31</v>
      </c>
      <c r="AX295" s="13" t="s">
        <v>69</v>
      </c>
      <c r="AY295" s="212" t="s">
        <v>129</v>
      </c>
    </row>
    <row r="296" spans="1:65" s="13" customFormat="1" ht="11.25">
      <c r="B296" s="202"/>
      <c r="C296" s="203"/>
      <c r="D296" s="204" t="s">
        <v>138</v>
      </c>
      <c r="E296" s="205" t="s">
        <v>19</v>
      </c>
      <c r="F296" s="206" t="s">
        <v>327</v>
      </c>
      <c r="G296" s="203"/>
      <c r="H296" s="205" t="s">
        <v>19</v>
      </c>
      <c r="I296" s="207"/>
      <c r="J296" s="203"/>
      <c r="K296" s="203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138</v>
      </c>
      <c r="AU296" s="212" t="s">
        <v>79</v>
      </c>
      <c r="AV296" s="13" t="s">
        <v>77</v>
      </c>
      <c r="AW296" s="13" t="s">
        <v>31</v>
      </c>
      <c r="AX296" s="13" t="s">
        <v>69</v>
      </c>
      <c r="AY296" s="212" t="s">
        <v>129</v>
      </c>
    </row>
    <row r="297" spans="1:65" s="14" customFormat="1" ht="11.25">
      <c r="B297" s="213"/>
      <c r="C297" s="214"/>
      <c r="D297" s="204" t="s">
        <v>138</v>
      </c>
      <c r="E297" s="215" t="s">
        <v>19</v>
      </c>
      <c r="F297" s="216" t="s">
        <v>328</v>
      </c>
      <c r="G297" s="214"/>
      <c r="H297" s="217">
        <v>3.1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138</v>
      </c>
      <c r="AU297" s="223" t="s">
        <v>79</v>
      </c>
      <c r="AV297" s="14" t="s">
        <v>79</v>
      </c>
      <c r="AW297" s="14" t="s">
        <v>31</v>
      </c>
      <c r="AX297" s="14" t="s">
        <v>69</v>
      </c>
      <c r="AY297" s="223" t="s">
        <v>129</v>
      </c>
    </row>
    <row r="298" spans="1:65" s="15" customFormat="1" ht="11.25">
      <c r="B298" s="224"/>
      <c r="C298" s="225"/>
      <c r="D298" s="204" t="s">
        <v>138</v>
      </c>
      <c r="E298" s="226" t="s">
        <v>19</v>
      </c>
      <c r="F298" s="227" t="s">
        <v>142</v>
      </c>
      <c r="G298" s="225"/>
      <c r="H298" s="228">
        <v>3.1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AT298" s="234" t="s">
        <v>138</v>
      </c>
      <c r="AU298" s="234" t="s">
        <v>79</v>
      </c>
      <c r="AV298" s="15" t="s">
        <v>137</v>
      </c>
      <c r="AW298" s="15" t="s">
        <v>31</v>
      </c>
      <c r="AX298" s="15" t="s">
        <v>77</v>
      </c>
      <c r="AY298" s="234" t="s">
        <v>129</v>
      </c>
    </row>
    <row r="299" spans="1:65" s="2" customFormat="1" ht="16.5" customHeight="1">
      <c r="A299" s="36"/>
      <c r="B299" s="37"/>
      <c r="C299" s="189" t="s">
        <v>207</v>
      </c>
      <c r="D299" s="189" t="s">
        <v>132</v>
      </c>
      <c r="E299" s="190" t="s">
        <v>595</v>
      </c>
      <c r="F299" s="191" t="s">
        <v>596</v>
      </c>
      <c r="G299" s="192" t="s">
        <v>202</v>
      </c>
      <c r="H299" s="193">
        <v>6.6</v>
      </c>
      <c r="I299" s="194"/>
      <c r="J299" s="195">
        <f t="shared" ref="J299:J316" si="0">ROUND(I299*H299,2)</f>
        <v>0</v>
      </c>
      <c r="K299" s="191" t="s">
        <v>386</v>
      </c>
      <c r="L299" s="41"/>
      <c r="M299" s="196" t="s">
        <v>19</v>
      </c>
      <c r="N299" s="197" t="s">
        <v>40</v>
      </c>
      <c r="O299" s="66"/>
      <c r="P299" s="198">
        <f t="shared" ref="P299:P316" si="1">O299*H299</f>
        <v>0</v>
      </c>
      <c r="Q299" s="198">
        <v>0</v>
      </c>
      <c r="R299" s="198">
        <f t="shared" ref="R299:R316" si="2">Q299*H299</f>
        <v>0</v>
      </c>
      <c r="S299" s="198">
        <v>0</v>
      </c>
      <c r="T299" s="199">
        <f t="shared" ref="T299:T316" si="3"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0" t="s">
        <v>178</v>
      </c>
      <c r="AT299" s="200" t="s">
        <v>132</v>
      </c>
      <c r="AU299" s="200" t="s">
        <v>79</v>
      </c>
      <c r="AY299" s="19" t="s">
        <v>129</v>
      </c>
      <c r="BE299" s="201">
        <f t="shared" ref="BE299:BE316" si="4">IF(N299="základní",J299,0)</f>
        <v>0</v>
      </c>
      <c r="BF299" s="201">
        <f t="shared" ref="BF299:BF316" si="5">IF(N299="snížená",J299,0)</f>
        <v>0</v>
      </c>
      <c r="BG299" s="201">
        <f t="shared" ref="BG299:BG316" si="6">IF(N299="zákl. přenesená",J299,0)</f>
        <v>0</v>
      </c>
      <c r="BH299" s="201">
        <f t="shared" ref="BH299:BH316" si="7">IF(N299="sníž. přenesená",J299,0)</f>
        <v>0</v>
      </c>
      <c r="BI299" s="201">
        <f t="shared" ref="BI299:BI316" si="8">IF(N299="nulová",J299,0)</f>
        <v>0</v>
      </c>
      <c r="BJ299" s="19" t="s">
        <v>77</v>
      </c>
      <c r="BK299" s="201">
        <f t="shared" ref="BK299:BK316" si="9">ROUND(I299*H299,2)</f>
        <v>0</v>
      </c>
      <c r="BL299" s="19" t="s">
        <v>178</v>
      </c>
      <c r="BM299" s="200" t="s">
        <v>315</v>
      </c>
    </row>
    <row r="300" spans="1:65" s="2" customFormat="1" ht="16.5" customHeight="1">
      <c r="A300" s="36"/>
      <c r="B300" s="37"/>
      <c r="C300" s="189" t="s">
        <v>316</v>
      </c>
      <c r="D300" s="189" t="s">
        <v>132</v>
      </c>
      <c r="E300" s="190" t="s">
        <v>597</v>
      </c>
      <c r="F300" s="191" t="s">
        <v>598</v>
      </c>
      <c r="G300" s="192" t="s">
        <v>202</v>
      </c>
      <c r="H300" s="193">
        <v>7.6</v>
      </c>
      <c r="I300" s="194"/>
      <c r="J300" s="195">
        <f t="shared" si="0"/>
        <v>0</v>
      </c>
      <c r="K300" s="191" t="s">
        <v>386</v>
      </c>
      <c r="L300" s="41"/>
      <c r="M300" s="196" t="s">
        <v>19</v>
      </c>
      <c r="N300" s="197" t="s">
        <v>40</v>
      </c>
      <c r="O300" s="66"/>
      <c r="P300" s="198">
        <f t="shared" si="1"/>
        <v>0</v>
      </c>
      <c r="Q300" s="198">
        <v>0</v>
      </c>
      <c r="R300" s="198">
        <f t="shared" si="2"/>
        <v>0</v>
      </c>
      <c r="S300" s="198">
        <v>0</v>
      </c>
      <c r="T300" s="199">
        <f t="shared" si="3"/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0" t="s">
        <v>178</v>
      </c>
      <c r="AT300" s="200" t="s">
        <v>132</v>
      </c>
      <c r="AU300" s="200" t="s">
        <v>79</v>
      </c>
      <c r="AY300" s="19" t="s">
        <v>129</v>
      </c>
      <c r="BE300" s="201">
        <f t="shared" si="4"/>
        <v>0</v>
      </c>
      <c r="BF300" s="201">
        <f t="shared" si="5"/>
        <v>0</v>
      </c>
      <c r="BG300" s="201">
        <f t="shared" si="6"/>
        <v>0</v>
      </c>
      <c r="BH300" s="201">
        <f t="shared" si="7"/>
        <v>0</v>
      </c>
      <c r="BI300" s="201">
        <f t="shared" si="8"/>
        <v>0</v>
      </c>
      <c r="BJ300" s="19" t="s">
        <v>77</v>
      </c>
      <c r="BK300" s="201">
        <f t="shared" si="9"/>
        <v>0</v>
      </c>
      <c r="BL300" s="19" t="s">
        <v>178</v>
      </c>
      <c r="BM300" s="200" t="s">
        <v>319</v>
      </c>
    </row>
    <row r="301" spans="1:65" s="2" customFormat="1" ht="16.5" customHeight="1">
      <c r="A301" s="36"/>
      <c r="B301" s="37"/>
      <c r="C301" s="189" t="s">
        <v>211</v>
      </c>
      <c r="D301" s="189" t="s">
        <v>132</v>
      </c>
      <c r="E301" s="190" t="s">
        <v>599</v>
      </c>
      <c r="F301" s="191" t="s">
        <v>600</v>
      </c>
      <c r="G301" s="192" t="s">
        <v>202</v>
      </c>
      <c r="H301" s="193">
        <v>17.399999999999999</v>
      </c>
      <c r="I301" s="194"/>
      <c r="J301" s="195">
        <f t="shared" si="0"/>
        <v>0</v>
      </c>
      <c r="K301" s="191" t="s">
        <v>386</v>
      </c>
      <c r="L301" s="41"/>
      <c r="M301" s="196" t="s">
        <v>19</v>
      </c>
      <c r="N301" s="197" t="s">
        <v>40</v>
      </c>
      <c r="O301" s="66"/>
      <c r="P301" s="198">
        <f t="shared" si="1"/>
        <v>0</v>
      </c>
      <c r="Q301" s="198">
        <v>0</v>
      </c>
      <c r="R301" s="198">
        <f t="shared" si="2"/>
        <v>0</v>
      </c>
      <c r="S301" s="198">
        <v>0</v>
      </c>
      <c r="T301" s="199">
        <f t="shared" si="3"/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00" t="s">
        <v>178</v>
      </c>
      <c r="AT301" s="200" t="s">
        <v>132</v>
      </c>
      <c r="AU301" s="200" t="s">
        <v>79</v>
      </c>
      <c r="AY301" s="19" t="s">
        <v>129</v>
      </c>
      <c r="BE301" s="201">
        <f t="shared" si="4"/>
        <v>0</v>
      </c>
      <c r="BF301" s="201">
        <f t="shared" si="5"/>
        <v>0</v>
      </c>
      <c r="BG301" s="201">
        <f t="shared" si="6"/>
        <v>0</v>
      </c>
      <c r="BH301" s="201">
        <f t="shared" si="7"/>
        <v>0</v>
      </c>
      <c r="BI301" s="201">
        <f t="shared" si="8"/>
        <v>0</v>
      </c>
      <c r="BJ301" s="19" t="s">
        <v>77</v>
      </c>
      <c r="BK301" s="201">
        <f t="shared" si="9"/>
        <v>0</v>
      </c>
      <c r="BL301" s="19" t="s">
        <v>178</v>
      </c>
      <c r="BM301" s="200" t="s">
        <v>324</v>
      </c>
    </row>
    <row r="302" spans="1:65" s="2" customFormat="1" ht="16.5" customHeight="1">
      <c r="A302" s="36"/>
      <c r="B302" s="37"/>
      <c r="C302" s="189" t="s">
        <v>329</v>
      </c>
      <c r="D302" s="189" t="s">
        <v>132</v>
      </c>
      <c r="E302" s="190" t="s">
        <v>601</v>
      </c>
      <c r="F302" s="191" t="s">
        <v>602</v>
      </c>
      <c r="G302" s="192" t="s">
        <v>202</v>
      </c>
      <c r="H302" s="193">
        <v>31.6</v>
      </c>
      <c r="I302" s="194"/>
      <c r="J302" s="195">
        <f t="shared" si="0"/>
        <v>0</v>
      </c>
      <c r="K302" s="191" t="s">
        <v>386</v>
      </c>
      <c r="L302" s="41"/>
      <c r="M302" s="196" t="s">
        <v>19</v>
      </c>
      <c r="N302" s="197" t="s">
        <v>40</v>
      </c>
      <c r="O302" s="66"/>
      <c r="P302" s="198">
        <f t="shared" si="1"/>
        <v>0</v>
      </c>
      <c r="Q302" s="198">
        <v>0</v>
      </c>
      <c r="R302" s="198">
        <f t="shared" si="2"/>
        <v>0</v>
      </c>
      <c r="S302" s="198">
        <v>0</v>
      </c>
      <c r="T302" s="199">
        <f t="shared" si="3"/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0" t="s">
        <v>178</v>
      </c>
      <c r="AT302" s="200" t="s">
        <v>132</v>
      </c>
      <c r="AU302" s="200" t="s">
        <v>79</v>
      </c>
      <c r="AY302" s="19" t="s">
        <v>129</v>
      </c>
      <c r="BE302" s="201">
        <f t="shared" si="4"/>
        <v>0</v>
      </c>
      <c r="BF302" s="201">
        <f t="shared" si="5"/>
        <v>0</v>
      </c>
      <c r="BG302" s="201">
        <f t="shared" si="6"/>
        <v>0</v>
      </c>
      <c r="BH302" s="201">
        <f t="shared" si="7"/>
        <v>0</v>
      </c>
      <c r="BI302" s="201">
        <f t="shared" si="8"/>
        <v>0</v>
      </c>
      <c r="BJ302" s="19" t="s">
        <v>77</v>
      </c>
      <c r="BK302" s="201">
        <f t="shared" si="9"/>
        <v>0</v>
      </c>
      <c r="BL302" s="19" t="s">
        <v>178</v>
      </c>
      <c r="BM302" s="200" t="s">
        <v>332</v>
      </c>
    </row>
    <row r="303" spans="1:65" s="2" customFormat="1" ht="16.5" customHeight="1">
      <c r="A303" s="36"/>
      <c r="B303" s="37"/>
      <c r="C303" s="189" t="s">
        <v>214</v>
      </c>
      <c r="D303" s="189" t="s">
        <v>132</v>
      </c>
      <c r="E303" s="190" t="s">
        <v>603</v>
      </c>
      <c r="F303" s="191" t="s">
        <v>604</v>
      </c>
      <c r="G303" s="192" t="s">
        <v>202</v>
      </c>
      <c r="H303" s="193">
        <v>3.5</v>
      </c>
      <c r="I303" s="194"/>
      <c r="J303" s="195">
        <f t="shared" si="0"/>
        <v>0</v>
      </c>
      <c r="K303" s="191" t="s">
        <v>386</v>
      </c>
      <c r="L303" s="41"/>
      <c r="M303" s="196" t="s">
        <v>19</v>
      </c>
      <c r="N303" s="197" t="s">
        <v>40</v>
      </c>
      <c r="O303" s="66"/>
      <c r="P303" s="198">
        <f t="shared" si="1"/>
        <v>0</v>
      </c>
      <c r="Q303" s="198">
        <v>0</v>
      </c>
      <c r="R303" s="198">
        <f t="shared" si="2"/>
        <v>0</v>
      </c>
      <c r="S303" s="198">
        <v>0</v>
      </c>
      <c r="T303" s="199">
        <f t="shared" si="3"/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0" t="s">
        <v>178</v>
      </c>
      <c r="AT303" s="200" t="s">
        <v>132</v>
      </c>
      <c r="AU303" s="200" t="s">
        <v>79</v>
      </c>
      <c r="AY303" s="19" t="s">
        <v>129</v>
      </c>
      <c r="BE303" s="201">
        <f t="shared" si="4"/>
        <v>0</v>
      </c>
      <c r="BF303" s="201">
        <f t="shared" si="5"/>
        <v>0</v>
      </c>
      <c r="BG303" s="201">
        <f t="shared" si="6"/>
        <v>0</v>
      </c>
      <c r="BH303" s="201">
        <f t="shared" si="7"/>
        <v>0</v>
      </c>
      <c r="BI303" s="201">
        <f t="shared" si="8"/>
        <v>0</v>
      </c>
      <c r="BJ303" s="19" t="s">
        <v>77</v>
      </c>
      <c r="BK303" s="201">
        <f t="shared" si="9"/>
        <v>0</v>
      </c>
      <c r="BL303" s="19" t="s">
        <v>178</v>
      </c>
      <c r="BM303" s="200" t="s">
        <v>340</v>
      </c>
    </row>
    <row r="304" spans="1:65" s="2" customFormat="1" ht="16.5" customHeight="1">
      <c r="A304" s="36"/>
      <c r="B304" s="37"/>
      <c r="C304" s="189" t="s">
        <v>344</v>
      </c>
      <c r="D304" s="189" t="s">
        <v>132</v>
      </c>
      <c r="E304" s="190" t="s">
        <v>605</v>
      </c>
      <c r="F304" s="191" t="s">
        <v>606</v>
      </c>
      <c r="G304" s="192" t="s">
        <v>202</v>
      </c>
      <c r="H304" s="193">
        <v>8.9</v>
      </c>
      <c r="I304" s="194"/>
      <c r="J304" s="195">
        <f t="shared" si="0"/>
        <v>0</v>
      </c>
      <c r="K304" s="191" t="s">
        <v>386</v>
      </c>
      <c r="L304" s="41"/>
      <c r="M304" s="196" t="s">
        <v>19</v>
      </c>
      <c r="N304" s="197" t="s">
        <v>40</v>
      </c>
      <c r="O304" s="66"/>
      <c r="P304" s="198">
        <f t="shared" si="1"/>
        <v>0</v>
      </c>
      <c r="Q304" s="198">
        <v>0</v>
      </c>
      <c r="R304" s="198">
        <f t="shared" si="2"/>
        <v>0</v>
      </c>
      <c r="S304" s="198">
        <v>0</v>
      </c>
      <c r="T304" s="199">
        <f t="shared" si="3"/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0" t="s">
        <v>178</v>
      </c>
      <c r="AT304" s="200" t="s">
        <v>132</v>
      </c>
      <c r="AU304" s="200" t="s">
        <v>79</v>
      </c>
      <c r="AY304" s="19" t="s">
        <v>129</v>
      </c>
      <c r="BE304" s="201">
        <f t="shared" si="4"/>
        <v>0</v>
      </c>
      <c r="BF304" s="201">
        <f t="shared" si="5"/>
        <v>0</v>
      </c>
      <c r="BG304" s="201">
        <f t="shared" si="6"/>
        <v>0</v>
      </c>
      <c r="BH304" s="201">
        <f t="shared" si="7"/>
        <v>0</v>
      </c>
      <c r="BI304" s="201">
        <f t="shared" si="8"/>
        <v>0</v>
      </c>
      <c r="BJ304" s="19" t="s">
        <v>77</v>
      </c>
      <c r="BK304" s="201">
        <f t="shared" si="9"/>
        <v>0</v>
      </c>
      <c r="BL304" s="19" t="s">
        <v>178</v>
      </c>
      <c r="BM304" s="200" t="s">
        <v>347</v>
      </c>
    </row>
    <row r="305" spans="1:65" s="2" customFormat="1" ht="16.5" customHeight="1">
      <c r="A305" s="36"/>
      <c r="B305" s="37"/>
      <c r="C305" s="189" t="s">
        <v>223</v>
      </c>
      <c r="D305" s="189" t="s">
        <v>132</v>
      </c>
      <c r="E305" s="190" t="s">
        <v>607</v>
      </c>
      <c r="F305" s="191" t="s">
        <v>608</v>
      </c>
      <c r="G305" s="192" t="s">
        <v>202</v>
      </c>
      <c r="H305" s="193">
        <v>11.9</v>
      </c>
      <c r="I305" s="194"/>
      <c r="J305" s="195">
        <f t="shared" si="0"/>
        <v>0</v>
      </c>
      <c r="K305" s="191" t="s">
        <v>386</v>
      </c>
      <c r="L305" s="41"/>
      <c r="M305" s="196" t="s">
        <v>19</v>
      </c>
      <c r="N305" s="197" t="s">
        <v>40</v>
      </c>
      <c r="O305" s="66"/>
      <c r="P305" s="198">
        <f t="shared" si="1"/>
        <v>0</v>
      </c>
      <c r="Q305" s="198">
        <v>0</v>
      </c>
      <c r="R305" s="198">
        <f t="shared" si="2"/>
        <v>0</v>
      </c>
      <c r="S305" s="198">
        <v>0</v>
      </c>
      <c r="T305" s="199">
        <f t="shared" si="3"/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0" t="s">
        <v>178</v>
      </c>
      <c r="AT305" s="200" t="s">
        <v>132</v>
      </c>
      <c r="AU305" s="200" t="s">
        <v>79</v>
      </c>
      <c r="AY305" s="19" t="s">
        <v>129</v>
      </c>
      <c r="BE305" s="201">
        <f t="shared" si="4"/>
        <v>0</v>
      </c>
      <c r="BF305" s="201">
        <f t="shared" si="5"/>
        <v>0</v>
      </c>
      <c r="BG305" s="201">
        <f t="shared" si="6"/>
        <v>0</v>
      </c>
      <c r="BH305" s="201">
        <f t="shared" si="7"/>
        <v>0</v>
      </c>
      <c r="BI305" s="201">
        <f t="shared" si="8"/>
        <v>0</v>
      </c>
      <c r="BJ305" s="19" t="s">
        <v>77</v>
      </c>
      <c r="BK305" s="201">
        <f t="shared" si="9"/>
        <v>0</v>
      </c>
      <c r="BL305" s="19" t="s">
        <v>178</v>
      </c>
      <c r="BM305" s="200" t="s">
        <v>350</v>
      </c>
    </row>
    <row r="306" spans="1:65" s="2" customFormat="1" ht="16.5" customHeight="1">
      <c r="A306" s="36"/>
      <c r="B306" s="37"/>
      <c r="C306" s="189" t="s">
        <v>362</v>
      </c>
      <c r="D306" s="189" t="s">
        <v>132</v>
      </c>
      <c r="E306" s="190" t="s">
        <v>609</v>
      </c>
      <c r="F306" s="191" t="s">
        <v>610</v>
      </c>
      <c r="G306" s="192" t="s">
        <v>202</v>
      </c>
      <c r="H306" s="193">
        <v>15.4</v>
      </c>
      <c r="I306" s="194"/>
      <c r="J306" s="195">
        <f t="shared" si="0"/>
        <v>0</v>
      </c>
      <c r="K306" s="191" t="s">
        <v>386</v>
      </c>
      <c r="L306" s="41"/>
      <c r="M306" s="196" t="s">
        <v>19</v>
      </c>
      <c r="N306" s="197" t="s">
        <v>40</v>
      </c>
      <c r="O306" s="66"/>
      <c r="P306" s="198">
        <f t="shared" si="1"/>
        <v>0</v>
      </c>
      <c r="Q306" s="198">
        <v>0</v>
      </c>
      <c r="R306" s="198">
        <f t="shared" si="2"/>
        <v>0</v>
      </c>
      <c r="S306" s="198">
        <v>0</v>
      </c>
      <c r="T306" s="199">
        <f t="shared" si="3"/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0" t="s">
        <v>178</v>
      </c>
      <c r="AT306" s="200" t="s">
        <v>132</v>
      </c>
      <c r="AU306" s="200" t="s">
        <v>79</v>
      </c>
      <c r="AY306" s="19" t="s">
        <v>129</v>
      </c>
      <c r="BE306" s="201">
        <f t="shared" si="4"/>
        <v>0</v>
      </c>
      <c r="BF306" s="201">
        <f t="shared" si="5"/>
        <v>0</v>
      </c>
      <c r="BG306" s="201">
        <f t="shared" si="6"/>
        <v>0</v>
      </c>
      <c r="BH306" s="201">
        <f t="shared" si="7"/>
        <v>0</v>
      </c>
      <c r="BI306" s="201">
        <f t="shared" si="8"/>
        <v>0</v>
      </c>
      <c r="BJ306" s="19" t="s">
        <v>77</v>
      </c>
      <c r="BK306" s="201">
        <f t="shared" si="9"/>
        <v>0</v>
      </c>
      <c r="BL306" s="19" t="s">
        <v>178</v>
      </c>
      <c r="BM306" s="200" t="s">
        <v>365</v>
      </c>
    </row>
    <row r="307" spans="1:65" s="2" customFormat="1" ht="16.5" customHeight="1">
      <c r="A307" s="36"/>
      <c r="B307" s="37"/>
      <c r="C307" s="189" t="s">
        <v>233</v>
      </c>
      <c r="D307" s="189" t="s">
        <v>132</v>
      </c>
      <c r="E307" s="190" t="s">
        <v>611</v>
      </c>
      <c r="F307" s="191" t="s">
        <v>612</v>
      </c>
      <c r="G307" s="192" t="s">
        <v>202</v>
      </c>
      <c r="H307" s="193">
        <v>1.6</v>
      </c>
      <c r="I307" s="194"/>
      <c r="J307" s="195">
        <f t="shared" si="0"/>
        <v>0</v>
      </c>
      <c r="K307" s="191" t="s">
        <v>386</v>
      </c>
      <c r="L307" s="41"/>
      <c r="M307" s="196" t="s">
        <v>19</v>
      </c>
      <c r="N307" s="197" t="s">
        <v>40</v>
      </c>
      <c r="O307" s="66"/>
      <c r="P307" s="198">
        <f t="shared" si="1"/>
        <v>0</v>
      </c>
      <c r="Q307" s="198">
        <v>0</v>
      </c>
      <c r="R307" s="198">
        <f t="shared" si="2"/>
        <v>0</v>
      </c>
      <c r="S307" s="198">
        <v>0</v>
      </c>
      <c r="T307" s="199">
        <f t="shared" si="3"/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0" t="s">
        <v>178</v>
      </c>
      <c r="AT307" s="200" t="s">
        <v>132</v>
      </c>
      <c r="AU307" s="200" t="s">
        <v>79</v>
      </c>
      <c r="AY307" s="19" t="s">
        <v>129</v>
      </c>
      <c r="BE307" s="201">
        <f t="shared" si="4"/>
        <v>0</v>
      </c>
      <c r="BF307" s="201">
        <f t="shared" si="5"/>
        <v>0</v>
      </c>
      <c r="BG307" s="201">
        <f t="shared" si="6"/>
        <v>0</v>
      </c>
      <c r="BH307" s="201">
        <f t="shared" si="7"/>
        <v>0</v>
      </c>
      <c r="BI307" s="201">
        <f t="shared" si="8"/>
        <v>0</v>
      </c>
      <c r="BJ307" s="19" t="s">
        <v>77</v>
      </c>
      <c r="BK307" s="201">
        <f t="shared" si="9"/>
        <v>0</v>
      </c>
      <c r="BL307" s="19" t="s">
        <v>178</v>
      </c>
      <c r="BM307" s="200" t="s">
        <v>368</v>
      </c>
    </row>
    <row r="308" spans="1:65" s="2" customFormat="1" ht="16.5" customHeight="1">
      <c r="A308" s="36"/>
      <c r="B308" s="37"/>
      <c r="C308" s="189" t="s">
        <v>371</v>
      </c>
      <c r="D308" s="189" t="s">
        <v>132</v>
      </c>
      <c r="E308" s="190" t="s">
        <v>613</v>
      </c>
      <c r="F308" s="191" t="s">
        <v>614</v>
      </c>
      <c r="G308" s="192" t="s">
        <v>202</v>
      </c>
      <c r="H308" s="193">
        <v>29.66</v>
      </c>
      <c r="I308" s="194"/>
      <c r="J308" s="195">
        <f t="shared" si="0"/>
        <v>0</v>
      </c>
      <c r="K308" s="191" t="s">
        <v>386</v>
      </c>
      <c r="L308" s="41"/>
      <c r="M308" s="196" t="s">
        <v>19</v>
      </c>
      <c r="N308" s="197" t="s">
        <v>40</v>
      </c>
      <c r="O308" s="66"/>
      <c r="P308" s="198">
        <f t="shared" si="1"/>
        <v>0</v>
      </c>
      <c r="Q308" s="198">
        <v>0</v>
      </c>
      <c r="R308" s="198">
        <f t="shared" si="2"/>
        <v>0</v>
      </c>
      <c r="S308" s="198">
        <v>0</v>
      </c>
      <c r="T308" s="199">
        <f t="shared" si="3"/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0" t="s">
        <v>178</v>
      </c>
      <c r="AT308" s="200" t="s">
        <v>132</v>
      </c>
      <c r="AU308" s="200" t="s">
        <v>79</v>
      </c>
      <c r="AY308" s="19" t="s">
        <v>129</v>
      </c>
      <c r="BE308" s="201">
        <f t="shared" si="4"/>
        <v>0</v>
      </c>
      <c r="BF308" s="201">
        <f t="shared" si="5"/>
        <v>0</v>
      </c>
      <c r="BG308" s="201">
        <f t="shared" si="6"/>
        <v>0</v>
      </c>
      <c r="BH308" s="201">
        <f t="shared" si="7"/>
        <v>0</v>
      </c>
      <c r="BI308" s="201">
        <f t="shared" si="8"/>
        <v>0</v>
      </c>
      <c r="BJ308" s="19" t="s">
        <v>77</v>
      </c>
      <c r="BK308" s="201">
        <f t="shared" si="9"/>
        <v>0</v>
      </c>
      <c r="BL308" s="19" t="s">
        <v>178</v>
      </c>
      <c r="BM308" s="200" t="s">
        <v>374</v>
      </c>
    </row>
    <row r="309" spans="1:65" s="2" customFormat="1" ht="16.5" customHeight="1">
      <c r="A309" s="36"/>
      <c r="B309" s="37"/>
      <c r="C309" s="189" t="s">
        <v>236</v>
      </c>
      <c r="D309" s="189" t="s">
        <v>132</v>
      </c>
      <c r="E309" s="190" t="s">
        <v>615</v>
      </c>
      <c r="F309" s="191" t="s">
        <v>616</v>
      </c>
      <c r="G309" s="192" t="s">
        <v>202</v>
      </c>
      <c r="H309" s="193">
        <v>19.399999999999999</v>
      </c>
      <c r="I309" s="194"/>
      <c r="J309" s="195">
        <f t="shared" si="0"/>
        <v>0</v>
      </c>
      <c r="K309" s="191" t="s">
        <v>386</v>
      </c>
      <c r="L309" s="41"/>
      <c r="M309" s="196" t="s">
        <v>19</v>
      </c>
      <c r="N309" s="197" t="s">
        <v>40</v>
      </c>
      <c r="O309" s="66"/>
      <c r="P309" s="198">
        <f t="shared" si="1"/>
        <v>0</v>
      </c>
      <c r="Q309" s="198">
        <v>0</v>
      </c>
      <c r="R309" s="198">
        <f t="shared" si="2"/>
        <v>0</v>
      </c>
      <c r="S309" s="198">
        <v>0</v>
      </c>
      <c r="T309" s="199">
        <f t="shared" si="3"/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0" t="s">
        <v>178</v>
      </c>
      <c r="AT309" s="200" t="s">
        <v>132</v>
      </c>
      <c r="AU309" s="200" t="s">
        <v>79</v>
      </c>
      <c r="AY309" s="19" t="s">
        <v>129</v>
      </c>
      <c r="BE309" s="201">
        <f t="shared" si="4"/>
        <v>0</v>
      </c>
      <c r="BF309" s="201">
        <f t="shared" si="5"/>
        <v>0</v>
      </c>
      <c r="BG309" s="201">
        <f t="shared" si="6"/>
        <v>0</v>
      </c>
      <c r="BH309" s="201">
        <f t="shared" si="7"/>
        <v>0</v>
      </c>
      <c r="BI309" s="201">
        <f t="shared" si="8"/>
        <v>0</v>
      </c>
      <c r="BJ309" s="19" t="s">
        <v>77</v>
      </c>
      <c r="BK309" s="201">
        <f t="shared" si="9"/>
        <v>0</v>
      </c>
      <c r="BL309" s="19" t="s">
        <v>178</v>
      </c>
      <c r="BM309" s="200" t="s">
        <v>379</v>
      </c>
    </row>
    <row r="310" spans="1:65" s="2" customFormat="1" ht="16.5" customHeight="1">
      <c r="A310" s="36"/>
      <c r="B310" s="37"/>
      <c r="C310" s="189" t="s">
        <v>383</v>
      </c>
      <c r="D310" s="189" t="s">
        <v>132</v>
      </c>
      <c r="E310" s="190" t="s">
        <v>617</v>
      </c>
      <c r="F310" s="191" t="s">
        <v>618</v>
      </c>
      <c r="G310" s="192" t="s">
        <v>202</v>
      </c>
      <c r="H310" s="193">
        <v>9.6999999999999993</v>
      </c>
      <c r="I310" s="194"/>
      <c r="J310" s="195">
        <f t="shared" si="0"/>
        <v>0</v>
      </c>
      <c r="K310" s="191" t="s">
        <v>386</v>
      </c>
      <c r="L310" s="41"/>
      <c r="M310" s="196" t="s">
        <v>19</v>
      </c>
      <c r="N310" s="197" t="s">
        <v>40</v>
      </c>
      <c r="O310" s="66"/>
      <c r="P310" s="198">
        <f t="shared" si="1"/>
        <v>0</v>
      </c>
      <c r="Q310" s="198">
        <v>0</v>
      </c>
      <c r="R310" s="198">
        <f t="shared" si="2"/>
        <v>0</v>
      </c>
      <c r="S310" s="198">
        <v>0</v>
      </c>
      <c r="T310" s="199">
        <f t="shared" si="3"/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0" t="s">
        <v>178</v>
      </c>
      <c r="AT310" s="200" t="s">
        <v>132</v>
      </c>
      <c r="AU310" s="200" t="s">
        <v>79</v>
      </c>
      <c r="AY310" s="19" t="s">
        <v>129</v>
      </c>
      <c r="BE310" s="201">
        <f t="shared" si="4"/>
        <v>0</v>
      </c>
      <c r="BF310" s="201">
        <f t="shared" si="5"/>
        <v>0</v>
      </c>
      <c r="BG310" s="201">
        <f t="shared" si="6"/>
        <v>0</v>
      </c>
      <c r="BH310" s="201">
        <f t="shared" si="7"/>
        <v>0</v>
      </c>
      <c r="BI310" s="201">
        <f t="shared" si="8"/>
        <v>0</v>
      </c>
      <c r="BJ310" s="19" t="s">
        <v>77</v>
      </c>
      <c r="BK310" s="201">
        <f t="shared" si="9"/>
        <v>0</v>
      </c>
      <c r="BL310" s="19" t="s">
        <v>178</v>
      </c>
      <c r="BM310" s="200" t="s">
        <v>387</v>
      </c>
    </row>
    <row r="311" spans="1:65" s="2" customFormat="1" ht="16.5" customHeight="1">
      <c r="A311" s="36"/>
      <c r="B311" s="37"/>
      <c r="C311" s="189" t="s">
        <v>243</v>
      </c>
      <c r="D311" s="189" t="s">
        <v>132</v>
      </c>
      <c r="E311" s="190" t="s">
        <v>619</v>
      </c>
      <c r="F311" s="191" t="s">
        <v>620</v>
      </c>
      <c r="G311" s="192" t="s">
        <v>135</v>
      </c>
      <c r="H311" s="193">
        <v>6</v>
      </c>
      <c r="I311" s="194"/>
      <c r="J311" s="195">
        <f t="shared" si="0"/>
        <v>0</v>
      </c>
      <c r="K311" s="191" t="s">
        <v>386</v>
      </c>
      <c r="L311" s="41"/>
      <c r="M311" s="196" t="s">
        <v>19</v>
      </c>
      <c r="N311" s="197" t="s">
        <v>40</v>
      </c>
      <c r="O311" s="66"/>
      <c r="P311" s="198">
        <f t="shared" si="1"/>
        <v>0</v>
      </c>
      <c r="Q311" s="198">
        <v>0</v>
      </c>
      <c r="R311" s="198">
        <f t="shared" si="2"/>
        <v>0</v>
      </c>
      <c r="S311" s="198">
        <v>0</v>
      </c>
      <c r="T311" s="199">
        <f t="shared" si="3"/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0" t="s">
        <v>178</v>
      </c>
      <c r="AT311" s="200" t="s">
        <v>132</v>
      </c>
      <c r="AU311" s="200" t="s">
        <v>79</v>
      </c>
      <c r="AY311" s="19" t="s">
        <v>129</v>
      </c>
      <c r="BE311" s="201">
        <f t="shared" si="4"/>
        <v>0</v>
      </c>
      <c r="BF311" s="201">
        <f t="shared" si="5"/>
        <v>0</v>
      </c>
      <c r="BG311" s="201">
        <f t="shared" si="6"/>
        <v>0</v>
      </c>
      <c r="BH311" s="201">
        <f t="shared" si="7"/>
        <v>0</v>
      </c>
      <c r="BI311" s="201">
        <f t="shared" si="8"/>
        <v>0</v>
      </c>
      <c r="BJ311" s="19" t="s">
        <v>77</v>
      </c>
      <c r="BK311" s="201">
        <f t="shared" si="9"/>
        <v>0</v>
      </c>
      <c r="BL311" s="19" t="s">
        <v>178</v>
      </c>
      <c r="BM311" s="200" t="s">
        <v>392</v>
      </c>
    </row>
    <row r="312" spans="1:65" s="2" customFormat="1" ht="16.5" customHeight="1">
      <c r="A312" s="36"/>
      <c r="B312" s="37"/>
      <c r="C312" s="189" t="s">
        <v>396</v>
      </c>
      <c r="D312" s="189" t="s">
        <v>132</v>
      </c>
      <c r="E312" s="190" t="s">
        <v>621</v>
      </c>
      <c r="F312" s="191" t="s">
        <v>622</v>
      </c>
      <c r="G312" s="192" t="s">
        <v>202</v>
      </c>
      <c r="H312" s="193">
        <v>52.85</v>
      </c>
      <c r="I312" s="194"/>
      <c r="J312" s="195">
        <f t="shared" si="0"/>
        <v>0</v>
      </c>
      <c r="K312" s="191" t="s">
        <v>386</v>
      </c>
      <c r="L312" s="41"/>
      <c r="M312" s="196" t="s">
        <v>19</v>
      </c>
      <c r="N312" s="197" t="s">
        <v>40</v>
      </c>
      <c r="O312" s="66"/>
      <c r="P312" s="198">
        <f t="shared" si="1"/>
        <v>0</v>
      </c>
      <c r="Q312" s="198">
        <v>0</v>
      </c>
      <c r="R312" s="198">
        <f t="shared" si="2"/>
        <v>0</v>
      </c>
      <c r="S312" s="198">
        <v>0</v>
      </c>
      <c r="T312" s="199">
        <f t="shared" si="3"/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00" t="s">
        <v>178</v>
      </c>
      <c r="AT312" s="200" t="s">
        <v>132</v>
      </c>
      <c r="AU312" s="200" t="s">
        <v>79</v>
      </c>
      <c r="AY312" s="19" t="s">
        <v>129</v>
      </c>
      <c r="BE312" s="201">
        <f t="shared" si="4"/>
        <v>0</v>
      </c>
      <c r="BF312" s="201">
        <f t="shared" si="5"/>
        <v>0</v>
      </c>
      <c r="BG312" s="201">
        <f t="shared" si="6"/>
        <v>0</v>
      </c>
      <c r="BH312" s="201">
        <f t="shared" si="7"/>
        <v>0</v>
      </c>
      <c r="BI312" s="201">
        <f t="shared" si="8"/>
        <v>0</v>
      </c>
      <c r="BJ312" s="19" t="s">
        <v>77</v>
      </c>
      <c r="BK312" s="201">
        <f t="shared" si="9"/>
        <v>0</v>
      </c>
      <c r="BL312" s="19" t="s">
        <v>178</v>
      </c>
      <c r="BM312" s="200" t="s">
        <v>399</v>
      </c>
    </row>
    <row r="313" spans="1:65" s="2" customFormat="1" ht="16.5" customHeight="1">
      <c r="A313" s="36"/>
      <c r="B313" s="37"/>
      <c r="C313" s="189" t="s">
        <v>246</v>
      </c>
      <c r="D313" s="189" t="s">
        <v>132</v>
      </c>
      <c r="E313" s="190" t="s">
        <v>623</v>
      </c>
      <c r="F313" s="191" t="s">
        <v>624</v>
      </c>
      <c r="G313" s="192" t="s">
        <v>202</v>
      </c>
      <c r="H313" s="193">
        <v>306</v>
      </c>
      <c r="I313" s="194"/>
      <c r="J313" s="195">
        <f t="shared" si="0"/>
        <v>0</v>
      </c>
      <c r="K313" s="191" t="s">
        <v>386</v>
      </c>
      <c r="L313" s="41"/>
      <c r="M313" s="196" t="s">
        <v>19</v>
      </c>
      <c r="N313" s="197" t="s">
        <v>40</v>
      </c>
      <c r="O313" s="66"/>
      <c r="P313" s="198">
        <f t="shared" si="1"/>
        <v>0</v>
      </c>
      <c r="Q313" s="198">
        <v>0</v>
      </c>
      <c r="R313" s="198">
        <f t="shared" si="2"/>
        <v>0</v>
      </c>
      <c r="S313" s="198">
        <v>0</v>
      </c>
      <c r="T313" s="199">
        <f t="shared" si="3"/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0" t="s">
        <v>178</v>
      </c>
      <c r="AT313" s="200" t="s">
        <v>132</v>
      </c>
      <c r="AU313" s="200" t="s">
        <v>79</v>
      </c>
      <c r="AY313" s="19" t="s">
        <v>129</v>
      </c>
      <c r="BE313" s="201">
        <f t="shared" si="4"/>
        <v>0</v>
      </c>
      <c r="BF313" s="201">
        <f t="shared" si="5"/>
        <v>0</v>
      </c>
      <c r="BG313" s="201">
        <f t="shared" si="6"/>
        <v>0</v>
      </c>
      <c r="BH313" s="201">
        <f t="shared" si="7"/>
        <v>0</v>
      </c>
      <c r="BI313" s="201">
        <f t="shared" si="8"/>
        <v>0</v>
      </c>
      <c r="BJ313" s="19" t="s">
        <v>77</v>
      </c>
      <c r="BK313" s="201">
        <f t="shared" si="9"/>
        <v>0</v>
      </c>
      <c r="BL313" s="19" t="s">
        <v>178</v>
      </c>
      <c r="BM313" s="200" t="s">
        <v>405</v>
      </c>
    </row>
    <row r="314" spans="1:65" s="2" customFormat="1" ht="16.5" customHeight="1">
      <c r="A314" s="36"/>
      <c r="B314" s="37"/>
      <c r="C314" s="189" t="s">
        <v>412</v>
      </c>
      <c r="D314" s="189" t="s">
        <v>132</v>
      </c>
      <c r="E314" s="190" t="s">
        <v>625</v>
      </c>
      <c r="F314" s="191" t="s">
        <v>626</v>
      </c>
      <c r="G314" s="192" t="s">
        <v>202</v>
      </c>
      <c r="H314" s="193">
        <v>101</v>
      </c>
      <c r="I314" s="194"/>
      <c r="J314" s="195">
        <f t="shared" si="0"/>
        <v>0</v>
      </c>
      <c r="K314" s="191" t="s">
        <v>386</v>
      </c>
      <c r="L314" s="41"/>
      <c r="M314" s="196" t="s">
        <v>19</v>
      </c>
      <c r="N314" s="197" t="s">
        <v>40</v>
      </c>
      <c r="O314" s="66"/>
      <c r="P314" s="198">
        <f t="shared" si="1"/>
        <v>0</v>
      </c>
      <c r="Q314" s="198">
        <v>0</v>
      </c>
      <c r="R314" s="198">
        <f t="shared" si="2"/>
        <v>0</v>
      </c>
      <c r="S314" s="198">
        <v>0</v>
      </c>
      <c r="T314" s="199">
        <f t="shared" si="3"/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00" t="s">
        <v>178</v>
      </c>
      <c r="AT314" s="200" t="s">
        <v>132</v>
      </c>
      <c r="AU314" s="200" t="s">
        <v>79</v>
      </c>
      <c r="AY314" s="19" t="s">
        <v>129</v>
      </c>
      <c r="BE314" s="201">
        <f t="shared" si="4"/>
        <v>0</v>
      </c>
      <c r="BF314" s="201">
        <f t="shared" si="5"/>
        <v>0</v>
      </c>
      <c r="BG314" s="201">
        <f t="shared" si="6"/>
        <v>0</v>
      </c>
      <c r="BH314" s="201">
        <f t="shared" si="7"/>
        <v>0</v>
      </c>
      <c r="BI314" s="201">
        <f t="shared" si="8"/>
        <v>0</v>
      </c>
      <c r="BJ314" s="19" t="s">
        <v>77</v>
      </c>
      <c r="BK314" s="201">
        <f t="shared" si="9"/>
        <v>0</v>
      </c>
      <c r="BL314" s="19" t="s">
        <v>178</v>
      </c>
      <c r="BM314" s="200" t="s">
        <v>415</v>
      </c>
    </row>
    <row r="315" spans="1:65" s="2" customFormat="1" ht="24" customHeight="1">
      <c r="A315" s="36"/>
      <c r="B315" s="37"/>
      <c r="C315" s="189" t="s">
        <v>251</v>
      </c>
      <c r="D315" s="189" t="s">
        <v>132</v>
      </c>
      <c r="E315" s="190" t="s">
        <v>627</v>
      </c>
      <c r="F315" s="191" t="s">
        <v>628</v>
      </c>
      <c r="G315" s="192" t="s">
        <v>198</v>
      </c>
      <c r="H315" s="193">
        <v>1.3779999999999999</v>
      </c>
      <c r="I315" s="194"/>
      <c r="J315" s="195">
        <f t="shared" si="0"/>
        <v>0</v>
      </c>
      <c r="K315" s="191" t="s">
        <v>386</v>
      </c>
      <c r="L315" s="41"/>
      <c r="M315" s="196" t="s">
        <v>19</v>
      </c>
      <c r="N315" s="197" t="s">
        <v>40</v>
      </c>
      <c r="O315" s="66"/>
      <c r="P315" s="198">
        <f t="shared" si="1"/>
        <v>0</v>
      </c>
      <c r="Q315" s="198">
        <v>0</v>
      </c>
      <c r="R315" s="198">
        <f t="shared" si="2"/>
        <v>0</v>
      </c>
      <c r="S315" s="198">
        <v>0</v>
      </c>
      <c r="T315" s="199">
        <f t="shared" si="3"/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0" t="s">
        <v>178</v>
      </c>
      <c r="AT315" s="200" t="s">
        <v>132</v>
      </c>
      <c r="AU315" s="200" t="s">
        <v>79</v>
      </c>
      <c r="AY315" s="19" t="s">
        <v>129</v>
      </c>
      <c r="BE315" s="201">
        <f t="shared" si="4"/>
        <v>0</v>
      </c>
      <c r="BF315" s="201">
        <f t="shared" si="5"/>
        <v>0</v>
      </c>
      <c r="BG315" s="201">
        <f t="shared" si="6"/>
        <v>0</v>
      </c>
      <c r="BH315" s="201">
        <f t="shared" si="7"/>
        <v>0</v>
      </c>
      <c r="BI315" s="201">
        <f t="shared" si="8"/>
        <v>0</v>
      </c>
      <c r="BJ315" s="19" t="s">
        <v>77</v>
      </c>
      <c r="BK315" s="201">
        <f t="shared" si="9"/>
        <v>0</v>
      </c>
      <c r="BL315" s="19" t="s">
        <v>178</v>
      </c>
      <c r="BM315" s="200" t="s">
        <v>425</v>
      </c>
    </row>
    <row r="316" spans="1:65" s="2" customFormat="1" ht="24" customHeight="1">
      <c r="A316" s="36"/>
      <c r="B316" s="37"/>
      <c r="C316" s="189" t="s">
        <v>433</v>
      </c>
      <c r="D316" s="189" t="s">
        <v>132</v>
      </c>
      <c r="E316" s="190" t="s">
        <v>629</v>
      </c>
      <c r="F316" s="191" t="s">
        <v>630</v>
      </c>
      <c r="G316" s="192" t="s">
        <v>198</v>
      </c>
      <c r="H316" s="193">
        <v>1.3779999999999999</v>
      </c>
      <c r="I316" s="194"/>
      <c r="J316" s="195">
        <f t="shared" si="0"/>
        <v>0</v>
      </c>
      <c r="K316" s="191" t="s">
        <v>386</v>
      </c>
      <c r="L316" s="41"/>
      <c r="M316" s="196" t="s">
        <v>19</v>
      </c>
      <c r="N316" s="197" t="s">
        <v>40</v>
      </c>
      <c r="O316" s="66"/>
      <c r="P316" s="198">
        <f t="shared" si="1"/>
        <v>0</v>
      </c>
      <c r="Q316" s="198">
        <v>0</v>
      </c>
      <c r="R316" s="198">
        <f t="shared" si="2"/>
        <v>0</v>
      </c>
      <c r="S316" s="198">
        <v>0</v>
      </c>
      <c r="T316" s="199">
        <f t="shared" si="3"/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00" t="s">
        <v>178</v>
      </c>
      <c r="AT316" s="200" t="s">
        <v>132</v>
      </c>
      <c r="AU316" s="200" t="s">
        <v>79</v>
      </c>
      <c r="AY316" s="19" t="s">
        <v>129</v>
      </c>
      <c r="BE316" s="201">
        <f t="shared" si="4"/>
        <v>0</v>
      </c>
      <c r="BF316" s="201">
        <f t="shared" si="5"/>
        <v>0</v>
      </c>
      <c r="BG316" s="201">
        <f t="shared" si="6"/>
        <v>0</v>
      </c>
      <c r="BH316" s="201">
        <f t="shared" si="7"/>
        <v>0</v>
      </c>
      <c r="BI316" s="201">
        <f t="shared" si="8"/>
        <v>0</v>
      </c>
      <c r="BJ316" s="19" t="s">
        <v>77</v>
      </c>
      <c r="BK316" s="201">
        <f t="shared" si="9"/>
        <v>0</v>
      </c>
      <c r="BL316" s="19" t="s">
        <v>178</v>
      </c>
      <c r="BM316" s="200" t="s">
        <v>436</v>
      </c>
    </row>
    <row r="317" spans="1:65" s="12" customFormat="1" ht="22.9" customHeight="1">
      <c r="B317" s="173"/>
      <c r="C317" s="174"/>
      <c r="D317" s="175" t="s">
        <v>68</v>
      </c>
      <c r="E317" s="187" t="s">
        <v>342</v>
      </c>
      <c r="F317" s="187" t="s">
        <v>343</v>
      </c>
      <c r="G317" s="174"/>
      <c r="H317" s="174"/>
      <c r="I317" s="177"/>
      <c r="J317" s="188">
        <f>BK317</f>
        <v>0</v>
      </c>
      <c r="K317" s="174"/>
      <c r="L317" s="179"/>
      <c r="M317" s="180"/>
      <c r="N317" s="181"/>
      <c r="O317" s="181"/>
      <c r="P317" s="182">
        <f>SUM(P318:P410)</f>
        <v>0</v>
      </c>
      <c r="Q317" s="181"/>
      <c r="R317" s="182">
        <f>SUM(R318:R410)</f>
        <v>0</v>
      </c>
      <c r="S317" s="181"/>
      <c r="T317" s="183">
        <f>SUM(T318:T410)</f>
        <v>0</v>
      </c>
      <c r="AR317" s="184" t="s">
        <v>79</v>
      </c>
      <c r="AT317" s="185" t="s">
        <v>68</v>
      </c>
      <c r="AU317" s="185" t="s">
        <v>77</v>
      </c>
      <c r="AY317" s="184" t="s">
        <v>129</v>
      </c>
      <c r="BK317" s="186">
        <f>SUM(BK318:BK410)</f>
        <v>0</v>
      </c>
    </row>
    <row r="318" spans="1:65" s="2" customFormat="1" ht="16.5" customHeight="1">
      <c r="A318" s="36"/>
      <c r="B318" s="37"/>
      <c r="C318" s="189" t="s">
        <v>255</v>
      </c>
      <c r="D318" s="189" t="s">
        <v>132</v>
      </c>
      <c r="E318" s="190" t="s">
        <v>631</v>
      </c>
      <c r="F318" s="191" t="s">
        <v>632</v>
      </c>
      <c r="G318" s="192" t="s">
        <v>135</v>
      </c>
      <c r="H318" s="193">
        <v>2979.7249999999999</v>
      </c>
      <c r="I318" s="194"/>
      <c r="J318" s="195">
        <f>ROUND(I318*H318,2)</f>
        <v>0</v>
      </c>
      <c r="K318" s="191" t="s">
        <v>386</v>
      </c>
      <c r="L318" s="41"/>
      <c r="M318" s="196" t="s">
        <v>19</v>
      </c>
      <c r="N318" s="197" t="s">
        <v>40</v>
      </c>
      <c r="O318" s="66"/>
      <c r="P318" s="198">
        <f>O318*H318</f>
        <v>0</v>
      </c>
      <c r="Q318" s="198">
        <v>0</v>
      </c>
      <c r="R318" s="198">
        <f>Q318*H318</f>
        <v>0</v>
      </c>
      <c r="S318" s="198">
        <v>0</v>
      </c>
      <c r="T318" s="199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00" t="s">
        <v>178</v>
      </c>
      <c r="AT318" s="200" t="s">
        <v>132</v>
      </c>
      <c r="AU318" s="200" t="s">
        <v>79</v>
      </c>
      <c r="AY318" s="19" t="s">
        <v>129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19" t="s">
        <v>77</v>
      </c>
      <c r="BK318" s="201">
        <f>ROUND(I318*H318,2)</f>
        <v>0</v>
      </c>
      <c r="BL318" s="19" t="s">
        <v>178</v>
      </c>
      <c r="BM318" s="200" t="s">
        <v>440</v>
      </c>
    </row>
    <row r="319" spans="1:65" s="2" customFormat="1" ht="24" customHeight="1">
      <c r="A319" s="36"/>
      <c r="B319" s="37"/>
      <c r="C319" s="189" t="s">
        <v>443</v>
      </c>
      <c r="D319" s="189" t="s">
        <v>132</v>
      </c>
      <c r="E319" s="190" t="s">
        <v>633</v>
      </c>
      <c r="F319" s="191" t="s">
        <v>634</v>
      </c>
      <c r="G319" s="192" t="s">
        <v>202</v>
      </c>
      <c r="H319" s="193">
        <v>393.8</v>
      </c>
      <c r="I319" s="194"/>
      <c r="J319" s="195">
        <f>ROUND(I319*H319,2)</f>
        <v>0</v>
      </c>
      <c r="K319" s="191" t="s">
        <v>386</v>
      </c>
      <c r="L319" s="41"/>
      <c r="M319" s="196" t="s">
        <v>19</v>
      </c>
      <c r="N319" s="197" t="s">
        <v>40</v>
      </c>
      <c r="O319" s="66"/>
      <c r="P319" s="198">
        <f>O319*H319</f>
        <v>0</v>
      </c>
      <c r="Q319" s="198">
        <v>0</v>
      </c>
      <c r="R319" s="198">
        <f>Q319*H319</f>
        <v>0</v>
      </c>
      <c r="S319" s="198">
        <v>0</v>
      </c>
      <c r="T319" s="199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0" t="s">
        <v>178</v>
      </c>
      <c r="AT319" s="200" t="s">
        <v>132</v>
      </c>
      <c r="AU319" s="200" t="s">
        <v>79</v>
      </c>
      <c r="AY319" s="19" t="s">
        <v>129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9" t="s">
        <v>77</v>
      </c>
      <c r="BK319" s="201">
        <f>ROUND(I319*H319,2)</f>
        <v>0</v>
      </c>
      <c r="BL319" s="19" t="s">
        <v>178</v>
      </c>
      <c r="BM319" s="200" t="s">
        <v>446</v>
      </c>
    </row>
    <row r="320" spans="1:65" s="13" customFormat="1" ht="11.25">
      <c r="B320" s="202"/>
      <c r="C320" s="203"/>
      <c r="D320" s="204" t="s">
        <v>138</v>
      </c>
      <c r="E320" s="205" t="s">
        <v>19</v>
      </c>
      <c r="F320" s="206" t="s">
        <v>139</v>
      </c>
      <c r="G320" s="203"/>
      <c r="H320" s="205" t="s">
        <v>19</v>
      </c>
      <c r="I320" s="207"/>
      <c r="J320" s="203"/>
      <c r="K320" s="203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138</v>
      </c>
      <c r="AU320" s="212" t="s">
        <v>79</v>
      </c>
      <c r="AV320" s="13" t="s">
        <v>77</v>
      </c>
      <c r="AW320" s="13" t="s">
        <v>31</v>
      </c>
      <c r="AX320" s="13" t="s">
        <v>69</v>
      </c>
      <c r="AY320" s="212" t="s">
        <v>129</v>
      </c>
    </row>
    <row r="321" spans="1:65" s="13" customFormat="1" ht="11.25">
      <c r="B321" s="202"/>
      <c r="C321" s="203"/>
      <c r="D321" s="204" t="s">
        <v>138</v>
      </c>
      <c r="E321" s="205" t="s">
        <v>19</v>
      </c>
      <c r="F321" s="206" t="s">
        <v>635</v>
      </c>
      <c r="G321" s="203"/>
      <c r="H321" s="205" t="s">
        <v>19</v>
      </c>
      <c r="I321" s="207"/>
      <c r="J321" s="203"/>
      <c r="K321" s="203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138</v>
      </c>
      <c r="AU321" s="212" t="s">
        <v>79</v>
      </c>
      <c r="AV321" s="13" t="s">
        <v>77</v>
      </c>
      <c r="AW321" s="13" t="s">
        <v>31</v>
      </c>
      <c r="AX321" s="13" t="s">
        <v>69</v>
      </c>
      <c r="AY321" s="212" t="s">
        <v>129</v>
      </c>
    </row>
    <row r="322" spans="1:65" s="13" customFormat="1" ht="11.25">
      <c r="B322" s="202"/>
      <c r="C322" s="203"/>
      <c r="D322" s="204" t="s">
        <v>138</v>
      </c>
      <c r="E322" s="205" t="s">
        <v>19</v>
      </c>
      <c r="F322" s="206" t="s">
        <v>166</v>
      </c>
      <c r="G322" s="203"/>
      <c r="H322" s="205" t="s">
        <v>19</v>
      </c>
      <c r="I322" s="207"/>
      <c r="J322" s="203"/>
      <c r="K322" s="203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138</v>
      </c>
      <c r="AU322" s="212" t="s">
        <v>79</v>
      </c>
      <c r="AV322" s="13" t="s">
        <v>77</v>
      </c>
      <c r="AW322" s="13" t="s">
        <v>31</v>
      </c>
      <c r="AX322" s="13" t="s">
        <v>69</v>
      </c>
      <c r="AY322" s="212" t="s">
        <v>129</v>
      </c>
    </row>
    <row r="323" spans="1:65" s="14" customFormat="1" ht="11.25">
      <c r="B323" s="213"/>
      <c r="C323" s="214"/>
      <c r="D323" s="204" t="s">
        <v>138</v>
      </c>
      <c r="E323" s="215" t="s">
        <v>19</v>
      </c>
      <c r="F323" s="216" t="s">
        <v>636</v>
      </c>
      <c r="G323" s="214"/>
      <c r="H323" s="217">
        <v>106.9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138</v>
      </c>
      <c r="AU323" s="223" t="s">
        <v>79</v>
      </c>
      <c r="AV323" s="14" t="s">
        <v>79</v>
      </c>
      <c r="AW323" s="14" t="s">
        <v>31</v>
      </c>
      <c r="AX323" s="14" t="s">
        <v>69</v>
      </c>
      <c r="AY323" s="223" t="s">
        <v>129</v>
      </c>
    </row>
    <row r="324" spans="1:65" s="13" customFormat="1" ht="11.25">
      <c r="B324" s="202"/>
      <c r="C324" s="203"/>
      <c r="D324" s="204" t="s">
        <v>138</v>
      </c>
      <c r="E324" s="205" t="s">
        <v>19</v>
      </c>
      <c r="F324" s="206" t="s">
        <v>168</v>
      </c>
      <c r="G324" s="203"/>
      <c r="H324" s="205" t="s">
        <v>19</v>
      </c>
      <c r="I324" s="207"/>
      <c r="J324" s="203"/>
      <c r="K324" s="203"/>
      <c r="L324" s="208"/>
      <c r="M324" s="209"/>
      <c r="N324" s="210"/>
      <c r="O324" s="210"/>
      <c r="P324" s="210"/>
      <c r="Q324" s="210"/>
      <c r="R324" s="210"/>
      <c r="S324" s="210"/>
      <c r="T324" s="211"/>
      <c r="AT324" s="212" t="s">
        <v>138</v>
      </c>
      <c r="AU324" s="212" t="s">
        <v>79</v>
      </c>
      <c r="AV324" s="13" t="s">
        <v>77</v>
      </c>
      <c r="AW324" s="13" t="s">
        <v>31</v>
      </c>
      <c r="AX324" s="13" t="s">
        <v>69</v>
      </c>
      <c r="AY324" s="212" t="s">
        <v>129</v>
      </c>
    </row>
    <row r="325" spans="1:65" s="14" customFormat="1" ht="11.25">
      <c r="B325" s="213"/>
      <c r="C325" s="214"/>
      <c r="D325" s="204" t="s">
        <v>138</v>
      </c>
      <c r="E325" s="215" t="s">
        <v>19</v>
      </c>
      <c r="F325" s="216" t="s">
        <v>637</v>
      </c>
      <c r="G325" s="214"/>
      <c r="H325" s="217">
        <v>104.9</v>
      </c>
      <c r="I325" s="218"/>
      <c r="J325" s="214"/>
      <c r="K325" s="214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138</v>
      </c>
      <c r="AU325" s="223" t="s">
        <v>79</v>
      </c>
      <c r="AV325" s="14" t="s">
        <v>79</v>
      </c>
      <c r="AW325" s="14" t="s">
        <v>31</v>
      </c>
      <c r="AX325" s="14" t="s">
        <v>69</v>
      </c>
      <c r="AY325" s="223" t="s">
        <v>129</v>
      </c>
    </row>
    <row r="326" spans="1:65" s="13" customFormat="1" ht="11.25">
      <c r="B326" s="202"/>
      <c r="C326" s="203"/>
      <c r="D326" s="204" t="s">
        <v>138</v>
      </c>
      <c r="E326" s="205" t="s">
        <v>19</v>
      </c>
      <c r="F326" s="206" t="s">
        <v>170</v>
      </c>
      <c r="G326" s="203"/>
      <c r="H326" s="205" t="s">
        <v>19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138</v>
      </c>
      <c r="AU326" s="212" t="s">
        <v>79</v>
      </c>
      <c r="AV326" s="13" t="s">
        <v>77</v>
      </c>
      <c r="AW326" s="13" t="s">
        <v>31</v>
      </c>
      <c r="AX326" s="13" t="s">
        <v>69</v>
      </c>
      <c r="AY326" s="212" t="s">
        <v>129</v>
      </c>
    </row>
    <row r="327" spans="1:65" s="14" customFormat="1" ht="11.25">
      <c r="B327" s="213"/>
      <c r="C327" s="214"/>
      <c r="D327" s="204" t="s">
        <v>138</v>
      </c>
      <c r="E327" s="215" t="s">
        <v>19</v>
      </c>
      <c r="F327" s="216" t="s">
        <v>638</v>
      </c>
      <c r="G327" s="214"/>
      <c r="H327" s="217">
        <v>73.8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138</v>
      </c>
      <c r="AU327" s="223" t="s">
        <v>79</v>
      </c>
      <c r="AV327" s="14" t="s">
        <v>79</v>
      </c>
      <c r="AW327" s="14" t="s">
        <v>31</v>
      </c>
      <c r="AX327" s="14" t="s">
        <v>69</v>
      </c>
      <c r="AY327" s="223" t="s">
        <v>129</v>
      </c>
    </row>
    <row r="328" spans="1:65" s="13" customFormat="1" ht="11.25">
      <c r="B328" s="202"/>
      <c r="C328" s="203"/>
      <c r="D328" s="204" t="s">
        <v>138</v>
      </c>
      <c r="E328" s="205" t="s">
        <v>19</v>
      </c>
      <c r="F328" s="206" t="s">
        <v>172</v>
      </c>
      <c r="G328" s="203"/>
      <c r="H328" s="205" t="s">
        <v>19</v>
      </c>
      <c r="I328" s="207"/>
      <c r="J328" s="203"/>
      <c r="K328" s="203"/>
      <c r="L328" s="208"/>
      <c r="M328" s="209"/>
      <c r="N328" s="210"/>
      <c r="O328" s="210"/>
      <c r="P328" s="210"/>
      <c r="Q328" s="210"/>
      <c r="R328" s="210"/>
      <c r="S328" s="210"/>
      <c r="T328" s="211"/>
      <c r="AT328" s="212" t="s">
        <v>138</v>
      </c>
      <c r="AU328" s="212" t="s">
        <v>79</v>
      </c>
      <c r="AV328" s="13" t="s">
        <v>77</v>
      </c>
      <c r="AW328" s="13" t="s">
        <v>31</v>
      </c>
      <c r="AX328" s="13" t="s">
        <v>69</v>
      </c>
      <c r="AY328" s="212" t="s">
        <v>129</v>
      </c>
    </row>
    <row r="329" spans="1:65" s="14" customFormat="1" ht="11.25">
      <c r="B329" s="213"/>
      <c r="C329" s="214"/>
      <c r="D329" s="204" t="s">
        <v>138</v>
      </c>
      <c r="E329" s="215" t="s">
        <v>19</v>
      </c>
      <c r="F329" s="216" t="s">
        <v>639</v>
      </c>
      <c r="G329" s="214"/>
      <c r="H329" s="217">
        <v>59</v>
      </c>
      <c r="I329" s="218"/>
      <c r="J329" s="214"/>
      <c r="K329" s="214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138</v>
      </c>
      <c r="AU329" s="223" t="s">
        <v>79</v>
      </c>
      <c r="AV329" s="14" t="s">
        <v>79</v>
      </c>
      <c r="AW329" s="14" t="s">
        <v>31</v>
      </c>
      <c r="AX329" s="14" t="s">
        <v>69</v>
      </c>
      <c r="AY329" s="223" t="s">
        <v>129</v>
      </c>
    </row>
    <row r="330" spans="1:65" s="13" customFormat="1" ht="11.25">
      <c r="B330" s="202"/>
      <c r="C330" s="203"/>
      <c r="D330" s="204" t="s">
        <v>138</v>
      </c>
      <c r="E330" s="205" t="s">
        <v>19</v>
      </c>
      <c r="F330" s="206" t="s">
        <v>174</v>
      </c>
      <c r="G330" s="203"/>
      <c r="H330" s="205" t="s">
        <v>19</v>
      </c>
      <c r="I330" s="207"/>
      <c r="J330" s="203"/>
      <c r="K330" s="203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138</v>
      </c>
      <c r="AU330" s="212" t="s">
        <v>79</v>
      </c>
      <c r="AV330" s="13" t="s">
        <v>77</v>
      </c>
      <c r="AW330" s="13" t="s">
        <v>31</v>
      </c>
      <c r="AX330" s="13" t="s">
        <v>69</v>
      </c>
      <c r="AY330" s="212" t="s">
        <v>129</v>
      </c>
    </row>
    <row r="331" spans="1:65" s="14" customFormat="1" ht="11.25">
      <c r="B331" s="213"/>
      <c r="C331" s="214"/>
      <c r="D331" s="204" t="s">
        <v>138</v>
      </c>
      <c r="E331" s="215" t="s">
        <v>19</v>
      </c>
      <c r="F331" s="216" t="s">
        <v>640</v>
      </c>
      <c r="G331" s="214"/>
      <c r="H331" s="217">
        <v>49.2</v>
      </c>
      <c r="I331" s="218"/>
      <c r="J331" s="214"/>
      <c r="K331" s="214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138</v>
      </c>
      <c r="AU331" s="223" t="s">
        <v>79</v>
      </c>
      <c r="AV331" s="14" t="s">
        <v>79</v>
      </c>
      <c r="AW331" s="14" t="s">
        <v>31</v>
      </c>
      <c r="AX331" s="14" t="s">
        <v>69</v>
      </c>
      <c r="AY331" s="223" t="s">
        <v>129</v>
      </c>
    </row>
    <row r="332" spans="1:65" s="15" customFormat="1" ht="11.25">
      <c r="B332" s="224"/>
      <c r="C332" s="225"/>
      <c r="D332" s="204" t="s">
        <v>138</v>
      </c>
      <c r="E332" s="226" t="s">
        <v>19</v>
      </c>
      <c r="F332" s="227" t="s">
        <v>142</v>
      </c>
      <c r="G332" s="225"/>
      <c r="H332" s="228">
        <v>393.8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AT332" s="234" t="s">
        <v>138</v>
      </c>
      <c r="AU332" s="234" t="s">
        <v>79</v>
      </c>
      <c r="AV332" s="15" t="s">
        <v>137</v>
      </c>
      <c r="AW332" s="15" t="s">
        <v>31</v>
      </c>
      <c r="AX332" s="15" t="s">
        <v>77</v>
      </c>
      <c r="AY332" s="234" t="s">
        <v>129</v>
      </c>
    </row>
    <row r="333" spans="1:65" s="2" customFormat="1" ht="16.5" customHeight="1">
      <c r="A333" s="36"/>
      <c r="B333" s="37"/>
      <c r="C333" s="189" t="s">
        <v>216</v>
      </c>
      <c r="D333" s="189" t="s">
        <v>132</v>
      </c>
      <c r="E333" s="190" t="s">
        <v>641</v>
      </c>
      <c r="F333" s="191" t="s">
        <v>642</v>
      </c>
      <c r="G333" s="192" t="s">
        <v>202</v>
      </c>
      <c r="H333" s="193">
        <v>320</v>
      </c>
      <c r="I333" s="194"/>
      <c r="J333" s="195">
        <f>ROUND(I333*H333,2)</f>
        <v>0</v>
      </c>
      <c r="K333" s="191" t="s">
        <v>386</v>
      </c>
      <c r="L333" s="41"/>
      <c r="M333" s="196" t="s">
        <v>19</v>
      </c>
      <c r="N333" s="197" t="s">
        <v>40</v>
      </c>
      <c r="O333" s="66"/>
      <c r="P333" s="198">
        <f>O333*H333</f>
        <v>0</v>
      </c>
      <c r="Q333" s="198">
        <v>0</v>
      </c>
      <c r="R333" s="198">
        <f>Q333*H333</f>
        <v>0</v>
      </c>
      <c r="S333" s="198">
        <v>0</v>
      </c>
      <c r="T333" s="199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00" t="s">
        <v>178</v>
      </c>
      <c r="AT333" s="200" t="s">
        <v>132</v>
      </c>
      <c r="AU333" s="200" t="s">
        <v>79</v>
      </c>
      <c r="AY333" s="19" t="s">
        <v>129</v>
      </c>
      <c r="BE333" s="201">
        <f>IF(N333="základní",J333,0)</f>
        <v>0</v>
      </c>
      <c r="BF333" s="201">
        <f>IF(N333="snížená",J333,0)</f>
        <v>0</v>
      </c>
      <c r="BG333" s="201">
        <f>IF(N333="zákl. přenesená",J333,0)</f>
        <v>0</v>
      </c>
      <c r="BH333" s="201">
        <f>IF(N333="sníž. přenesená",J333,0)</f>
        <v>0</v>
      </c>
      <c r="BI333" s="201">
        <f>IF(N333="nulová",J333,0)</f>
        <v>0</v>
      </c>
      <c r="BJ333" s="19" t="s">
        <v>77</v>
      </c>
      <c r="BK333" s="201">
        <f>ROUND(I333*H333,2)</f>
        <v>0</v>
      </c>
      <c r="BL333" s="19" t="s">
        <v>178</v>
      </c>
      <c r="BM333" s="200" t="s">
        <v>643</v>
      </c>
    </row>
    <row r="334" spans="1:65" s="13" customFormat="1" ht="11.25">
      <c r="B334" s="202"/>
      <c r="C334" s="203"/>
      <c r="D334" s="204" t="s">
        <v>138</v>
      </c>
      <c r="E334" s="205" t="s">
        <v>19</v>
      </c>
      <c r="F334" s="206" t="s">
        <v>139</v>
      </c>
      <c r="G334" s="203"/>
      <c r="H334" s="205" t="s">
        <v>19</v>
      </c>
      <c r="I334" s="207"/>
      <c r="J334" s="203"/>
      <c r="K334" s="203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138</v>
      </c>
      <c r="AU334" s="212" t="s">
        <v>79</v>
      </c>
      <c r="AV334" s="13" t="s">
        <v>77</v>
      </c>
      <c r="AW334" s="13" t="s">
        <v>31</v>
      </c>
      <c r="AX334" s="13" t="s">
        <v>69</v>
      </c>
      <c r="AY334" s="212" t="s">
        <v>129</v>
      </c>
    </row>
    <row r="335" spans="1:65" s="13" customFormat="1" ht="11.25">
      <c r="B335" s="202"/>
      <c r="C335" s="203"/>
      <c r="D335" s="204" t="s">
        <v>138</v>
      </c>
      <c r="E335" s="205" t="s">
        <v>19</v>
      </c>
      <c r="F335" s="206" t="s">
        <v>644</v>
      </c>
      <c r="G335" s="203"/>
      <c r="H335" s="205" t="s">
        <v>19</v>
      </c>
      <c r="I335" s="207"/>
      <c r="J335" s="203"/>
      <c r="K335" s="203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138</v>
      </c>
      <c r="AU335" s="212" t="s">
        <v>79</v>
      </c>
      <c r="AV335" s="13" t="s">
        <v>77</v>
      </c>
      <c r="AW335" s="13" t="s">
        <v>31</v>
      </c>
      <c r="AX335" s="13" t="s">
        <v>69</v>
      </c>
      <c r="AY335" s="212" t="s">
        <v>129</v>
      </c>
    </row>
    <row r="336" spans="1:65" s="13" customFormat="1" ht="11.25">
      <c r="B336" s="202"/>
      <c r="C336" s="203"/>
      <c r="D336" s="204" t="s">
        <v>138</v>
      </c>
      <c r="E336" s="205" t="s">
        <v>19</v>
      </c>
      <c r="F336" s="206" t="s">
        <v>166</v>
      </c>
      <c r="G336" s="203"/>
      <c r="H336" s="205" t="s">
        <v>19</v>
      </c>
      <c r="I336" s="207"/>
      <c r="J336" s="203"/>
      <c r="K336" s="203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138</v>
      </c>
      <c r="AU336" s="212" t="s">
        <v>79</v>
      </c>
      <c r="AV336" s="13" t="s">
        <v>77</v>
      </c>
      <c r="AW336" s="13" t="s">
        <v>31</v>
      </c>
      <c r="AX336" s="13" t="s">
        <v>69</v>
      </c>
      <c r="AY336" s="212" t="s">
        <v>129</v>
      </c>
    </row>
    <row r="337" spans="1:65" s="14" customFormat="1" ht="11.25">
      <c r="B337" s="213"/>
      <c r="C337" s="214"/>
      <c r="D337" s="204" t="s">
        <v>138</v>
      </c>
      <c r="E337" s="215" t="s">
        <v>19</v>
      </c>
      <c r="F337" s="216" t="s">
        <v>636</v>
      </c>
      <c r="G337" s="214"/>
      <c r="H337" s="217">
        <v>106.9</v>
      </c>
      <c r="I337" s="218"/>
      <c r="J337" s="214"/>
      <c r="K337" s="214"/>
      <c r="L337" s="219"/>
      <c r="M337" s="220"/>
      <c r="N337" s="221"/>
      <c r="O337" s="221"/>
      <c r="P337" s="221"/>
      <c r="Q337" s="221"/>
      <c r="R337" s="221"/>
      <c r="S337" s="221"/>
      <c r="T337" s="222"/>
      <c r="AT337" s="223" t="s">
        <v>138</v>
      </c>
      <c r="AU337" s="223" t="s">
        <v>79</v>
      </c>
      <c r="AV337" s="14" t="s">
        <v>79</v>
      </c>
      <c r="AW337" s="14" t="s">
        <v>31</v>
      </c>
      <c r="AX337" s="14" t="s">
        <v>69</v>
      </c>
      <c r="AY337" s="223" t="s">
        <v>129</v>
      </c>
    </row>
    <row r="338" spans="1:65" s="13" customFormat="1" ht="11.25">
      <c r="B338" s="202"/>
      <c r="C338" s="203"/>
      <c r="D338" s="204" t="s">
        <v>138</v>
      </c>
      <c r="E338" s="205" t="s">
        <v>19</v>
      </c>
      <c r="F338" s="206" t="s">
        <v>168</v>
      </c>
      <c r="G338" s="203"/>
      <c r="H338" s="205" t="s">
        <v>19</v>
      </c>
      <c r="I338" s="207"/>
      <c r="J338" s="203"/>
      <c r="K338" s="203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138</v>
      </c>
      <c r="AU338" s="212" t="s">
        <v>79</v>
      </c>
      <c r="AV338" s="13" t="s">
        <v>77</v>
      </c>
      <c r="AW338" s="13" t="s">
        <v>31</v>
      </c>
      <c r="AX338" s="13" t="s">
        <v>69</v>
      </c>
      <c r="AY338" s="212" t="s">
        <v>129</v>
      </c>
    </row>
    <row r="339" spans="1:65" s="14" customFormat="1" ht="11.25">
      <c r="B339" s="213"/>
      <c r="C339" s="214"/>
      <c r="D339" s="204" t="s">
        <v>138</v>
      </c>
      <c r="E339" s="215" t="s">
        <v>19</v>
      </c>
      <c r="F339" s="216" t="s">
        <v>637</v>
      </c>
      <c r="G339" s="214"/>
      <c r="H339" s="217">
        <v>104.9</v>
      </c>
      <c r="I339" s="218"/>
      <c r="J339" s="214"/>
      <c r="K339" s="214"/>
      <c r="L339" s="219"/>
      <c r="M339" s="220"/>
      <c r="N339" s="221"/>
      <c r="O339" s="221"/>
      <c r="P339" s="221"/>
      <c r="Q339" s="221"/>
      <c r="R339" s="221"/>
      <c r="S339" s="221"/>
      <c r="T339" s="222"/>
      <c r="AT339" s="223" t="s">
        <v>138</v>
      </c>
      <c r="AU339" s="223" t="s">
        <v>79</v>
      </c>
      <c r="AV339" s="14" t="s">
        <v>79</v>
      </c>
      <c r="AW339" s="14" t="s">
        <v>31</v>
      </c>
      <c r="AX339" s="14" t="s">
        <v>69</v>
      </c>
      <c r="AY339" s="223" t="s">
        <v>129</v>
      </c>
    </row>
    <row r="340" spans="1:65" s="13" customFormat="1" ht="11.25">
      <c r="B340" s="202"/>
      <c r="C340" s="203"/>
      <c r="D340" s="204" t="s">
        <v>138</v>
      </c>
      <c r="E340" s="205" t="s">
        <v>19</v>
      </c>
      <c r="F340" s="206" t="s">
        <v>172</v>
      </c>
      <c r="G340" s="203"/>
      <c r="H340" s="205" t="s">
        <v>19</v>
      </c>
      <c r="I340" s="207"/>
      <c r="J340" s="203"/>
      <c r="K340" s="203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138</v>
      </c>
      <c r="AU340" s="212" t="s">
        <v>79</v>
      </c>
      <c r="AV340" s="13" t="s">
        <v>77</v>
      </c>
      <c r="AW340" s="13" t="s">
        <v>31</v>
      </c>
      <c r="AX340" s="13" t="s">
        <v>69</v>
      </c>
      <c r="AY340" s="212" t="s">
        <v>129</v>
      </c>
    </row>
    <row r="341" spans="1:65" s="14" customFormat="1" ht="11.25">
      <c r="B341" s="213"/>
      <c r="C341" s="214"/>
      <c r="D341" s="204" t="s">
        <v>138</v>
      </c>
      <c r="E341" s="215" t="s">
        <v>19</v>
      </c>
      <c r="F341" s="216" t="s">
        <v>639</v>
      </c>
      <c r="G341" s="214"/>
      <c r="H341" s="217">
        <v>59</v>
      </c>
      <c r="I341" s="218"/>
      <c r="J341" s="214"/>
      <c r="K341" s="214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138</v>
      </c>
      <c r="AU341" s="223" t="s">
        <v>79</v>
      </c>
      <c r="AV341" s="14" t="s">
        <v>79</v>
      </c>
      <c r="AW341" s="14" t="s">
        <v>31</v>
      </c>
      <c r="AX341" s="14" t="s">
        <v>69</v>
      </c>
      <c r="AY341" s="223" t="s">
        <v>129</v>
      </c>
    </row>
    <row r="342" spans="1:65" s="13" customFormat="1" ht="11.25">
      <c r="B342" s="202"/>
      <c r="C342" s="203"/>
      <c r="D342" s="204" t="s">
        <v>138</v>
      </c>
      <c r="E342" s="205" t="s">
        <v>19</v>
      </c>
      <c r="F342" s="206" t="s">
        <v>174</v>
      </c>
      <c r="G342" s="203"/>
      <c r="H342" s="205" t="s">
        <v>19</v>
      </c>
      <c r="I342" s="207"/>
      <c r="J342" s="203"/>
      <c r="K342" s="203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138</v>
      </c>
      <c r="AU342" s="212" t="s">
        <v>79</v>
      </c>
      <c r="AV342" s="13" t="s">
        <v>77</v>
      </c>
      <c r="AW342" s="13" t="s">
        <v>31</v>
      </c>
      <c r="AX342" s="13" t="s">
        <v>69</v>
      </c>
      <c r="AY342" s="212" t="s">
        <v>129</v>
      </c>
    </row>
    <row r="343" spans="1:65" s="14" customFormat="1" ht="11.25">
      <c r="B343" s="213"/>
      <c r="C343" s="214"/>
      <c r="D343" s="204" t="s">
        <v>138</v>
      </c>
      <c r="E343" s="215" t="s">
        <v>19</v>
      </c>
      <c r="F343" s="216" t="s">
        <v>640</v>
      </c>
      <c r="G343" s="214"/>
      <c r="H343" s="217">
        <v>49.2</v>
      </c>
      <c r="I343" s="218"/>
      <c r="J343" s="214"/>
      <c r="K343" s="214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138</v>
      </c>
      <c r="AU343" s="223" t="s">
        <v>79</v>
      </c>
      <c r="AV343" s="14" t="s">
        <v>79</v>
      </c>
      <c r="AW343" s="14" t="s">
        <v>31</v>
      </c>
      <c r="AX343" s="14" t="s">
        <v>69</v>
      </c>
      <c r="AY343" s="223" t="s">
        <v>129</v>
      </c>
    </row>
    <row r="344" spans="1:65" s="15" customFormat="1" ht="11.25">
      <c r="B344" s="224"/>
      <c r="C344" s="225"/>
      <c r="D344" s="204" t="s">
        <v>138</v>
      </c>
      <c r="E344" s="226" t="s">
        <v>19</v>
      </c>
      <c r="F344" s="227" t="s">
        <v>142</v>
      </c>
      <c r="G344" s="225"/>
      <c r="H344" s="228">
        <v>320</v>
      </c>
      <c r="I344" s="229"/>
      <c r="J344" s="225"/>
      <c r="K344" s="225"/>
      <c r="L344" s="230"/>
      <c r="M344" s="231"/>
      <c r="N344" s="232"/>
      <c r="O344" s="232"/>
      <c r="P344" s="232"/>
      <c r="Q344" s="232"/>
      <c r="R344" s="232"/>
      <c r="S344" s="232"/>
      <c r="T344" s="233"/>
      <c r="AT344" s="234" t="s">
        <v>138</v>
      </c>
      <c r="AU344" s="234" t="s">
        <v>79</v>
      </c>
      <c r="AV344" s="15" t="s">
        <v>137</v>
      </c>
      <c r="AW344" s="15" t="s">
        <v>31</v>
      </c>
      <c r="AX344" s="15" t="s">
        <v>77</v>
      </c>
      <c r="AY344" s="234" t="s">
        <v>129</v>
      </c>
    </row>
    <row r="345" spans="1:65" s="2" customFormat="1" ht="16.5" customHeight="1">
      <c r="A345" s="36"/>
      <c r="B345" s="37"/>
      <c r="C345" s="249" t="s">
        <v>645</v>
      </c>
      <c r="D345" s="249" t="s">
        <v>537</v>
      </c>
      <c r="E345" s="250" t="s">
        <v>646</v>
      </c>
      <c r="F345" s="251" t="s">
        <v>647</v>
      </c>
      <c r="G345" s="252" t="s">
        <v>202</v>
      </c>
      <c r="H345" s="253">
        <v>352</v>
      </c>
      <c r="I345" s="254"/>
      <c r="J345" s="255">
        <f>ROUND(I345*H345,2)</f>
        <v>0</v>
      </c>
      <c r="K345" s="251" t="s">
        <v>386</v>
      </c>
      <c r="L345" s="256"/>
      <c r="M345" s="257" t="s">
        <v>19</v>
      </c>
      <c r="N345" s="258" t="s">
        <v>40</v>
      </c>
      <c r="O345" s="66"/>
      <c r="P345" s="198">
        <f>O345*H345</f>
        <v>0</v>
      </c>
      <c r="Q345" s="198">
        <v>0</v>
      </c>
      <c r="R345" s="198">
        <f>Q345*H345</f>
        <v>0</v>
      </c>
      <c r="S345" s="198">
        <v>0</v>
      </c>
      <c r="T345" s="199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00" t="s">
        <v>223</v>
      </c>
      <c r="AT345" s="200" t="s">
        <v>537</v>
      </c>
      <c r="AU345" s="200" t="s">
        <v>79</v>
      </c>
      <c r="AY345" s="19" t="s">
        <v>129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9" t="s">
        <v>77</v>
      </c>
      <c r="BK345" s="201">
        <f>ROUND(I345*H345,2)</f>
        <v>0</v>
      </c>
      <c r="BL345" s="19" t="s">
        <v>178</v>
      </c>
      <c r="BM345" s="200" t="s">
        <v>648</v>
      </c>
    </row>
    <row r="346" spans="1:65" s="14" customFormat="1" ht="11.25">
      <c r="B346" s="213"/>
      <c r="C346" s="214"/>
      <c r="D346" s="204" t="s">
        <v>138</v>
      </c>
      <c r="E346" s="215" t="s">
        <v>19</v>
      </c>
      <c r="F346" s="216" t="s">
        <v>649</v>
      </c>
      <c r="G346" s="214"/>
      <c r="H346" s="217">
        <v>352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138</v>
      </c>
      <c r="AU346" s="223" t="s">
        <v>79</v>
      </c>
      <c r="AV346" s="14" t="s">
        <v>79</v>
      </c>
      <c r="AW346" s="14" t="s">
        <v>31</v>
      </c>
      <c r="AX346" s="14" t="s">
        <v>69</v>
      </c>
      <c r="AY346" s="223" t="s">
        <v>129</v>
      </c>
    </row>
    <row r="347" spans="1:65" s="15" customFormat="1" ht="11.25">
      <c r="B347" s="224"/>
      <c r="C347" s="225"/>
      <c r="D347" s="204" t="s">
        <v>138</v>
      </c>
      <c r="E347" s="226" t="s">
        <v>19</v>
      </c>
      <c r="F347" s="227" t="s">
        <v>142</v>
      </c>
      <c r="G347" s="225"/>
      <c r="H347" s="228">
        <v>352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AT347" s="234" t="s">
        <v>138</v>
      </c>
      <c r="AU347" s="234" t="s">
        <v>79</v>
      </c>
      <c r="AV347" s="15" t="s">
        <v>137</v>
      </c>
      <c r="AW347" s="15" t="s">
        <v>31</v>
      </c>
      <c r="AX347" s="15" t="s">
        <v>77</v>
      </c>
      <c r="AY347" s="234" t="s">
        <v>129</v>
      </c>
    </row>
    <row r="348" spans="1:65" s="2" customFormat="1" ht="16.5" customHeight="1">
      <c r="A348" s="36"/>
      <c r="B348" s="37"/>
      <c r="C348" s="189" t="s">
        <v>267</v>
      </c>
      <c r="D348" s="189" t="s">
        <v>132</v>
      </c>
      <c r="E348" s="190" t="s">
        <v>650</v>
      </c>
      <c r="F348" s="191" t="s">
        <v>651</v>
      </c>
      <c r="G348" s="192" t="s">
        <v>202</v>
      </c>
      <c r="H348" s="193">
        <v>98.5</v>
      </c>
      <c r="I348" s="194"/>
      <c r="J348" s="195">
        <f>ROUND(I348*H348,2)</f>
        <v>0</v>
      </c>
      <c r="K348" s="191" t="s">
        <v>386</v>
      </c>
      <c r="L348" s="41"/>
      <c r="M348" s="196" t="s">
        <v>19</v>
      </c>
      <c r="N348" s="197" t="s">
        <v>40</v>
      </c>
      <c r="O348" s="66"/>
      <c r="P348" s="198">
        <f>O348*H348</f>
        <v>0</v>
      </c>
      <c r="Q348" s="198">
        <v>0</v>
      </c>
      <c r="R348" s="198">
        <f>Q348*H348</f>
        <v>0</v>
      </c>
      <c r="S348" s="198">
        <v>0</v>
      </c>
      <c r="T348" s="199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00" t="s">
        <v>178</v>
      </c>
      <c r="AT348" s="200" t="s">
        <v>132</v>
      </c>
      <c r="AU348" s="200" t="s">
        <v>79</v>
      </c>
      <c r="AY348" s="19" t="s">
        <v>129</v>
      </c>
      <c r="BE348" s="201">
        <f>IF(N348="základní",J348,0)</f>
        <v>0</v>
      </c>
      <c r="BF348" s="201">
        <f>IF(N348="snížená",J348,0)</f>
        <v>0</v>
      </c>
      <c r="BG348" s="201">
        <f>IF(N348="zákl. přenesená",J348,0)</f>
        <v>0</v>
      </c>
      <c r="BH348" s="201">
        <f>IF(N348="sníž. přenesená",J348,0)</f>
        <v>0</v>
      </c>
      <c r="BI348" s="201">
        <f>IF(N348="nulová",J348,0)</f>
        <v>0</v>
      </c>
      <c r="BJ348" s="19" t="s">
        <v>77</v>
      </c>
      <c r="BK348" s="201">
        <f>ROUND(I348*H348,2)</f>
        <v>0</v>
      </c>
      <c r="BL348" s="19" t="s">
        <v>178</v>
      </c>
      <c r="BM348" s="200" t="s">
        <v>652</v>
      </c>
    </row>
    <row r="349" spans="1:65" s="13" customFormat="1" ht="11.25">
      <c r="B349" s="202"/>
      <c r="C349" s="203"/>
      <c r="D349" s="204" t="s">
        <v>138</v>
      </c>
      <c r="E349" s="205" t="s">
        <v>19</v>
      </c>
      <c r="F349" s="206" t="s">
        <v>139</v>
      </c>
      <c r="G349" s="203"/>
      <c r="H349" s="205" t="s">
        <v>19</v>
      </c>
      <c r="I349" s="207"/>
      <c r="J349" s="203"/>
      <c r="K349" s="203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138</v>
      </c>
      <c r="AU349" s="212" t="s">
        <v>79</v>
      </c>
      <c r="AV349" s="13" t="s">
        <v>77</v>
      </c>
      <c r="AW349" s="13" t="s">
        <v>31</v>
      </c>
      <c r="AX349" s="13" t="s">
        <v>69</v>
      </c>
      <c r="AY349" s="212" t="s">
        <v>129</v>
      </c>
    </row>
    <row r="350" spans="1:65" s="13" customFormat="1" ht="11.25">
      <c r="B350" s="202"/>
      <c r="C350" s="203"/>
      <c r="D350" s="204" t="s">
        <v>138</v>
      </c>
      <c r="E350" s="205" t="s">
        <v>19</v>
      </c>
      <c r="F350" s="206" t="s">
        <v>653</v>
      </c>
      <c r="G350" s="203"/>
      <c r="H350" s="205" t="s">
        <v>19</v>
      </c>
      <c r="I350" s="207"/>
      <c r="J350" s="203"/>
      <c r="K350" s="203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138</v>
      </c>
      <c r="AU350" s="212" t="s">
        <v>79</v>
      </c>
      <c r="AV350" s="13" t="s">
        <v>77</v>
      </c>
      <c r="AW350" s="13" t="s">
        <v>31</v>
      </c>
      <c r="AX350" s="13" t="s">
        <v>69</v>
      </c>
      <c r="AY350" s="212" t="s">
        <v>129</v>
      </c>
    </row>
    <row r="351" spans="1:65" s="13" customFormat="1" ht="11.25">
      <c r="B351" s="202"/>
      <c r="C351" s="203"/>
      <c r="D351" s="204" t="s">
        <v>138</v>
      </c>
      <c r="E351" s="205" t="s">
        <v>19</v>
      </c>
      <c r="F351" s="206" t="s">
        <v>166</v>
      </c>
      <c r="G351" s="203"/>
      <c r="H351" s="205" t="s">
        <v>19</v>
      </c>
      <c r="I351" s="207"/>
      <c r="J351" s="203"/>
      <c r="K351" s="203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138</v>
      </c>
      <c r="AU351" s="212" t="s">
        <v>79</v>
      </c>
      <c r="AV351" s="13" t="s">
        <v>77</v>
      </c>
      <c r="AW351" s="13" t="s">
        <v>31</v>
      </c>
      <c r="AX351" s="13" t="s">
        <v>69</v>
      </c>
      <c r="AY351" s="212" t="s">
        <v>129</v>
      </c>
    </row>
    <row r="352" spans="1:65" s="14" customFormat="1" ht="11.25">
      <c r="B352" s="213"/>
      <c r="C352" s="214"/>
      <c r="D352" s="204" t="s">
        <v>138</v>
      </c>
      <c r="E352" s="215" t="s">
        <v>19</v>
      </c>
      <c r="F352" s="216" t="s">
        <v>353</v>
      </c>
      <c r="G352" s="214"/>
      <c r="H352" s="217">
        <v>22.8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138</v>
      </c>
      <c r="AU352" s="223" t="s">
        <v>79</v>
      </c>
      <c r="AV352" s="14" t="s">
        <v>79</v>
      </c>
      <c r="AW352" s="14" t="s">
        <v>31</v>
      </c>
      <c r="AX352" s="14" t="s">
        <v>69</v>
      </c>
      <c r="AY352" s="223" t="s">
        <v>129</v>
      </c>
    </row>
    <row r="353" spans="1:65" s="13" customFormat="1" ht="11.25">
      <c r="B353" s="202"/>
      <c r="C353" s="203"/>
      <c r="D353" s="204" t="s">
        <v>138</v>
      </c>
      <c r="E353" s="205" t="s">
        <v>19</v>
      </c>
      <c r="F353" s="206" t="s">
        <v>168</v>
      </c>
      <c r="G353" s="203"/>
      <c r="H353" s="205" t="s">
        <v>19</v>
      </c>
      <c r="I353" s="207"/>
      <c r="J353" s="203"/>
      <c r="K353" s="203"/>
      <c r="L353" s="208"/>
      <c r="M353" s="209"/>
      <c r="N353" s="210"/>
      <c r="O353" s="210"/>
      <c r="P353" s="210"/>
      <c r="Q353" s="210"/>
      <c r="R353" s="210"/>
      <c r="S353" s="210"/>
      <c r="T353" s="211"/>
      <c r="AT353" s="212" t="s">
        <v>138</v>
      </c>
      <c r="AU353" s="212" t="s">
        <v>79</v>
      </c>
      <c r="AV353" s="13" t="s">
        <v>77</v>
      </c>
      <c r="AW353" s="13" t="s">
        <v>31</v>
      </c>
      <c r="AX353" s="13" t="s">
        <v>69</v>
      </c>
      <c r="AY353" s="212" t="s">
        <v>129</v>
      </c>
    </row>
    <row r="354" spans="1:65" s="14" customFormat="1" ht="11.25">
      <c r="B354" s="213"/>
      <c r="C354" s="214"/>
      <c r="D354" s="204" t="s">
        <v>138</v>
      </c>
      <c r="E354" s="215" t="s">
        <v>19</v>
      </c>
      <c r="F354" s="216" t="s">
        <v>354</v>
      </c>
      <c r="G354" s="214"/>
      <c r="H354" s="217">
        <v>22.6</v>
      </c>
      <c r="I354" s="218"/>
      <c r="J354" s="214"/>
      <c r="K354" s="214"/>
      <c r="L354" s="219"/>
      <c r="M354" s="220"/>
      <c r="N354" s="221"/>
      <c r="O354" s="221"/>
      <c r="P354" s="221"/>
      <c r="Q354" s="221"/>
      <c r="R354" s="221"/>
      <c r="S354" s="221"/>
      <c r="T354" s="222"/>
      <c r="AT354" s="223" t="s">
        <v>138</v>
      </c>
      <c r="AU354" s="223" t="s">
        <v>79</v>
      </c>
      <c r="AV354" s="14" t="s">
        <v>79</v>
      </c>
      <c r="AW354" s="14" t="s">
        <v>31</v>
      </c>
      <c r="AX354" s="14" t="s">
        <v>69</v>
      </c>
      <c r="AY354" s="223" t="s">
        <v>129</v>
      </c>
    </row>
    <row r="355" spans="1:65" s="13" customFormat="1" ht="11.25">
      <c r="B355" s="202"/>
      <c r="C355" s="203"/>
      <c r="D355" s="204" t="s">
        <v>138</v>
      </c>
      <c r="E355" s="205" t="s">
        <v>19</v>
      </c>
      <c r="F355" s="206" t="s">
        <v>172</v>
      </c>
      <c r="G355" s="203"/>
      <c r="H355" s="205" t="s">
        <v>19</v>
      </c>
      <c r="I355" s="207"/>
      <c r="J355" s="203"/>
      <c r="K355" s="203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138</v>
      </c>
      <c r="AU355" s="212" t="s">
        <v>79</v>
      </c>
      <c r="AV355" s="13" t="s">
        <v>77</v>
      </c>
      <c r="AW355" s="13" t="s">
        <v>31</v>
      </c>
      <c r="AX355" s="13" t="s">
        <v>69</v>
      </c>
      <c r="AY355" s="212" t="s">
        <v>129</v>
      </c>
    </row>
    <row r="356" spans="1:65" s="14" customFormat="1" ht="11.25">
      <c r="B356" s="213"/>
      <c r="C356" s="214"/>
      <c r="D356" s="204" t="s">
        <v>138</v>
      </c>
      <c r="E356" s="215" t="s">
        <v>19</v>
      </c>
      <c r="F356" s="216" t="s">
        <v>355</v>
      </c>
      <c r="G356" s="214"/>
      <c r="H356" s="217">
        <v>39.700000000000003</v>
      </c>
      <c r="I356" s="218"/>
      <c r="J356" s="214"/>
      <c r="K356" s="214"/>
      <c r="L356" s="219"/>
      <c r="M356" s="220"/>
      <c r="N356" s="221"/>
      <c r="O356" s="221"/>
      <c r="P356" s="221"/>
      <c r="Q356" s="221"/>
      <c r="R356" s="221"/>
      <c r="S356" s="221"/>
      <c r="T356" s="222"/>
      <c r="AT356" s="223" t="s">
        <v>138</v>
      </c>
      <c r="AU356" s="223" t="s">
        <v>79</v>
      </c>
      <c r="AV356" s="14" t="s">
        <v>79</v>
      </c>
      <c r="AW356" s="14" t="s">
        <v>31</v>
      </c>
      <c r="AX356" s="14" t="s">
        <v>69</v>
      </c>
      <c r="AY356" s="223" t="s">
        <v>129</v>
      </c>
    </row>
    <row r="357" spans="1:65" s="13" customFormat="1" ht="11.25">
      <c r="B357" s="202"/>
      <c r="C357" s="203"/>
      <c r="D357" s="204" t="s">
        <v>138</v>
      </c>
      <c r="E357" s="205" t="s">
        <v>19</v>
      </c>
      <c r="F357" s="206" t="s">
        <v>174</v>
      </c>
      <c r="G357" s="203"/>
      <c r="H357" s="205" t="s">
        <v>19</v>
      </c>
      <c r="I357" s="207"/>
      <c r="J357" s="203"/>
      <c r="K357" s="203"/>
      <c r="L357" s="208"/>
      <c r="M357" s="209"/>
      <c r="N357" s="210"/>
      <c r="O357" s="210"/>
      <c r="P357" s="210"/>
      <c r="Q357" s="210"/>
      <c r="R357" s="210"/>
      <c r="S357" s="210"/>
      <c r="T357" s="211"/>
      <c r="AT357" s="212" t="s">
        <v>138</v>
      </c>
      <c r="AU357" s="212" t="s">
        <v>79</v>
      </c>
      <c r="AV357" s="13" t="s">
        <v>77</v>
      </c>
      <c r="AW357" s="13" t="s">
        <v>31</v>
      </c>
      <c r="AX357" s="13" t="s">
        <v>69</v>
      </c>
      <c r="AY357" s="212" t="s">
        <v>129</v>
      </c>
    </row>
    <row r="358" spans="1:65" s="14" customFormat="1" ht="11.25">
      <c r="B358" s="213"/>
      <c r="C358" s="214"/>
      <c r="D358" s="204" t="s">
        <v>138</v>
      </c>
      <c r="E358" s="215" t="s">
        <v>19</v>
      </c>
      <c r="F358" s="216" t="s">
        <v>356</v>
      </c>
      <c r="G358" s="214"/>
      <c r="H358" s="217">
        <v>13.4</v>
      </c>
      <c r="I358" s="218"/>
      <c r="J358" s="214"/>
      <c r="K358" s="214"/>
      <c r="L358" s="219"/>
      <c r="M358" s="220"/>
      <c r="N358" s="221"/>
      <c r="O358" s="221"/>
      <c r="P358" s="221"/>
      <c r="Q358" s="221"/>
      <c r="R358" s="221"/>
      <c r="S358" s="221"/>
      <c r="T358" s="222"/>
      <c r="AT358" s="223" t="s">
        <v>138</v>
      </c>
      <c r="AU358" s="223" t="s">
        <v>79</v>
      </c>
      <c r="AV358" s="14" t="s">
        <v>79</v>
      </c>
      <c r="AW358" s="14" t="s">
        <v>31</v>
      </c>
      <c r="AX358" s="14" t="s">
        <v>69</v>
      </c>
      <c r="AY358" s="223" t="s">
        <v>129</v>
      </c>
    </row>
    <row r="359" spans="1:65" s="15" customFormat="1" ht="11.25">
      <c r="B359" s="224"/>
      <c r="C359" s="225"/>
      <c r="D359" s="204" t="s">
        <v>138</v>
      </c>
      <c r="E359" s="226" t="s">
        <v>19</v>
      </c>
      <c r="F359" s="227" t="s">
        <v>142</v>
      </c>
      <c r="G359" s="225"/>
      <c r="H359" s="228">
        <v>98.500000000000014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AT359" s="234" t="s">
        <v>138</v>
      </c>
      <c r="AU359" s="234" t="s">
        <v>79</v>
      </c>
      <c r="AV359" s="15" t="s">
        <v>137</v>
      </c>
      <c r="AW359" s="15" t="s">
        <v>31</v>
      </c>
      <c r="AX359" s="15" t="s">
        <v>77</v>
      </c>
      <c r="AY359" s="234" t="s">
        <v>129</v>
      </c>
    </row>
    <row r="360" spans="1:65" s="2" customFormat="1" ht="16.5" customHeight="1">
      <c r="A360" s="36"/>
      <c r="B360" s="37"/>
      <c r="C360" s="189" t="s">
        <v>654</v>
      </c>
      <c r="D360" s="189" t="s">
        <v>132</v>
      </c>
      <c r="E360" s="190" t="s">
        <v>655</v>
      </c>
      <c r="F360" s="191" t="s">
        <v>656</v>
      </c>
      <c r="G360" s="192" t="s">
        <v>202</v>
      </c>
      <c r="H360" s="193">
        <v>184.3</v>
      </c>
      <c r="I360" s="194"/>
      <c r="J360" s="195">
        <f>ROUND(I360*H360,2)</f>
        <v>0</v>
      </c>
      <c r="K360" s="191" t="s">
        <v>386</v>
      </c>
      <c r="L360" s="41"/>
      <c r="M360" s="196" t="s">
        <v>19</v>
      </c>
      <c r="N360" s="197" t="s">
        <v>40</v>
      </c>
      <c r="O360" s="66"/>
      <c r="P360" s="198">
        <f>O360*H360</f>
        <v>0</v>
      </c>
      <c r="Q360" s="198">
        <v>0</v>
      </c>
      <c r="R360" s="198">
        <f>Q360*H360</f>
        <v>0</v>
      </c>
      <c r="S360" s="198">
        <v>0</v>
      </c>
      <c r="T360" s="199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00" t="s">
        <v>178</v>
      </c>
      <c r="AT360" s="200" t="s">
        <v>132</v>
      </c>
      <c r="AU360" s="200" t="s">
        <v>79</v>
      </c>
      <c r="AY360" s="19" t="s">
        <v>129</v>
      </c>
      <c r="BE360" s="201">
        <f>IF(N360="základní",J360,0)</f>
        <v>0</v>
      </c>
      <c r="BF360" s="201">
        <f>IF(N360="snížená",J360,0)</f>
        <v>0</v>
      </c>
      <c r="BG360" s="201">
        <f>IF(N360="zákl. přenesená",J360,0)</f>
        <v>0</v>
      </c>
      <c r="BH360" s="201">
        <f>IF(N360="sníž. přenesená",J360,0)</f>
        <v>0</v>
      </c>
      <c r="BI360" s="201">
        <f>IF(N360="nulová",J360,0)</f>
        <v>0</v>
      </c>
      <c r="BJ360" s="19" t="s">
        <v>77</v>
      </c>
      <c r="BK360" s="201">
        <f>ROUND(I360*H360,2)</f>
        <v>0</v>
      </c>
      <c r="BL360" s="19" t="s">
        <v>178</v>
      </c>
      <c r="BM360" s="200" t="s">
        <v>657</v>
      </c>
    </row>
    <row r="361" spans="1:65" s="13" customFormat="1" ht="11.25">
      <c r="B361" s="202"/>
      <c r="C361" s="203"/>
      <c r="D361" s="204" t="s">
        <v>138</v>
      </c>
      <c r="E361" s="205" t="s">
        <v>19</v>
      </c>
      <c r="F361" s="206" t="s">
        <v>139</v>
      </c>
      <c r="G361" s="203"/>
      <c r="H361" s="205" t="s">
        <v>19</v>
      </c>
      <c r="I361" s="207"/>
      <c r="J361" s="203"/>
      <c r="K361" s="203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138</v>
      </c>
      <c r="AU361" s="212" t="s">
        <v>79</v>
      </c>
      <c r="AV361" s="13" t="s">
        <v>77</v>
      </c>
      <c r="AW361" s="13" t="s">
        <v>31</v>
      </c>
      <c r="AX361" s="13" t="s">
        <v>69</v>
      </c>
      <c r="AY361" s="212" t="s">
        <v>129</v>
      </c>
    </row>
    <row r="362" spans="1:65" s="13" customFormat="1" ht="11.25">
      <c r="B362" s="202"/>
      <c r="C362" s="203"/>
      <c r="D362" s="204" t="s">
        <v>138</v>
      </c>
      <c r="E362" s="205" t="s">
        <v>19</v>
      </c>
      <c r="F362" s="206" t="s">
        <v>658</v>
      </c>
      <c r="G362" s="203"/>
      <c r="H362" s="205" t="s">
        <v>19</v>
      </c>
      <c r="I362" s="207"/>
      <c r="J362" s="203"/>
      <c r="K362" s="203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138</v>
      </c>
      <c r="AU362" s="212" t="s">
        <v>79</v>
      </c>
      <c r="AV362" s="13" t="s">
        <v>77</v>
      </c>
      <c r="AW362" s="13" t="s">
        <v>31</v>
      </c>
      <c r="AX362" s="13" t="s">
        <v>69</v>
      </c>
      <c r="AY362" s="212" t="s">
        <v>129</v>
      </c>
    </row>
    <row r="363" spans="1:65" s="13" customFormat="1" ht="11.25">
      <c r="B363" s="202"/>
      <c r="C363" s="203"/>
      <c r="D363" s="204" t="s">
        <v>138</v>
      </c>
      <c r="E363" s="205" t="s">
        <v>19</v>
      </c>
      <c r="F363" s="206" t="s">
        <v>166</v>
      </c>
      <c r="G363" s="203"/>
      <c r="H363" s="205" t="s">
        <v>19</v>
      </c>
      <c r="I363" s="207"/>
      <c r="J363" s="203"/>
      <c r="K363" s="203"/>
      <c r="L363" s="208"/>
      <c r="M363" s="209"/>
      <c r="N363" s="210"/>
      <c r="O363" s="210"/>
      <c r="P363" s="210"/>
      <c r="Q363" s="210"/>
      <c r="R363" s="210"/>
      <c r="S363" s="210"/>
      <c r="T363" s="211"/>
      <c r="AT363" s="212" t="s">
        <v>138</v>
      </c>
      <c r="AU363" s="212" t="s">
        <v>79</v>
      </c>
      <c r="AV363" s="13" t="s">
        <v>77</v>
      </c>
      <c r="AW363" s="13" t="s">
        <v>31</v>
      </c>
      <c r="AX363" s="13" t="s">
        <v>69</v>
      </c>
      <c r="AY363" s="212" t="s">
        <v>129</v>
      </c>
    </row>
    <row r="364" spans="1:65" s="14" customFormat="1" ht="11.25">
      <c r="B364" s="213"/>
      <c r="C364" s="214"/>
      <c r="D364" s="204" t="s">
        <v>138</v>
      </c>
      <c r="E364" s="215" t="s">
        <v>19</v>
      </c>
      <c r="F364" s="216" t="s">
        <v>358</v>
      </c>
      <c r="G364" s="214"/>
      <c r="H364" s="217">
        <v>35.5</v>
      </c>
      <c r="I364" s="218"/>
      <c r="J364" s="214"/>
      <c r="K364" s="214"/>
      <c r="L364" s="219"/>
      <c r="M364" s="220"/>
      <c r="N364" s="221"/>
      <c r="O364" s="221"/>
      <c r="P364" s="221"/>
      <c r="Q364" s="221"/>
      <c r="R364" s="221"/>
      <c r="S364" s="221"/>
      <c r="T364" s="222"/>
      <c r="AT364" s="223" t="s">
        <v>138</v>
      </c>
      <c r="AU364" s="223" t="s">
        <v>79</v>
      </c>
      <c r="AV364" s="14" t="s">
        <v>79</v>
      </c>
      <c r="AW364" s="14" t="s">
        <v>31</v>
      </c>
      <c r="AX364" s="14" t="s">
        <v>69</v>
      </c>
      <c r="AY364" s="223" t="s">
        <v>129</v>
      </c>
    </row>
    <row r="365" spans="1:65" s="13" customFormat="1" ht="11.25">
      <c r="B365" s="202"/>
      <c r="C365" s="203"/>
      <c r="D365" s="204" t="s">
        <v>138</v>
      </c>
      <c r="E365" s="205" t="s">
        <v>19</v>
      </c>
      <c r="F365" s="206" t="s">
        <v>168</v>
      </c>
      <c r="G365" s="203"/>
      <c r="H365" s="205" t="s">
        <v>19</v>
      </c>
      <c r="I365" s="207"/>
      <c r="J365" s="203"/>
      <c r="K365" s="203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138</v>
      </c>
      <c r="AU365" s="212" t="s">
        <v>79</v>
      </c>
      <c r="AV365" s="13" t="s">
        <v>77</v>
      </c>
      <c r="AW365" s="13" t="s">
        <v>31</v>
      </c>
      <c r="AX365" s="13" t="s">
        <v>69</v>
      </c>
      <c r="AY365" s="212" t="s">
        <v>129</v>
      </c>
    </row>
    <row r="366" spans="1:65" s="14" customFormat="1" ht="11.25">
      <c r="B366" s="213"/>
      <c r="C366" s="214"/>
      <c r="D366" s="204" t="s">
        <v>138</v>
      </c>
      <c r="E366" s="215" t="s">
        <v>19</v>
      </c>
      <c r="F366" s="216" t="s">
        <v>359</v>
      </c>
      <c r="G366" s="214"/>
      <c r="H366" s="217">
        <v>36.6</v>
      </c>
      <c r="I366" s="218"/>
      <c r="J366" s="214"/>
      <c r="K366" s="214"/>
      <c r="L366" s="219"/>
      <c r="M366" s="220"/>
      <c r="N366" s="221"/>
      <c r="O366" s="221"/>
      <c r="P366" s="221"/>
      <c r="Q366" s="221"/>
      <c r="R366" s="221"/>
      <c r="S366" s="221"/>
      <c r="T366" s="222"/>
      <c r="AT366" s="223" t="s">
        <v>138</v>
      </c>
      <c r="AU366" s="223" t="s">
        <v>79</v>
      </c>
      <c r="AV366" s="14" t="s">
        <v>79</v>
      </c>
      <c r="AW366" s="14" t="s">
        <v>31</v>
      </c>
      <c r="AX366" s="14" t="s">
        <v>69</v>
      </c>
      <c r="AY366" s="223" t="s">
        <v>129</v>
      </c>
    </row>
    <row r="367" spans="1:65" s="13" customFormat="1" ht="11.25">
      <c r="B367" s="202"/>
      <c r="C367" s="203"/>
      <c r="D367" s="204" t="s">
        <v>138</v>
      </c>
      <c r="E367" s="205" t="s">
        <v>19</v>
      </c>
      <c r="F367" s="206" t="s">
        <v>172</v>
      </c>
      <c r="G367" s="203"/>
      <c r="H367" s="205" t="s">
        <v>19</v>
      </c>
      <c r="I367" s="207"/>
      <c r="J367" s="203"/>
      <c r="K367" s="203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138</v>
      </c>
      <c r="AU367" s="212" t="s">
        <v>79</v>
      </c>
      <c r="AV367" s="13" t="s">
        <v>77</v>
      </c>
      <c r="AW367" s="13" t="s">
        <v>31</v>
      </c>
      <c r="AX367" s="13" t="s">
        <v>69</v>
      </c>
      <c r="AY367" s="212" t="s">
        <v>129</v>
      </c>
    </row>
    <row r="368" spans="1:65" s="14" customFormat="1" ht="11.25">
      <c r="B368" s="213"/>
      <c r="C368" s="214"/>
      <c r="D368" s="204" t="s">
        <v>138</v>
      </c>
      <c r="E368" s="215" t="s">
        <v>19</v>
      </c>
      <c r="F368" s="216" t="s">
        <v>360</v>
      </c>
      <c r="G368" s="214"/>
      <c r="H368" s="217">
        <v>68.3</v>
      </c>
      <c r="I368" s="218"/>
      <c r="J368" s="214"/>
      <c r="K368" s="214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138</v>
      </c>
      <c r="AU368" s="223" t="s">
        <v>79</v>
      </c>
      <c r="AV368" s="14" t="s">
        <v>79</v>
      </c>
      <c r="AW368" s="14" t="s">
        <v>31</v>
      </c>
      <c r="AX368" s="14" t="s">
        <v>69</v>
      </c>
      <c r="AY368" s="223" t="s">
        <v>129</v>
      </c>
    </row>
    <row r="369" spans="1:65" s="13" customFormat="1" ht="11.25">
      <c r="B369" s="202"/>
      <c r="C369" s="203"/>
      <c r="D369" s="204" t="s">
        <v>138</v>
      </c>
      <c r="E369" s="205" t="s">
        <v>19</v>
      </c>
      <c r="F369" s="206" t="s">
        <v>174</v>
      </c>
      <c r="G369" s="203"/>
      <c r="H369" s="205" t="s">
        <v>19</v>
      </c>
      <c r="I369" s="207"/>
      <c r="J369" s="203"/>
      <c r="K369" s="203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138</v>
      </c>
      <c r="AU369" s="212" t="s">
        <v>79</v>
      </c>
      <c r="AV369" s="13" t="s">
        <v>77</v>
      </c>
      <c r="AW369" s="13" t="s">
        <v>31</v>
      </c>
      <c r="AX369" s="13" t="s">
        <v>69</v>
      </c>
      <c r="AY369" s="212" t="s">
        <v>129</v>
      </c>
    </row>
    <row r="370" spans="1:65" s="14" customFormat="1" ht="11.25">
      <c r="B370" s="213"/>
      <c r="C370" s="214"/>
      <c r="D370" s="204" t="s">
        <v>138</v>
      </c>
      <c r="E370" s="215" t="s">
        <v>19</v>
      </c>
      <c r="F370" s="216" t="s">
        <v>361</v>
      </c>
      <c r="G370" s="214"/>
      <c r="H370" s="217">
        <v>43.9</v>
      </c>
      <c r="I370" s="218"/>
      <c r="J370" s="214"/>
      <c r="K370" s="214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138</v>
      </c>
      <c r="AU370" s="223" t="s">
        <v>79</v>
      </c>
      <c r="AV370" s="14" t="s">
        <v>79</v>
      </c>
      <c r="AW370" s="14" t="s">
        <v>31</v>
      </c>
      <c r="AX370" s="14" t="s">
        <v>69</v>
      </c>
      <c r="AY370" s="223" t="s">
        <v>129</v>
      </c>
    </row>
    <row r="371" spans="1:65" s="15" customFormat="1" ht="11.25">
      <c r="B371" s="224"/>
      <c r="C371" s="225"/>
      <c r="D371" s="204" t="s">
        <v>138</v>
      </c>
      <c r="E371" s="226" t="s">
        <v>19</v>
      </c>
      <c r="F371" s="227" t="s">
        <v>142</v>
      </c>
      <c r="G371" s="225"/>
      <c r="H371" s="228">
        <v>184.29999999999998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AT371" s="234" t="s">
        <v>138</v>
      </c>
      <c r="AU371" s="234" t="s">
        <v>79</v>
      </c>
      <c r="AV371" s="15" t="s">
        <v>137</v>
      </c>
      <c r="AW371" s="15" t="s">
        <v>31</v>
      </c>
      <c r="AX371" s="15" t="s">
        <v>77</v>
      </c>
      <c r="AY371" s="234" t="s">
        <v>129</v>
      </c>
    </row>
    <row r="372" spans="1:65" s="2" customFormat="1" ht="16.5" customHeight="1">
      <c r="A372" s="36"/>
      <c r="B372" s="37"/>
      <c r="C372" s="189" t="s">
        <v>273</v>
      </c>
      <c r="D372" s="189" t="s">
        <v>132</v>
      </c>
      <c r="E372" s="190" t="s">
        <v>659</v>
      </c>
      <c r="F372" s="191" t="s">
        <v>660</v>
      </c>
      <c r="G372" s="192" t="s">
        <v>202</v>
      </c>
      <c r="H372" s="193">
        <v>52.85</v>
      </c>
      <c r="I372" s="194"/>
      <c r="J372" s="195">
        <f>ROUND(I372*H372,2)</f>
        <v>0</v>
      </c>
      <c r="K372" s="191" t="s">
        <v>386</v>
      </c>
      <c r="L372" s="41"/>
      <c r="M372" s="196" t="s">
        <v>19</v>
      </c>
      <c r="N372" s="197" t="s">
        <v>40</v>
      </c>
      <c r="O372" s="66"/>
      <c r="P372" s="198">
        <f>O372*H372</f>
        <v>0</v>
      </c>
      <c r="Q372" s="198">
        <v>0</v>
      </c>
      <c r="R372" s="198">
        <f>Q372*H372</f>
        <v>0</v>
      </c>
      <c r="S372" s="198">
        <v>0</v>
      </c>
      <c r="T372" s="199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00" t="s">
        <v>178</v>
      </c>
      <c r="AT372" s="200" t="s">
        <v>132</v>
      </c>
      <c r="AU372" s="200" t="s">
        <v>79</v>
      </c>
      <c r="AY372" s="19" t="s">
        <v>129</v>
      </c>
      <c r="BE372" s="201">
        <f>IF(N372="základní",J372,0)</f>
        <v>0</v>
      </c>
      <c r="BF372" s="201">
        <f>IF(N372="snížená",J372,0)</f>
        <v>0</v>
      </c>
      <c r="BG372" s="201">
        <f>IF(N372="zákl. přenesená",J372,0)</f>
        <v>0</v>
      </c>
      <c r="BH372" s="201">
        <f>IF(N372="sníž. přenesená",J372,0)</f>
        <v>0</v>
      </c>
      <c r="BI372" s="201">
        <f>IF(N372="nulová",J372,0)</f>
        <v>0</v>
      </c>
      <c r="BJ372" s="19" t="s">
        <v>77</v>
      </c>
      <c r="BK372" s="201">
        <f>ROUND(I372*H372,2)</f>
        <v>0</v>
      </c>
      <c r="BL372" s="19" t="s">
        <v>178</v>
      </c>
      <c r="BM372" s="200" t="s">
        <v>661</v>
      </c>
    </row>
    <row r="373" spans="1:65" s="13" customFormat="1" ht="11.25">
      <c r="B373" s="202"/>
      <c r="C373" s="203"/>
      <c r="D373" s="204" t="s">
        <v>138</v>
      </c>
      <c r="E373" s="205" t="s">
        <v>19</v>
      </c>
      <c r="F373" s="206" t="s">
        <v>139</v>
      </c>
      <c r="G373" s="203"/>
      <c r="H373" s="205" t="s">
        <v>19</v>
      </c>
      <c r="I373" s="207"/>
      <c r="J373" s="203"/>
      <c r="K373" s="203"/>
      <c r="L373" s="208"/>
      <c r="M373" s="209"/>
      <c r="N373" s="210"/>
      <c r="O373" s="210"/>
      <c r="P373" s="210"/>
      <c r="Q373" s="210"/>
      <c r="R373" s="210"/>
      <c r="S373" s="210"/>
      <c r="T373" s="211"/>
      <c r="AT373" s="212" t="s">
        <v>138</v>
      </c>
      <c r="AU373" s="212" t="s">
        <v>79</v>
      </c>
      <c r="AV373" s="13" t="s">
        <v>77</v>
      </c>
      <c r="AW373" s="13" t="s">
        <v>31</v>
      </c>
      <c r="AX373" s="13" t="s">
        <v>69</v>
      </c>
      <c r="AY373" s="212" t="s">
        <v>129</v>
      </c>
    </row>
    <row r="374" spans="1:65" s="13" customFormat="1" ht="11.25">
      <c r="B374" s="202"/>
      <c r="C374" s="203"/>
      <c r="D374" s="204" t="s">
        <v>138</v>
      </c>
      <c r="E374" s="205" t="s">
        <v>19</v>
      </c>
      <c r="F374" s="206" t="s">
        <v>662</v>
      </c>
      <c r="G374" s="203"/>
      <c r="H374" s="205" t="s">
        <v>19</v>
      </c>
      <c r="I374" s="207"/>
      <c r="J374" s="203"/>
      <c r="K374" s="203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138</v>
      </c>
      <c r="AU374" s="212" t="s">
        <v>79</v>
      </c>
      <c r="AV374" s="13" t="s">
        <v>77</v>
      </c>
      <c r="AW374" s="13" t="s">
        <v>31</v>
      </c>
      <c r="AX374" s="13" t="s">
        <v>69</v>
      </c>
      <c r="AY374" s="212" t="s">
        <v>129</v>
      </c>
    </row>
    <row r="375" spans="1:65" s="14" customFormat="1" ht="11.25">
      <c r="B375" s="213"/>
      <c r="C375" s="214"/>
      <c r="D375" s="204" t="s">
        <v>138</v>
      </c>
      <c r="E375" s="215" t="s">
        <v>19</v>
      </c>
      <c r="F375" s="216" t="s">
        <v>663</v>
      </c>
      <c r="G375" s="214"/>
      <c r="H375" s="217">
        <v>52.85</v>
      </c>
      <c r="I375" s="218"/>
      <c r="J375" s="214"/>
      <c r="K375" s="214"/>
      <c r="L375" s="219"/>
      <c r="M375" s="220"/>
      <c r="N375" s="221"/>
      <c r="O375" s="221"/>
      <c r="P375" s="221"/>
      <c r="Q375" s="221"/>
      <c r="R375" s="221"/>
      <c r="S375" s="221"/>
      <c r="T375" s="222"/>
      <c r="AT375" s="223" t="s">
        <v>138</v>
      </c>
      <c r="AU375" s="223" t="s">
        <v>79</v>
      </c>
      <c r="AV375" s="14" t="s">
        <v>79</v>
      </c>
      <c r="AW375" s="14" t="s">
        <v>31</v>
      </c>
      <c r="AX375" s="14" t="s">
        <v>69</v>
      </c>
      <c r="AY375" s="223" t="s">
        <v>129</v>
      </c>
    </row>
    <row r="376" spans="1:65" s="15" customFormat="1" ht="11.25">
      <c r="B376" s="224"/>
      <c r="C376" s="225"/>
      <c r="D376" s="204" t="s">
        <v>138</v>
      </c>
      <c r="E376" s="226" t="s">
        <v>19</v>
      </c>
      <c r="F376" s="227" t="s">
        <v>142</v>
      </c>
      <c r="G376" s="225"/>
      <c r="H376" s="228">
        <v>52.85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AT376" s="234" t="s">
        <v>138</v>
      </c>
      <c r="AU376" s="234" t="s">
        <v>79</v>
      </c>
      <c r="AV376" s="15" t="s">
        <v>137</v>
      </c>
      <c r="AW376" s="15" t="s">
        <v>31</v>
      </c>
      <c r="AX376" s="15" t="s">
        <v>77</v>
      </c>
      <c r="AY376" s="234" t="s">
        <v>129</v>
      </c>
    </row>
    <row r="377" spans="1:65" s="2" customFormat="1" ht="16.5" customHeight="1">
      <c r="A377" s="36"/>
      <c r="B377" s="37"/>
      <c r="C377" s="189" t="s">
        <v>664</v>
      </c>
      <c r="D377" s="189" t="s">
        <v>132</v>
      </c>
      <c r="E377" s="190" t="s">
        <v>665</v>
      </c>
      <c r="F377" s="191" t="s">
        <v>666</v>
      </c>
      <c r="G377" s="192" t="s">
        <v>135</v>
      </c>
      <c r="H377" s="193">
        <v>1606.405</v>
      </c>
      <c r="I377" s="194"/>
      <c r="J377" s="195">
        <f>ROUND(I377*H377,2)</f>
        <v>0</v>
      </c>
      <c r="K377" s="191" t="s">
        <v>386</v>
      </c>
      <c r="L377" s="41"/>
      <c r="M377" s="196" t="s">
        <v>19</v>
      </c>
      <c r="N377" s="197" t="s">
        <v>40</v>
      </c>
      <c r="O377" s="66"/>
      <c r="P377" s="198">
        <f>O377*H377</f>
        <v>0</v>
      </c>
      <c r="Q377" s="198">
        <v>0</v>
      </c>
      <c r="R377" s="198">
        <f>Q377*H377</f>
        <v>0</v>
      </c>
      <c r="S377" s="198">
        <v>0</v>
      </c>
      <c r="T377" s="199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00" t="s">
        <v>178</v>
      </c>
      <c r="AT377" s="200" t="s">
        <v>132</v>
      </c>
      <c r="AU377" s="200" t="s">
        <v>79</v>
      </c>
      <c r="AY377" s="19" t="s">
        <v>129</v>
      </c>
      <c r="BE377" s="201">
        <f>IF(N377="základní",J377,0)</f>
        <v>0</v>
      </c>
      <c r="BF377" s="201">
        <f>IF(N377="snížená",J377,0)</f>
        <v>0</v>
      </c>
      <c r="BG377" s="201">
        <f>IF(N377="zákl. přenesená",J377,0)</f>
        <v>0</v>
      </c>
      <c r="BH377" s="201">
        <f>IF(N377="sníž. přenesená",J377,0)</f>
        <v>0</v>
      </c>
      <c r="BI377" s="201">
        <f>IF(N377="nulová",J377,0)</f>
        <v>0</v>
      </c>
      <c r="BJ377" s="19" t="s">
        <v>77</v>
      </c>
      <c r="BK377" s="201">
        <f>ROUND(I377*H377,2)</f>
        <v>0</v>
      </c>
      <c r="BL377" s="19" t="s">
        <v>178</v>
      </c>
      <c r="BM377" s="200" t="s">
        <v>667</v>
      </c>
    </row>
    <row r="378" spans="1:65" s="2" customFormat="1" ht="16.5" customHeight="1">
      <c r="A378" s="36"/>
      <c r="B378" s="37"/>
      <c r="C378" s="189" t="s">
        <v>315</v>
      </c>
      <c r="D378" s="189" t="s">
        <v>132</v>
      </c>
      <c r="E378" s="190" t="s">
        <v>668</v>
      </c>
      <c r="F378" s="191" t="s">
        <v>669</v>
      </c>
      <c r="G378" s="192" t="s">
        <v>202</v>
      </c>
      <c r="H378" s="193">
        <v>193.7</v>
      </c>
      <c r="I378" s="194"/>
      <c r="J378" s="195">
        <f>ROUND(I378*H378,2)</f>
        <v>0</v>
      </c>
      <c r="K378" s="191" t="s">
        <v>386</v>
      </c>
      <c r="L378" s="41"/>
      <c r="M378" s="196" t="s">
        <v>19</v>
      </c>
      <c r="N378" s="197" t="s">
        <v>40</v>
      </c>
      <c r="O378" s="66"/>
      <c r="P378" s="198">
        <f>O378*H378</f>
        <v>0</v>
      </c>
      <c r="Q378" s="198">
        <v>0</v>
      </c>
      <c r="R378" s="198">
        <f>Q378*H378</f>
        <v>0</v>
      </c>
      <c r="S378" s="198">
        <v>0</v>
      </c>
      <c r="T378" s="199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00" t="s">
        <v>178</v>
      </c>
      <c r="AT378" s="200" t="s">
        <v>132</v>
      </c>
      <c r="AU378" s="200" t="s">
        <v>79</v>
      </c>
      <c r="AY378" s="19" t="s">
        <v>129</v>
      </c>
      <c r="BE378" s="201">
        <f>IF(N378="základní",J378,0)</f>
        <v>0</v>
      </c>
      <c r="BF378" s="201">
        <f>IF(N378="snížená",J378,0)</f>
        <v>0</v>
      </c>
      <c r="BG378" s="201">
        <f>IF(N378="zákl. přenesená",J378,0)</f>
        <v>0</v>
      </c>
      <c r="BH378" s="201">
        <f>IF(N378="sníž. přenesená",J378,0)</f>
        <v>0</v>
      </c>
      <c r="BI378" s="201">
        <f>IF(N378="nulová",J378,0)</f>
        <v>0</v>
      </c>
      <c r="BJ378" s="19" t="s">
        <v>77</v>
      </c>
      <c r="BK378" s="201">
        <f>ROUND(I378*H378,2)</f>
        <v>0</v>
      </c>
      <c r="BL378" s="19" t="s">
        <v>178</v>
      </c>
      <c r="BM378" s="200" t="s">
        <v>670</v>
      </c>
    </row>
    <row r="379" spans="1:65" s="13" customFormat="1" ht="11.25">
      <c r="B379" s="202"/>
      <c r="C379" s="203"/>
      <c r="D379" s="204" t="s">
        <v>138</v>
      </c>
      <c r="E379" s="205" t="s">
        <v>19</v>
      </c>
      <c r="F379" s="206" t="s">
        <v>139</v>
      </c>
      <c r="G379" s="203"/>
      <c r="H379" s="205" t="s">
        <v>19</v>
      </c>
      <c r="I379" s="207"/>
      <c r="J379" s="203"/>
      <c r="K379" s="203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138</v>
      </c>
      <c r="AU379" s="212" t="s">
        <v>79</v>
      </c>
      <c r="AV379" s="13" t="s">
        <v>77</v>
      </c>
      <c r="AW379" s="13" t="s">
        <v>31</v>
      </c>
      <c r="AX379" s="13" t="s">
        <v>69</v>
      </c>
      <c r="AY379" s="212" t="s">
        <v>129</v>
      </c>
    </row>
    <row r="380" spans="1:65" s="13" customFormat="1" ht="11.25">
      <c r="B380" s="202"/>
      <c r="C380" s="203"/>
      <c r="D380" s="204" t="s">
        <v>138</v>
      </c>
      <c r="E380" s="205" t="s">
        <v>19</v>
      </c>
      <c r="F380" s="206" t="s">
        <v>671</v>
      </c>
      <c r="G380" s="203"/>
      <c r="H380" s="205" t="s">
        <v>19</v>
      </c>
      <c r="I380" s="207"/>
      <c r="J380" s="203"/>
      <c r="K380" s="203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138</v>
      </c>
      <c r="AU380" s="212" t="s">
        <v>79</v>
      </c>
      <c r="AV380" s="13" t="s">
        <v>77</v>
      </c>
      <c r="AW380" s="13" t="s">
        <v>31</v>
      </c>
      <c r="AX380" s="13" t="s">
        <v>69</v>
      </c>
      <c r="AY380" s="212" t="s">
        <v>129</v>
      </c>
    </row>
    <row r="381" spans="1:65" s="13" customFormat="1" ht="11.25">
      <c r="B381" s="202"/>
      <c r="C381" s="203"/>
      <c r="D381" s="204" t="s">
        <v>138</v>
      </c>
      <c r="E381" s="205" t="s">
        <v>19</v>
      </c>
      <c r="F381" s="206" t="s">
        <v>166</v>
      </c>
      <c r="G381" s="203"/>
      <c r="H381" s="205" t="s">
        <v>19</v>
      </c>
      <c r="I381" s="207"/>
      <c r="J381" s="203"/>
      <c r="K381" s="203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138</v>
      </c>
      <c r="AU381" s="212" t="s">
        <v>79</v>
      </c>
      <c r="AV381" s="13" t="s">
        <v>77</v>
      </c>
      <c r="AW381" s="13" t="s">
        <v>31</v>
      </c>
      <c r="AX381" s="13" t="s">
        <v>69</v>
      </c>
      <c r="AY381" s="212" t="s">
        <v>129</v>
      </c>
    </row>
    <row r="382" spans="1:65" s="14" customFormat="1" ht="11.25">
      <c r="B382" s="213"/>
      <c r="C382" s="214"/>
      <c r="D382" s="204" t="s">
        <v>138</v>
      </c>
      <c r="E382" s="215" t="s">
        <v>19</v>
      </c>
      <c r="F382" s="216" t="s">
        <v>672</v>
      </c>
      <c r="G382" s="214"/>
      <c r="H382" s="217">
        <v>18.3</v>
      </c>
      <c r="I382" s="218"/>
      <c r="J382" s="214"/>
      <c r="K382" s="214"/>
      <c r="L382" s="219"/>
      <c r="M382" s="220"/>
      <c r="N382" s="221"/>
      <c r="O382" s="221"/>
      <c r="P382" s="221"/>
      <c r="Q382" s="221"/>
      <c r="R382" s="221"/>
      <c r="S382" s="221"/>
      <c r="T382" s="222"/>
      <c r="AT382" s="223" t="s">
        <v>138</v>
      </c>
      <c r="AU382" s="223" t="s">
        <v>79</v>
      </c>
      <c r="AV382" s="14" t="s">
        <v>79</v>
      </c>
      <c r="AW382" s="14" t="s">
        <v>31</v>
      </c>
      <c r="AX382" s="14" t="s">
        <v>69</v>
      </c>
      <c r="AY382" s="223" t="s">
        <v>129</v>
      </c>
    </row>
    <row r="383" spans="1:65" s="13" customFormat="1" ht="11.25">
      <c r="B383" s="202"/>
      <c r="C383" s="203"/>
      <c r="D383" s="204" t="s">
        <v>138</v>
      </c>
      <c r="E383" s="205" t="s">
        <v>19</v>
      </c>
      <c r="F383" s="206" t="s">
        <v>168</v>
      </c>
      <c r="G383" s="203"/>
      <c r="H383" s="205" t="s">
        <v>19</v>
      </c>
      <c r="I383" s="207"/>
      <c r="J383" s="203"/>
      <c r="K383" s="203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138</v>
      </c>
      <c r="AU383" s="212" t="s">
        <v>79</v>
      </c>
      <c r="AV383" s="13" t="s">
        <v>77</v>
      </c>
      <c r="AW383" s="13" t="s">
        <v>31</v>
      </c>
      <c r="AX383" s="13" t="s">
        <v>69</v>
      </c>
      <c r="AY383" s="212" t="s">
        <v>129</v>
      </c>
    </row>
    <row r="384" spans="1:65" s="14" customFormat="1" ht="11.25">
      <c r="B384" s="213"/>
      <c r="C384" s="214"/>
      <c r="D384" s="204" t="s">
        <v>138</v>
      </c>
      <c r="E384" s="215" t="s">
        <v>19</v>
      </c>
      <c r="F384" s="216" t="s">
        <v>673</v>
      </c>
      <c r="G384" s="214"/>
      <c r="H384" s="217">
        <v>16.5</v>
      </c>
      <c r="I384" s="218"/>
      <c r="J384" s="214"/>
      <c r="K384" s="214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138</v>
      </c>
      <c r="AU384" s="223" t="s">
        <v>79</v>
      </c>
      <c r="AV384" s="14" t="s">
        <v>79</v>
      </c>
      <c r="AW384" s="14" t="s">
        <v>31</v>
      </c>
      <c r="AX384" s="14" t="s">
        <v>69</v>
      </c>
      <c r="AY384" s="223" t="s">
        <v>129</v>
      </c>
    </row>
    <row r="385" spans="1:65" s="13" customFormat="1" ht="11.25">
      <c r="B385" s="202"/>
      <c r="C385" s="203"/>
      <c r="D385" s="204" t="s">
        <v>138</v>
      </c>
      <c r="E385" s="205" t="s">
        <v>19</v>
      </c>
      <c r="F385" s="206" t="s">
        <v>170</v>
      </c>
      <c r="G385" s="203"/>
      <c r="H385" s="205" t="s">
        <v>19</v>
      </c>
      <c r="I385" s="207"/>
      <c r="J385" s="203"/>
      <c r="K385" s="203"/>
      <c r="L385" s="208"/>
      <c r="M385" s="209"/>
      <c r="N385" s="210"/>
      <c r="O385" s="210"/>
      <c r="P385" s="210"/>
      <c r="Q385" s="210"/>
      <c r="R385" s="210"/>
      <c r="S385" s="210"/>
      <c r="T385" s="211"/>
      <c r="AT385" s="212" t="s">
        <v>138</v>
      </c>
      <c r="AU385" s="212" t="s">
        <v>79</v>
      </c>
      <c r="AV385" s="13" t="s">
        <v>77</v>
      </c>
      <c r="AW385" s="13" t="s">
        <v>31</v>
      </c>
      <c r="AX385" s="13" t="s">
        <v>69</v>
      </c>
      <c r="AY385" s="212" t="s">
        <v>129</v>
      </c>
    </row>
    <row r="386" spans="1:65" s="14" customFormat="1" ht="11.25">
      <c r="B386" s="213"/>
      <c r="C386" s="214"/>
      <c r="D386" s="204" t="s">
        <v>138</v>
      </c>
      <c r="E386" s="215" t="s">
        <v>19</v>
      </c>
      <c r="F386" s="216" t="s">
        <v>674</v>
      </c>
      <c r="G386" s="214"/>
      <c r="H386" s="217">
        <v>119</v>
      </c>
      <c r="I386" s="218"/>
      <c r="J386" s="214"/>
      <c r="K386" s="214"/>
      <c r="L386" s="219"/>
      <c r="M386" s="220"/>
      <c r="N386" s="221"/>
      <c r="O386" s="221"/>
      <c r="P386" s="221"/>
      <c r="Q386" s="221"/>
      <c r="R386" s="221"/>
      <c r="S386" s="221"/>
      <c r="T386" s="222"/>
      <c r="AT386" s="223" t="s">
        <v>138</v>
      </c>
      <c r="AU386" s="223" t="s">
        <v>79</v>
      </c>
      <c r="AV386" s="14" t="s">
        <v>79</v>
      </c>
      <c r="AW386" s="14" t="s">
        <v>31</v>
      </c>
      <c r="AX386" s="14" t="s">
        <v>69</v>
      </c>
      <c r="AY386" s="223" t="s">
        <v>129</v>
      </c>
    </row>
    <row r="387" spans="1:65" s="13" customFormat="1" ht="11.25">
      <c r="B387" s="202"/>
      <c r="C387" s="203"/>
      <c r="D387" s="204" t="s">
        <v>138</v>
      </c>
      <c r="E387" s="205" t="s">
        <v>19</v>
      </c>
      <c r="F387" s="206" t="s">
        <v>172</v>
      </c>
      <c r="G387" s="203"/>
      <c r="H387" s="205" t="s">
        <v>19</v>
      </c>
      <c r="I387" s="207"/>
      <c r="J387" s="203"/>
      <c r="K387" s="203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138</v>
      </c>
      <c r="AU387" s="212" t="s">
        <v>79</v>
      </c>
      <c r="AV387" s="13" t="s">
        <v>77</v>
      </c>
      <c r="AW387" s="13" t="s">
        <v>31</v>
      </c>
      <c r="AX387" s="13" t="s">
        <v>69</v>
      </c>
      <c r="AY387" s="212" t="s">
        <v>129</v>
      </c>
    </row>
    <row r="388" spans="1:65" s="14" customFormat="1" ht="11.25">
      <c r="B388" s="213"/>
      <c r="C388" s="214"/>
      <c r="D388" s="204" t="s">
        <v>138</v>
      </c>
      <c r="E388" s="215" t="s">
        <v>19</v>
      </c>
      <c r="F388" s="216" t="s">
        <v>675</v>
      </c>
      <c r="G388" s="214"/>
      <c r="H388" s="217">
        <v>25.6</v>
      </c>
      <c r="I388" s="218"/>
      <c r="J388" s="214"/>
      <c r="K388" s="214"/>
      <c r="L388" s="219"/>
      <c r="M388" s="220"/>
      <c r="N388" s="221"/>
      <c r="O388" s="221"/>
      <c r="P388" s="221"/>
      <c r="Q388" s="221"/>
      <c r="R388" s="221"/>
      <c r="S388" s="221"/>
      <c r="T388" s="222"/>
      <c r="AT388" s="223" t="s">
        <v>138</v>
      </c>
      <c r="AU388" s="223" t="s">
        <v>79</v>
      </c>
      <c r="AV388" s="14" t="s">
        <v>79</v>
      </c>
      <c r="AW388" s="14" t="s">
        <v>31</v>
      </c>
      <c r="AX388" s="14" t="s">
        <v>69</v>
      </c>
      <c r="AY388" s="223" t="s">
        <v>129</v>
      </c>
    </row>
    <row r="389" spans="1:65" s="13" customFormat="1" ht="11.25">
      <c r="B389" s="202"/>
      <c r="C389" s="203"/>
      <c r="D389" s="204" t="s">
        <v>138</v>
      </c>
      <c r="E389" s="205" t="s">
        <v>19</v>
      </c>
      <c r="F389" s="206" t="s">
        <v>174</v>
      </c>
      <c r="G389" s="203"/>
      <c r="H389" s="205" t="s">
        <v>19</v>
      </c>
      <c r="I389" s="207"/>
      <c r="J389" s="203"/>
      <c r="K389" s="203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138</v>
      </c>
      <c r="AU389" s="212" t="s">
        <v>79</v>
      </c>
      <c r="AV389" s="13" t="s">
        <v>77</v>
      </c>
      <c r="AW389" s="13" t="s">
        <v>31</v>
      </c>
      <c r="AX389" s="13" t="s">
        <v>69</v>
      </c>
      <c r="AY389" s="212" t="s">
        <v>129</v>
      </c>
    </row>
    <row r="390" spans="1:65" s="14" customFormat="1" ht="11.25">
      <c r="B390" s="213"/>
      <c r="C390" s="214"/>
      <c r="D390" s="204" t="s">
        <v>138</v>
      </c>
      <c r="E390" s="215" t="s">
        <v>19</v>
      </c>
      <c r="F390" s="216" t="s">
        <v>676</v>
      </c>
      <c r="G390" s="214"/>
      <c r="H390" s="217">
        <v>14.3</v>
      </c>
      <c r="I390" s="218"/>
      <c r="J390" s="214"/>
      <c r="K390" s="214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138</v>
      </c>
      <c r="AU390" s="223" t="s">
        <v>79</v>
      </c>
      <c r="AV390" s="14" t="s">
        <v>79</v>
      </c>
      <c r="AW390" s="14" t="s">
        <v>31</v>
      </c>
      <c r="AX390" s="14" t="s">
        <v>69</v>
      </c>
      <c r="AY390" s="223" t="s">
        <v>129</v>
      </c>
    </row>
    <row r="391" spans="1:65" s="15" customFormat="1" ht="11.25">
      <c r="B391" s="224"/>
      <c r="C391" s="225"/>
      <c r="D391" s="204" t="s">
        <v>138</v>
      </c>
      <c r="E391" s="226" t="s">
        <v>19</v>
      </c>
      <c r="F391" s="227" t="s">
        <v>142</v>
      </c>
      <c r="G391" s="225"/>
      <c r="H391" s="228">
        <v>193.70000000000002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AT391" s="234" t="s">
        <v>138</v>
      </c>
      <c r="AU391" s="234" t="s">
        <v>79</v>
      </c>
      <c r="AV391" s="15" t="s">
        <v>137</v>
      </c>
      <c r="AW391" s="15" t="s">
        <v>31</v>
      </c>
      <c r="AX391" s="15" t="s">
        <v>77</v>
      </c>
      <c r="AY391" s="234" t="s">
        <v>129</v>
      </c>
    </row>
    <row r="392" spans="1:65" s="2" customFormat="1" ht="16.5" customHeight="1">
      <c r="A392" s="36"/>
      <c r="B392" s="37"/>
      <c r="C392" s="189" t="s">
        <v>677</v>
      </c>
      <c r="D392" s="189" t="s">
        <v>132</v>
      </c>
      <c r="E392" s="190" t="s">
        <v>678</v>
      </c>
      <c r="F392" s="191" t="s">
        <v>679</v>
      </c>
      <c r="G392" s="192" t="s">
        <v>242</v>
      </c>
      <c r="H392" s="193">
        <v>393.8</v>
      </c>
      <c r="I392" s="194"/>
      <c r="J392" s="195">
        <f>ROUND(I392*H392,2)</f>
        <v>0</v>
      </c>
      <c r="K392" s="191" t="s">
        <v>386</v>
      </c>
      <c r="L392" s="41"/>
      <c r="M392" s="196" t="s">
        <v>19</v>
      </c>
      <c r="N392" s="197" t="s">
        <v>40</v>
      </c>
      <c r="O392" s="66"/>
      <c r="P392" s="198">
        <f>O392*H392</f>
        <v>0</v>
      </c>
      <c r="Q392" s="198">
        <v>0</v>
      </c>
      <c r="R392" s="198">
        <f>Q392*H392</f>
        <v>0</v>
      </c>
      <c r="S392" s="198">
        <v>0</v>
      </c>
      <c r="T392" s="199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00" t="s">
        <v>178</v>
      </c>
      <c r="AT392" s="200" t="s">
        <v>132</v>
      </c>
      <c r="AU392" s="200" t="s">
        <v>79</v>
      </c>
      <c r="AY392" s="19" t="s">
        <v>129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9" t="s">
        <v>77</v>
      </c>
      <c r="BK392" s="201">
        <f>ROUND(I392*H392,2)</f>
        <v>0</v>
      </c>
      <c r="BL392" s="19" t="s">
        <v>178</v>
      </c>
      <c r="BM392" s="200" t="s">
        <v>680</v>
      </c>
    </row>
    <row r="393" spans="1:65" s="2" customFormat="1" ht="16.5" customHeight="1">
      <c r="A393" s="36"/>
      <c r="B393" s="37"/>
      <c r="C393" s="249" t="s">
        <v>319</v>
      </c>
      <c r="D393" s="249" t="s">
        <v>537</v>
      </c>
      <c r="E393" s="250" t="s">
        <v>681</v>
      </c>
      <c r="F393" s="251" t="s">
        <v>682</v>
      </c>
      <c r="G393" s="252" t="s">
        <v>242</v>
      </c>
      <c r="H393" s="253">
        <v>433.18</v>
      </c>
      <c r="I393" s="254"/>
      <c r="J393" s="255">
        <f>ROUND(I393*H393,2)</f>
        <v>0</v>
      </c>
      <c r="K393" s="251" t="s">
        <v>386</v>
      </c>
      <c r="L393" s="256"/>
      <c r="M393" s="257" t="s">
        <v>19</v>
      </c>
      <c r="N393" s="258" t="s">
        <v>40</v>
      </c>
      <c r="O393" s="66"/>
      <c r="P393" s="198">
        <f>O393*H393</f>
        <v>0</v>
      </c>
      <c r="Q393" s="198">
        <v>0</v>
      </c>
      <c r="R393" s="198">
        <f>Q393*H393</f>
        <v>0</v>
      </c>
      <c r="S393" s="198">
        <v>0</v>
      </c>
      <c r="T393" s="199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00" t="s">
        <v>223</v>
      </c>
      <c r="AT393" s="200" t="s">
        <v>537</v>
      </c>
      <c r="AU393" s="200" t="s">
        <v>79</v>
      </c>
      <c r="AY393" s="19" t="s">
        <v>129</v>
      </c>
      <c r="BE393" s="201">
        <f>IF(N393="základní",J393,0)</f>
        <v>0</v>
      </c>
      <c r="BF393" s="201">
        <f>IF(N393="snížená",J393,0)</f>
        <v>0</v>
      </c>
      <c r="BG393" s="201">
        <f>IF(N393="zákl. přenesená",J393,0)</f>
        <v>0</v>
      </c>
      <c r="BH393" s="201">
        <f>IF(N393="sníž. přenesená",J393,0)</f>
        <v>0</v>
      </c>
      <c r="BI393" s="201">
        <f>IF(N393="nulová",J393,0)</f>
        <v>0</v>
      </c>
      <c r="BJ393" s="19" t="s">
        <v>77</v>
      </c>
      <c r="BK393" s="201">
        <f>ROUND(I393*H393,2)</f>
        <v>0</v>
      </c>
      <c r="BL393" s="19" t="s">
        <v>178</v>
      </c>
      <c r="BM393" s="200" t="s">
        <v>683</v>
      </c>
    </row>
    <row r="394" spans="1:65" s="14" customFormat="1" ht="11.25">
      <c r="B394" s="213"/>
      <c r="C394" s="214"/>
      <c r="D394" s="204" t="s">
        <v>138</v>
      </c>
      <c r="E394" s="215" t="s">
        <v>19</v>
      </c>
      <c r="F394" s="216" t="s">
        <v>684</v>
      </c>
      <c r="G394" s="214"/>
      <c r="H394" s="217">
        <v>433.18</v>
      </c>
      <c r="I394" s="218"/>
      <c r="J394" s="214"/>
      <c r="K394" s="214"/>
      <c r="L394" s="219"/>
      <c r="M394" s="220"/>
      <c r="N394" s="221"/>
      <c r="O394" s="221"/>
      <c r="P394" s="221"/>
      <c r="Q394" s="221"/>
      <c r="R394" s="221"/>
      <c r="S394" s="221"/>
      <c r="T394" s="222"/>
      <c r="AT394" s="223" t="s">
        <v>138</v>
      </c>
      <c r="AU394" s="223" t="s">
        <v>79</v>
      </c>
      <c r="AV394" s="14" t="s">
        <v>79</v>
      </c>
      <c r="AW394" s="14" t="s">
        <v>31</v>
      </c>
      <c r="AX394" s="14" t="s">
        <v>69</v>
      </c>
      <c r="AY394" s="223" t="s">
        <v>129</v>
      </c>
    </row>
    <row r="395" spans="1:65" s="15" customFormat="1" ht="11.25">
      <c r="B395" s="224"/>
      <c r="C395" s="225"/>
      <c r="D395" s="204" t="s">
        <v>138</v>
      </c>
      <c r="E395" s="226" t="s">
        <v>19</v>
      </c>
      <c r="F395" s="227" t="s">
        <v>142</v>
      </c>
      <c r="G395" s="225"/>
      <c r="H395" s="228">
        <v>433.18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AT395" s="234" t="s">
        <v>138</v>
      </c>
      <c r="AU395" s="234" t="s">
        <v>79</v>
      </c>
      <c r="AV395" s="15" t="s">
        <v>137</v>
      </c>
      <c r="AW395" s="15" t="s">
        <v>31</v>
      </c>
      <c r="AX395" s="15" t="s">
        <v>77</v>
      </c>
      <c r="AY395" s="234" t="s">
        <v>129</v>
      </c>
    </row>
    <row r="396" spans="1:65" s="2" customFormat="1" ht="16.5" customHeight="1">
      <c r="A396" s="36"/>
      <c r="B396" s="37"/>
      <c r="C396" s="189" t="s">
        <v>220</v>
      </c>
      <c r="D396" s="189" t="s">
        <v>132</v>
      </c>
      <c r="E396" s="190" t="s">
        <v>685</v>
      </c>
      <c r="F396" s="191" t="s">
        <v>686</v>
      </c>
      <c r="G396" s="192" t="s">
        <v>242</v>
      </c>
      <c r="H396" s="193">
        <v>25</v>
      </c>
      <c r="I396" s="194"/>
      <c r="J396" s="195">
        <f t="shared" ref="J396:J401" si="10">ROUND(I396*H396,2)</f>
        <v>0</v>
      </c>
      <c r="K396" s="191" t="s">
        <v>386</v>
      </c>
      <c r="L396" s="41"/>
      <c r="M396" s="196" t="s">
        <v>19</v>
      </c>
      <c r="N396" s="197" t="s">
        <v>40</v>
      </c>
      <c r="O396" s="66"/>
      <c r="P396" s="198">
        <f t="shared" ref="P396:P401" si="11">O396*H396</f>
        <v>0</v>
      </c>
      <c r="Q396" s="198">
        <v>0</v>
      </c>
      <c r="R396" s="198">
        <f t="shared" ref="R396:R401" si="12">Q396*H396</f>
        <v>0</v>
      </c>
      <c r="S396" s="198">
        <v>0</v>
      </c>
      <c r="T396" s="199">
        <f t="shared" ref="T396:T401" si="13"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200" t="s">
        <v>178</v>
      </c>
      <c r="AT396" s="200" t="s">
        <v>132</v>
      </c>
      <c r="AU396" s="200" t="s">
        <v>79</v>
      </c>
      <c r="AY396" s="19" t="s">
        <v>129</v>
      </c>
      <c r="BE396" s="201">
        <f t="shared" ref="BE396:BE401" si="14">IF(N396="základní",J396,0)</f>
        <v>0</v>
      </c>
      <c r="BF396" s="201">
        <f t="shared" ref="BF396:BF401" si="15">IF(N396="snížená",J396,0)</f>
        <v>0</v>
      </c>
      <c r="BG396" s="201">
        <f t="shared" ref="BG396:BG401" si="16">IF(N396="zákl. přenesená",J396,0)</f>
        <v>0</v>
      </c>
      <c r="BH396" s="201">
        <f t="shared" ref="BH396:BH401" si="17">IF(N396="sníž. přenesená",J396,0)</f>
        <v>0</v>
      </c>
      <c r="BI396" s="201">
        <f t="shared" ref="BI396:BI401" si="18">IF(N396="nulová",J396,0)</f>
        <v>0</v>
      </c>
      <c r="BJ396" s="19" t="s">
        <v>77</v>
      </c>
      <c r="BK396" s="201">
        <f t="shared" ref="BK396:BK401" si="19">ROUND(I396*H396,2)</f>
        <v>0</v>
      </c>
      <c r="BL396" s="19" t="s">
        <v>178</v>
      </c>
      <c r="BM396" s="200" t="s">
        <v>687</v>
      </c>
    </row>
    <row r="397" spans="1:65" s="2" customFormat="1" ht="16.5" customHeight="1">
      <c r="A397" s="36"/>
      <c r="B397" s="37"/>
      <c r="C397" s="249" t="s">
        <v>324</v>
      </c>
      <c r="D397" s="249" t="s">
        <v>537</v>
      </c>
      <c r="E397" s="250" t="s">
        <v>688</v>
      </c>
      <c r="F397" s="251" t="s">
        <v>689</v>
      </c>
      <c r="G397" s="252" t="s">
        <v>242</v>
      </c>
      <c r="H397" s="253">
        <v>25</v>
      </c>
      <c r="I397" s="254"/>
      <c r="J397" s="255">
        <f t="shared" si="10"/>
        <v>0</v>
      </c>
      <c r="K397" s="251" t="s">
        <v>386</v>
      </c>
      <c r="L397" s="256"/>
      <c r="M397" s="257" t="s">
        <v>19</v>
      </c>
      <c r="N397" s="258" t="s">
        <v>40</v>
      </c>
      <c r="O397" s="66"/>
      <c r="P397" s="198">
        <f t="shared" si="11"/>
        <v>0</v>
      </c>
      <c r="Q397" s="198">
        <v>0</v>
      </c>
      <c r="R397" s="198">
        <f t="shared" si="12"/>
        <v>0</v>
      </c>
      <c r="S397" s="198">
        <v>0</v>
      </c>
      <c r="T397" s="199">
        <f t="shared" si="13"/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00" t="s">
        <v>223</v>
      </c>
      <c r="AT397" s="200" t="s">
        <v>537</v>
      </c>
      <c r="AU397" s="200" t="s">
        <v>79</v>
      </c>
      <c r="AY397" s="19" t="s">
        <v>129</v>
      </c>
      <c r="BE397" s="201">
        <f t="shared" si="14"/>
        <v>0</v>
      </c>
      <c r="BF397" s="201">
        <f t="shared" si="15"/>
        <v>0</v>
      </c>
      <c r="BG397" s="201">
        <f t="shared" si="16"/>
        <v>0</v>
      </c>
      <c r="BH397" s="201">
        <f t="shared" si="17"/>
        <v>0</v>
      </c>
      <c r="BI397" s="201">
        <f t="shared" si="18"/>
        <v>0</v>
      </c>
      <c r="BJ397" s="19" t="s">
        <v>77</v>
      </c>
      <c r="BK397" s="201">
        <f t="shared" si="19"/>
        <v>0</v>
      </c>
      <c r="BL397" s="19" t="s">
        <v>178</v>
      </c>
      <c r="BM397" s="200" t="s">
        <v>690</v>
      </c>
    </row>
    <row r="398" spans="1:65" s="2" customFormat="1" ht="24" customHeight="1">
      <c r="A398" s="36"/>
      <c r="B398" s="37"/>
      <c r="C398" s="189" t="s">
        <v>691</v>
      </c>
      <c r="D398" s="189" t="s">
        <v>132</v>
      </c>
      <c r="E398" s="190" t="s">
        <v>692</v>
      </c>
      <c r="F398" s="191" t="s">
        <v>693</v>
      </c>
      <c r="G398" s="192" t="s">
        <v>242</v>
      </c>
      <c r="H398" s="193">
        <v>50</v>
      </c>
      <c r="I398" s="194"/>
      <c r="J398" s="195">
        <f t="shared" si="10"/>
        <v>0</v>
      </c>
      <c r="K398" s="191" t="s">
        <v>386</v>
      </c>
      <c r="L398" s="41"/>
      <c r="M398" s="196" t="s">
        <v>19</v>
      </c>
      <c r="N398" s="197" t="s">
        <v>40</v>
      </c>
      <c r="O398" s="66"/>
      <c r="P398" s="198">
        <f t="shared" si="11"/>
        <v>0</v>
      </c>
      <c r="Q398" s="198">
        <v>0</v>
      </c>
      <c r="R398" s="198">
        <f t="shared" si="12"/>
        <v>0</v>
      </c>
      <c r="S398" s="198">
        <v>0</v>
      </c>
      <c r="T398" s="199">
        <f t="shared" si="13"/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200" t="s">
        <v>178</v>
      </c>
      <c r="AT398" s="200" t="s">
        <v>132</v>
      </c>
      <c r="AU398" s="200" t="s">
        <v>79</v>
      </c>
      <c r="AY398" s="19" t="s">
        <v>129</v>
      </c>
      <c r="BE398" s="201">
        <f t="shared" si="14"/>
        <v>0</v>
      </c>
      <c r="BF398" s="201">
        <f t="shared" si="15"/>
        <v>0</v>
      </c>
      <c r="BG398" s="201">
        <f t="shared" si="16"/>
        <v>0</v>
      </c>
      <c r="BH398" s="201">
        <f t="shared" si="17"/>
        <v>0</v>
      </c>
      <c r="BI398" s="201">
        <f t="shared" si="18"/>
        <v>0</v>
      </c>
      <c r="BJ398" s="19" t="s">
        <v>77</v>
      </c>
      <c r="BK398" s="201">
        <f t="shared" si="19"/>
        <v>0</v>
      </c>
      <c r="BL398" s="19" t="s">
        <v>178</v>
      </c>
      <c r="BM398" s="200" t="s">
        <v>694</v>
      </c>
    </row>
    <row r="399" spans="1:65" s="2" customFormat="1" ht="24" customHeight="1">
      <c r="A399" s="36"/>
      <c r="B399" s="37"/>
      <c r="C399" s="189" t="s">
        <v>332</v>
      </c>
      <c r="D399" s="189" t="s">
        <v>132</v>
      </c>
      <c r="E399" s="190" t="s">
        <v>695</v>
      </c>
      <c r="F399" s="191" t="s">
        <v>696</v>
      </c>
      <c r="G399" s="192" t="s">
        <v>135</v>
      </c>
      <c r="H399" s="193">
        <v>280.24</v>
      </c>
      <c r="I399" s="194"/>
      <c r="J399" s="195">
        <f t="shared" si="10"/>
        <v>0</v>
      </c>
      <c r="K399" s="191" t="s">
        <v>386</v>
      </c>
      <c r="L399" s="41"/>
      <c r="M399" s="196" t="s">
        <v>19</v>
      </c>
      <c r="N399" s="197" t="s">
        <v>40</v>
      </c>
      <c r="O399" s="66"/>
      <c r="P399" s="198">
        <f t="shared" si="11"/>
        <v>0</v>
      </c>
      <c r="Q399" s="198">
        <v>0</v>
      </c>
      <c r="R399" s="198">
        <f t="shared" si="12"/>
        <v>0</v>
      </c>
      <c r="S399" s="198">
        <v>0</v>
      </c>
      <c r="T399" s="199">
        <f t="shared" si="13"/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200" t="s">
        <v>178</v>
      </c>
      <c r="AT399" s="200" t="s">
        <v>132</v>
      </c>
      <c r="AU399" s="200" t="s">
        <v>79</v>
      </c>
      <c r="AY399" s="19" t="s">
        <v>129</v>
      </c>
      <c r="BE399" s="201">
        <f t="shared" si="14"/>
        <v>0</v>
      </c>
      <c r="BF399" s="201">
        <f t="shared" si="15"/>
        <v>0</v>
      </c>
      <c r="BG399" s="201">
        <f t="shared" si="16"/>
        <v>0</v>
      </c>
      <c r="BH399" s="201">
        <f t="shared" si="17"/>
        <v>0</v>
      </c>
      <c r="BI399" s="201">
        <f t="shared" si="18"/>
        <v>0</v>
      </c>
      <c r="BJ399" s="19" t="s">
        <v>77</v>
      </c>
      <c r="BK399" s="201">
        <f t="shared" si="19"/>
        <v>0</v>
      </c>
      <c r="BL399" s="19" t="s">
        <v>178</v>
      </c>
      <c r="BM399" s="200" t="s">
        <v>697</v>
      </c>
    </row>
    <row r="400" spans="1:65" s="2" customFormat="1" ht="24" customHeight="1">
      <c r="A400" s="36"/>
      <c r="B400" s="37"/>
      <c r="C400" s="189" t="s">
        <v>698</v>
      </c>
      <c r="D400" s="189" t="s">
        <v>132</v>
      </c>
      <c r="E400" s="190" t="s">
        <v>699</v>
      </c>
      <c r="F400" s="191" t="s">
        <v>700</v>
      </c>
      <c r="G400" s="192" t="s">
        <v>135</v>
      </c>
      <c r="H400" s="193">
        <v>2699.4850000000001</v>
      </c>
      <c r="I400" s="194"/>
      <c r="J400" s="195">
        <f t="shared" si="10"/>
        <v>0</v>
      </c>
      <c r="K400" s="191" t="s">
        <v>386</v>
      </c>
      <c r="L400" s="41"/>
      <c r="M400" s="196" t="s">
        <v>19</v>
      </c>
      <c r="N400" s="197" t="s">
        <v>40</v>
      </c>
      <c r="O400" s="66"/>
      <c r="P400" s="198">
        <f t="shared" si="11"/>
        <v>0</v>
      </c>
      <c r="Q400" s="198">
        <v>0</v>
      </c>
      <c r="R400" s="198">
        <f t="shared" si="12"/>
        <v>0</v>
      </c>
      <c r="S400" s="198">
        <v>0</v>
      </c>
      <c r="T400" s="199">
        <f t="shared" si="13"/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00" t="s">
        <v>178</v>
      </c>
      <c r="AT400" s="200" t="s">
        <v>132</v>
      </c>
      <c r="AU400" s="200" t="s">
        <v>79</v>
      </c>
      <c r="AY400" s="19" t="s">
        <v>129</v>
      </c>
      <c r="BE400" s="201">
        <f t="shared" si="14"/>
        <v>0</v>
      </c>
      <c r="BF400" s="201">
        <f t="shared" si="15"/>
        <v>0</v>
      </c>
      <c r="BG400" s="201">
        <f t="shared" si="16"/>
        <v>0</v>
      </c>
      <c r="BH400" s="201">
        <f t="shared" si="17"/>
        <v>0</v>
      </c>
      <c r="BI400" s="201">
        <f t="shared" si="18"/>
        <v>0</v>
      </c>
      <c r="BJ400" s="19" t="s">
        <v>77</v>
      </c>
      <c r="BK400" s="201">
        <f t="shared" si="19"/>
        <v>0</v>
      </c>
      <c r="BL400" s="19" t="s">
        <v>178</v>
      </c>
      <c r="BM400" s="200" t="s">
        <v>701</v>
      </c>
    </row>
    <row r="401" spans="1:65" s="2" customFormat="1" ht="16.5" customHeight="1">
      <c r="A401" s="36"/>
      <c r="B401" s="37"/>
      <c r="C401" s="249" t="s">
        <v>340</v>
      </c>
      <c r="D401" s="249" t="s">
        <v>537</v>
      </c>
      <c r="E401" s="250" t="s">
        <v>702</v>
      </c>
      <c r="F401" s="251" t="s">
        <v>703</v>
      </c>
      <c r="G401" s="252" t="s">
        <v>135</v>
      </c>
      <c r="H401" s="253">
        <v>3277.6979999999999</v>
      </c>
      <c r="I401" s="254"/>
      <c r="J401" s="255">
        <f t="shared" si="10"/>
        <v>0</v>
      </c>
      <c r="K401" s="251" t="s">
        <v>386</v>
      </c>
      <c r="L401" s="256"/>
      <c r="M401" s="257" t="s">
        <v>19</v>
      </c>
      <c r="N401" s="258" t="s">
        <v>40</v>
      </c>
      <c r="O401" s="66"/>
      <c r="P401" s="198">
        <f t="shared" si="11"/>
        <v>0</v>
      </c>
      <c r="Q401" s="198">
        <v>0</v>
      </c>
      <c r="R401" s="198">
        <f t="shared" si="12"/>
        <v>0</v>
      </c>
      <c r="S401" s="198">
        <v>0</v>
      </c>
      <c r="T401" s="199">
        <f t="shared" si="13"/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200" t="s">
        <v>223</v>
      </c>
      <c r="AT401" s="200" t="s">
        <v>537</v>
      </c>
      <c r="AU401" s="200" t="s">
        <v>79</v>
      </c>
      <c r="AY401" s="19" t="s">
        <v>129</v>
      </c>
      <c r="BE401" s="201">
        <f t="shared" si="14"/>
        <v>0</v>
      </c>
      <c r="BF401" s="201">
        <f t="shared" si="15"/>
        <v>0</v>
      </c>
      <c r="BG401" s="201">
        <f t="shared" si="16"/>
        <v>0</v>
      </c>
      <c r="BH401" s="201">
        <f t="shared" si="17"/>
        <v>0</v>
      </c>
      <c r="BI401" s="201">
        <f t="shared" si="18"/>
        <v>0</v>
      </c>
      <c r="BJ401" s="19" t="s">
        <v>77</v>
      </c>
      <c r="BK401" s="201">
        <f t="shared" si="19"/>
        <v>0</v>
      </c>
      <c r="BL401" s="19" t="s">
        <v>178</v>
      </c>
      <c r="BM401" s="200" t="s">
        <v>704</v>
      </c>
    </row>
    <row r="402" spans="1:65" s="14" customFormat="1" ht="11.25">
      <c r="B402" s="213"/>
      <c r="C402" s="214"/>
      <c r="D402" s="204" t="s">
        <v>138</v>
      </c>
      <c r="E402" s="215" t="s">
        <v>19</v>
      </c>
      <c r="F402" s="216" t="s">
        <v>705</v>
      </c>
      <c r="G402" s="214"/>
      <c r="H402" s="217">
        <v>3277.6979999999999</v>
      </c>
      <c r="I402" s="218"/>
      <c r="J402" s="214"/>
      <c r="K402" s="214"/>
      <c r="L402" s="219"/>
      <c r="M402" s="220"/>
      <c r="N402" s="221"/>
      <c r="O402" s="221"/>
      <c r="P402" s="221"/>
      <c r="Q402" s="221"/>
      <c r="R402" s="221"/>
      <c r="S402" s="221"/>
      <c r="T402" s="222"/>
      <c r="AT402" s="223" t="s">
        <v>138</v>
      </c>
      <c r="AU402" s="223" t="s">
        <v>79</v>
      </c>
      <c r="AV402" s="14" t="s">
        <v>79</v>
      </c>
      <c r="AW402" s="14" t="s">
        <v>31</v>
      </c>
      <c r="AX402" s="14" t="s">
        <v>69</v>
      </c>
      <c r="AY402" s="223" t="s">
        <v>129</v>
      </c>
    </row>
    <row r="403" spans="1:65" s="15" customFormat="1" ht="11.25">
      <c r="B403" s="224"/>
      <c r="C403" s="225"/>
      <c r="D403" s="204" t="s">
        <v>138</v>
      </c>
      <c r="E403" s="226" t="s">
        <v>19</v>
      </c>
      <c r="F403" s="227" t="s">
        <v>142</v>
      </c>
      <c r="G403" s="225"/>
      <c r="H403" s="228">
        <v>3277.6979999999999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AT403" s="234" t="s">
        <v>138</v>
      </c>
      <c r="AU403" s="234" t="s">
        <v>79</v>
      </c>
      <c r="AV403" s="15" t="s">
        <v>137</v>
      </c>
      <c r="AW403" s="15" t="s">
        <v>31</v>
      </c>
      <c r="AX403" s="15" t="s">
        <v>77</v>
      </c>
      <c r="AY403" s="234" t="s">
        <v>129</v>
      </c>
    </row>
    <row r="404" spans="1:65" s="2" customFormat="1" ht="16.5" customHeight="1">
      <c r="A404" s="36"/>
      <c r="B404" s="37"/>
      <c r="C404" s="189" t="s">
        <v>706</v>
      </c>
      <c r="D404" s="189" t="s">
        <v>132</v>
      </c>
      <c r="E404" s="190" t="s">
        <v>707</v>
      </c>
      <c r="F404" s="191" t="s">
        <v>708</v>
      </c>
      <c r="G404" s="192" t="s">
        <v>202</v>
      </c>
      <c r="H404" s="193">
        <v>2699.4850000000001</v>
      </c>
      <c r="I404" s="194"/>
      <c r="J404" s="195">
        <f>ROUND(I404*H404,2)</f>
        <v>0</v>
      </c>
      <c r="K404" s="191" t="s">
        <v>386</v>
      </c>
      <c r="L404" s="41"/>
      <c r="M404" s="196" t="s">
        <v>19</v>
      </c>
      <c r="N404" s="197" t="s">
        <v>40</v>
      </c>
      <c r="O404" s="66"/>
      <c r="P404" s="198">
        <f>O404*H404</f>
        <v>0</v>
      </c>
      <c r="Q404" s="198">
        <v>0</v>
      </c>
      <c r="R404" s="198">
        <f>Q404*H404</f>
        <v>0</v>
      </c>
      <c r="S404" s="198">
        <v>0</v>
      </c>
      <c r="T404" s="199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00" t="s">
        <v>178</v>
      </c>
      <c r="AT404" s="200" t="s">
        <v>132</v>
      </c>
      <c r="AU404" s="200" t="s">
        <v>79</v>
      </c>
      <c r="AY404" s="19" t="s">
        <v>129</v>
      </c>
      <c r="BE404" s="201">
        <f>IF(N404="základní",J404,0)</f>
        <v>0</v>
      </c>
      <c r="BF404" s="201">
        <f>IF(N404="snížená",J404,0)</f>
        <v>0</v>
      </c>
      <c r="BG404" s="201">
        <f>IF(N404="zákl. přenesená",J404,0)</f>
        <v>0</v>
      </c>
      <c r="BH404" s="201">
        <f>IF(N404="sníž. přenesená",J404,0)</f>
        <v>0</v>
      </c>
      <c r="BI404" s="201">
        <f>IF(N404="nulová",J404,0)</f>
        <v>0</v>
      </c>
      <c r="BJ404" s="19" t="s">
        <v>77</v>
      </c>
      <c r="BK404" s="201">
        <f>ROUND(I404*H404,2)</f>
        <v>0</v>
      </c>
      <c r="BL404" s="19" t="s">
        <v>178</v>
      </c>
      <c r="BM404" s="200" t="s">
        <v>709</v>
      </c>
    </row>
    <row r="405" spans="1:65" s="2" customFormat="1" ht="16.5" customHeight="1">
      <c r="A405" s="36"/>
      <c r="B405" s="37"/>
      <c r="C405" s="249" t="s">
        <v>347</v>
      </c>
      <c r="D405" s="249" t="s">
        <v>537</v>
      </c>
      <c r="E405" s="250" t="s">
        <v>710</v>
      </c>
      <c r="F405" s="251" t="s">
        <v>711</v>
      </c>
      <c r="G405" s="252" t="s">
        <v>202</v>
      </c>
      <c r="H405" s="253">
        <v>2969.4340000000002</v>
      </c>
      <c r="I405" s="254"/>
      <c r="J405" s="255">
        <f>ROUND(I405*H405,2)</f>
        <v>0</v>
      </c>
      <c r="K405" s="251" t="s">
        <v>386</v>
      </c>
      <c r="L405" s="256"/>
      <c r="M405" s="257" t="s">
        <v>19</v>
      </c>
      <c r="N405" s="258" t="s">
        <v>40</v>
      </c>
      <c r="O405" s="66"/>
      <c r="P405" s="198">
        <f>O405*H405</f>
        <v>0</v>
      </c>
      <c r="Q405" s="198">
        <v>0</v>
      </c>
      <c r="R405" s="198">
        <f>Q405*H405</f>
        <v>0</v>
      </c>
      <c r="S405" s="198">
        <v>0</v>
      </c>
      <c r="T405" s="199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00" t="s">
        <v>223</v>
      </c>
      <c r="AT405" s="200" t="s">
        <v>537</v>
      </c>
      <c r="AU405" s="200" t="s">
        <v>79</v>
      </c>
      <c r="AY405" s="19" t="s">
        <v>129</v>
      </c>
      <c r="BE405" s="201">
        <f>IF(N405="základní",J405,0)</f>
        <v>0</v>
      </c>
      <c r="BF405" s="201">
        <f>IF(N405="snížená",J405,0)</f>
        <v>0</v>
      </c>
      <c r="BG405" s="201">
        <f>IF(N405="zákl. přenesená",J405,0)</f>
        <v>0</v>
      </c>
      <c r="BH405" s="201">
        <f>IF(N405="sníž. přenesená",J405,0)</f>
        <v>0</v>
      </c>
      <c r="BI405" s="201">
        <f>IF(N405="nulová",J405,0)</f>
        <v>0</v>
      </c>
      <c r="BJ405" s="19" t="s">
        <v>77</v>
      </c>
      <c r="BK405" s="201">
        <f>ROUND(I405*H405,2)</f>
        <v>0</v>
      </c>
      <c r="BL405" s="19" t="s">
        <v>178</v>
      </c>
      <c r="BM405" s="200" t="s">
        <v>712</v>
      </c>
    </row>
    <row r="406" spans="1:65" s="14" customFormat="1" ht="11.25">
      <c r="B406" s="213"/>
      <c r="C406" s="214"/>
      <c r="D406" s="204" t="s">
        <v>138</v>
      </c>
      <c r="E406" s="215" t="s">
        <v>19</v>
      </c>
      <c r="F406" s="216" t="s">
        <v>713</v>
      </c>
      <c r="G406" s="214"/>
      <c r="H406" s="217">
        <v>2969.4340000000002</v>
      </c>
      <c r="I406" s="218"/>
      <c r="J406" s="214"/>
      <c r="K406" s="214"/>
      <c r="L406" s="219"/>
      <c r="M406" s="220"/>
      <c r="N406" s="221"/>
      <c r="O406" s="221"/>
      <c r="P406" s="221"/>
      <c r="Q406" s="221"/>
      <c r="R406" s="221"/>
      <c r="S406" s="221"/>
      <c r="T406" s="222"/>
      <c r="AT406" s="223" t="s">
        <v>138</v>
      </c>
      <c r="AU406" s="223" t="s">
        <v>79</v>
      </c>
      <c r="AV406" s="14" t="s">
        <v>79</v>
      </c>
      <c r="AW406" s="14" t="s">
        <v>31</v>
      </c>
      <c r="AX406" s="14" t="s">
        <v>69</v>
      </c>
      <c r="AY406" s="223" t="s">
        <v>129</v>
      </c>
    </row>
    <row r="407" spans="1:65" s="15" customFormat="1" ht="11.25">
      <c r="B407" s="224"/>
      <c r="C407" s="225"/>
      <c r="D407" s="204" t="s">
        <v>138</v>
      </c>
      <c r="E407" s="226" t="s">
        <v>19</v>
      </c>
      <c r="F407" s="227" t="s">
        <v>142</v>
      </c>
      <c r="G407" s="225"/>
      <c r="H407" s="228">
        <v>2969.4340000000002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AT407" s="234" t="s">
        <v>138</v>
      </c>
      <c r="AU407" s="234" t="s">
        <v>79</v>
      </c>
      <c r="AV407" s="15" t="s">
        <v>137</v>
      </c>
      <c r="AW407" s="15" t="s">
        <v>31</v>
      </c>
      <c r="AX407" s="15" t="s">
        <v>77</v>
      </c>
      <c r="AY407" s="234" t="s">
        <v>129</v>
      </c>
    </row>
    <row r="408" spans="1:65" s="2" customFormat="1" ht="16.5" customHeight="1">
      <c r="A408" s="36"/>
      <c r="B408" s="37"/>
      <c r="C408" s="189" t="s">
        <v>714</v>
      </c>
      <c r="D408" s="189" t="s">
        <v>132</v>
      </c>
      <c r="E408" s="190" t="s">
        <v>715</v>
      </c>
      <c r="F408" s="191" t="s">
        <v>716</v>
      </c>
      <c r="G408" s="192" t="s">
        <v>135</v>
      </c>
      <c r="H408" s="193">
        <v>32.96</v>
      </c>
      <c r="I408" s="194"/>
      <c r="J408" s="195">
        <f>ROUND(I408*H408,2)</f>
        <v>0</v>
      </c>
      <c r="K408" s="191" t="s">
        <v>386</v>
      </c>
      <c r="L408" s="41"/>
      <c r="M408" s="196" t="s">
        <v>19</v>
      </c>
      <c r="N408" s="197" t="s">
        <v>40</v>
      </c>
      <c r="O408" s="66"/>
      <c r="P408" s="198">
        <f>O408*H408</f>
        <v>0</v>
      </c>
      <c r="Q408" s="198">
        <v>0</v>
      </c>
      <c r="R408" s="198">
        <f>Q408*H408</f>
        <v>0</v>
      </c>
      <c r="S408" s="198">
        <v>0</v>
      </c>
      <c r="T408" s="199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00" t="s">
        <v>178</v>
      </c>
      <c r="AT408" s="200" t="s">
        <v>132</v>
      </c>
      <c r="AU408" s="200" t="s">
        <v>79</v>
      </c>
      <c r="AY408" s="19" t="s">
        <v>129</v>
      </c>
      <c r="BE408" s="201">
        <f>IF(N408="základní",J408,0)</f>
        <v>0</v>
      </c>
      <c r="BF408" s="201">
        <f>IF(N408="snížená",J408,0)</f>
        <v>0</v>
      </c>
      <c r="BG408" s="201">
        <f>IF(N408="zákl. přenesená",J408,0)</f>
        <v>0</v>
      </c>
      <c r="BH408" s="201">
        <f>IF(N408="sníž. přenesená",J408,0)</f>
        <v>0</v>
      </c>
      <c r="BI408" s="201">
        <f>IF(N408="nulová",J408,0)</f>
        <v>0</v>
      </c>
      <c r="BJ408" s="19" t="s">
        <v>77</v>
      </c>
      <c r="BK408" s="201">
        <f>ROUND(I408*H408,2)</f>
        <v>0</v>
      </c>
      <c r="BL408" s="19" t="s">
        <v>178</v>
      </c>
      <c r="BM408" s="200" t="s">
        <v>717</v>
      </c>
    </row>
    <row r="409" spans="1:65" s="2" customFormat="1" ht="24" customHeight="1">
      <c r="A409" s="36"/>
      <c r="B409" s="37"/>
      <c r="C409" s="189" t="s">
        <v>350</v>
      </c>
      <c r="D409" s="189" t="s">
        <v>132</v>
      </c>
      <c r="E409" s="190" t="s">
        <v>718</v>
      </c>
      <c r="F409" s="191" t="s">
        <v>719</v>
      </c>
      <c r="G409" s="192" t="s">
        <v>198</v>
      </c>
      <c r="H409" s="193">
        <v>44.2</v>
      </c>
      <c r="I409" s="194"/>
      <c r="J409" s="195">
        <f>ROUND(I409*H409,2)</f>
        <v>0</v>
      </c>
      <c r="K409" s="191" t="s">
        <v>386</v>
      </c>
      <c r="L409" s="41"/>
      <c r="M409" s="196" t="s">
        <v>19</v>
      </c>
      <c r="N409" s="197" t="s">
        <v>40</v>
      </c>
      <c r="O409" s="66"/>
      <c r="P409" s="198">
        <f>O409*H409</f>
        <v>0</v>
      </c>
      <c r="Q409" s="198">
        <v>0</v>
      </c>
      <c r="R409" s="198">
        <f>Q409*H409</f>
        <v>0</v>
      </c>
      <c r="S409" s="198">
        <v>0</v>
      </c>
      <c r="T409" s="199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200" t="s">
        <v>178</v>
      </c>
      <c r="AT409" s="200" t="s">
        <v>132</v>
      </c>
      <c r="AU409" s="200" t="s">
        <v>79</v>
      </c>
      <c r="AY409" s="19" t="s">
        <v>129</v>
      </c>
      <c r="BE409" s="201">
        <f>IF(N409="základní",J409,0)</f>
        <v>0</v>
      </c>
      <c r="BF409" s="201">
        <f>IF(N409="snížená",J409,0)</f>
        <v>0</v>
      </c>
      <c r="BG409" s="201">
        <f>IF(N409="zákl. přenesená",J409,0)</f>
        <v>0</v>
      </c>
      <c r="BH409" s="201">
        <f>IF(N409="sníž. přenesená",J409,0)</f>
        <v>0</v>
      </c>
      <c r="BI409" s="201">
        <f>IF(N409="nulová",J409,0)</f>
        <v>0</v>
      </c>
      <c r="BJ409" s="19" t="s">
        <v>77</v>
      </c>
      <c r="BK409" s="201">
        <f>ROUND(I409*H409,2)</f>
        <v>0</v>
      </c>
      <c r="BL409" s="19" t="s">
        <v>178</v>
      </c>
      <c r="BM409" s="200" t="s">
        <v>720</v>
      </c>
    </row>
    <row r="410" spans="1:65" s="2" customFormat="1" ht="24" customHeight="1">
      <c r="A410" s="36"/>
      <c r="B410" s="37"/>
      <c r="C410" s="189" t="s">
        <v>721</v>
      </c>
      <c r="D410" s="189" t="s">
        <v>132</v>
      </c>
      <c r="E410" s="190" t="s">
        <v>722</v>
      </c>
      <c r="F410" s="191" t="s">
        <v>723</v>
      </c>
      <c r="G410" s="192" t="s">
        <v>198</v>
      </c>
      <c r="H410" s="193">
        <v>44.2</v>
      </c>
      <c r="I410" s="194"/>
      <c r="J410" s="195">
        <f>ROUND(I410*H410,2)</f>
        <v>0</v>
      </c>
      <c r="K410" s="191" t="s">
        <v>386</v>
      </c>
      <c r="L410" s="41"/>
      <c r="M410" s="196" t="s">
        <v>19</v>
      </c>
      <c r="N410" s="197" t="s">
        <v>40</v>
      </c>
      <c r="O410" s="66"/>
      <c r="P410" s="198">
        <f>O410*H410</f>
        <v>0</v>
      </c>
      <c r="Q410" s="198">
        <v>0</v>
      </c>
      <c r="R410" s="198">
        <f>Q410*H410</f>
        <v>0</v>
      </c>
      <c r="S410" s="198">
        <v>0</v>
      </c>
      <c r="T410" s="199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200" t="s">
        <v>178</v>
      </c>
      <c r="AT410" s="200" t="s">
        <v>132</v>
      </c>
      <c r="AU410" s="200" t="s">
        <v>79</v>
      </c>
      <c r="AY410" s="19" t="s">
        <v>129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19" t="s">
        <v>77</v>
      </c>
      <c r="BK410" s="201">
        <f>ROUND(I410*H410,2)</f>
        <v>0</v>
      </c>
      <c r="BL410" s="19" t="s">
        <v>178</v>
      </c>
      <c r="BM410" s="200" t="s">
        <v>724</v>
      </c>
    </row>
    <row r="411" spans="1:65" s="12" customFormat="1" ht="22.9" customHeight="1">
      <c r="B411" s="173"/>
      <c r="C411" s="174"/>
      <c r="D411" s="175" t="s">
        <v>68</v>
      </c>
      <c r="E411" s="187" t="s">
        <v>725</v>
      </c>
      <c r="F411" s="187" t="s">
        <v>726</v>
      </c>
      <c r="G411" s="174"/>
      <c r="H411" s="174"/>
      <c r="I411" s="177"/>
      <c r="J411" s="188">
        <f>BK411</f>
        <v>0</v>
      </c>
      <c r="K411" s="174"/>
      <c r="L411" s="179"/>
      <c r="M411" s="180"/>
      <c r="N411" s="181"/>
      <c r="O411" s="181"/>
      <c r="P411" s="182">
        <f>SUM(P412:P414)</f>
        <v>0</v>
      </c>
      <c r="Q411" s="181"/>
      <c r="R411" s="182">
        <f>SUM(R412:R414)</f>
        <v>0</v>
      </c>
      <c r="S411" s="181"/>
      <c r="T411" s="183">
        <f>SUM(T412:T414)</f>
        <v>0</v>
      </c>
      <c r="AR411" s="184" t="s">
        <v>79</v>
      </c>
      <c r="AT411" s="185" t="s">
        <v>68</v>
      </c>
      <c r="AU411" s="185" t="s">
        <v>77</v>
      </c>
      <c r="AY411" s="184" t="s">
        <v>129</v>
      </c>
      <c r="BK411" s="186">
        <f>SUM(BK412:BK414)</f>
        <v>0</v>
      </c>
    </row>
    <row r="412" spans="1:65" s="2" customFormat="1" ht="16.5" customHeight="1">
      <c r="A412" s="36"/>
      <c r="B412" s="37"/>
      <c r="C412" s="189" t="s">
        <v>365</v>
      </c>
      <c r="D412" s="189" t="s">
        <v>132</v>
      </c>
      <c r="E412" s="190" t="s">
        <v>727</v>
      </c>
      <c r="F412" s="191" t="s">
        <v>728</v>
      </c>
      <c r="G412" s="192" t="s">
        <v>254</v>
      </c>
      <c r="H412" s="193">
        <v>24</v>
      </c>
      <c r="I412" s="194"/>
      <c r="J412" s="195">
        <f>ROUND(I412*H412,2)</f>
        <v>0</v>
      </c>
      <c r="K412" s="191" t="s">
        <v>386</v>
      </c>
      <c r="L412" s="41"/>
      <c r="M412" s="196" t="s">
        <v>19</v>
      </c>
      <c r="N412" s="197" t="s">
        <v>40</v>
      </c>
      <c r="O412" s="66"/>
      <c r="P412" s="198">
        <f>O412*H412</f>
        <v>0</v>
      </c>
      <c r="Q412" s="198">
        <v>0</v>
      </c>
      <c r="R412" s="198">
        <f>Q412*H412</f>
        <v>0</v>
      </c>
      <c r="S412" s="198">
        <v>0</v>
      </c>
      <c r="T412" s="199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00" t="s">
        <v>178</v>
      </c>
      <c r="AT412" s="200" t="s">
        <v>132</v>
      </c>
      <c r="AU412" s="200" t="s">
        <v>79</v>
      </c>
      <c r="AY412" s="19" t="s">
        <v>129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9" t="s">
        <v>77</v>
      </c>
      <c r="BK412" s="201">
        <f>ROUND(I412*H412,2)</f>
        <v>0</v>
      </c>
      <c r="BL412" s="19" t="s">
        <v>178</v>
      </c>
      <c r="BM412" s="200" t="s">
        <v>729</v>
      </c>
    </row>
    <row r="413" spans="1:65" s="2" customFormat="1" ht="16.5" customHeight="1">
      <c r="A413" s="36"/>
      <c r="B413" s="37"/>
      <c r="C413" s="189" t="s">
        <v>730</v>
      </c>
      <c r="D413" s="189" t="s">
        <v>132</v>
      </c>
      <c r="E413" s="190" t="s">
        <v>731</v>
      </c>
      <c r="F413" s="191" t="s">
        <v>732</v>
      </c>
      <c r="G413" s="192" t="s">
        <v>254</v>
      </c>
      <c r="H413" s="193">
        <v>4</v>
      </c>
      <c r="I413" s="194"/>
      <c r="J413" s="195">
        <f>ROUND(I413*H413,2)</f>
        <v>0</v>
      </c>
      <c r="K413" s="191" t="s">
        <v>386</v>
      </c>
      <c r="L413" s="41"/>
      <c r="M413" s="196" t="s">
        <v>19</v>
      </c>
      <c r="N413" s="197" t="s">
        <v>40</v>
      </c>
      <c r="O413" s="66"/>
      <c r="P413" s="198">
        <f>O413*H413</f>
        <v>0</v>
      </c>
      <c r="Q413" s="198">
        <v>0</v>
      </c>
      <c r="R413" s="198">
        <f>Q413*H413</f>
        <v>0</v>
      </c>
      <c r="S413" s="198">
        <v>0</v>
      </c>
      <c r="T413" s="199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200" t="s">
        <v>178</v>
      </c>
      <c r="AT413" s="200" t="s">
        <v>132</v>
      </c>
      <c r="AU413" s="200" t="s">
        <v>79</v>
      </c>
      <c r="AY413" s="19" t="s">
        <v>129</v>
      </c>
      <c r="BE413" s="201">
        <f>IF(N413="základní",J413,0)</f>
        <v>0</v>
      </c>
      <c r="BF413" s="201">
        <f>IF(N413="snížená",J413,0)</f>
        <v>0</v>
      </c>
      <c r="BG413" s="201">
        <f>IF(N413="zákl. přenesená",J413,0)</f>
        <v>0</v>
      </c>
      <c r="BH413" s="201">
        <f>IF(N413="sníž. přenesená",J413,0)</f>
        <v>0</v>
      </c>
      <c r="BI413" s="201">
        <f>IF(N413="nulová",J413,0)</f>
        <v>0</v>
      </c>
      <c r="BJ413" s="19" t="s">
        <v>77</v>
      </c>
      <c r="BK413" s="201">
        <f>ROUND(I413*H413,2)</f>
        <v>0</v>
      </c>
      <c r="BL413" s="19" t="s">
        <v>178</v>
      </c>
      <c r="BM413" s="200" t="s">
        <v>733</v>
      </c>
    </row>
    <row r="414" spans="1:65" s="2" customFormat="1" ht="16.5" customHeight="1">
      <c r="A414" s="36"/>
      <c r="B414" s="37"/>
      <c r="C414" s="189" t="s">
        <v>368</v>
      </c>
      <c r="D414" s="189" t="s">
        <v>132</v>
      </c>
      <c r="E414" s="190" t="s">
        <v>734</v>
      </c>
      <c r="F414" s="191" t="s">
        <v>735</v>
      </c>
      <c r="G414" s="192" t="s">
        <v>254</v>
      </c>
      <c r="H414" s="193">
        <v>2</v>
      </c>
      <c r="I414" s="194"/>
      <c r="J414" s="195">
        <f>ROUND(I414*H414,2)</f>
        <v>0</v>
      </c>
      <c r="K414" s="191" t="s">
        <v>386</v>
      </c>
      <c r="L414" s="41"/>
      <c r="M414" s="196" t="s">
        <v>19</v>
      </c>
      <c r="N414" s="197" t="s">
        <v>40</v>
      </c>
      <c r="O414" s="66"/>
      <c r="P414" s="198">
        <f>O414*H414</f>
        <v>0</v>
      </c>
      <c r="Q414" s="198">
        <v>0</v>
      </c>
      <c r="R414" s="198">
        <f>Q414*H414</f>
        <v>0</v>
      </c>
      <c r="S414" s="198">
        <v>0</v>
      </c>
      <c r="T414" s="199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200" t="s">
        <v>178</v>
      </c>
      <c r="AT414" s="200" t="s">
        <v>132</v>
      </c>
      <c r="AU414" s="200" t="s">
        <v>79</v>
      </c>
      <c r="AY414" s="19" t="s">
        <v>129</v>
      </c>
      <c r="BE414" s="201">
        <f>IF(N414="základní",J414,0)</f>
        <v>0</v>
      </c>
      <c r="BF414" s="201">
        <f>IF(N414="snížená",J414,0)</f>
        <v>0</v>
      </c>
      <c r="BG414" s="201">
        <f>IF(N414="zákl. přenesená",J414,0)</f>
        <v>0</v>
      </c>
      <c r="BH414" s="201">
        <f>IF(N414="sníž. přenesená",J414,0)</f>
        <v>0</v>
      </c>
      <c r="BI414" s="201">
        <f>IF(N414="nulová",J414,0)</f>
        <v>0</v>
      </c>
      <c r="BJ414" s="19" t="s">
        <v>77</v>
      </c>
      <c r="BK414" s="201">
        <f>ROUND(I414*H414,2)</f>
        <v>0</v>
      </c>
      <c r="BL414" s="19" t="s">
        <v>178</v>
      </c>
      <c r="BM414" s="200" t="s">
        <v>736</v>
      </c>
    </row>
    <row r="415" spans="1:65" s="12" customFormat="1" ht="22.9" customHeight="1">
      <c r="B415" s="173"/>
      <c r="C415" s="174"/>
      <c r="D415" s="175" t="s">
        <v>68</v>
      </c>
      <c r="E415" s="187" t="s">
        <v>369</v>
      </c>
      <c r="F415" s="187" t="s">
        <v>370</v>
      </c>
      <c r="G415" s="174"/>
      <c r="H415" s="174"/>
      <c r="I415" s="177"/>
      <c r="J415" s="188">
        <f>BK415</f>
        <v>0</v>
      </c>
      <c r="K415" s="174"/>
      <c r="L415" s="179"/>
      <c r="M415" s="180"/>
      <c r="N415" s="181"/>
      <c r="O415" s="181"/>
      <c r="P415" s="182">
        <f>SUM(P416:P419)</f>
        <v>0</v>
      </c>
      <c r="Q415" s="181"/>
      <c r="R415" s="182">
        <f>SUM(R416:R419)</f>
        <v>0</v>
      </c>
      <c r="S415" s="181"/>
      <c r="T415" s="183">
        <f>SUM(T416:T419)</f>
        <v>0</v>
      </c>
      <c r="AR415" s="184" t="s">
        <v>79</v>
      </c>
      <c r="AT415" s="185" t="s">
        <v>68</v>
      </c>
      <c r="AU415" s="185" t="s">
        <v>77</v>
      </c>
      <c r="AY415" s="184" t="s">
        <v>129</v>
      </c>
      <c r="BK415" s="186">
        <f>SUM(BK416:BK419)</f>
        <v>0</v>
      </c>
    </row>
    <row r="416" spans="1:65" s="2" customFormat="1" ht="16.5" customHeight="1">
      <c r="A416" s="36"/>
      <c r="B416" s="37"/>
      <c r="C416" s="189" t="s">
        <v>737</v>
      </c>
      <c r="D416" s="189" t="s">
        <v>132</v>
      </c>
      <c r="E416" s="190" t="s">
        <v>738</v>
      </c>
      <c r="F416" s="191" t="s">
        <v>739</v>
      </c>
      <c r="G416" s="192" t="s">
        <v>254</v>
      </c>
      <c r="H416" s="193">
        <v>2</v>
      </c>
      <c r="I416" s="194"/>
      <c r="J416" s="195">
        <f>ROUND(I416*H416,2)</f>
        <v>0</v>
      </c>
      <c r="K416" s="191" t="s">
        <v>386</v>
      </c>
      <c r="L416" s="41"/>
      <c r="M416" s="196" t="s">
        <v>19</v>
      </c>
      <c r="N416" s="197" t="s">
        <v>40</v>
      </c>
      <c r="O416" s="66"/>
      <c r="P416" s="198">
        <f>O416*H416</f>
        <v>0</v>
      </c>
      <c r="Q416" s="198">
        <v>0</v>
      </c>
      <c r="R416" s="198">
        <f>Q416*H416</f>
        <v>0</v>
      </c>
      <c r="S416" s="198">
        <v>0</v>
      </c>
      <c r="T416" s="199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00" t="s">
        <v>178</v>
      </c>
      <c r="AT416" s="200" t="s">
        <v>132</v>
      </c>
      <c r="AU416" s="200" t="s">
        <v>79</v>
      </c>
      <c r="AY416" s="19" t="s">
        <v>129</v>
      </c>
      <c r="BE416" s="201">
        <f>IF(N416="základní",J416,0)</f>
        <v>0</v>
      </c>
      <c r="BF416" s="201">
        <f>IF(N416="snížená",J416,0)</f>
        <v>0</v>
      </c>
      <c r="BG416" s="201">
        <f>IF(N416="zákl. přenesená",J416,0)</f>
        <v>0</v>
      </c>
      <c r="BH416" s="201">
        <f>IF(N416="sníž. přenesená",J416,0)</f>
        <v>0</v>
      </c>
      <c r="BI416" s="201">
        <f>IF(N416="nulová",J416,0)</f>
        <v>0</v>
      </c>
      <c r="BJ416" s="19" t="s">
        <v>77</v>
      </c>
      <c r="BK416" s="201">
        <f>ROUND(I416*H416,2)</f>
        <v>0</v>
      </c>
      <c r="BL416" s="19" t="s">
        <v>178</v>
      </c>
      <c r="BM416" s="200" t="s">
        <v>740</v>
      </c>
    </row>
    <row r="417" spans="1:65" s="2" customFormat="1" ht="24" customHeight="1">
      <c r="A417" s="36"/>
      <c r="B417" s="37"/>
      <c r="C417" s="189" t="s">
        <v>374</v>
      </c>
      <c r="D417" s="189" t="s">
        <v>132</v>
      </c>
      <c r="E417" s="190" t="s">
        <v>741</v>
      </c>
      <c r="F417" s="191" t="s">
        <v>742</v>
      </c>
      <c r="G417" s="192" t="s">
        <v>254</v>
      </c>
      <c r="H417" s="193">
        <v>18</v>
      </c>
      <c r="I417" s="194"/>
      <c r="J417" s="195">
        <f>ROUND(I417*H417,2)</f>
        <v>0</v>
      </c>
      <c r="K417" s="191" t="s">
        <v>386</v>
      </c>
      <c r="L417" s="41"/>
      <c r="M417" s="196" t="s">
        <v>19</v>
      </c>
      <c r="N417" s="197" t="s">
        <v>40</v>
      </c>
      <c r="O417" s="66"/>
      <c r="P417" s="198">
        <f>O417*H417</f>
        <v>0</v>
      </c>
      <c r="Q417" s="198">
        <v>0</v>
      </c>
      <c r="R417" s="198">
        <f>Q417*H417</f>
        <v>0</v>
      </c>
      <c r="S417" s="198">
        <v>0</v>
      </c>
      <c r="T417" s="199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200" t="s">
        <v>178</v>
      </c>
      <c r="AT417" s="200" t="s">
        <v>132</v>
      </c>
      <c r="AU417" s="200" t="s">
        <v>79</v>
      </c>
      <c r="AY417" s="19" t="s">
        <v>129</v>
      </c>
      <c r="BE417" s="201">
        <f>IF(N417="základní",J417,0)</f>
        <v>0</v>
      </c>
      <c r="BF417" s="201">
        <f>IF(N417="snížená",J417,0)</f>
        <v>0</v>
      </c>
      <c r="BG417" s="201">
        <f>IF(N417="zákl. přenesená",J417,0)</f>
        <v>0</v>
      </c>
      <c r="BH417" s="201">
        <f>IF(N417="sníž. přenesená",J417,0)</f>
        <v>0</v>
      </c>
      <c r="BI417" s="201">
        <f>IF(N417="nulová",J417,0)</f>
        <v>0</v>
      </c>
      <c r="BJ417" s="19" t="s">
        <v>77</v>
      </c>
      <c r="BK417" s="201">
        <f>ROUND(I417*H417,2)</f>
        <v>0</v>
      </c>
      <c r="BL417" s="19" t="s">
        <v>178</v>
      </c>
      <c r="BM417" s="200" t="s">
        <v>743</v>
      </c>
    </row>
    <row r="418" spans="1:65" s="2" customFormat="1" ht="16.5" customHeight="1">
      <c r="A418" s="36"/>
      <c r="B418" s="37"/>
      <c r="C418" s="189" t="s">
        <v>744</v>
      </c>
      <c r="D418" s="189" t="s">
        <v>132</v>
      </c>
      <c r="E418" s="190" t="s">
        <v>745</v>
      </c>
      <c r="F418" s="191" t="s">
        <v>746</v>
      </c>
      <c r="G418" s="192" t="s">
        <v>254</v>
      </c>
      <c r="H418" s="193">
        <v>11</v>
      </c>
      <c r="I418" s="194"/>
      <c r="J418" s="195">
        <f>ROUND(I418*H418,2)</f>
        <v>0</v>
      </c>
      <c r="K418" s="191" t="s">
        <v>386</v>
      </c>
      <c r="L418" s="41"/>
      <c r="M418" s="196" t="s">
        <v>19</v>
      </c>
      <c r="N418" s="197" t="s">
        <v>40</v>
      </c>
      <c r="O418" s="66"/>
      <c r="P418" s="198">
        <f>O418*H418</f>
        <v>0</v>
      </c>
      <c r="Q418" s="198">
        <v>0</v>
      </c>
      <c r="R418" s="198">
        <f>Q418*H418</f>
        <v>0</v>
      </c>
      <c r="S418" s="198">
        <v>0</v>
      </c>
      <c r="T418" s="199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00" t="s">
        <v>178</v>
      </c>
      <c r="AT418" s="200" t="s">
        <v>132</v>
      </c>
      <c r="AU418" s="200" t="s">
        <v>79</v>
      </c>
      <c r="AY418" s="19" t="s">
        <v>129</v>
      </c>
      <c r="BE418" s="201">
        <f>IF(N418="základní",J418,0)</f>
        <v>0</v>
      </c>
      <c r="BF418" s="201">
        <f>IF(N418="snížená",J418,0)</f>
        <v>0</v>
      </c>
      <c r="BG418" s="201">
        <f>IF(N418="zákl. přenesená",J418,0)</f>
        <v>0</v>
      </c>
      <c r="BH418" s="201">
        <f>IF(N418="sníž. přenesená",J418,0)</f>
        <v>0</v>
      </c>
      <c r="BI418" s="201">
        <f>IF(N418="nulová",J418,0)</f>
        <v>0</v>
      </c>
      <c r="BJ418" s="19" t="s">
        <v>77</v>
      </c>
      <c r="BK418" s="201">
        <f>ROUND(I418*H418,2)</f>
        <v>0</v>
      </c>
      <c r="BL418" s="19" t="s">
        <v>178</v>
      </c>
      <c r="BM418" s="200" t="s">
        <v>747</v>
      </c>
    </row>
    <row r="419" spans="1:65" s="2" customFormat="1" ht="16.5" customHeight="1">
      <c r="A419" s="36"/>
      <c r="B419" s="37"/>
      <c r="C419" s="189" t="s">
        <v>379</v>
      </c>
      <c r="D419" s="189" t="s">
        <v>132</v>
      </c>
      <c r="E419" s="190" t="s">
        <v>748</v>
      </c>
      <c r="F419" s="191" t="s">
        <v>749</v>
      </c>
      <c r="G419" s="192" t="s">
        <v>254</v>
      </c>
      <c r="H419" s="193">
        <v>1</v>
      </c>
      <c r="I419" s="194"/>
      <c r="J419" s="195">
        <f>ROUND(I419*H419,2)</f>
        <v>0</v>
      </c>
      <c r="K419" s="191" t="s">
        <v>386</v>
      </c>
      <c r="L419" s="41"/>
      <c r="M419" s="196" t="s">
        <v>19</v>
      </c>
      <c r="N419" s="197" t="s">
        <v>40</v>
      </c>
      <c r="O419" s="66"/>
      <c r="P419" s="198">
        <f>O419*H419</f>
        <v>0</v>
      </c>
      <c r="Q419" s="198">
        <v>0</v>
      </c>
      <c r="R419" s="198">
        <f>Q419*H419</f>
        <v>0</v>
      </c>
      <c r="S419" s="198">
        <v>0</v>
      </c>
      <c r="T419" s="199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200" t="s">
        <v>178</v>
      </c>
      <c r="AT419" s="200" t="s">
        <v>132</v>
      </c>
      <c r="AU419" s="200" t="s">
        <v>79</v>
      </c>
      <c r="AY419" s="19" t="s">
        <v>129</v>
      </c>
      <c r="BE419" s="201">
        <f>IF(N419="základní",J419,0)</f>
        <v>0</v>
      </c>
      <c r="BF419" s="201">
        <f>IF(N419="snížená",J419,0)</f>
        <v>0</v>
      </c>
      <c r="BG419" s="201">
        <f>IF(N419="zákl. přenesená",J419,0)</f>
        <v>0</v>
      </c>
      <c r="BH419" s="201">
        <f>IF(N419="sníž. přenesená",J419,0)</f>
        <v>0</v>
      </c>
      <c r="BI419" s="201">
        <f>IF(N419="nulová",J419,0)</f>
        <v>0</v>
      </c>
      <c r="BJ419" s="19" t="s">
        <v>77</v>
      </c>
      <c r="BK419" s="201">
        <f>ROUND(I419*H419,2)</f>
        <v>0</v>
      </c>
      <c r="BL419" s="19" t="s">
        <v>178</v>
      </c>
      <c r="BM419" s="200" t="s">
        <v>750</v>
      </c>
    </row>
    <row r="420" spans="1:65" s="12" customFormat="1" ht="22.9" customHeight="1">
      <c r="B420" s="173"/>
      <c r="C420" s="174"/>
      <c r="D420" s="175" t="s">
        <v>68</v>
      </c>
      <c r="E420" s="187" t="s">
        <v>751</v>
      </c>
      <c r="F420" s="187" t="s">
        <v>752</v>
      </c>
      <c r="G420" s="174"/>
      <c r="H420" s="174"/>
      <c r="I420" s="177"/>
      <c r="J420" s="188">
        <f>BK420</f>
        <v>0</v>
      </c>
      <c r="K420" s="174"/>
      <c r="L420" s="179"/>
      <c r="M420" s="180"/>
      <c r="N420" s="181"/>
      <c r="O420" s="181"/>
      <c r="P420" s="182">
        <f>SUM(P421:P443)</f>
        <v>0</v>
      </c>
      <c r="Q420" s="181"/>
      <c r="R420" s="182">
        <f>SUM(R421:R443)</f>
        <v>0</v>
      </c>
      <c r="S420" s="181"/>
      <c r="T420" s="183">
        <f>SUM(T421:T443)</f>
        <v>0</v>
      </c>
      <c r="AR420" s="184" t="s">
        <v>79</v>
      </c>
      <c r="AT420" s="185" t="s">
        <v>68</v>
      </c>
      <c r="AU420" s="185" t="s">
        <v>77</v>
      </c>
      <c r="AY420" s="184" t="s">
        <v>129</v>
      </c>
      <c r="BK420" s="186">
        <f>SUM(BK421:BK443)</f>
        <v>0</v>
      </c>
    </row>
    <row r="421" spans="1:65" s="2" customFormat="1" ht="16.5" customHeight="1">
      <c r="A421" s="36"/>
      <c r="B421" s="37"/>
      <c r="C421" s="189" t="s">
        <v>753</v>
      </c>
      <c r="D421" s="189" t="s">
        <v>132</v>
      </c>
      <c r="E421" s="190" t="s">
        <v>754</v>
      </c>
      <c r="F421" s="191" t="s">
        <v>755</v>
      </c>
      <c r="G421" s="192" t="s">
        <v>135</v>
      </c>
      <c r="H421" s="193">
        <v>129.71799999999999</v>
      </c>
      <c r="I421" s="194"/>
      <c r="J421" s="195">
        <f>ROUND(I421*H421,2)</f>
        <v>0</v>
      </c>
      <c r="K421" s="191" t="s">
        <v>386</v>
      </c>
      <c r="L421" s="41"/>
      <c r="M421" s="196" t="s">
        <v>19</v>
      </c>
      <c r="N421" s="197" t="s">
        <v>40</v>
      </c>
      <c r="O421" s="66"/>
      <c r="P421" s="198">
        <f>O421*H421</f>
        <v>0</v>
      </c>
      <c r="Q421" s="198">
        <v>0</v>
      </c>
      <c r="R421" s="198">
        <f>Q421*H421</f>
        <v>0</v>
      </c>
      <c r="S421" s="198">
        <v>0</v>
      </c>
      <c r="T421" s="199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200" t="s">
        <v>178</v>
      </c>
      <c r="AT421" s="200" t="s">
        <v>132</v>
      </c>
      <c r="AU421" s="200" t="s">
        <v>79</v>
      </c>
      <c r="AY421" s="19" t="s">
        <v>129</v>
      </c>
      <c r="BE421" s="201">
        <f>IF(N421="základní",J421,0)</f>
        <v>0</v>
      </c>
      <c r="BF421" s="201">
        <f>IF(N421="snížená",J421,0)</f>
        <v>0</v>
      </c>
      <c r="BG421" s="201">
        <f>IF(N421="zákl. přenesená",J421,0)</f>
        <v>0</v>
      </c>
      <c r="BH421" s="201">
        <f>IF(N421="sníž. přenesená",J421,0)</f>
        <v>0</v>
      </c>
      <c r="BI421" s="201">
        <f>IF(N421="nulová",J421,0)</f>
        <v>0</v>
      </c>
      <c r="BJ421" s="19" t="s">
        <v>77</v>
      </c>
      <c r="BK421" s="201">
        <f>ROUND(I421*H421,2)</f>
        <v>0</v>
      </c>
      <c r="BL421" s="19" t="s">
        <v>178</v>
      </c>
      <c r="BM421" s="200" t="s">
        <v>756</v>
      </c>
    </row>
    <row r="422" spans="1:65" s="13" customFormat="1" ht="11.25">
      <c r="B422" s="202"/>
      <c r="C422" s="203"/>
      <c r="D422" s="204" t="s">
        <v>138</v>
      </c>
      <c r="E422" s="205" t="s">
        <v>19</v>
      </c>
      <c r="F422" s="206" t="s">
        <v>139</v>
      </c>
      <c r="G422" s="203"/>
      <c r="H422" s="205" t="s">
        <v>19</v>
      </c>
      <c r="I422" s="207"/>
      <c r="J422" s="203"/>
      <c r="K422" s="203"/>
      <c r="L422" s="208"/>
      <c r="M422" s="209"/>
      <c r="N422" s="210"/>
      <c r="O422" s="210"/>
      <c r="P422" s="210"/>
      <c r="Q422" s="210"/>
      <c r="R422" s="210"/>
      <c r="S422" s="210"/>
      <c r="T422" s="211"/>
      <c r="AT422" s="212" t="s">
        <v>138</v>
      </c>
      <c r="AU422" s="212" t="s">
        <v>79</v>
      </c>
      <c r="AV422" s="13" t="s">
        <v>77</v>
      </c>
      <c r="AW422" s="13" t="s">
        <v>31</v>
      </c>
      <c r="AX422" s="13" t="s">
        <v>69</v>
      </c>
      <c r="AY422" s="212" t="s">
        <v>129</v>
      </c>
    </row>
    <row r="423" spans="1:65" s="13" customFormat="1" ht="11.25">
      <c r="B423" s="202"/>
      <c r="C423" s="203"/>
      <c r="D423" s="204" t="s">
        <v>138</v>
      </c>
      <c r="E423" s="205" t="s">
        <v>19</v>
      </c>
      <c r="F423" s="206" t="s">
        <v>757</v>
      </c>
      <c r="G423" s="203"/>
      <c r="H423" s="205" t="s">
        <v>19</v>
      </c>
      <c r="I423" s="207"/>
      <c r="J423" s="203"/>
      <c r="K423" s="203"/>
      <c r="L423" s="208"/>
      <c r="M423" s="209"/>
      <c r="N423" s="210"/>
      <c r="O423" s="210"/>
      <c r="P423" s="210"/>
      <c r="Q423" s="210"/>
      <c r="R423" s="210"/>
      <c r="S423" s="210"/>
      <c r="T423" s="211"/>
      <c r="AT423" s="212" t="s">
        <v>138</v>
      </c>
      <c r="AU423" s="212" t="s">
        <v>79</v>
      </c>
      <c r="AV423" s="13" t="s">
        <v>77</v>
      </c>
      <c r="AW423" s="13" t="s">
        <v>31</v>
      </c>
      <c r="AX423" s="13" t="s">
        <v>69</v>
      </c>
      <c r="AY423" s="212" t="s">
        <v>129</v>
      </c>
    </row>
    <row r="424" spans="1:65" s="13" customFormat="1" ht="11.25">
      <c r="B424" s="202"/>
      <c r="C424" s="203"/>
      <c r="D424" s="204" t="s">
        <v>138</v>
      </c>
      <c r="E424" s="205" t="s">
        <v>19</v>
      </c>
      <c r="F424" s="206" t="s">
        <v>166</v>
      </c>
      <c r="G424" s="203"/>
      <c r="H424" s="205" t="s">
        <v>19</v>
      </c>
      <c r="I424" s="207"/>
      <c r="J424" s="203"/>
      <c r="K424" s="203"/>
      <c r="L424" s="208"/>
      <c r="M424" s="209"/>
      <c r="N424" s="210"/>
      <c r="O424" s="210"/>
      <c r="P424" s="210"/>
      <c r="Q424" s="210"/>
      <c r="R424" s="210"/>
      <c r="S424" s="210"/>
      <c r="T424" s="211"/>
      <c r="AT424" s="212" t="s">
        <v>138</v>
      </c>
      <c r="AU424" s="212" t="s">
        <v>79</v>
      </c>
      <c r="AV424" s="13" t="s">
        <v>77</v>
      </c>
      <c r="AW424" s="13" t="s">
        <v>31</v>
      </c>
      <c r="AX424" s="13" t="s">
        <v>69</v>
      </c>
      <c r="AY424" s="212" t="s">
        <v>129</v>
      </c>
    </row>
    <row r="425" spans="1:65" s="14" customFormat="1" ht="11.25">
      <c r="B425" s="213"/>
      <c r="C425" s="214"/>
      <c r="D425" s="204" t="s">
        <v>138</v>
      </c>
      <c r="E425" s="215" t="s">
        <v>19</v>
      </c>
      <c r="F425" s="216" t="s">
        <v>758</v>
      </c>
      <c r="G425" s="214"/>
      <c r="H425" s="217">
        <v>1.538</v>
      </c>
      <c r="I425" s="218"/>
      <c r="J425" s="214"/>
      <c r="K425" s="214"/>
      <c r="L425" s="219"/>
      <c r="M425" s="220"/>
      <c r="N425" s="221"/>
      <c r="O425" s="221"/>
      <c r="P425" s="221"/>
      <c r="Q425" s="221"/>
      <c r="R425" s="221"/>
      <c r="S425" s="221"/>
      <c r="T425" s="222"/>
      <c r="AT425" s="223" t="s">
        <v>138</v>
      </c>
      <c r="AU425" s="223" t="s">
        <v>79</v>
      </c>
      <c r="AV425" s="14" t="s">
        <v>79</v>
      </c>
      <c r="AW425" s="14" t="s">
        <v>31</v>
      </c>
      <c r="AX425" s="14" t="s">
        <v>69</v>
      </c>
      <c r="AY425" s="223" t="s">
        <v>129</v>
      </c>
    </row>
    <row r="426" spans="1:65" s="14" customFormat="1" ht="11.25">
      <c r="B426" s="213"/>
      <c r="C426" s="214"/>
      <c r="D426" s="204" t="s">
        <v>138</v>
      </c>
      <c r="E426" s="215" t="s">
        <v>19</v>
      </c>
      <c r="F426" s="216" t="s">
        <v>759</v>
      </c>
      <c r="G426" s="214"/>
      <c r="H426" s="217">
        <v>3.66</v>
      </c>
      <c r="I426" s="218"/>
      <c r="J426" s="214"/>
      <c r="K426" s="214"/>
      <c r="L426" s="219"/>
      <c r="M426" s="220"/>
      <c r="N426" s="221"/>
      <c r="O426" s="221"/>
      <c r="P426" s="221"/>
      <c r="Q426" s="221"/>
      <c r="R426" s="221"/>
      <c r="S426" s="221"/>
      <c r="T426" s="222"/>
      <c r="AT426" s="223" t="s">
        <v>138</v>
      </c>
      <c r="AU426" s="223" t="s">
        <v>79</v>
      </c>
      <c r="AV426" s="14" t="s">
        <v>79</v>
      </c>
      <c r="AW426" s="14" t="s">
        <v>31</v>
      </c>
      <c r="AX426" s="14" t="s">
        <v>69</v>
      </c>
      <c r="AY426" s="223" t="s">
        <v>129</v>
      </c>
    </row>
    <row r="427" spans="1:65" s="13" customFormat="1" ht="11.25">
      <c r="B427" s="202"/>
      <c r="C427" s="203"/>
      <c r="D427" s="204" t="s">
        <v>138</v>
      </c>
      <c r="E427" s="205" t="s">
        <v>19</v>
      </c>
      <c r="F427" s="206" t="s">
        <v>168</v>
      </c>
      <c r="G427" s="203"/>
      <c r="H427" s="205" t="s">
        <v>19</v>
      </c>
      <c r="I427" s="207"/>
      <c r="J427" s="203"/>
      <c r="K427" s="203"/>
      <c r="L427" s="208"/>
      <c r="M427" s="209"/>
      <c r="N427" s="210"/>
      <c r="O427" s="210"/>
      <c r="P427" s="210"/>
      <c r="Q427" s="210"/>
      <c r="R427" s="210"/>
      <c r="S427" s="210"/>
      <c r="T427" s="211"/>
      <c r="AT427" s="212" t="s">
        <v>138</v>
      </c>
      <c r="AU427" s="212" t="s">
        <v>79</v>
      </c>
      <c r="AV427" s="13" t="s">
        <v>77</v>
      </c>
      <c r="AW427" s="13" t="s">
        <v>31</v>
      </c>
      <c r="AX427" s="13" t="s">
        <v>69</v>
      </c>
      <c r="AY427" s="212" t="s">
        <v>129</v>
      </c>
    </row>
    <row r="428" spans="1:65" s="14" customFormat="1" ht="11.25">
      <c r="B428" s="213"/>
      <c r="C428" s="214"/>
      <c r="D428" s="204" t="s">
        <v>138</v>
      </c>
      <c r="E428" s="215" t="s">
        <v>19</v>
      </c>
      <c r="F428" s="216" t="s">
        <v>760</v>
      </c>
      <c r="G428" s="214"/>
      <c r="H428" s="217">
        <v>2.7719999999999998</v>
      </c>
      <c r="I428" s="218"/>
      <c r="J428" s="214"/>
      <c r="K428" s="214"/>
      <c r="L428" s="219"/>
      <c r="M428" s="220"/>
      <c r="N428" s="221"/>
      <c r="O428" s="221"/>
      <c r="P428" s="221"/>
      <c r="Q428" s="221"/>
      <c r="R428" s="221"/>
      <c r="S428" s="221"/>
      <c r="T428" s="222"/>
      <c r="AT428" s="223" t="s">
        <v>138</v>
      </c>
      <c r="AU428" s="223" t="s">
        <v>79</v>
      </c>
      <c r="AV428" s="14" t="s">
        <v>79</v>
      </c>
      <c r="AW428" s="14" t="s">
        <v>31</v>
      </c>
      <c r="AX428" s="14" t="s">
        <v>69</v>
      </c>
      <c r="AY428" s="223" t="s">
        <v>129</v>
      </c>
    </row>
    <row r="429" spans="1:65" s="13" customFormat="1" ht="11.25">
      <c r="B429" s="202"/>
      <c r="C429" s="203"/>
      <c r="D429" s="204" t="s">
        <v>138</v>
      </c>
      <c r="E429" s="205" t="s">
        <v>19</v>
      </c>
      <c r="F429" s="206" t="s">
        <v>170</v>
      </c>
      <c r="G429" s="203"/>
      <c r="H429" s="205" t="s">
        <v>19</v>
      </c>
      <c r="I429" s="207"/>
      <c r="J429" s="203"/>
      <c r="K429" s="203"/>
      <c r="L429" s="208"/>
      <c r="M429" s="209"/>
      <c r="N429" s="210"/>
      <c r="O429" s="210"/>
      <c r="P429" s="210"/>
      <c r="Q429" s="210"/>
      <c r="R429" s="210"/>
      <c r="S429" s="210"/>
      <c r="T429" s="211"/>
      <c r="AT429" s="212" t="s">
        <v>138</v>
      </c>
      <c r="AU429" s="212" t="s">
        <v>79</v>
      </c>
      <c r="AV429" s="13" t="s">
        <v>77</v>
      </c>
      <c r="AW429" s="13" t="s">
        <v>31</v>
      </c>
      <c r="AX429" s="13" t="s">
        <v>69</v>
      </c>
      <c r="AY429" s="212" t="s">
        <v>129</v>
      </c>
    </row>
    <row r="430" spans="1:65" s="14" customFormat="1" ht="11.25">
      <c r="B430" s="213"/>
      <c r="C430" s="214"/>
      <c r="D430" s="204" t="s">
        <v>138</v>
      </c>
      <c r="E430" s="215" t="s">
        <v>19</v>
      </c>
      <c r="F430" s="216" t="s">
        <v>761</v>
      </c>
      <c r="G430" s="214"/>
      <c r="H430" s="217">
        <v>52.2</v>
      </c>
      <c r="I430" s="218"/>
      <c r="J430" s="214"/>
      <c r="K430" s="214"/>
      <c r="L430" s="219"/>
      <c r="M430" s="220"/>
      <c r="N430" s="221"/>
      <c r="O430" s="221"/>
      <c r="P430" s="221"/>
      <c r="Q430" s="221"/>
      <c r="R430" s="221"/>
      <c r="S430" s="221"/>
      <c r="T430" s="222"/>
      <c r="AT430" s="223" t="s">
        <v>138</v>
      </c>
      <c r="AU430" s="223" t="s">
        <v>79</v>
      </c>
      <c r="AV430" s="14" t="s">
        <v>79</v>
      </c>
      <c r="AW430" s="14" t="s">
        <v>31</v>
      </c>
      <c r="AX430" s="14" t="s">
        <v>69</v>
      </c>
      <c r="AY430" s="223" t="s">
        <v>129</v>
      </c>
    </row>
    <row r="431" spans="1:65" s="14" customFormat="1" ht="11.25">
      <c r="B431" s="213"/>
      <c r="C431" s="214"/>
      <c r="D431" s="204" t="s">
        <v>138</v>
      </c>
      <c r="E431" s="215" t="s">
        <v>19</v>
      </c>
      <c r="F431" s="216" t="s">
        <v>762</v>
      </c>
      <c r="G431" s="214"/>
      <c r="H431" s="217">
        <v>20</v>
      </c>
      <c r="I431" s="218"/>
      <c r="J431" s="214"/>
      <c r="K431" s="214"/>
      <c r="L431" s="219"/>
      <c r="M431" s="220"/>
      <c r="N431" s="221"/>
      <c r="O431" s="221"/>
      <c r="P431" s="221"/>
      <c r="Q431" s="221"/>
      <c r="R431" s="221"/>
      <c r="S431" s="221"/>
      <c r="T431" s="222"/>
      <c r="AT431" s="223" t="s">
        <v>138</v>
      </c>
      <c r="AU431" s="223" t="s">
        <v>79</v>
      </c>
      <c r="AV431" s="14" t="s">
        <v>79</v>
      </c>
      <c r="AW431" s="14" t="s">
        <v>31</v>
      </c>
      <c r="AX431" s="14" t="s">
        <v>69</v>
      </c>
      <c r="AY431" s="223" t="s">
        <v>129</v>
      </c>
    </row>
    <row r="432" spans="1:65" s="13" customFormat="1" ht="11.25">
      <c r="B432" s="202"/>
      <c r="C432" s="203"/>
      <c r="D432" s="204" t="s">
        <v>138</v>
      </c>
      <c r="E432" s="205" t="s">
        <v>19</v>
      </c>
      <c r="F432" s="206" t="s">
        <v>174</v>
      </c>
      <c r="G432" s="203"/>
      <c r="H432" s="205" t="s">
        <v>19</v>
      </c>
      <c r="I432" s="207"/>
      <c r="J432" s="203"/>
      <c r="K432" s="203"/>
      <c r="L432" s="208"/>
      <c r="M432" s="209"/>
      <c r="N432" s="210"/>
      <c r="O432" s="210"/>
      <c r="P432" s="210"/>
      <c r="Q432" s="210"/>
      <c r="R432" s="210"/>
      <c r="S432" s="210"/>
      <c r="T432" s="211"/>
      <c r="AT432" s="212" t="s">
        <v>138</v>
      </c>
      <c r="AU432" s="212" t="s">
        <v>79</v>
      </c>
      <c r="AV432" s="13" t="s">
        <v>77</v>
      </c>
      <c r="AW432" s="13" t="s">
        <v>31</v>
      </c>
      <c r="AX432" s="13" t="s">
        <v>69</v>
      </c>
      <c r="AY432" s="212" t="s">
        <v>129</v>
      </c>
    </row>
    <row r="433" spans="1:65" s="14" customFormat="1" ht="11.25">
      <c r="B433" s="213"/>
      <c r="C433" s="214"/>
      <c r="D433" s="204" t="s">
        <v>138</v>
      </c>
      <c r="E433" s="215" t="s">
        <v>19</v>
      </c>
      <c r="F433" s="216" t="s">
        <v>763</v>
      </c>
      <c r="G433" s="214"/>
      <c r="H433" s="217">
        <v>19.824000000000002</v>
      </c>
      <c r="I433" s="218"/>
      <c r="J433" s="214"/>
      <c r="K433" s="214"/>
      <c r="L433" s="219"/>
      <c r="M433" s="220"/>
      <c r="N433" s="221"/>
      <c r="O433" s="221"/>
      <c r="P433" s="221"/>
      <c r="Q433" s="221"/>
      <c r="R433" s="221"/>
      <c r="S433" s="221"/>
      <c r="T433" s="222"/>
      <c r="AT433" s="223" t="s">
        <v>138</v>
      </c>
      <c r="AU433" s="223" t="s">
        <v>79</v>
      </c>
      <c r="AV433" s="14" t="s">
        <v>79</v>
      </c>
      <c r="AW433" s="14" t="s">
        <v>31</v>
      </c>
      <c r="AX433" s="14" t="s">
        <v>69</v>
      </c>
      <c r="AY433" s="223" t="s">
        <v>129</v>
      </c>
    </row>
    <row r="434" spans="1:65" s="13" customFormat="1" ht="11.25">
      <c r="B434" s="202"/>
      <c r="C434" s="203"/>
      <c r="D434" s="204" t="s">
        <v>138</v>
      </c>
      <c r="E434" s="205" t="s">
        <v>19</v>
      </c>
      <c r="F434" s="206" t="s">
        <v>327</v>
      </c>
      <c r="G434" s="203"/>
      <c r="H434" s="205" t="s">
        <v>19</v>
      </c>
      <c r="I434" s="207"/>
      <c r="J434" s="203"/>
      <c r="K434" s="203"/>
      <c r="L434" s="208"/>
      <c r="M434" s="209"/>
      <c r="N434" s="210"/>
      <c r="O434" s="210"/>
      <c r="P434" s="210"/>
      <c r="Q434" s="210"/>
      <c r="R434" s="210"/>
      <c r="S434" s="210"/>
      <c r="T434" s="211"/>
      <c r="AT434" s="212" t="s">
        <v>138</v>
      </c>
      <c r="AU434" s="212" t="s">
        <v>79</v>
      </c>
      <c r="AV434" s="13" t="s">
        <v>77</v>
      </c>
      <c r="AW434" s="13" t="s">
        <v>31</v>
      </c>
      <c r="AX434" s="13" t="s">
        <v>69</v>
      </c>
      <c r="AY434" s="212" t="s">
        <v>129</v>
      </c>
    </row>
    <row r="435" spans="1:65" s="14" customFormat="1" ht="11.25">
      <c r="B435" s="213"/>
      <c r="C435" s="214"/>
      <c r="D435" s="204" t="s">
        <v>138</v>
      </c>
      <c r="E435" s="215" t="s">
        <v>19</v>
      </c>
      <c r="F435" s="216" t="s">
        <v>764</v>
      </c>
      <c r="G435" s="214"/>
      <c r="H435" s="217">
        <v>5.0640000000000001</v>
      </c>
      <c r="I435" s="218"/>
      <c r="J435" s="214"/>
      <c r="K435" s="214"/>
      <c r="L435" s="219"/>
      <c r="M435" s="220"/>
      <c r="N435" s="221"/>
      <c r="O435" s="221"/>
      <c r="P435" s="221"/>
      <c r="Q435" s="221"/>
      <c r="R435" s="221"/>
      <c r="S435" s="221"/>
      <c r="T435" s="222"/>
      <c r="AT435" s="223" t="s">
        <v>138</v>
      </c>
      <c r="AU435" s="223" t="s">
        <v>79</v>
      </c>
      <c r="AV435" s="14" t="s">
        <v>79</v>
      </c>
      <c r="AW435" s="14" t="s">
        <v>31</v>
      </c>
      <c r="AX435" s="14" t="s">
        <v>69</v>
      </c>
      <c r="AY435" s="223" t="s">
        <v>129</v>
      </c>
    </row>
    <row r="436" spans="1:65" s="13" customFormat="1" ht="11.25">
      <c r="B436" s="202"/>
      <c r="C436" s="203"/>
      <c r="D436" s="204" t="s">
        <v>138</v>
      </c>
      <c r="E436" s="205" t="s">
        <v>19</v>
      </c>
      <c r="F436" s="206" t="s">
        <v>765</v>
      </c>
      <c r="G436" s="203"/>
      <c r="H436" s="205" t="s">
        <v>19</v>
      </c>
      <c r="I436" s="207"/>
      <c r="J436" s="203"/>
      <c r="K436" s="203"/>
      <c r="L436" s="208"/>
      <c r="M436" s="209"/>
      <c r="N436" s="210"/>
      <c r="O436" s="210"/>
      <c r="P436" s="210"/>
      <c r="Q436" s="210"/>
      <c r="R436" s="210"/>
      <c r="S436" s="210"/>
      <c r="T436" s="211"/>
      <c r="AT436" s="212" t="s">
        <v>138</v>
      </c>
      <c r="AU436" s="212" t="s">
        <v>79</v>
      </c>
      <c r="AV436" s="13" t="s">
        <v>77</v>
      </c>
      <c r="AW436" s="13" t="s">
        <v>31</v>
      </c>
      <c r="AX436" s="13" t="s">
        <v>69</v>
      </c>
      <c r="AY436" s="212" t="s">
        <v>129</v>
      </c>
    </row>
    <row r="437" spans="1:65" s="14" customFormat="1" ht="11.25">
      <c r="B437" s="213"/>
      <c r="C437" s="214"/>
      <c r="D437" s="204" t="s">
        <v>138</v>
      </c>
      <c r="E437" s="215" t="s">
        <v>19</v>
      </c>
      <c r="F437" s="216" t="s">
        <v>766</v>
      </c>
      <c r="G437" s="214"/>
      <c r="H437" s="217">
        <v>8.6920000000000002</v>
      </c>
      <c r="I437" s="218"/>
      <c r="J437" s="214"/>
      <c r="K437" s="214"/>
      <c r="L437" s="219"/>
      <c r="M437" s="220"/>
      <c r="N437" s="221"/>
      <c r="O437" s="221"/>
      <c r="P437" s="221"/>
      <c r="Q437" s="221"/>
      <c r="R437" s="221"/>
      <c r="S437" s="221"/>
      <c r="T437" s="222"/>
      <c r="AT437" s="223" t="s">
        <v>138</v>
      </c>
      <c r="AU437" s="223" t="s">
        <v>79</v>
      </c>
      <c r="AV437" s="14" t="s">
        <v>79</v>
      </c>
      <c r="AW437" s="14" t="s">
        <v>31</v>
      </c>
      <c r="AX437" s="14" t="s">
        <v>69</v>
      </c>
      <c r="AY437" s="223" t="s">
        <v>129</v>
      </c>
    </row>
    <row r="438" spans="1:65" s="14" customFormat="1" ht="11.25">
      <c r="B438" s="213"/>
      <c r="C438" s="214"/>
      <c r="D438" s="204" t="s">
        <v>138</v>
      </c>
      <c r="E438" s="215" t="s">
        <v>19</v>
      </c>
      <c r="F438" s="216" t="s">
        <v>767</v>
      </c>
      <c r="G438" s="214"/>
      <c r="H438" s="217">
        <v>9.968</v>
      </c>
      <c r="I438" s="218"/>
      <c r="J438" s="214"/>
      <c r="K438" s="214"/>
      <c r="L438" s="219"/>
      <c r="M438" s="220"/>
      <c r="N438" s="221"/>
      <c r="O438" s="221"/>
      <c r="P438" s="221"/>
      <c r="Q438" s="221"/>
      <c r="R438" s="221"/>
      <c r="S438" s="221"/>
      <c r="T438" s="222"/>
      <c r="AT438" s="223" t="s">
        <v>138</v>
      </c>
      <c r="AU438" s="223" t="s">
        <v>79</v>
      </c>
      <c r="AV438" s="14" t="s">
        <v>79</v>
      </c>
      <c r="AW438" s="14" t="s">
        <v>31</v>
      </c>
      <c r="AX438" s="14" t="s">
        <v>69</v>
      </c>
      <c r="AY438" s="223" t="s">
        <v>129</v>
      </c>
    </row>
    <row r="439" spans="1:65" s="13" customFormat="1" ht="11.25">
      <c r="B439" s="202"/>
      <c r="C439" s="203"/>
      <c r="D439" s="204" t="s">
        <v>138</v>
      </c>
      <c r="E439" s="205" t="s">
        <v>19</v>
      </c>
      <c r="F439" s="206" t="s">
        <v>768</v>
      </c>
      <c r="G439" s="203"/>
      <c r="H439" s="205" t="s">
        <v>19</v>
      </c>
      <c r="I439" s="207"/>
      <c r="J439" s="203"/>
      <c r="K439" s="203"/>
      <c r="L439" s="208"/>
      <c r="M439" s="209"/>
      <c r="N439" s="210"/>
      <c r="O439" s="210"/>
      <c r="P439" s="210"/>
      <c r="Q439" s="210"/>
      <c r="R439" s="210"/>
      <c r="S439" s="210"/>
      <c r="T439" s="211"/>
      <c r="AT439" s="212" t="s">
        <v>138</v>
      </c>
      <c r="AU439" s="212" t="s">
        <v>79</v>
      </c>
      <c r="AV439" s="13" t="s">
        <v>77</v>
      </c>
      <c r="AW439" s="13" t="s">
        <v>31</v>
      </c>
      <c r="AX439" s="13" t="s">
        <v>69</v>
      </c>
      <c r="AY439" s="212" t="s">
        <v>129</v>
      </c>
    </row>
    <row r="440" spans="1:65" s="14" customFormat="1" ht="11.25">
      <c r="B440" s="213"/>
      <c r="C440" s="214"/>
      <c r="D440" s="204" t="s">
        <v>138</v>
      </c>
      <c r="E440" s="215" t="s">
        <v>19</v>
      </c>
      <c r="F440" s="216" t="s">
        <v>769</v>
      </c>
      <c r="G440" s="214"/>
      <c r="H440" s="217">
        <v>6</v>
      </c>
      <c r="I440" s="218"/>
      <c r="J440" s="214"/>
      <c r="K440" s="214"/>
      <c r="L440" s="219"/>
      <c r="M440" s="220"/>
      <c r="N440" s="221"/>
      <c r="O440" s="221"/>
      <c r="P440" s="221"/>
      <c r="Q440" s="221"/>
      <c r="R440" s="221"/>
      <c r="S440" s="221"/>
      <c r="T440" s="222"/>
      <c r="AT440" s="223" t="s">
        <v>138</v>
      </c>
      <c r="AU440" s="223" t="s">
        <v>79</v>
      </c>
      <c r="AV440" s="14" t="s">
        <v>79</v>
      </c>
      <c r="AW440" s="14" t="s">
        <v>31</v>
      </c>
      <c r="AX440" s="14" t="s">
        <v>69</v>
      </c>
      <c r="AY440" s="223" t="s">
        <v>129</v>
      </c>
    </row>
    <row r="441" spans="1:65" s="15" customFormat="1" ht="11.25">
      <c r="B441" s="224"/>
      <c r="C441" s="225"/>
      <c r="D441" s="204" t="s">
        <v>138</v>
      </c>
      <c r="E441" s="226" t="s">
        <v>19</v>
      </c>
      <c r="F441" s="227" t="s">
        <v>142</v>
      </c>
      <c r="G441" s="225"/>
      <c r="H441" s="228">
        <v>129.71800000000002</v>
      </c>
      <c r="I441" s="229"/>
      <c r="J441" s="225"/>
      <c r="K441" s="225"/>
      <c r="L441" s="230"/>
      <c r="M441" s="231"/>
      <c r="N441" s="232"/>
      <c r="O441" s="232"/>
      <c r="P441" s="232"/>
      <c r="Q441" s="232"/>
      <c r="R441" s="232"/>
      <c r="S441" s="232"/>
      <c r="T441" s="233"/>
      <c r="AT441" s="234" t="s">
        <v>138</v>
      </c>
      <c r="AU441" s="234" t="s">
        <v>79</v>
      </c>
      <c r="AV441" s="15" t="s">
        <v>137</v>
      </c>
      <c r="AW441" s="15" t="s">
        <v>31</v>
      </c>
      <c r="AX441" s="15" t="s">
        <v>77</v>
      </c>
      <c r="AY441" s="234" t="s">
        <v>129</v>
      </c>
    </row>
    <row r="442" spans="1:65" s="2" customFormat="1" ht="16.5" customHeight="1">
      <c r="A442" s="36"/>
      <c r="B442" s="37"/>
      <c r="C442" s="189" t="s">
        <v>387</v>
      </c>
      <c r="D442" s="189" t="s">
        <v>132</v>
      </c>
      <c r="E442" s="190" t="s">
        <v>770</v>
      </c>
      <c r="F442" s="191" t="s">
        <v>771</v>
      </c>
      <c r="G442" s="192" t="s">
        <v>135</v>
      </c>
      <c r="H442" s="193">
        <v>129.71799999999999</v>
      </c>
      <c r="I442" s="194"/>
      <c r="J442" s="195">
        <f>ROUND(I442*H442,2)</f>
        <v>0</v>
      </c>
      <c r="K442" s="191" t="s">
        <v>386</v>
      </c>
      <c r="L442" s="41"/>
      <c r="M442" s="196" t="s">
        <v>19</v>
      </c>
      <c r="N442" s="197" t="s">
        <v>40</v>
      </c>
      <c r="O442" s="66"/>
      <c r="P442" s="198">
        <f>O442*H442</f>
        <v>0</v>
      </c>
      <c r="Q442" s="198">
        <v>0</v>
      </c>
      <c r="R442" s="198">
        <f>Q442*H442</f>
        <v>0</v>
      </c>
      <c r="S442" s="198">
        <v>0</v>
      </c>
      <c r="T442" s="199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200" t="s">
        <v>178</v>
      </c>
      <c r="AT442" s="200" t="s">
        <v>132</v>
      </c>
      <c r="AU442" s="200" t="s">
        <v>79</v>
      </c>
      <c r="AY442" s="19" t="s">
        <v>129</v>
      </c>
      <c r="BE442" s="201">
        <f>IF(N442="základní",J442,0)</f>
        <v>0</v>
      </c>
      <c r="BF442" s="201">
        <f>IF(N442="snížená",J442,0)</f>
        <v>0</v>
      </c>
      <c r="BG442" s="201">
        <f>IF(N442="zákl. přenesená",J442,0)</f>
        <v>0</v>
      </c>
      <c r="BH442" s="201">
        <f>IF(N442="sníž. přenesená",J442,0)</f>
        <v>0</v>
      </c>
      <c r="BI442" s="201">
        <f>IF(N442="nulová",J442,0)</f>
        <v>0</v>
      </c>
      <c r="BJ442" s="19" t="s">
        <v>77</v>
      </c>
      <c r="BK442" s="201">
        <f>ROUND(I442*H442,2)</f>
        <v>0</v>
      </c>
      <c r="BL442" s="19" t="s">
        <v>178</v>
      </c>
      <c r="BM442" s="200" t="s">
        <v>772</v>
      </c>
    </row>
    <row r="443" spans="1:65" s="2" customFormat="1" ht="16.5" customHeight="1">
      <c r="A443" s="36"/>
      <c r="B443" s="37"/>
      <c r="C443" s="189" t="s">
        <v>773</v>
      </c>
      <c r="D443" s="189" t="s">
        <v>132</v>
      </c>
      <c r="E443" s="190" t="s">
        <v>774</v>
      </c>
      <c r="F443" s="191" t="s">
        <v>775</v>
      </c>
      <c r="G443" s="192" t="s">
        <v>135</v>
      </c>
      <c r="H443" s="193">
        <v>259.43599999999998</v>
      </c>
      <c r="I443" s="194"/>
      <c r="J443" s="195">
        <f>ROUND(I443*H443,2)</f>
        <v>0</v>
      </c>
      <c r="K443" s="191" t="s">
        <v>386</v>
      </c>
      <c r="L443" s="41"/>
      <c r="M443" s="196" t="s">
        <v>19</v>
      </c>
      <c r="N443" s="197" t="s">
        <v>40</v>
      </c>
      <c r="O443" s="66"/>
      <c r="P443" s="198">
        <f>O443*H443</f>
        <v>0</v>
      </c>
      <c r="Q443" s="198">
        <v>0</v>
      </c>
      <c r="R443" s="198">
        <f>Q443*H443</f>
        <v>0</v>
      </c>
      <c r="S443" s="198">
        <v>0</v>
      </c>
      <c r="T443" s="199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200" t="s">
        <v>178</v>
      </c>
      <c r="AT443" s="200" t="s">
        <v>132</v>
      </c>
      <c r="AU443" s="200" t="s">
        <v>79</v>
      </c>
      <c r="AY443" s="19" t="s">
        <v>129</v>
      </c>
      <c r="BE443" s="201">
        <f>IF(N443="základní",J443,0)</f>
        <v>0</v>
      </c>
      <c r="BF443" s="201">
        <f>IF(N443="snížená",J443,0)</f>
        <v>0</v>
      </c>
      <c r="BG443" s="201">
        <f>IF(N443="zákl. přenesená",J443,0)</f>
        <v>0</v>
      </c>
      <c r="BH443" s="201">
        <f>IF(N443="sníž. přenesená",J443,0)</f>
        <v>0</v>
      </c>
      <c r="BI443" s="201">
        <f>IF(N443="nulová",J443,0)</f>
        <v>0</v>
      </c>
      <c r="BJ443" s="19" t="s">
        <v>77</v>
      </c>
      <c r="BK443" s="201">
        <f>ROUND(I443*H443,2)</f>
        <v>0</v>
      </c>
      <c r="BL443" s="19" t="s">
        <v>178</v>
      </c>
      <c r="BM443" s="200" t="s">
        <v>776</v>
      </c>
    </row>
    <row r="444" spans="1:65" s="12" customFormat="1" ht="22.9" customHeight="1">
      <c r="B444" s="173"/>
      <c r="C444" s="174"/>
      <c r="D444" s="175" t="s">
        <v>68</v>
      </c>
      <c r="E444" s="187" t="s">
        <v>375</v>
      </c>
      <c r="F444" s="187" t="s">
        <v>376</v>
      </c>
      <c r="G444" s="174"/>
      <c r="H444" s="174"/>
      <c r="I444" s="177"/>
      <c r="J444" s="188">
        <f>BK444</f>
        <v>0</v>
      </c>
      <c r="K444" s="174"/>
      <c r="L444" s="179"/>
      <c r="M444" s="180"/>
      <c r="N444" s="181"/>
      <c r="O444" s="181"/>
      <c r="P444" s="182">
        <f>SUM(P445:P452)</f>
        <v>0</v>
      </c>
      <c r="Q444" s="181"/>
      <c r="R444" s="182">
        <f>SUM(R445:R452)</f>
        <v>0</v>
      </c>
      <c r="S444" s="181"/>
      <c r="T444" s="183">
        <f>SUM(T445:T452)</f>
        <v>0</v>
      </c>
      <c r="AR444" s="184" t="s">
        <v>79</v>
      </c>
      <c r="AT444" s="185" t="s">
        <v>68</v>
      </c>
      <c r="AU444" s="185" t="s">
        <v>77</v>
      </c>
      <c r="AY444" s="184" t="s">
        <v>129</v>
      </c>
      <c r="BK444" s="186">
        <f>SUM(BK445:BK452)</f>
        <v>0</v>
      </c>
    </row>
    <row r="445" spans="1:65" s="2" customFormat="1" ht="36" customHeight="1">
      <c r="A445" s="36"/>
      <c r="B445" s="37"/>
      <c r="C445" s="189" t="s">
        <v>392</v>
      </c>
      <c r="D445" s="189" t="s">
        <v>132</v>
      </c>
      <c r="E445" s="190" t="s">
        <v>777</v>
      </c>
      <c r="F445" s="191" t="s">
        <v>778</v>
      </c>
      <c r="G445" s="192" t="s">
        <v>135</v>
      </c>
      <c r="H445" s="193">
        <v>0.70399999999999996</v>
      </c>
      <c r="I445" s="194"/>
      <c r="J445" s="195">
        <f>ROUND(I445*H445,2)</f>
        <v>0</v>
      </c>
      <c r="K445" s="191" t="s">
        <v>386</v>
      </c>
      <c r="L445" s="41"/>
      <c r="M445" s="196" t="s">
        <v>19</v>
      </c>
      <c r="N445" s="197" t="s">
        <v>40</v>
      </c>
      <c r="O445" s="66"/>
      <c r="P445" s="198">
        <f>O445*H445</f>
        <v>0</v>
      </c>
      <c r="Q445" s="198">
        <v>0</v>
      </c>
      <c r="R445" s="198">
        <f>Q445*H445</f>
        <v>0</v>
      </c>
      <c r="S445" s="198">
        <v>0</v>
      </c>
      <c r="T445" s="199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200" t="s">
        <v>178</v>
      </c>
      <c r="AT445" s="200" t="s">
        <v>132</v>
      </c>
      <c r="AU445" s="200" t="s">
        <v>79</v>
      </c>
      <c r="AY445" s="19" t="s">
        <v>129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9" t="s">
        <v>77</v>
      </c>
      <c r="BK445" s="201">
        <f>ROUND(I445*H445,2)</f>
        <v>0</v>
      </c>
      <c r="BL445" s="19" t="s">
        <v>178</v>
      </c>
      <c r="BM445" s="200" t="s">
        <v>779</v>
      </c>
    </row>
    <row r="446" spans="1:65" s="13" customFormat="1" ht="11.25">
      <c r="B446" s="202"/>
      <c r="C446" s="203"/>
      <c r="D446" s="204" t="s">
        <v>138</v>
      </c>
      <c r="E446" s="205" t="s">
        <v>19</v>
      </c>
      <c r="F446" s="206" t="s">
        <v>139</v>
      </c>
      <c r="G446" s="203"/>
      <c r="H446" s="205" t="s">
        <v>19</v>
      </c>
      <c r="I446" s="207"/>
      <c r="J446" s="203"/>
      <c r="K446" s="203"/>
      <c r="L446" s="208"/>
      <c r="M446" s="209"/>
      <c r="N446" s="210"/>
      <c r="O446" s="210"/>
      <c r="P446" s="210"/>
      <c r="Q446" s="210"/>
      <c r="R446" s="210"/>
      <c r="S446" s="210"/>
      <c r="T446" s="211"/>
      <c r="AT446" s="212" t="s">
        <v>138</v>
      </c>
      <c r="AU446" s="212" t="s">
        <v>79</v>
      </c>
      <c r="AV446" s="13" t="s">
        <v>77</v>
      </c>
      <c r="AW446" s="13" t="s">
        <v>31</v>
      </c>
      <c r="AX446" s="13" t="s">
        <v>69</v>
      </c>
      <c r="AY446" s="212" t="s">
        <v>129</v>
      </c>
    </row>
    <row r="447" spans="1:65" s="13" customFormat="1" ht="11.25">
      <c r="B447" s="202"/>
      <c r="C447" s="203"/>
      <c r="D447" s="204" t="s">
        <v>138</v>
      </c>
      <c r="E447" s="205" t="s">
        <v>19</v>
      </c>
      <c r="F447" s="206" t="s">
        <v>780</v>
      </c>
      <c r="G447" s="203"/>
      <c r="H447" s="205" t="s">
        <v>19</v>
      </c>
      <c r="I447" s="207"/>
      <c r="J447" s="203"/>
      <c r="K447" s="203"/>
      <c r="L447" s="208"/>
      <c r="M447" s="209"/>
      <c r="N447" s="210"/>
      <c r="O447" s="210"/>
      <c r="P447" s="210"/>
      <c r="Q447" s="210"/>
      <c r="R447" s="210"/>
      <c r="S447" s="210"/>
      <c r="T447" s="211"/>
      <c r="AT447" s="212" t="s">
        <v>138</v>
      </c>
      <c r="AU447" s="212" t="s">
        <v>79</v>
      </c>
      <c r="AV447" s="13" t="s">
        <v>77</v>
      </c>
      <c r="AW447" s="13" t="s">
        <v>31</v>
      </c>
      <c r="AX447" s="13" t="s">
        <v>69</v>
      </c>
      <c r="AY447" s="212" t="s">
        <v>129</v>
      </c>
    </row>
    <row r="448" spans="1:65" s="13" customFormat="1" ht="11.25">
      <c r="B448" s="202"/>
      <c r="C448" s="203"/>
      <c r="D448" s="204" t="s">
        <v>138</v>
      </c>
      <c r="E448" s="205" t="s">
        <v>19</v>
      </c>
      <c r="F448" s="206" t="s">
        <v>327</v>
      </c>
      <c r="G448" s="203"/>
      <c r="H448" s="205" t="s">
        <v>19</v>
      </c>
      <c r="I448" s="207"/>
      <c r="J448" s="203"/>
      <c r="K448" s="203"/>
      <c r="L448" s="208"/>
      <c r="M448" s="209"/>
      <c r="N448" s="210"/>
      <c r="O448" s="210"/>
      <c r="P448" s="210"/>
      <c r="Q448" s="210"/>
      <c r="R448" s="210"/>
      <c r="S448" s="210"/>
      <c r="T448" s="211"/>
      <c r="AT448" s="212" t="s">
        <v>138</v>
      </c>
      <c r="AU448" s="212" t="s">
        <v>79</v>
      </c>
      <c r="AV448" s="13" t="s">
        <v>77</v>
      </c>
      <c r="AW448" s="13" t="s">
        <v>31</v>
      </c>
      <c r="AX448" s="13" t="s">
        <v>69</v>
      </c>
      <c r="AY448" s="212" t="s">
        <v>129</v>
      </c>
    </row>
    <row r="449" spans="1:65" s="14" customFormat="1" ht="11.25">
      <c r="B449" s="213"/>
      <c r="C449" s="214"/>
      <c r="D449" s="204" t="s">
        <v>138</v>
      </c>
      <c r="E449" s="215" t="s">
        <v>19</v>
      </c>
      <c r="F449" s="216" t="s">
        <v>381</v>
      </c>
      <c r="G449" s="214"/>
      <c r="H449" s="217">
        <v>0.70399999999999996</v>
      </c>
      <c r="I449" s="218"/>
      <c r="J449" s="214"/>
      <c r="K449" s="214"/>
      <c r="L449" s="219"/>
      <c r="M449" s="220"/>
      <c r="N449" s="221"/>
      <c r="O449" s="221"/>
      <c r="P449" s="221"/>
      <c r="Q449" s="221"/>
      <c r="R449" s="221"/>
      <c r="S449" s="221"/>
      <c r="T449" s="222"/>
      <c r="AT449" s="223" t="s">
        <v>138</v>
      </c>
      <c r="AU449" s="223" t="s">
        <v>79</v>
      </c>
      <c r="AV449" s="14" t="s">
        <v>79</v>
      </c>
      <c r="AW449" s="14" t="s">
        <v>31</v>
      </c>
      <c r="AX449" s="14" t="s">
        <v>69</v>
      </c>
      <c r="AY449" s="223" t="s">
        <v>129</v>
      </c>
    </row>
    <row r="450" spans="1:65" s="15" customFormat="1" ht="11.25">
      <c r="B450" s="224"/>
      <c r="C450" s="225"/>
      <c r="D450" s="204" t="s">
        <v>138</v>
      </c>
      <c r="E450" s="226" t="s">
        <v>19</v>
      </c>
      <c r="F450" s="227" t="s">
        <v>142</v>
      </c>
      <c r="G450" s="225"/>
      <c r="H450" s="228">
        <v>0.70399999999999996</v>
      </c>
      <c r="I450" s="229"/>
      <c r="J450" s="225"/>
      <c r="K450" s="225"/>
      <c r="L450" s="230"/>
      <c r="M450" s="231"/>
      <c r="N450" s="232"/>
      <c r="O450" s="232"/>
      <c r="P450" s="232"/>
      <c r="Q450" s="232"/>
      <c r="R450" s="232"/>
      <c r="S450" s="232"/>
      <c r="T450" s="233"/>
      <c r="AT450" s="234" t="s">
        <v>138</v>
      </c>
      <c r="AU450" s="234" t="s">
        <v>79</v>
      </c>
      <c r="AV450" s="15" t="s">
        <v>137</v>
      </c>
      <c r="AW450" s="15" t="s">
        <v>31</v>
      </c>
      <c r="AX450" s="15" t="s">
        <v>77</v>
      </c>
      <c r="AY450" s="234" t="s">
        <v>129</v>
      </c>
    </row>
    <row r="451" spans="1:65" s="2" customFormat="1" ht="24" customHeight="1">
      <c r="A451" s="36"/>
      <c r="B451" s="37"/>
      <c r="C451" s="189" t="s">
        <v>781</v>
      </c>
      <c r="D451" s="189" t="s">
        <v>132</v>
      </c>
      <c r="E451" s="190" t="s">
        <v>782</v>
      </c>
      <c r="F451" s="191" t="s">
        <v>783</v>
      </c>
      <c r="G451" s="192" t="s">
        <v>198</v>
      </c>
      <c r="H451" s="193">
        <v>1.4999999999999999E-2</v>
      </c>
      <c r="I451" s="194"/>
      <c r="J451" s="195">
        <f>ROUND(I451*H451,2)</f>
        <v>0</v>
      </c>
      <c r="K451" s="191" t="s">
        <v>386</v>
      </c>
      <c r="L451" s="41"/>
      <c r="M451" s="196" t="s">
        <v>19</v>
      </c>
      <c r="N451" s="197" t="s">
        <v>40</v>
      </c>
      <c r="O451" s="66"/>
      <c r="P451" s="198">
        <f>O451*H451</f>
        <v>0</v>
      </c>
      <c r="Q451" s="198">
        <v>0</v>
      </c>
      <c r="R451" s="198">
        <f>Q451*H451</f>
        <v>0</v>
      </c>
      <c r="S451" s="198">
        <v>0</v>
      </c>
      <c r="T451" s="199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200" t="s">
        <v>178</v>
      </c>
      <c r="AT451" s="200" t="s">
        <v>132</v>
      </c>
      <c r="AU451" s="200" t="s">
        <v>79</v>
      </c>
      <c r="AY451" s="19" t="s">
        <v>129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9" t="s">
        <v>77</v>
      </c>
      <c r="BK451" s="201">
        <f>ROUND(I451*H451,2)</f>
        <v>0</v>
      </c>
      <c r="BL451" s="19" t="s">
        <v>178</v>
      </c>
      <c r="BM451" s="200" t="s">
        <v>784</v>
      </c>
    </row>
    <row r="452" spans="1:65" s="2" customFormat="1" ht="24" customHeight="1">
      <c r="A452" s="36"/>
      <c r="B452" s="37"/>
      <c r="C452" s="189" t="s">
        <v>399</v>
      </c>
      <c r="D452" s="189" t="s">
        <v>132</v>
      </c>
      <c r="E452" s="190" t="s">
        <v>785</v>
      </c>
      <c r="F452" s="191" t="s">
        <v>786</v>
      </c>
      <c r="G452" s="192" t="s">
        <v>198</v>
      </c>
      <c r="H452" s="193">
        <v>1.4999999999999999E-2</v>
      </c>
      <c r="I452" s="194"/>
      <c r="J452" s="195">
        <f>ROUND(I452*H452,2)</f>
        <v>0</v>
      </c>
      <c r="K452" s="191" t="s">
        <v>386</v>
      </c>
      <c r="L452" s="41"/>
      <c r="M452" s="196" t="s">
        <v>19</v>
      </c>
      <c r="N452" s="197" t="s">
        <v>40</v>
      </c>
      <c r="O452" s="66"/>
      <c r="P452" s="198">
        <f>O452*H452</f>
        <v>0</v>
      </c>
      <c r="Q452" s="198">
        <v>0</v>
      </c>
      <c r="R452" s="198">
        <f>Q452*H452</f>
        <v>0</v>
      </c>
      <c r="S452" s="198">
        <v>0</v>
      </c>
      <c r="T452" s="199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200" t="s">
        <v>178</v>
      </c>
      <c r="AT452" s="200" t="s">
        <v>132</v>
      </c>
      <c r="AU452" s="200" t="s">
        <v>79</v>
      </c>
      <c r="AY452" s="19" t="s">
        <v>129</v>
      </c>
      <c r="BE452" s="201">
        <f>IF(N452="základní",J452,0)</f>
        <v>0</v>
      </c>
      <c r="BF452" s="201">
        <f>IF(N452="snížená",J452,0)</f>
        <v>0</v>
      </c>
      <c r="BG452" s="201">
        <f>IF(N452="zákl. přenesená",J452,0)</f>
        <v>0</v>
      </c>
      <c r="BH452" s="201">
        <f>IF(N452="sníž. přenesená",J452,0)</f>
        <v>0</v>
      </c>
      <c r="BI452" s="201">
        <f>IF(N452="nulová",J452,0)</f>
        <v>0</v>
      </c>
      <c r="BJ452" s="19" t="s">
        <v>77</v>
      </c>
      <c r="BK452" s="201">
        <f>ROUND(I452*H452,2)</f>
        <v>0</v>
      </c>
      <c r="BL452" s="19" t="s">
        <v>178</v>
      </c>
      <c r="BM452" s="200" t="s">
        <v>787</v>
      </c>
    </row>
    <row r="453" spans="1:65" s="12" customFormat="1" ht="25.9" customHeight="1">
      <c r="B453" s="173"/>
      <c r="C453" s="174"/>
      <c r="D453" s="175" t="s">
        <v>68</v>
      </c>
      <c r="E453" s="176" t="s">
        <v>138</v>
      </c>
      <c r="F453" s="176" t="s">
        <v>388</v>
      </c>
      <c r="G453" s="174"/>
      <c r="H453" s="174"/>
      <c r="I453" s="177"/>
      <c r="J453" s="178">
        <f>BK453</f>
        <v>0</v>
      </c>
      <c r="K453" s="174"/>
      <c r="L453" s="179"/>
      <c r="M453" s="180"/>
      <c r="N453" s="181"/>
      <c r="O453" s="181"/>
      <c r="P453" s="182">
        <f>SUM(P454:P509)</f>
        <v>0</v>
      </c>
      <c r="Q453" s="181"/>
      <c r="R453" s="182">
        <f>SUM(R454:R509)</f>
        <v>0</v>
      </c>
      <c r="S453" s="181"/>
      <c r="T453" s="183">
        <f>SUM(T454:T509)</f>
        <v>0</v>
      </c>
      <c r="AR453" s="184" t="s">
        <v>77</v>
      </c>
      <c r="AT453" s="185" t="s">
        <v>68</v>
      </c>
      <c r="AU453" s="185" t="s">
        <v>69</v>
      </c>
      <c r="AY453" s="184" t="s">
        <v>129</v>
      </c>
      <c r="BK453" s="186">
        <f>SUM(BK454:BK509)</f>
        <v>0</v>
      </c>
    </row>
    <row r="454" spans="1:65" s="2" customFormat="1" ht="16.5" customHeight="1">
      <c r="A454" s="36"/>
      <c r="B454" s="37"/>
      <c r="C454" s="189" t="s">
        <v>788</v>
      </c>
      <c r="D454" s="189" t="s">
        <v>132</v>
      </c>
      <c r="E454" s="190" t="s">
        <v>389</v>
      </c>
      <c r="F454" s="191" t="s">
        <v>390</v>
      </c>
      <c r="G454" s="192" t="s">
        <v>135</v>
      </c>
      <c r="H454" s="193">
        <v>700</v>
      </c>
      <c r="I454" s="194"/>
      <c r="J454" s="195">
        <f>ROUND(I454*H454,2)</f>
        <v>0</v>
      </c>
      <c r="K454" s="191" t="s">
        <v>789</v>
      </c>
      <c r="L454" s="41"/>
      <c r="M454" s="196" t="s">
        <v>19</v>
      </c>
      <c r="N454" s="197" t="s">
        <v>40</v>
      </c>
      <c r="O454" s="66"/>
      <c r="P454" s="198">
        <f>O454*H454</f>
        <v>0</v>
      </c>
      <c r="Q454" s="198">
        <v>0</v>
      </c>
      <c r="R454" s="198">
        <f>Q454*H454</f>
        <v>0</v>
      </c>
      <c r="S454" s="198">
        <v>0</v>
      </c>
      <c r="T454" s="199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200" t="s">
        <v>137</v>
      </c>
      <c r="AT454" s="200" t="s">
        <v>132</v>
      </c>
      <c r="AU454" s="200" t="s">
        <v>77</v>
      </c>
      <c r="AY454" s="19" t="s">
        <v>129</v>
      </c>
      <c r="BE454" s="201">
        <f>IF(N454="základní",J454,0)</f>
        <v>0</v>
      </c>
      <c r="BF454" s="201">
        <f>IF(N454="snížená",J454,0)</f>
        <v>0</v>
      </c>
      <c r="BG454" s="201">
        <f>IF(N454="zákl. přenesená",J454,0)</f>
        <v>0</v>
      </c>
      <c r="BH454" s="201">
        <f>IF(N454="sníž. přenesená",J454,0)</f>
        <v>0</v>
      </c>
      <c r="BI454" s="201">
        <f>IF(N454="nulová",J454,0)</f>
        <v>0</v>
      </c>
      <c r="BJ454" s="19" t="s">
        <v>77</v>
      </c>
      <c r="BK454" s="201">
        <f>ROUND(I454*H454,2)</f>
        <v>0</v>
      </c>
      <c r="BL454" s="19" t="s">
        <v>137</v>
      </c>
      <c r="BM454" s="200" t="s">
        <v>790</v>
      </c>
    </row>
    <row r="455" spans="1:65" s="13" customFormat="1" ht="11.25">
      <c r="B455" s="202"/>
      <c r="C455" s="203"/>
      <c r="D455" s="204" t="s">
        <v>138</v>
      </c>
      <c r="E455" s="205" t="s">
        <v>19</v>
      </c>
      <c r="F455" s="206" t="s">
        <v>139</v>
      </c>
      <c r="G455" s="203"/>
      <c r="H455" s="205" t="s">
        <v>19</v>
      </c>
      <c r="I455" s="207"/>
      <c r="J455" s="203"/>
      <c r="K455" s="203"/>
      <c r="L455" s="208"/>
      <c r="M455" s="209"/>
      <c r="N455" s="210"/>
      <c r="O455" s="210"/>
      <c r="P455" s="210"/>
      <c r="Q455" s="210"/>
      <c r="R455" s="210"/>
      <c r="S455" s="210"/>
      <c r="T455" s="211"/>
      <c r="AT455" s="212" t="s">
        <v>138</v>
      </c>
      <c r="AU455" s="212" t="s">
        <v>77</v>
      </c>
      <c r="AV455" s="13" t="s">
        <v>77</v>
      </c>
      <c r="AW455" s="13" t="s">
        <v>31</v>
      </c>
      <c r="AX455" s="13" t="s">
        <v>69</v>
      </c>
      <c r="AY455" s="212" t="s">
        <v>129</v>
      </c>
    </row>
    <row r="456" spans="1:65" s="13" customFormat="1" ht="11.25">
      <c r="B456" s="202"/>
      <c r="C456" s="203"/>
      <c r="D456" s="204" t="s">
        <v>138</v>
      </c>
      <c r="E456" s="205" t="s">
        <v>19</v>
      </c>
      <c r="F456" s="206" t="s">
        <v>393</v>
      </c>
      <c r="G456" s="203"/>
      <c r="H456" s="205" t="s">
        <v>19</v>
      </c>
      <c r="I456" s="207"/>
      <c r="J456" s="203"/>
      <c r="K456" s="203"/>
      <c r="L456" s="208"/>
      <c r="M456" s="209"/>
      <c r="N456" s="210"/>
      <c r="O456" s="210"/>
      <c r="P456" s="210"/>
      <c r="Q456" s="210"/>
      <c r="R456" s="210"/>
      <c r="S456" s="210"/>
      <c r="T456" s="211"/>
      <c r="AT456" s="212" t="s">
        <v>138</v>
      </c>
      <c r="AU456" s="212" t="s">
        <v>77</v>
      </c>
      <c r="AV456" s="13" t="s">
        <v>77</v>
      </c>
      <c r="AW456" s="13" t="s">
        <v>31</v>
      </c>
      <c r="AX456" s="13" t="s">
        <v>69</v>
      </c>
      <c r="AY456" s="212" t="s">
        <v>129</v>
      </c>
    </row>
    <row r="457" spans="1:65" s="14" customFormat="1" ht="11.25">
      <c r="B457" s="213"/>
      <c r="C457" s="214"/>
      <c r="D457" s="204" t="s">
        <v>138</v>
      </c>
      <c r="E457" s="215" t="s">
        <v>19</v>
      </c>
      <c r="F457" s="216" t="s">
        <v>394</v>
      </c>
      <c r="G457" s="214"/>
      <c r="H457" s="217">
        <v>54</v>
      </c>
      <c r="I457" s="218"/>
      <c r="J457" s="214"/>
      <c r="K457" s="214"/>
      <c r="L457" s="219"/>
      <c r="M457" s="220"/>
      <c r="N457" s="221"/>
      <c r="O457" s="221"/>
      <c r="P457" s="221"/>
      <c r="Q457" s="221"/>
      <c r="R457" s="221"/>
      <c r="S457" s="221"/>
      <c r="T457" s="222"/>
      <c r="AT457" s="223" t="s">
        <v>138</v>
      </c>
      <c r="AU457" s="223" t="s">
        <v>77</v>
      </c>
      <c r="AV457" s="14" t="s">
        <v>79</v>
      </c>
      <c r="AW457" s="14" t="s">
        <v>31</v>
      </c>
      <c r="AX457" s="14" t="s">
        <v>69</v>
      </c>
      <c r="AY457" s="223" t="s">
        <v>129</v>
      </c>
    </row>
    <row r="458" spans="1:65" s="14" customFormat="1" ht="11.25">
      <c r="B458" s="213"/>
      <c r="C458" s="214"/>
      <c r="D458" s="204" t="s">
        <v>138</v>
      </c>
      <c r="E458" s="215" t="s">
        <v>19</v>
      </c>
      <c r="F458" s="216" t="s">
        <v>395</v>
      </c>
      <c r="G458" s="214"/>
      <c r="H458" s="217">
        <v>646</v>
      </c>
      <c r="I458" s="218"/>
      <c r="J458" s="214"/>
      <c r="K458" s="214"/>
      <c r="L458" s="219"/>
      <c r="M458" s="220"/>
      <c r="N458" s="221"/>
      <c r="O458" s="221"/>
      <c r="P458" s="221"/>
      <c r="Q458" s="221"/>
      <c r="R458" s="221"/>
      <c r="S458" s="221"/>
      <c r="T458" s="222"/>
      <c r="AT458" s="223" t="s">
        <v>138</v>
      </c>
      <c r="AU458" s="223" t="s">
        <v>77</v>
      </c>
      <c r="AV458" s="14" t="s">
        <v>79</v>
      </c>
      <c r="AW458" s="14" t="s">
        <v>31</v>
      </c>
      <c r="AX458" s="14" t="s">
        <v>69</v>
      </c>
      <c r="AY458" s="223" t="s">
        <v>129</v>
      </c>
    </row>
    <row r="459" spans="1:65" s="15" customFormat="1" ht="11.25">
      <c r="B459" s="224"/>
      <c r="C459" s="225"/>
      <c r="D459" s="204" t="s">
        <v>138</v>
      </c>
      <c r="E459" s="226" t="s">
        <v>19</v>
      </c>
      <c r="F459" s="227" t="s">
        <v>142</v>
      </c>
      <c r="G459" s="225"/>
      <c r="H459" s="228">
        <v>700</v>
      </c>
      <c r="I459" s="229"/>
      <c r="J459" s="225"/>
      <c r="K459" s="225"/>
      <c r="L459" s="230"/>
      <c r="M459" s="231"/>
      <c r="N459" s="232"/>
      <c r="O459" s="232"/>
      <c r="P459" s="232"/>
      <c r="Q459" s="232"/>
      <c r="R459" s="232"/>
      <c r="S459" s="232"/>
      <c r="T459" s="233"/>
      <c r="AT459" s="234" t="s">
        <v>138</v>
      </c>
      <c r="AU459" s="234" t="s">
        <v>77</v>
      </c>
      <c r="AV459" s="15" t="s">
        <v>137</v>
      </c>
      <c r="AW459" s="15" t="s">
        <v>31</v>
      </c>
      <c r="AX459" s="15" t="s">
        <v>77</v>
      </c>
      <c r="AY459" s="234" t="s">
        <v>129</v>
      </c>
    </row>
    <row r="460" spans="1:65" s="2" customFormat="1" ht="16.5" customHeight="1">
      <c r="A460" s="36"/>
      <c r="B460" s="37"/>
      <c r="C460" s="189" t="s">
        <v>405</v>
      </c>
      <c r="D460" s="189" t="s">
        <v>132</v>
      </c>
      <c r="E460" s="190" t="s">
        <v>397</v>
      </c>
      <c r="F460" s="191" t="s">
        <v>398</v>
      </c>
      <c r="G460" s="192" t="s">
        <v>135</v>
      </c>
      <c r="H460" s="193">
        <v>673.32</v>
      </c>
      <c r="I460" s="194"/>
      <c r="J460" s="195">
        <f>ROUND(I460*H460,2)</f>
        <v>0</v>
      </c>
      <c r="K460" s="191" t="s">
        <v>789</v>
      </c>
      <c r="L460" s="41"/>
      <c r="M460" s="196" t="s">
        <v>19</v>
      </c>
      <c r="N460" s="197" t="s">
        <v>40</v>
      </c>
      <c r="O460" s="66"/>
      <c r="P460" s="198">
        <f>O460*H460</f>
        <v>0</v>
      </c>
      <c r="Q460" s="198">
        <v>0</v>
      </c>
      <c r="R460" s="198">
        <f>Q460*H460</f>
        <v>0</v>
      </c>
      <c r="S460" s="198">
        <v>0</v>
      </c>
      <c r="T460" s="199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200" t="s">
        <v>137</v>
      </c>
      <c r="AT460" s="200" t="s">
        <v>132</v>
      </c>
      <c r="AU460" s="200" t="s">
        <v>77</v>
      </c>
      <c r="AY460" s="19" t="s">
        <v>129</v>
      </c>
      <c r="BE460" s="201">
        <f>IF(N460="základní",J460,0)</f>
        <v>0</v>
      </c>
      <c r="BF460" s="201">
        <f>IF(N460="snížená",J460,0)</f>
        <v>0</v>
      </c>
      <c r="BG460" s="201">
        <f>IF(N460="zákl. přenesená",J460,0)</f>
        <v>0</v>
      </c>
      <c r="BH460" s="201">
        <f>IF(N460="sníž. přenesená",J460,0)</f>
        <v>0</v>
      </c>
      <c r="BI460" s="201">
        <f>IF(N460="nulová",J460,0)</f>
        <v>0</v>
      </c>
      <c r="BJ460" s="19" t="s">
        <v>77</v>
      </c>
      <c r="BK460" s="201">
        <f>ROUND(I460*H460,2)</f>
        <v>0</v>
      </c>
      <c r="BL460" s="19" t="s">
        <v>137</v>
      </c>
      <c r="BM460" s="200" t="s">
        <v>791</v>
      </c>
    </row>
    <row r="461" spans="1:65" s="13" customFormat="1" ht="11.25">
      <c r="B461" s="202"/>
      <c r="C461" s="203"/>
      <c r="D461" s="204" t="s">
        <v>138</v>
      </c>
      <c r="E461" s="205" t="s">
        <v>19</v>
      </c>
      <c r="F461" s="206" t="s">
        <v>139</v>
      </c>
      <c r="G461" s="203"/>
      <c r="H461" s="205" t="s">
        <v>19</v>
      </c>
      <c r="I461" s="207"/>
      <c r="J461" s="203"/>
      <c r="K461" s="203"/>
      <c r="L461" s="208"/>
      <c r="M461" s="209"/>
      <c r="N461" s="210"/>
      <c r="O461" s="210"/>
      <c r="P461" s="210"/>
      <c r="Q461" s="210"/>
      <c r="R461" s="210"/>
      <c r="S461" s="210"/>
      <c r="T461" s="211"/>
      <c r="AT461" s="212" t="s">
        <v>138</v>
      </c>
      <c r="AU461" s="212" t="s">
        <v>77</v>
      </c>
      <c r="AV461" s="13" t="s">
        <v>77</v>
      </c>
      <c r="AW461" s="13" t="s">
        <v>31</v>
      </c>
      <c r="AX461" s="13" t="s">
        <v>69</v>
      </c>
      <c r="AY461" s="212" t="s">
        <v>129</v>
      </c>
    </row>
    <row r="462" spans="1:65" s="13" customFormat="1" ht="11.25">
      <c r="B462" s="202"/>
      <c r="C462" s="203"/>
      <c r="D462" s="204" t="s">
        <v>138</v>
      </c>
      <c r="E462" s="205" t="s">
        <v>19</v>
      </c>
      <c r="F462" s="206" t="s">
        <v>400</v>
      </c>
      <c r="G462" s="203"/>
      <c r="H462" s="205" t="s">
        <v>19</v>
      </c>
      <c r="I462" s="207"/>
      <c r="J462" s="203"/>
      <c r="K462" s="203"/>
      <c r="L462" s="208"/>
      <c r="M462" s="209"/>
      <c r="N462" s="210"/>
      <c r="O462" s="210"/>
      <c r="P462" s="210"/>
      <c r="Q462" s="210"/>
      <c r="R462" s="210"/>
      <c r="S462" s="210"/>
      <c r="T462" s="211"/>
      <c r="AT462" s="212" t="s">
        <v>138</v>
      </c>
      <c r="AU462" s="212" t="s">
        <v>77</v>
      </c>
      <c r="AV462" s="13" t="s">
        <v>77</v>
      </c>
      <c r="AW462" s="13" t="s">
        <v>31</v>
      </c>
      <c r="AX462" s="13" t="s">
        <v>69</v>
      </c>
      <c r="AY462" s="212" t="s">
        <v>129</v>
      </c>
    </row>
    <row r="463" spans="1:65" s="14" customFormat="1" ht="11.25">
      <c r="B463" s="213"/>
      <c r="C463" s="214"/>
      <c r="D463" s="204" t="s">
        <v>138</v>
      </c>
      <c r="E463" s="215" t="s">
        <v>19</v>
      </c>
      <c r="F463" s="216" t="s">
        <v>401</v>
      </c>
      <c r="G463" s="214"/>
      <c r="H463" s="217">
        <v>50.82</v>
      </c>
      <c r="I463" s="218"/>
      <c r="J463" s="214"/>
      <c r="K463" s="214"/>
      <c r="L463" s="219"/>
      <c r="M463" s="220"/>
      <c r="N463" s="221"/>
      <c r="O463" s="221"/>
      <c r="P463" s="221"/>
      <c r="Q463" s="221"/>
      <c r="R463" s="221"/>
      <c r="S463" s="221"/>
      <c r="T463" s="222"/>
      <c r="AT463" s="223" t="s">
        <v>138</v>
      </c>
      <c r="AU463" s="223" t="s">
        <v>77</v>
      </c>
      <c r="AV463" s="14" t="s">
        <v>79</v>
      </c>
      <c r="AW463" s="14" t="s">
        <v>31</v>
      </c>
      <c r="AX463" s="14" t="s">
        <v>69</v>
      </c>
      <c r="AY463" s="223" t="s">
        <v>129</v>
      </c>
    </row>
    <row r="464" spans="1:65" s="14" customFormat="1" ht="11.25">
      <c r="B464" s="213"/>
      <c r="C464" s="214"/>
      <c r="D464" s="204" t="s">
        <v>138</v>
      </c>
      <c r="E464" s="215" t="s">
        <v>19</v>
      </c>
      <c r="F464" s="216" t="s">
        <v>402</v>
      </c>
      <c r="G464" s="214"/>
      <c r="H464" s="217">
        <v>622.5</v>
      </c>
      <c r="I464" s="218"/>
      <c r="J464" s="214"/>
      <c r="K464" s="214"/>
      <c r="L464" s="219"/>
      <c r="M464" s="220"/>
      <c r="N464" s="221"/>
      <c r="O464" s="221"/>
      <c r="P464" s="221"/>
      <c r="Q464" s="221"/>
      <c r="R464" s="221"/>
      <c r="S464" s="221"/>
      <c r="T464" s="222"/>
      <c r="AT464" s="223" t="s">
        <v>138</v>
      </c>
      <c r="AU464" s="223" t="s">
        <v>77</v>
      </c>
      <c r="AV464" s="14" t="s">
        <v>79</v>
      </c>
      <c r="AW464" s="14" t="s">
        <v>31</v>
      </c>
      <c r="AX464" s="14" t="s">
        <v>69</v>
      </c>
      <c r="AY464" s="223" t="s">
        <v>129</v>
      </c>
    </row>
    <row r="465" spans="1:65" s="15" customFormat="1" ht="11.25">
      <c r="B465" s="224"/>
      <c r="C465" s="225"/>
      <c r="D465" s="204" t="s">
        <v>138</v>
      </c>
      <c r="E465" s="226" t="s">
        <v>19</v>
      </c>
      <c r="F465" s="227" t="s">
        <v>142</v>
      </c>
      <c r="G465" s="225"/>
      <c r="H465" s="228">
        <v>673.32</v>
      </c>
      <c r="I465" s="229"/>
      <c r="J465" s="225"/>
      <c r="K465" s="225"/>
      <c r="L465" s="230"/>
      <c r="M465" s="231"/>
      <c r="N465" s="232"/>
      <c r="O465" s="232"/>
      <c r="P465" s="232"/>
      <c r="Q465" s="232"/>
      <c r="R465" s="232"/>
      <c r="S465" s="232"/>
      <c r="T465" s="233"/>
      <c r="AT465" s="234" t="s">
        <v>138</v>
      </c>
      <c r="AU465" s="234" t="s">
        <v>77</v>
      </c>
      <c r="AV465" s="15" t="s">
        <v>137</v>
      </c>
      <c r="AW465" s="15" t="s">
        <v>31</v>
      </c>
      <c r="AX465" s="15" t="s">
        <v>77</v>
      </c>
      <c r="AY465" s="234" t="s">
        <v>129</v>
      </c>
    </row>
    <row r="466" spans="1:65" s="2" customFormat="1" ht="16.5" customHeight="1">
      <c r="A466" s="36"/>
      <c r="B466" s="37"/>
      <c r="C466" s="189" t="s">
        <v>792</v>
      </c>
      <c r="D466" s="189" t="s">
        <v>132</v>
      </c>
      <c r="E466" s="190" t="s">
        <v>403</v>
      </c>
      <c r="F466" s="191" t="s">
        <v>404</v>
      </c>
      <c r="G466" s="192" t="s">
        <v>135</v>
      </c>
      <c r="H466" s="193">
        <v>280.24</v>
      </c>
      <c r="I466" s="194"/>
      <c r="J466" s="195">
        <f>ROUND(I466*H466,2)</f>
        <v>0</v>
      </c>
      <c r="K466" s="191" t="s">
        <v>789</v>
      </c>
      <c r="L466" s="41"/>
      <c r="M466" s="196" t="s">
        <v>19</v>
      </c>
      <c r="N466" s="197" t="s">
        <v>40</v>
      </c>
      <c r="O466" s="66"/>
      <c r="P466" s="198">
        <f>O466*H466</f>
        <v>0</v>
      </c>
      <c r="Q466" s="198">
        <v>0</v>
      </c>
      <c r="R466" s="198">
        <f>Q466*H466</f>
        <v>0</v>
      </c>
      <c r="S466" s="198">
        <v>0</v>
      </c>
      <c r="T466" s="199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200" t="s">
        <v>137</v>
      </c>
      <c r="AT466" s="200" t="s">
        <v>132</v>
      </c>
      <c r="AU466" s="200" t="s">
        <v>77</v>
      </c>
      <c r="AY466" s="19" t="s">
        <v>129</v>
      </c>
      <c r="BE466" s="201">
        <f>IF(N466="základní",J466,0)</f>
        <v>0</v>
      </c>
      <c r="BF466" s="201">
        <f>IF(N466="snížená",J466,0)</f>
        <v>0</v>
      </c>
      <c r="BG466" s="201">
        <f>IF(N466="zákl. přenesená",J466,0)</f>
        <v>0</v>
      </c>
      <c r="BH466" s="201">
        <f>IF(N466="sníž. přenesená",J466,0)</f>
        <v>0</v>
      </c>
      <c r="BI466" s="201">
        <f>IF(N466="nulová",J466,0)</f>
        <v>0</v>
      </c>
      <c r="BJ466" s="19" t="s">
        <v>77</v>
      </c>
      <c r="BK466" s="201">
        <f>ROUND(I466*H466,2)</f>
        <v>0</v>
      </c>
      <c r="BL466" s="19" t="s">
        <v>137</v>
      </c>
      <c r="BM466" s="200" t="s">
        <v>793</v>
      </c>
    </row>
    <row r="467" spans="1:65" s="13" customFormat="1" ht="11.25">
      <c r="B467" s="202"/>
      <c r="C467" s="203"/>
      <c r="D467" s="204" t="s">
        <v>138</v>
      </c>
      <c r="E467" s="205" t="s">
        <v>19</v>
      </c>
      <c r="F467" s="206" t="s">
        <v>139</v>
      </c>
      <c r="G467" s="203"/>
      <c r="H467" s="205" t="s">
        <v>19</v>
      </c>
      <c r="I467" s="207"/>
      <c r="J467" s="203"/>
      <c r="K467" s="203"/>
      <c r="L467" s="208"/>
      <c r="M467" s="209"/>
      <c r="N467" s="210"/>
      <c r="O467" s="210"/>
      <c r="P467" s="210"/>
      <c r="Q467" s="210"/>
      <c r="R467" s="210"/>
      <c r="S467" s="210"/>
      <c r="T467" s="211"/>
      <c r="AT467" s="212" t="s">
        <v>138</v>
      </c>
      <c r="AU467" s="212" t="s">
        <v>77</v>
      </c>
      <c r="AV467" s="13" t="s">
        <v>77</v>
      </c>
      <c r="AW467" s="13" t="s">
        <v>31</v>
      </c>
      <c r="AX467" s="13" t="s">
        <v>69</v>
      </c>
      <c r="AY467" s="212" t="s">
        <v>129</v>
      </c>
    </row>
    <row r="468" spans="1:65" s="13" customFormat="1" ht="11.25">
      <c r="B468" s="202"/>
      <c r="C468" s="203"/>
      <c r="D468" s="204" t="s">
        <v>138</v>
      </c>
      <c r="E468" s="205" t="s">
        <v>19</v>
      </c>
      <c r="F468" s="206" t="s">
        <v>406</v>
      </c>
      <c r="G468" s="203"/>
      <c r="H468" s="205" t="s">
        <v>19</v>
      </c>
      <c r="I468" s="207"/>
      <c r="J468" s="203"/>
      <c r="K468" s="203"/>
      <c r="L468" s="208"/>
      <c r="M468" s="209"/>
      <c r="N468" s="210"/>
      <c r="O468" s="210"/>
      <c r="P468" s="210"/>
      <c r="Q468" s="210"/>
      <c r="R468" s="210"/>
      <c r="S468" s="210"/>
      <c r="T468" s="211"/>
      <c r="AT468" s="212" t="s">
        <v>138</v>
      </c>
      <c r="AU468" s="212" t="s">
        <v>77</v>
      </c>
      <c r="AV468" s="13" t="s">
        <v>77</v>
      </c>
      <c r="AW468" s="13" t="s">
        <v>31</v>
      </c>
      <c r="AX468" s="13" t="s">
        <v>69</v>
      </c>
      <c r="AY468" s="212" t="s">
        <v>129</v>
      </c>
    </row>
    <row r="469" spans="1:65" s="14" customFormat="1" ht="11.25">
      <c r="B469" s="213"/>
      <c r="C469" s="214"/>
      <c r="D469" s="204" t="s">
        <v>138</v>
      </c>
      <c r="E469" s="215" t="s">
        <v>19</v>
      </c>
      <c r="F469" s="216" t="s">
        <v>407</v>
      </c>
      <c r="G469" s="214"/>
      <c r="H469" s="217">
        <v>77.22</v>
      </c>
      <c r="I469" s="218"/>
      <c r="J469" s="214"/>
      <c r="K469" s="214"/>
      <c r="L469" s="219"/>
      <c r="M469" s="220"/>
      <c r="N469" s="221"/>
      <c r="O469" s="221"/>
      <c r="P469" s="221"/>
      <c r="Q469" s="221"/>
      <c r="R469" s="221"/>
      <c r="S469" s="221"/>
      <c r="T469" s="222"/>
      <c r="AT469" s="223" t="s">
        <v>138</v>
      </c>
      <c r="AU469" s="223" t="s">
        <v>77</v>
      </c>
      <c r="AV469" s="14" t="s">
        <v>79</v>
      </c>
      <c r="AW469" s="14" t="s">
        <v>31</v>
      </c>
      <c r="AX469" s="14" t="s">
        <v>69</v>
      </c>
      <c r="AY469" s="223" t="s">
        <v>129</v>
      </c>
    </row>
    <row r="470" spans="1:65" s="14" customFormat="1" ht="11.25">
      <c r="B470" s="213"/>
      <c r="C470" s="214"/>
      <c r="D470" s="204" t="s">
        <v>138</v>
      </c>
      <c r="E470" s="215" t="s">
        <v>19</v>
      </c>
      <c r="F470" s="216" t="s">
        <v>408</v>
      </c>
      <c r="G470" s="214"/>
      <c r="H470" s="217">
        <v>49.72</v>
      </c>
      <c r="I470" s="218"/>
      <c r="J470" s="214"/>
      <c r="K470" s="214"/>
      <c r="L470" s="219"/>
      <c r="M470" s="220"/>
      <c r="N470" s="221"/>
      <c r="O470" s="221"/>
      <c r="P470" s="221"/>
      <c r="Q470" s="221"/>
      <c r="R470" s="221"/>
      <c r="S470" s="221"/>
      <c r="T470" s="222"/>
      <c r="AT470" s="223" t="s">
        <v>138</v>
      </c>
      <c r="AU470" s="223" t="s">
        <v>77</v>
      </c>
      <c r="AV470" s="14" t="s">
        <v>79</v>
      </c>
      <c r="AW470" s="14" t="s">
        <v>31</v>
      </c>
      <c r="AX470" s="14" t="s">
        <v>69</v>
      </c>
      <c r="AY470" s="223" t="s">
        <v>129</v>
      </c>
    </row>
    <row r="471" spans="1:65" s="14" customFormat="1" ht="11.25">
      <c r="B471" s="213"/>
      <c r="C471" s="214"/>
      <c r="D471" s="204" t="s">
        <v>138</v>
      </c>
      <c r="E471" s="215" t="s">
        <v>19</v>
      </c>
      <c r="F471" s="216" t="s">
        <v>409</v>
      </c>
      <c r="G471" s="214"/>
      <c r="H471" s="217">
        <v>79.12</v>
      </c>
      <c r="I471" s="218"/>
      <c r="J471" s="214"/>
      <c r="K471" s="214"/>
      <c r="L471" s="219"/>
      <c r="M471" s="220"/>
      <c r="N471" s="221"/>
      <c r="O471" s="221"/>
      <c r="P471" s="221"/>
      <c r="Q471" s="221"/>
      <c r="R471" s="221"/>
      <c r="S471" s="221"/>
      <c r="T471" s="222"/>
      <c r="AT471" s="223" t="s">
        <v>138</v>
      </c>
      <c r="AU471" s="223" t="s">
        <v>77</v>
      </c>
      <c r="AV471" s="14" t="s">
        <v>79</v>
      </c>
      <c r="AW471" s="14" t="s">
        <v>31</v>
      </c>
      <c r="AX471" s="14" t="s">
        <v>69</v>
      </c>
      <c r="AY471" s="223" t="s">
        <v>129</v>
      </c>
    </row>
    <row r="472" spans="1:65" s="14" customFormat="1" ht="11.25">
      <c r="B472" s="213"/>
      <c r="C472" s="214"/>
      <c r="D472" s="204" t="s">
        <v>138</v>
      </c>
      <c r="E472" s="215" t="s">
        <v>19</v>
      </c>
      <c r="F472" s="216" t="s">
        <v>410</v>
      </c>
      <c r="G472" s="214"/>
      <c r="H472" s="217">
        <v>46.92</v>
      </c>
      <c r="I472" s="218"/>
      <c r="J472" s="214"/>
      <c r="K472" s="214"/>
      <c r="L472" s="219"/>
      <c r="M472" s="220"/>
      <c r="N472" s="221"/>
      <c r="O472" s="221"/>
      <c r="P472" s="221"/>
      <c r="Q472" s="221"/>
      <c r="R472" s="221"/>
      <c r="S472" s="221"/>
      <c r="T472" s="222"/>
      <c r="AT472" s="223" t="s">
        <v>138</v>
      </c>
      <c r="AU472" s="223" t="s">
        <v>77</v>
      </c>
      <c r="AV472" s="14" t="s">
        <v>79</v>
      </c>
      <c r="AW472" s="14" t="s">
        <v>31</v>
      </c>
      <c r="AX472" s="14" t="s">
        <v>69</v>
      </c>
      <c r="AY472" s="223" t="s">
        <v>129</v>
      </c>
    </row>
    <row r="473" spans="1:65" s="14" customFormat="1" ht="11.25">
      <c r="B473" s="213"/>
      <c r="C473" s="214"/>
      <c r="D473" s="204" t="s">
        <v>138</v>
      </c>
      <c r="E473" s="215" t="s">
        <v>19</v>
      </c>
      <c r="F473" s="216" t="s">
        <v>411</v>
      </c>
      <c r="G473" s="214"/>
      <c r="H473" s="217">
        <v>27.26</v>
      </c>
      <c r="I473" s="218"/>
      <c r="J473" s="214"/>
      <c r="K473" s="214"/>
      <c r="L473" s="219"/>
      <c r="M473" s="220"/>
      <c r="N473" s="221"/>
      <c r="O473" s="221"/>
      <c r="P473" s="221"/>
      <c r="Q473" s="221"/>
      <c r="R473" s="221"/>
      <c r="S473" s="221"/>
      <c r="T473" s="222"/>
      <c r="AT473" s="223" t="s">
        <v>138</v>
      </c>
      <c r="AU473" s="223" t="s">
        <v>77</v>
      </c>
      <c r="AV473" s="14" t="s">
        <v>79</v>
      </c>
      <c r="AW473" s="14" t="s">
        <v>31</v>
      </c>
      <c r="AX473" s="14" t="s">
        <v>69</v>
      </c>
      <c r="AY473" s="223" t="s">
        <v>129</v>
      </c>
    </row>
    <row r="474" spans="1:65" s="15" customFormat="1" ht="11.25">
      <c r="B474" s="224"/>
      <c r="C474" s="225"/>
      <c r="D474" s="204" t="s">
        <v>138</v>
      </c>
      <c r="E474" s="226" t="s">
        <v>19</v>
      </c>
      <c r="F474" s="227" t="s">
        <v>142</v>
      </c>
      <c r="G474" s="225"/>
      <c r="H474" s="228">
        <v>280.24</v>
      </c>
      <c r="I474" s="229"/>
      <c r="J474" s="225"/>
      <c r="K474" s="225"/>
      <c r="L474" s="230"/>
      <c r="M474" s="231"/>
      <c r="N474" s="232"/>
      <c r="O474" s="232"/>
      <c r="P474" s="232"/>
      <c r="Q474" s="232"/>
      <c r="R474" s="232"/>
      <c r="S474" s="232"/>
      <c r="T474" s="233"/>
      <c r="AT474" s="234" t="s">
        <v>138</v>
      </c>
      <c r="AU474" s="234" t="s">
        <v>77</v>
      </c>
      <c r="AV474" s="15" t="s">
        <v>137</v>
      </c>
      <c r="AW474" s="15" t="s">
        <v>31</v>
      </c>
      <c r="AX474" s="15" t="s">
        <v>77</v>
      </c>
      <c r="AY474" s="234" t="s">
        <v>129</v>
      </c>
    </row>
    <row r="475" spans="1:65" s="2" customFormat="1" ht="16.5" customHeight="1">
      <c r="A475" s="36"/>
      <c r="B475" s="37"/>
      <c r="C475" s="189" t="s">
        <v>415</v>
      </c>
      <c r="D475" s="189" t="s">
        <v>132</v>
      </c>
      <c r="E475" s="190" t="s">
        <v>413</v>
      </c>
      <c r="F475" s="191" t="s">
        <v>414</v>
      </c>
      <c r="G475" s="192" t="s">
        <v>135</v>
      </c>
      <c r="H475" s="193">
        <v>865.61</v>
      </c>
      <c r="I475" s="194"/>
      <c r="J475" s="195">
        <f>ROUND(I475*H475,2)</f>
        <v>0</v>
      </c>
      <c r="K475" s="191" t="s">
        <v>789</v>
      </c>
      <c r="L475" s="41"/>
      <c r="M475" s="196" t="s">
        <v>19</v>
      </c>
      <c r="N475" s="197" t="s">
        <v>40</v>
      </c>
      <c r="O475" s="66"/>
      <c r="P475" s="198">
        <f>O475*H475</f>
        <v>0</v>
      </c>
      <c r="Q475" s="198">
        <v>0</v>
      </c>
      <c r="R475" s="198">
        <f>Q475*H475</f>
        <v>0</v>
      </c>
      <c r="S475" s="198">
        <v>0</v>
      </c>
      <c r="T475" s="199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200" t="s">
        <v>137</v>
      </c>
      <c r="AT475" s="200" t="s">
        <v>132</v>
      </c>
      <c r="AU475" s="200" t="s">
        <v>77</v>
      </c>
      <c r="AY475" s="19" t="s">
        <v>129</v>
      </c>
      <c r="BE475" s="201">
        <f>IF(N475="základní",J475,0)</f>
        <v>0</v>
      </c>
      <c r="BF475" s="201">
        <f>IF(N475="snížená",J475,0)</f>
        <v>0</v>
      </c>
      <c r="BG475" s="201">
        <f>IF(N475="zákl. přenesená",J475,0)</f>
        <v>0</v>
      </c>
      <c r="BH475" s="201">
        <f>IF(N475="sníž. přenesená",J475,0)</f>
        <v>0</v>
      </c>
      <c r="BI475" s="201">
        <f>IF(N475="nulová",J475,0)</f>
        <v>0</v>
      </c>
      <c r="BJ475" s="19" t="s">
        <v>77</v>
      </c>
      <c r="BK475" s="201">
        <f>ROUND(I475*H475,2)</f>
        <v>0</v>
      </c>
      <c r="BL475" s="19" t="s">
        <v>137</v>
      </c>
      <c r="BM475" s="200" t="s">
        <v>794</v>
      </c>
    </row>
    <row r="476" spans="1:65" s="13" customFormat="1" ht="11.25">
      <c r="B476" s="202"/>
      <c r="C476" s="203"/>
      <c r="D476" s="204" t="s">
        <v>138</v>
      </c>
      <c r="E476" s="205" t="s">
        <v>19</v>
      </c>
      <c r="F476" s="206" t="s">
        <v>139</v>
      </c>
      <c r="G476" s="203"/>
      <c r="H476" s="205" t="s">
        <v>19</v>
      </c>
      <c r="I476" s="207"/>
      <c r="J476" s="203"/>
      <c r="K476" s="203"/>
      <c r="L476" s="208"/>
      <c r="M476" s="209"/>
      <c r="N476" s="210"/>
      <c r="O476" s="210"/>
      <c r="P476" s="210"/>
      <c r="Q476" s="210"/>
      <c r="R476" s="210"/>
      <c r="S476" s="210"/>
      <c r="T476" s="211"/>
      <c r="AT476" s="212" t="s">
        <v>138</v>
      </c>
      <c r="AU476" s="212" t="s">
        <v>77</v>
      </c>
      <c r="AV476" s="13" t="s">
        <v>77</v>
      </c>
      <c r="AW476" s="13" t="s">
        <v>31</v>
      </c>
      <c r="AX476" s="13" t="s">
        <v>69</v>
      </c>
      <c r="AY476" s="212" t="s">
        <v>129</v>
      </c>
    </row>
    <row r="477" spans="1:65" s="13" customFormat="1" ht="11.25">
      <c r="B477" s="202"/>
      <c r="C477" s="203"/>
      <c r="D477" s="204" t="s">
        <v>138</v>
      </c>
      <c r="E477" s="205" t="s">
        <v>19</v>
      </c>
      <c r="F477" s="206" t="s">
        <v>416</v>
      </c>
      <c r="G477" s="203"/>
      <c r="H477" s="205" t="s">
        <v>19</v>
      </c>
      <c r="I477" s="207"/>
      <c r="J477" s="203"/>
      <c r="K477" s="203"/>
      <c r="L477" s="208"/>
      <c r="M477" s="209"/>
      <c r="N477" s="210"/>
      <c r="O477" s="210"/>
      <c r="P477" s="210"/>
      <c r="Q477" s="210"/>
      <c r="R477" s="210"/>
      <c r="S477" s="210"/>
      <c r="T477" s="211"/>
      <c r="AT477" s="212" t="s">
        <v>138</v>
      </c>
      <c r="AU477" s="212" t="s">
        <v>77</v>
      </c>
      <c r="AV477" s="13" t="s">
        <v>77</v>
      </c>
      <c r="AW477" s="13" t="s">
        <v>31</v>
      </c>
      <c r="AX477" s="13" t="s">
        <v>69</v>
      </c>
      <c r="AY477" s="212" t="s">
        <v>129</v>
      </c>
    </row>
    <row r="478" spans="1:65" s="14" customFormat="1" ht="11.25">
      <c r="B478" s="213"/>
      <c r="C478" s="214"/>
      <c r="D478" s="204" t="s">
        <v>138</v>
      </c>
      <c r="E478" s="215" t="s">
        <v>19</v>
      </c>
      <c r="F478" s="216" t="s">
        <v>417</v>
      </c>
      <c r="G478" s="214"/>
      <c r="H478" s="217">
        <v>137.6</v>
      </c>
      <c r="I478" s="218"/>
      <c r="J478" s="214"/>
      <c r="K478" s="214"/>
      <c r="L478" s="219"/>
      <c r="M478" s="220"/>
      <c r="N478" s="221"/>
      <c r="O478" s="221"/>
      <c r="P478" s="221"/>
      <c r="Q478" s="221"/>
      <c r="R478" s="221"/>
      <c r="S478" s="221"/>
      <c r="T478" s="222"/>
      <c r="AT478" s="223" t="s">
        <v>138</v>
      </c>
      <c r="AU478" s="223" t="s">
        <v>77</v>
      </c>
      <c r="AV478" s="14" t="s">
        <v>79</v>
      </c>
      <c r="AW478" s="14" t="s">
        <v>31</v>
      </c>
      <c r="AX478" s="14" t="s">
        <v>69</v>
      </c>
      <c r="AY478" s="223" t="s">
        <v>129</v>
      </c>
    </row>
    <row r="479" spans="1:65" s="14" customFormat="1" ht="11.25">
      <c r="B479" s="213"/>
      <c r="C479" s="214"/>
      <c r="D479" s="204" t="s">
        <v>138</v>
      </c>
      <c r="E479" s="215" t="s">
        <v>19</v>
      </c>
      <c r="F479" s="216" t="s">
        <v>418</v>
      </c>
      <c r="G479" s="214"/>
      <c r="H479" s="217">
        <v>8.65</v>
      </c>
      <c r="I479" s="218"/>
      <c r="J479" s="214"/>
      <c r="K479" s="214"/>
      <c r="L479" s="219"/>
      <c r="M479" s="220"/>
      <c r="N479" s="221"/>
      <c r="O479" s="221"/>
      <c r="P479" s="221"/>
      <c r="Q479" s="221"/>
      <c r="R479" s="221"/>
      <c r="S479" s="221"/>
      <c r="T479" s="222"/>
      <c r="AT479" s="223" t="s">
        <v>138</v>
      </c>
      <c r="AU479" s="223" t="s">
        <v>77</v>
      </c>
      <c r="AV479" s="14" t="s">
        <v>79</v>
      </c>
      <c r="AW479" s="14" t="s">
        <v>31</v>
      </c>
      <c r="AX479" s="14" t="s">
        <v>69</v>
      </c>
      <c r="AY479" s="223" t="s">
        <v>129</v>
      </c>
    </row>
    <row r="480" spans="1:65" s="14" customFormat="1" ht="11.25">
      <c r="B480" s="213"/>
      <c r="C480" s="214"/>
      <c r="D480" s="204" t="s">
        <v>138</v>
      </c>
      <c r="E480" s="215" t="s">
        <v>19</v>
      </c>
      <c r="F480" s="216" t="s">
        <v>419</v>
      </c>
      <c r="G480" s="214"/>
      <c r="H480" s="217">
        <v>607.6</v>
      </c>
      <c r="I480" s="218"/>
      <c r="J480" s="214"/>
      <c r="K480" s="214"/>
      <c r="L480" s="219"/>
      <c r="M480" s="220"/>
      <c r="N480" s="221"/>
      <c r="O480" s="221"/>
      <c r="P480" s="221"/>
      <c r="Q480" s="221"/>
      <c r="R480" s="221"/>
      <c r="S480" s="221"/>
      <c r="T480" s="222"/>
      <c r="AT480" s="223" t="s">
        <v>138</v>
      </c>
      <c r="AU480" s="223" t="s">
        <v>77</v>
      </c>
      <c r="AV480" s="14" t="s">
        <v>79</v>
      </c>
      <c r="AW480" s="14" t="s">
        <v>31</v>
      </c>
      <c r="AX480" s="14" t="s">
        <v>69</v>
      </c>
      <c r="AY480" s="223" t="s">
        <v>129</v>
      </c>
    </row>
    <row r="481" spans="1:65" s="14" customFormat="1" ht="11.25">
      <c r="B481" s="213"/>
      <c r="C481" s="214"/>
      <c r="D481" s="204" t="s">
        <v>138</v>
      </c>
      <c r="E481" s="215" t="s">
        <v>19</v>
      </c>
      <c r="F481" s="216" t="s">
        <v>420</v>
      </c>
      <c r="G481" s="214"/>
      <c r="H481" s="217">
        <v>79.040000000000006</v>
      </c>
      <c r="I481" s="218"/>
      <c r="J481" s="214"/>
      <c r="K481" s="214"/>
      <c r="L481" s="219"/>
      <c r="M481" s="220"/>
      <c r="N481" s="221"/>
      <c r="O481" s="221"/>
      <c r="P481" s="221"/>
      <c r="Q481" s="221"/>
      <c r="R481" s="221"/>
      <c r="S481" s="221"/>
      <c r="T481" s="222"/>
      <c r="AT481" s="223" t="s">
        <v>138</v>
      </c>
      <c r="AU481" s="223" t="s">
        <v>77</v>
      </c>
      <c r="AV481" s="14" t="s">
        <v>79</v>
      </c>
      <c r="AW481" s="14" t="s">
        <v>31</v>
      </c>
      <c r="AX481" s="14" t="s">
        <v>69</v>
      </c>
      <c r="AY481" s="223" t="s">
        <v>129</v>
      </c>
    </row>
    <row r="482" spans="1:65" s="14" customFormat="1" ht="11.25">
      <c r="B482" s="213"/>
      <c r="C482" s="214"/>
      <c r="D482" s="204" t="s">
        <v>138</v>
      </c>
      <c r="E482" s="215" t="s">
        <v>19</v>
      </c>
      <c r="F482" s="216" t="s">
        <v>421</v>
      </c>
      <c r="G482" s="214"/>
      <c r="H482" s="217">
        <v>12.16</v>
      </c>
      <c r="I482" s="218"/>
      <c r="J482" s="214"/>
      <c r="K482" s="214"/>
      <c r="L482" s="219"/>
      <c r="M482" s="220"/>
      <c r="N482" s="221"/>
      <c r="O482" s="221"/>
      <c r="P482" s="221"/>
      <c r="Q482" s="221"/>
      <c r="R482" s="221"/>
      <c r="S482" s="221"/>
      <c r="T482" s="222"/>
      <c r="AT482" s="223" t="s">
        <v>138</v>
      </c>
      <c r="AU482" s="223" t="s">
        <v>77</v>
      </c>
      <c r="AV482" s="14" t="s">
        <v>79</v>
      </c>
      <c r="AW482" s="14" t="s">
        <v>31</v>
      </c>
      <c r="AX482" s="14" t="s">
        <v>69</v>
      </c>
      <c r="AY482" s="223" t="s">
        <v>129</v>
      </c>
    </row>
    <row r="483" spans="1:65" s="14" customFormat="1" ht="11.25">
      <c r="B483" s="213"/>
      <c r="C483" s="214"/>
      <c r="D483" s="204" t="s">
        <v>138</v>
      </c>
      <c r="E483" s="215" t="s">
        <v>19</v>
      </c>
      <c r="F483" s="216" t="s">
        <v>422</v>
      </c>
      <c r="G483" s="214"/>
      <c r="H483" s="217">
        <v>20.56</v>
      </c>
      <c r="I483" s="218"/>
      <c r="J483" s="214"/>
      <c r="K483" s="214"/>
      <c r="L483" s="219"/>
      <c r="M483" s="220"/>
      <c r="N483" s="221"/>
      <c r="O483" s="221"/>
      <c r="P483" s="221"/>
      <c r="Q483" s="221"/>
      <c r="R483" s="221"/>
      <c r="S483" s="221"/>
      <c r="T483" s="222"/>
      <c r="AT483" s="223" t="s">
        <v>138</v>
      </c>
      <c r="AU483" s="223" t="s">
        <v>77</v>
      </c>
      <c r="AV483" s="14" t="s">
        <v>79</v>
      </c>
      <c r="AW483" s="14" t="s">
        <v>31</v>
      </c>
      <c r="AX483" s="14" t="s">
        <v>69</v>
      </c>
      <c r="AY483" s="223" t="s">
        <v>129</v>
      </c>
    </row>
    <row r="484" spans="1:65" s="15" customFormat="1" ht="11.25">
      <c r="B484" s="224"/>
      <c r="C484" s="225"/>
      <c r="D484" s="204" t="s">
        <v>138</v>
      </c>
      <c r="E484" s="226" t="s">
        <v>19</v>
      </c>
      <c r="F484" s="227" t="s">
        <v>142</v>
      </c>
      <c r="G484" s="225"/>
      <c r="H484" s="228">
        <v>865.6099999999999</v>
      </c>
      <c r="I484" s="229"/>
      <c r="J484" s="225"/>
      <c r="K484" s="225"/>
      <c r="L484" s="230"/>
      <c r="M484" s="231"/>
      <c r="N484" s="232"/>
      <c r="O484" s="232"/>
      <c r="P484" s="232"/>
      <c r="Q484" s="232"/>
      <c r="R484" s="232"/>
      <c r="S484" s="232"/>
      <c r="T484" s="233"/>
      <c r="AT484" s="234" t="s">
        <v>138</v>
      </c>
      <c r="AU484" s="234" t="s">
        <v>77</v>
      </c>
      <c r="AV484" s="15" t="s">
        <v>137</v>
      </c>
      <c r="AW484" s="15" t="s">
        <v>31</v>
      </c>
      <c r="AX484" s="15" t="s">
        <v>77</v>
      </c>
      <c r="AY484" s="234" t="s">
        <v>129</v>
      </c>
    </row>
    <row r="485" spans="1:65" s="2" customFormat="1" ht="16.5" customHeight="1">
      <c r="A485" s="36"/>
      <c r="B485" s="37"/>
      <c r="C485" s="189" t="s">
        <v>795</v>
      </c>
      <c r="D485" s="189" t="s">
        <v>132</v>
      </c>
      <c r="E485" s="190" t="s">
        <v>423</v>
      </c>
      <c r="F485" s="191" t="s">
        <v>424</v>
      </c>
      <c r="G485" s="192" t="s">
        <v>135</v>
      </c>
      <c r="H485" s="193">
        <v>460.55500000000001</v>
      </c>
      <c r="I485" s="194"/>
      <c r="J485" s="195">
        <f>ROUND(I485*H485,2)</f>
        <v>0</v>
      </c>
      <c r="K485" s="191" t="s">
        <v>789</v>
      </c>
      <c r="L485" s="41"/>
      <c r="M485" s="196" t="s">
        <v>19</v>
      </c>
      <c r="N485" s="197" t="s">
        <v>40</v>
      </c>
      <c r="O485" s="66"/>
      <c r="P485" s="198">
        <f>O485*H485</f>
        <v>0</v>
      </c>
      <c r="Q485" s="198">
        <v>0</v>
      </c>
      <c r="R485" s="198">
        <f>Q485*H485</f>
        <v>0</v>
      </c>
      <c r="S485" s="198">
        <v>0</v>
      </c>
      <c r="T485" s="199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200" t="s">
        <v>137</v>
      </c>
      <c r="AT485" s="200" t="s">
        <v>132</v>
      </c>
      <c r="AU485" s="200" t="s">
        <v>77</v>
      </c>
      <c r="AY485" s="19" t="s">
        <v>129</v>
      </c>
      <c r="BE485" s="201">
        <f>IF(N485="základní",J485,0)</f>
        <v>0</v>
      </c>
      <c r="BF485" s="201">
        <f>IF(N485="snížená",J485,0)</f>
        <v>0</v>
      </c>
      <c r="BG485" s="201">
        <f>IF(N485="zákl. přenesená",J485,0)</f>
        <v>0</v>
      </c>
      <c r="BH485" s="201">
        <f>IF(N485="sníž. přenesená",J485,0)</f>
        <v>0</v>
      </c>
      <c r="BI485" s="201">
        <f>IF(N485="nulová",J485,0)</f>
        <v>0</v>
      </c>
      <c r="BJ485" s="19" t="s">
        <v>77</v>
      </c>
      <c r="BK485" s="201">
        <f>ROUND(I485*H485,2)</f>
        <v>0</v>
      </c>
      <c r="BL485" s="19" t="s">
        <v>137</v>
      </c>
      <c r="BM485" s="200" t="s">
        <v>796</v>
      </c>
    </row>
    <row r="486" spans="1:65" s="13" customFormat="1" ht="11.25">
      <c r="B486" s="202"/>
      <c r="C486" s="203"/>
      <c r="D486" s="204" t="s">
        <v>138</v>
      </c>
      <c r="E486" s="205" t="s">
        <v>19</v>
      </c>
      <c r="F486" s="206" t="s">
        <v>139</v>
      </c>
      <c r="G486" s="203"/>
      <c r="H486" s="205" t="s">
        <v>19</v>
      </c>
      <c r="I486" s="207"/>
      <c r="J486" s="203"/>
      <c r="K486" s="203"/>
      <c r="L486" s="208"/>
      <c r="M486" s="209"/>
      <c r="N486" s="210"/>
      <c r="O486" s="210"/>
      <c r="P486" s="210"/>
      <c r="Q486" s="210"/>
      <c r="R486" s="210"/>
      <c r="S486" s="210"/>
      <c r="T486" s="211"/>
      <c r="AT486" s="212" t="s">
        <v>138</v>
      </c>
      <c r="AU486" s="212" t="s">
        <v>77</v>
      </c>
      <c r="AV486" s="13" t="s">
        <v>77</v>
      </c>
      <c r="AW486" s="13" t="s">
        <v>31</v>
      </c>
      <c r="AX486" s="13" t="s">
        <v>69</v>
      </c>
      <c r="AY486" s="212" t="s">
        <v>129</v>
      </c>
    </row>
    <row r="487" spans="1:65" s="13" customFormat="1" ht="11.25">
      <c r="B487" s="202"/>
      <c r="C487" s="203"/>
      <c r="D487" s="204" t="s">
        <v>138</v>
      </c>
      <c r="E487" s="205" t="s">
        <v>19</v>
      </c>
      <c r="F487" s="206" t="s">
        <v>426</v>
      </c>
      <c r="G487" s="203"/>
      <c r="H487" s="205" t="s">
        <v>19</v>
      </c>
      <c r="I487" s="207"/>
      <c r="J487" s="203"/>
      <c r="K487" s="203"/>
      <c r="L487" s="208"/>
      <c r="M487" s="209"/>
      <c r="N487" s="210"/>
      <c r="O487" s="210"/>
      <c r="P487" s="210"/>
      <c r="Q487" s="210"/>
      <c r="R487" s="210"/>
      <c r="S487" s="210"/>
      <c r="T487" s="211"/>
      <c r="AT487" s="212" t="s">
        <v>138</v>
      </c>
      <c r="AU487" s="212" t="s">
        <v>77</v>
      </c>
      <c r="AV487" s="13" t="s">
        <v>77</v>
      </c>
      <c r="AW487" s="13" t="s">
        <v>31</v>
      </c>
      <c r="AX487" s="13" t="s">
        <v>69</v>
      </c>
      <c r="AY487" s="212" t="s">
        <v>129</v>
      </c>
    </row>
    <row r="488" spans="1:65" s="14" customFormat="1" ht="11.25">
      <c r="B488" s="213"/>
      <c r="C488" s="214"/>
      <c r="D488" s="204" t="s">
        <v>138</v>
      </c>
      <c r="E488" s="215" t="s">
        <v>19</v>
      </c>
      <c r="F488" s="216" t="s">
        <v>427</v>
      </c>
      <c r="G488" s="214"/>
      <c r="H488" s="217">
        <v>73.959999999999994</v>
      </c>
      <c r="I488" s="218"/>
      <c r="J488" s="214"/>
      <c r="K488" s="214"/>
      <c r="L488" s="219"/>
      <c r="M488" s="220"/>
      <c r="N488" s="221"/>
      <c r="O488" s="221"/>
      <c r="P488" s="221"/>
      <c r="Q488" s="221"/>
      <c r="R488" s="221"/>
      <c r="S488" s="221"/>
      <c r="T488" s="222"/>
      <c r="AT488" s="223" t="s">
        <v>138</v>
      </c>
      <c r="AU488" s="223" t="s">
        <v>77</v>
      </c>
      <c r="AV488" s="14" t="s">
        <v>79</v>
      </c>
      <c r="AW488" s="14" t="s">
        <v>31</v>
      </c>
      <c r="AX488" s="14" t="s">
        <v>69</v>
      </c>
      <c r="AY488" s="223" t="s">
        <v>129</v>
      </c>
    </row>
    <row r="489" spans="1:65" s="14" customFormat="1" ht="11.25">
      <c r="B489" s="213"/>
      <c r="C489" s="214"/>
      <c r="D489" s="204" t="s">
        <v>138</v>
      </c>
      <c r="E489" s="215" t="s">
        <v>19</v>
      </c>
      <c r="F489" s="216" t="s">
        <v>428</v>
      </c>
      <c r="G489" s="214"/>
      <c r="H489" s="217">
        <v>86.86</v>
      </c>
      <c r="I489" s="218"/>
      <c r="J489" s="214"/>
      <c r="K489" s="214"/>
      <c r="L489" s="219"/>
      <c r="M489" s="220"/>
      <c r="N489" s="221"/>
      <c r="O489" s="221"/>
      <c r="P489" s="221"/>
      <c r="Q489" s="221"/>
      <c r="R489" s="221"/>
      <c r="S489" s="221"/>
      <c r="T489" s="222"/>
      <c r="AT489" s="223" t="s">
        <v>138</v>
      </c>
      <c r="AU489" s="223" t="s">
        <v>77</v>
      </c>
      <c r="AV489" s="14" t="s">
        <v>79</v>
      </c>
      <c r="AW489" s="14" t="s">
        <v>31</v>
      </c>
      <c r="AX489" s="14" t="s">
        <v>69</v>
      </c>
      <c r="AY489" s="223" t="s">
        <v>129</v>
      </c>
    </row>
    <row r="490" spans="1:65" s="14" customFormat="1" ht="11.25">
      <c r="B490" s="213"/>
      <c r="C490" s="214"/>
      <c r="D490" s="204" t="s">
        <v>138</v>
      </c>
      <c r="E490" s="215" t="s">
        <v>19</v>
      </c>
      <c r="F490" s="216" t="s">
        <v>429</v>
      </c>
      <c r="G490" s="214"/>
      <c r="H490" s="217">
        <v>97.034999999999997</v>
      </c>
      <c r="I490" s="218"/>
      <c r="J490" s="214"/>
      <c r="K490" s="214"/>
      <c r="L490" s="219"/>
      <c r="M490" s="220"/>
      <c r="N490" s="221"/>
      <c r="O490" s="221"/>
      <c r="P490" s="221"/>
      <c r="Q490" s="221"/>
      <c r="R490" s="221"/>
      <c r="S490" s="221"/>
      <c r="T490" s="222"/>
      <c r="AT490" s="223" t="s">
        <v>138</v>
      </c>
      <c r="AU490" s="223" t="s">
        <v>77</v>
      </c>
      <c r="AV490" s="14" t="s">
        <v>79</v>
      </c>
      <c r="AW490" s="14" t="s">
        <v>31</v>
      </c>
      <c r="AX490" s="14" t="s">
        <v>69</v>
      </c>
      <c r="AY490" s="223" t="s">
        <v>129</v>
      </c>
    </row>
    <row r="491" spans="1:65" s="14" customFormat="1" ht="11.25">
      <c r="B491" s="213"/>
      <c r="C491" s="214"/>
      <c r="D491" s="204" t="s">
        <v>138</v>
      </c>
      <c r="E491" s="215" t="s">
        <v>19</v>
      </c>
      <c r="F491" s="216" t="s">
        <v>430</v>
      </c>
      <c r="G491" s="214"/>
      <c r="H491" s="217">
        <v>14.984999999999999</v>
      </c>
      <c r="I491" s="218"/>
      <c r="J491" s="214"/>
      <c r="K491" s="214"/>
      <c r="L491" s="219"/>
      <c r="M491" s="220"/>
      <c r="N491" s="221"/>
      <c r="O491" s="221"/>
      <c r="P491" s="221"/>
      <c r="Q491" s="221"/>
      <c r="R491" s="221"/>
      <c r="S491" s="221"/>
      <c r="T491" s="222"/>
      <c r="AT491" s="223" t="s">
        <v>138</v>
      </c>
      <c r="AU491" s="223" t="s">
        <v>77</v>
      </c>
      <c r="AV491" s="14" t="s">
        <v>79</v>
      </c>
      <c r="AW491" s="14" t="s">
        <v>31</v>
      </c>
      <c r="AX491" s="14" t="s">
        <v>69</v>
      </c>
      <c r="AY491" s="223" t="s">
        <v>129</v>
      </c>
    </row>
    <row r="492" spans="1:65" s="14" customFormat="1" ht="11.25">
      <c r="B492" s="213"/>
      <c r="C492" s="214"/>
      <c r="D492" s="204" t="s">
        <v>138</v>
      </c>
      <c r="E492" s="215" t="s">
        <v>19</v>
      </c>
      <c r="F492" s="216" t="s">
        <v>431</v>
      </c>
      <c r="G492" s="214"/>
      <c r="H492" s="217">
        <v>176.755</v>
      </c>
      <c r="I492" s="218"/>
      <c r="J492" s="214"/>
      <c r="K492" s="214"/>
      <c r="L492" s="219"/>
      <c r="M492" s="220"/>
      <c r="N492" s="221"/>
      <c r="O492" s="221"/>
      <c r="P492" s="221"/>
      <c r="Q492" s="221"/>
      <c r="R492" s="221"/>
      <c r="S492" s="221"/>
      <c r="T492" s="222"/>
      <c r="AT492" s="223" t="s">
        <v>138</v>
      </c>
      <c r="AU492" s="223" t="s">
        <v>77</v>
      </c>
      <c r="AV492" s="14" t="s">
        <v>79</v>
      </c>
      <c r="AW492" s="14" t="s">
        <v>31</v>
      </c>
      <c r="AX492" s="14" t="s">
        <v>69</v>
      </c>
      <c r="AY492" s="223" t="s">
        <v>129</v>
      </c>
    </row>
    <row r="493" spans="1:65" s="14" customFormat="1" ht="11.25">
      <c r="B493" s="213"/>
      <c r="C493" s="214"/>
      <c r="D493" s="204" t="s">
        <v>138</v>
      </c>
      <c r="E493" s="215" t="s">
        <v>19</v>
      </c>
      <c r="F493" s="216" t="s">
        <v>432</v>
      </c>
      <c r="G493" s="214"/>
      <c r="H493" s="217">
        <v>10.96</v>
      </c>
      <c r="I493" s="218"/>
      <c r="J493" s="214"/>
      <c r="K493" s="214"/>
      <c r="L493" s="219"/>
      <c r="M493" s="220"/>
      <c r="N493" s="221"/>
      <c r="O493" s="221"/>
      <c r="P493" s="221"/>
      <c r="Q493" s="221"/>
      <c r="R493" s="221"/>
      <c r="S493" s="221"/>
      <c r="T493" s="222"/>
      <c r="AT493" s="223" t="s">
        <v>138</v>
      </c>
      <c r="AU493" s="223" t="s">
        <v>77</v>
      </c>
      <c r="AV493" s="14" t="s">
        <v>79</v>
      </c>
      <c r="AW493" s="14" t="s">
        <v>31</v>
      </c>
      <c r="AX493" s="14" t="s">
        <v>69</v>
      </c>
      <c r="AY493" s="223" t="s">
        <v>129</v>
      </c>
    </row>
    <row r="494" spans="1:65" s="15" customFormat="1" ht="11.25">
      <c r="B494" s="224"/>
      <c r="C494" s="225"/>
      <c r="D494" s="204" t="s">
        <v>138</v>
      </c>
      <c r="E494" s="226" t="s">
        <v>19</v>
      </c>
      <c r="F494" s="227" t="s">
        <v>142</v>
      </c>
      <c r="G494" s="225"/>
      <c r="H494" s="228">
        <v>460.55500000000001</v>
      </c>
      <c r="I494" s="229"/>
      <c r="J494" s="225"/>
      <c r="K494" s="225"/>
      <c r="L494" s="230"/>
      <c r="M494" s="231"/>
      <c r="N494" s="232"/>
      <c r="O494" s="232"/>
      <c r="P494" s="232"/>
      <c r="Q494" s="232"/>
      <c r="R494" s="232"/>
      <c r="S494" s="232"/>
      <c r="T494" s="233"/>
      <c r="AT494" s="234" t="s">
        <v>138</v>
      </c>
      <c r="AU494" s="234" t="s">
        <v>77</v>
      </c>
      <c r="AV494" s="15" t="s">
        <v>137</v>
      </c>
      <c r="AW494" s="15" t="s">
        <v>31</v>
      </c>
      <c r="AX494" s="15" t="s">
        <v>77</v>
      </c>
      <c r="AY494" s="234" t="s">
        <v>129</v>
      </c>
    </row>
    <row r="495" spans="1:65" s="2" customFormat="1" ht="16.5" customHeight="1">
      <c r="A495" s="36"/>
      <c r="B495" s="37"/>
      <c r="C495" s="189" t="s">
        <v>425</v>
      </c>
      <c r="D495" s="189" t="s">
        <v>132</v>
      </c>
      <c r="E495" s="190" t="s">
        <v>434</v>
      </c>
      <c r="F495" s="191" t="s">
        <v>435</v>
      </c>
      <c r="G495" s="192" t="s">
        <v>135</v>
      </c>
      <c r="H495" s="193">
        <v>163.86</v>
      </c>
      <c r="I495" s="194"/>
      <c r="J495" s="195">
        <f>ROUND(I495*H495,2)</f>
        <v>0</v>
      </c>
      <c r="K495" s="191" t="s">
        <v>789</v>
      </c>
      <c r="L495" s="41"/>
      <c r="M495" s="196" t="s">
        <v>19</v>
      </c>
      <c r="N495" s="197" t="s">
        <v>40</v>
      </c>
      <c r="O495" s="66"/>
      <c r="P495" s="198">
        <f>O495*H495</f>
        <v>0</v>
      </c>
      <c r="Q495" s="198">
        <v>0</v>
      </c>
      <c r="R495" s="198">
        <f>Q495*H495</f>
        <v>0</v>
      </c>
      <c r="S495" s="198">
        <v>0</v>
      </c>
      <c r="T495" s="199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200" t="s">
        <v>137</v>
      </c>
      <c r="AT495" s="200" t="s">
        <v>132</v>
      </c>
      <c r="AU495" s="200" t="s">
        <v>77</v>
      </c>
      <c r="AY495" s="19" t="s">
        <v>129</v>
      </c>
      <c r="BE495" s="201">
        <f>IF(N495="základní",J495,0)</f>
        <v>0</v>
      </c>
      <c r="BF495" s="201">
        <f>IF(N495="snížená",J495,0)</f>
        <v>0</v>
      </c>
      <c r="BG495" s="201">
        <f>IF(N495="zákl. přenesená",J495,0)</f>
        <v>0</v>
      </c>
      <c r="BH495" s="201">
        <f>IF(N495="sníž. přenesená",J495,0)</f>
        <v>0</v>
      </c>
      <c r="BI495" s="201">
        <f>IF(N495="nulová",J495,0)</f>
        <v>0</v>
      </c>
      <c r="BJ495" s="19" t="s">
        <v>77</v>
      </c>
      <c r="BK495" s="201">
        <f>ROUND(I495*H495,2)</f>
        <v>0</v>
      </c>
      <c r="BL495" s="19" t="s">
        <v>137</v>
      </c>
      <c r="BM495" s="200" t="s">
        <v>797</v>
      </c>
    </row>
    <row r="496" spans="1:65" s="13" customFormat="1" ht="11.25">
      <c r="B496" s="202"/>
      <c r="C496" s="203"/>
      <c r="D496" s="204" t="s">
        <v>138</v>
      </c>
      <c r="E496" s="205" t="s">
        <v>19</v>
      </c>
      <c r="F496" s="206" t="s">
        <v>139</v>
      </c>
      <c r="G496" s="203"/>
      <c r="H496" s="205" t="s">
        <v>19</v>
      </c>
      <c r="I496" s="207"/>
      <c r="J496" s="203"/>
      <c r="K496" s="203"/>
      <c r="L496" s="208"/>
      <c r="M496" s="209"/>
      <c r="N496" s="210"/>
      <c r="O496" s="210"/>
      <c r="P496" s="210"/>
      <c r="Q496" s="210"/>
      <c r="R496" s="210"/>
      <c r="S496" s="210"/>
      <c r="T496" s="211"/>
      <c r="AT496" s="212" t="s">
        <v>138</v>
      </c>
      <c r="AU496" s="212" t="s">
        <v>77</v>
      </c>
      <c r="AV496" s="13" t="s">
        <v>77</v>
      </c>
      <c r="AW496" s="13" t="s">
        <v>31</v>
      </c>
      <c r="AX496" s="13" t="s">
        <v>69</v>
      </c>
      <c r="AY496" s="212" t="s">
        <v>129</v>
      </c>
    </row>
    <row r="497" spans="1:65" s="13" customFormat="1" ht="11.25">
      <c r="B497" s="202"/>
      <c r="C497" s="203"/>
      <c r="D497" s="204" t="s">
        <v>138</v>
      </c>
      <c r="E497" s="205" t="s">
        <v>19</v>
      </c>
      <c r="F497" s="206" t="s">
        <v>426</v>
      </c>
      <c r="G497" s="203"/>
      <c r="H497" s="205" t="s">
        <v>19</v>
      </c>
      <c r="I497" s="207"/>
      <c r="J497" s="203"/>
      <c r="K497" s="203"/>
      <c r="L497" s="208"/>
      <c r="M497" s="209"/>
      <c r="N497" s="210"/>
      <c r="O497" s="210"/>
      <c r="P497" s="210"/>
      <c r="Q497" s="210"/>
      <c r="R497" s="210"/>
      <c r="S497" s="210"/>
      <c r="T497" s="211"/>
      <c r="AT497" s="212" t="s">
        <v>138</v>
      </c>
      <c r="AU497" s="212" t="s">
        <v>77</v>
      </c>
      <c r="AV497" s="13" t="s">
        <v>77</v>
      </c>
      <c r="AW497" s="13" t="s">
        <v>31</v>
      </c>
      <c r="AX497" s="13" t="s">
        <v>69</v>
      </c>
      <c r="AY497" s="212" t="s">
        <v>129</v>
      </c>
    </row>
    <row r="498" spans="1:65" s="14" customFormat="1" ht="11.25">
      <c r="B498" s="213"/>
      <c r="C498" s="214"/>
      <c r="D498" s="204" t="s">
        <v>138</v>
      </c>
      <c r="E498" s="215" t="s">
        <v>19</v>
      </c>
      <c r="F498" s="216" t="s">
        <v>437</v>
      </c>
      <c r="G498" s="214"/>
      <c r="H498" s="217">
        <v>163.86</v>
      </c>
      <c r="I498" s="218"/>
      <c r="J498" s="214"/>
      <c r="K498" s="214"/>
      <c r="L498" s="219"/>
      <c r="M498" s="220"/>
      <c r="N498" s="221"/>
      <c r="O498" s="221"/>
      <c r="P498" s="221"/>
      <c r="Q498" s="221"/>
      <c r="R498" s="221"/>
      <c r="S498" s="221"/>
      <c r="T498" s="222"/>
      <c r="AT498" s="223" t="s">
        <v>138</v>
      </c>
      <c r="AU498" s="223" t="s">
        <v>77</v>
      </c>
      <c r="AV498" s="14" t="s">
        <v>79</v>
      </c>
      <c r="AW498" s="14" t="s">
        <v>31</v>
      </c>
      <c r="AX498" s="14" t="s">
        <v>69</v>
      </c>
      <c r="AY498" s="223" t="s">
        <v>129</v>
      </c>
    </row>
    <row r="499" spans="1:65" s="15" customFormat="1" ht="11.25">
      <c r="B499" s="224"/>
      <c r="C499" s="225"/>
      <c r="D499" s="204" t="s">
        <v>138</v>
      </c>
      <c r="E499" s="226" t="s">
        <v>19</v>
      </c>
      <c r="F499" s="227" t="s">
        <v>142</v>
      </c>
      <c r="G499" s="225"/>
      <c r="H499" s="228">
        <v>163.86</v>
      </c>
      <c r="I499" s="229"/>
      <c r="J499" s="225"/>
      <c r="K499" s="225"/>
      <c r="L499" s="230"/>
      <c r="M499" s="231"/>
      <c r="N499" s="232"/>
      <c r="O499" s="232"/>
      <c r="P499" s="232"/>
      <c r="Q499" s="232"/>
      <c r="R499" s="232"/>
      <c r="S499" s="232"/>
      <c r="T499" s="233"/>
      <c r="AT499" s="234" t="s">
        <v>138</v>
      </c>
      <c r="AU499" s="234" t="s">
        <v>77</v>
      </c>
      <c r="AV499" s="15" t="s">
        <v>137</v>
      </c>
      <c r="AW499" s="15" t="s">
        <v>31</v>
      </c>
      <c r="AX499" s="15" t="s">
        <v>77</v>
      </c>
      <c r="AY499" s="234" t="s">
        <v>129</v>
      </c>
    </row>
    <row r="500" spans="1:65" s="2" customFormat="1" ht="16.5" customHeight="1">
      <c r="A500" s="36"/>
      <c r="B500" s="37"/>
      <c r="C500" s="189" t="s">
        <v>798</v>
      </c>
      <c r="D500" s="189" t="s">
        <v>132</v>
      </c>
      <c r="E500" s="190" t="s">
        <v>438</v>
      </c>
      <c r="F500" s="191" t="s">
        <v>439</v>
      </c>
      <c r="G500" s="192" t="s">
        <v>135</v>
      </c>
      <c r="H500" s="193">
        <v>23.35</v>
      </c>
      <c r="I500" s="194"/>
      <c r="J500" s="195">
        <f>ROUND(I500*H500,2)</f>
        <v>0</v>
      </c>
      <c r="K500" s="191" t="s">
        <v>789</v>
      </c>
      <c r="L500" s="41"/>
      <c r="M500" s="196" t="s">
        <v>19</v>
      </c>
      <c r="N500" s="197" t="s">
        <v>40</v>
      </c>
      <c r="O500" s="66"/>
      <c r="P500" s="198">
        <f>O500*H500</f>
        <v>0</v>
      </c>
      <c r="Q500" s="198">
        <v>0</v>
      </c>
      <c r="R500" s="198">
        <f>Q500*H500</f>
        <v>0</v>
      </c>
      <c r="S500" s="198">
        <v>0</v>
      </c>
      <c r="T500" s="199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200" t="s">
        <v>137</v>
      </c>
      <c r="AT500" s="200" t="s">
        <v>132</v>
      </c>
      <c r="AU500" s="200" t="s">
        <v>77</v>
      </c>
      <c r="AY500" s="19" t="s">
        <v>129</v>
      </c>
      <c r="BE500" s="201">
        <f>IF(N500="základní",J500,0)</f>
        <v>0</v>
      </c>
      <c r="BF500" s="201">
        <f>IF(N500="snížená",J500,0)</f>
        <v>0</v>
      </c>
      <c r="BG500" s="201">
        <f>IF(N500="zákl. přenesená",J500,0)</f>
        <v>0</v>
      </c>
      <c r="BH500" s="201">
        <f>IF(N500="sníž. přenesená",J500,0)</f>
        <v>0</v>
      </c>
      <c r="BI500" s="201">
        <f>IF(N500="nulová",J500,0)</f>
        <v>0</v>
      </c>
      <c r="BJ500" s="19" t="s">
        <v>77</v>
      </c>
      <c r="BK500" s="201">
        <f>ROUND(I500*H500,2)</f>
        <v>0</v>
      </c>
      <c r="BL500" s="19" t="s">
        <v>137</v>
      </c>
      <c r="BM500" s="200" t="s">
        <v>799</v>
      </c>
    </row>
    <row r="501" spans="1:65" s="13" customFormat="1" ht="11.25">
      <c r="B501" s="202"/>
      <c r="C501" s="203"/>
      <c r="D501" s="204" t="s">
        <v>138</v>
      </c>
      <c r="E501" s="205" t="s">
        <v>19</v>
      </c>
      <c r="F501" s="206" t="s">
        <v>139</v>
      </c>
      <c r="G501" s="203"/>
      <c r="H501" s="205" t="s">
        <v>19</v>
      </c>
      <c r="I501" s="207"/>
      <c r="J501" s="203"/>
      <c r="K501" s="203"/>
      <c r="L501" s="208"/>
      <c r="M501" s="209"/>
      <c r="N501" s="210"/>
      <c r="O501" s="210"/>
      <c r="P501" s="210"/>
      <c r="Q501" s="210"/>
      <c r="R501" s="210"/>
      <c r="S501" s="210"/>
      <c r="T501" s="211"/>
      <c r="AT501" s="212" t="s">
        <v>138</v>
      </c>
      <c r="AU501" s="212" t="s">
        <v>77</v>
      </c>
      <c r="AV501" s="13" t="s">
        <v>77</v>
      </c>
      <c r="AW501" s="13" t="s">
        <v>31</v>
      </c>
      <c r="AX501" s="13" t="s">
        <v>69</v>
      </c>
      <c r="AY501" s="212" t="s">
        <v>129</v>
      </c>
    </row>
    <row r="502" spans="1:65" s="13" customFormat="1" ht="11.25">
      <c r="B502" s="202"/>
      <c r="C502" s="203"/>
      <c r="D502" s="204" t="s">
        <v>138</v>
      </c>
      <c r="E502" s="205" t="s">
        <v>19</v>
      </c>
      <c r="F502" s="206" t="s">
        <v>441</v>
      </c>
      <c r="G502" s="203"/>
      <c r="H502" s="205" t="s">
        <v>19</v>
      </c>
      <c r="I502" s="207"/>
      <c r="J502" s="203"/>
      <c r="K502" s="203"/>
      <c r="L502" s="208"/>
      <c r="M502" s="209"/>
      <c r="N502" s="210"/>
      <c r="O502" s="210"/>
      <c r="P502" s="210"/>
      <c r="Q502" s="210"/>
      <c r="R502" s="210"/>
      <c r="S502" s="210"/>
      <c r="T502" s="211"/>
      <c r="AT502" s="212" t="s">
        <v>138</v>
      </c>
      <c r="AU502" s="212" t="s">
        <v>77</v>
      </c>
      <c r="AV502" s="13" t="s">
        <v>77</v>
      </c>
      <c r="AW502" s="13" t="s">
        <v>31</v>
      </c>
      <c r="AX502" s="13" t="s">
        <v>69</v>
      </c>
      <c r="AY502" s="212" t="s">
        <v>129</v>
      </c>
    </row>
    <row r="503" spans="1:65" s="14" customFormat="1" ht="11.25">
      <c r="B503" s="213"/>
      <c r="C503" s="214"/>
      <c r="D503" s="204" t="s">
        <v>138</v>
      </c>
      <c r="E503" s="215" t="s">
        <v>19</v>
      </c>
      <c r="F503" s="216" t="s">
        <v>442</v>
      </c>
      <c r="G503" s="214"/>
      <c r="H503" s="217">
        <v>23.35</v>
      </c>
      <c r="I503" s="218"/>
      <c r="J503" s="214"/>
      <c r="K503" s="214"/>
      <c r="L503" s="219"/>
      <c r="M503" s="220"/>
      <c r="N503" s="221"/>
      <c r="O503" s="221"/>
      <c r="P503" s="221"/>
      <c r="Q503" s="221"/>
      <c r="R503" s="221"/>
      <c r="S503" s="221"/>
      <c r="T503" s="222"/>
      <c r="AT503" s="223" t="s">
        <v>138</v>
      </c>
      <c r="AU503" s="223" t="s">
        <v>77</v>
      </c>
      <c r="AV503" s="14" t="s">
        <v>79</v>
      </c>
      <c r="AW503" s="14" t="s">
        <v>31</v>
      </c>
      <c r="AX503" s="14" t="s">
        <v>69</v>
      </c>
      <c r="AY503" s="223" t="s">
        <v>129</v>
      </c>
    </row>
    <row r="504" spans="1:65" s="15" customFormat="1" ht="11.25">
      <c r="B504" s="224"/>
      <c r="C504" s="225"/>
      <c r="D504" s="204" t="s">
        <v>138</v>
      </c>
      <c r="E504" s="226" t="s">
        <v>19</v>
      </c>
      <c r="F504" s="227" t="s">
        <v>142</v>
      </c>
      <c r="G504" s="225"/>
      <c r="H504" s="228">
        <v>23.35</v>
      </c>
      <c r="I504" s="229"/>
      <c r="J504" s="225"/>
      <c r="K504" s="225"/>
      <c r="L504" s="230"/>
      <c r="M504" s="231"/>
      <c r="N504" s="232"/>
      <c r="O504" s="232"/>
      <c r="P504" s="232"/>
      <c r="Q504" s="232"/>
      <c r="R504" s="232"/>
      <c r="S504" s="232"/>
      <c r="T504" s="233"/>
      <c r="AT504" s="234" t="s">
        <v>138</v>
      </c>
      <c r="AU504" s="234" t="s">
        <v>77</v>
      </c>
      <c r="AV504" s="15" t="s">
        <v>137</v>
      </c>
      <c r="AW504" s="15" t="s">
        <v>31</v>
      </c>
      <c r="AX504" s="15" t="s">
        <v>77</v>
      </c>
      <c r="AY504" s="234" t="s">
        <v>129</v>
      </c>
    </row>
    <row r="505" spans="1:65" s="2" customFormat="1" ht="16.5" customHeight="1">
      <c r="A505" s="36"/>
      <c r="B505" s="37"/>
      <c r="C505" s="189" t="s">
        <v>436</v>
      </c>
      <c r="D505" s="189" t="s">
        <v>132</v>
      </c>
      <c r="E505" s="190" t="s">
        <v>444</v>
      </c>
      <c r="F505" s="191" t="s">
        <v>445</v>
      </c>
      <c r="G505" s="192" t="s">
        <v>135</v>
      </c>
      <c r="H505" s="193">
        <v>32.96</v>
      </c>
      <c r="I505" s="194"/>
      <c r="J505" s="195">
        <f>ROUND(I505*H505,2)</f>
        <v>0</v>
      </c>
      <c r="K505" s="191" t="s">
        <v>789</v>
      </c>
      <c r="L505" s="41"/>
      <c r="M505" s="196" t="s">
        <v>19</v>
      </c>
      <c r="N505" s="197" t="s">
        <v>40</v>
      </c>
      <c r="O505" s="66"/>
      <c r="P505" s="198">
        <f>O505*H505</f>
        <v>0</v>
      </c>
      <c r="Q505" s="198">
        <v>0</v>
      </c>
      <c r="R505" s="198">
        <f>Q505*H505</f>
        <v>0</v>
      </c>
      <c r="S505" s="198">
        <v>0</v>
      </c>
      <c r="T505" s="199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200" t="s">
        <v>137</v>
      </c>
      <c r="AT505" s="200" t="s">
        <v>132</v>
      </c>
      <c r="AU505" s="200" t="s">
        <v>77</v>
      </c>
      <c r="AY505" s="19" t="s">
        <v>129</v>
      </c>
      <c r="BE505" s="201">
        <f>IF(N505="základní",J505,0)</f>
        <v>0</v>
      </c>
      <c r="BF505" s="201">
        <f>IF(N505="snížená",J505,0)</f>
        <v>0</v>
      </c>
      <c r="BG505" s="201">
        <f>IF(N505="zákl. přenesená",J505,0)</f>
        <v>0</v>
      </c>
      <c r="BH505" s="201">
        <f>IF(N505="sníž. přenesená",J505,0)</f>
        <v>0</v>
      </c>
      <c r="BI505" s="201">
        <f>IF(N505="nulová",J505,0)</f>
        <v>0</v>
      </c>
      <c r="BJ505" s="19" t="s">
        <v>77</v>
      </c>
      <c r="BK505" s="201">
        <f>ROUND(I505*H505,2)</f>
        <v>0</v>
      </c>
      <c r="BL505" s="19" t="s">
        <v>137</v>
      </c>
      <c r="BM505" s="200" t="s">
        <v>800</v>
      </c>
    </row>
    <row r="506" spans="1:65" s="13" customFormat="1" ht="11.25">
      <c r="B506" s="202"/>
      <c r="C506" s="203"/>
      <c r="D506" s="204" t="s">
        <v>138</v>
      </c>
      <c r="E506" s="205" t="s">
        <v>19</v>
      </c>
      <c r="F506" s="206" t="s">
        <v>139</v>
      </c>
      <c r="G506" s="203"/>
      <c r="H506" s="205" t="s">
        <v>19</v>
      </c>
      <c r="I506" s="207"/>
      <c r="J506" s="203"/>
      <c r="K506" s="203"/>
      <c r="L506" s="208"/>
      <c r="M506" s="209"/>
      <c r="N506" s="210"/>
      <c r="O506" s="210"/>
      <c r="P506" s="210"/>
      <c r="Q506" s="210"/>
      <c r="R506" s="210"/>
      <c r="S506" s="210"/>
      <c r="T506" s="211"/>
      <c r="AT506" s="212" t="s">
        <v>138</v>
      </c>
      <c r="AU506" s="212" t="s">
        <v>77</v>
      </c>
      <c r="AV506" s="13" t="s">
        <v>77</v>
      </c>
      <c r="AW506" s="13" t="s">
        <v>31</v>
      </c>
      <c r="AX506" s="13" t="s">
        <v>69</v>
      </c>
      <c r="AY506" s="212" t="s">
        <v>129</v>
      </c>
    </row>
    <row r="507" spans="1:65" s="13" customFormat="1" ht="11.25">
      <c r="B507" s="202"/>
      <c r="C507" s="203"/>
      <c r="D507" s="204" t="s">
        <v>138</v>
      </c>
      <c r="E507" s="205" t="s">
        <v>19</v>
      </c>
      <c r="F507" s="206" t="s">
        <v>447</v>
      </c>
      <c r="G507" s="203"/>
      <c r="H507" s="205" t="s">
        <v>19</v>
      </c>
      <c r="I507" s="207"/>
      <c r="J507" s="203"/>
      <c r="K507" s="203"/>
      <c r="L507" s="208"/>
      <c r="M507" s="209"/>
      <c r="N507" s="210"/>
      <c r="O507" s="210"/>
      <c r="P507" s="210"/>
      <c r="Q507" s="210"/>
      <c r="R507" s="210"/>
      <c r="S507" s="210"/>
      <c r="T507" s="211"/>
      <c r="AT507" s="212" t="s">
        <v>138</v>
      </c>
      <c r="AU507" s="212" t="s">
        <v>77</v>
      </c>
      <c r="AV507" s="13" t="s">
        <v>77</v>
      </c>
      <c r="AW507" s="13" t="s">
        <v>31</v>
      </c>
      <c r="AX507" s="13" t="s">
        <v>69</v>
      </c>
      <c r="AY507" s="212" t="s">
        <v>129</v>
      </c>
    </row>
    <row r="508" spans="1:65" s="14" customFormat="1" ht="11.25">
      <c r="B508" s="213"/>
      <c r="C508" s="214"/>
      <c r="D508" s="204" t="s">
        <v>138</v>
      </c>
      <c r="E508" s="215" t="s">
        <v>19</v>
      </c>
      <c r="F508" s="216" t="s">
        <v>448</v>
      </c>
      <c r="G508" s="214"/>
      <c r="H508" s="217">
        <v>32.96</v>
      </c>
      <c r="I508" s="218"/>
      <c r="J508" s="214"/>
      <c r="K508" s="214"/>
      <c r="L508" s="219"/>
      <c r="M508" s="220"/>
      <c r="N508" s="221"/>
      <c r="O508" s="221"/>
      <c r="P508" s="221"/>
      <c r="Q508" s="221"/>
      <c r="R508" s="221"/>
      <c r="S508" s="221"/>
      <c r="T508" s="222"/>
      <c r="AT508" s="223" t="s">
        <v>138</v>
      </c>
      <c r="AU508" s="223" t="s">
        <v>77</v>
      </c>
      <c r="AV508" s="14" t="s">
        <v>79</v>
      </c>
      <c r="AW508" s="14" t="s">
        <v>31</v>
      </c>
      <c r="AX508" s="14" t="s">
        <v>69</v>
      </c>
      <c r="AY508" s="223" t="s">
        <v>129</v>
      </c>
    </row>
    <row r="509" spans="1:65" s="15" customFormat="1" ht="11.25">
      <c r="B509" s="224"/>
      <c r="C509" s="225"/>
      <c r="D509" s="204" t="s">
        <v>138</v>
      </c>
      <c r="E509" s="226" t="s">
        <v>19</v>
      </c>
      <c r="F509" s="227" t="s">
        <v>142</v>
      </c>
      <c r="G509" s="225"/>
      <c r="H509" s="228">
        <v>32.96</v>
      </c>
      <c r="I509" s="229"/>
      <c r="J509" s="225"/>
      <c r="K509" s="225"/>
      <c r="L509" s="230"/>
      <c r="M509" s="246"/>
      <c r="N509" s="247"/>
      <c r="O509" s="247"/>
      <c r="P509" s="247"/>
      <c r="Q509" s="247"/>
      <c r="R509" s="247"/>
      <c r="S509" s="247"/>
      <c r="T509" s="248"/>
      <c r="AT509" s="234" t="s">
        <v>138</v>
      </c>
      <c r="AU509" s="234" t="s">
        <v>77</v>
      </c>
      <c r="AV509" s="15" t="s">
        <v>137</v>
      </c>
      <c r="AW509" s="15" t="s">
        <v>31</v>
      </c>
      <c r="AX509" s="15" t="s">
        <v>77</v>
      </c>
      <c r="AY509" s="234" t="s">
        <v>129</v>
      </c>
    </row>
    <row r="510" spans="1:65" s="2" customFormat="1" ht="6.95" customHeight="1">
      <c r="A510" s="36"/>
      <c r="B510" s="49"/>
      <c r="C510" s="50"/>
      <c r="D510" s="50"/>
      <c r="E510" s="50"/>
      <c r="F510" s="50"/>
      <c r="G510" s="50"/>
      <c r="H510" s="50"/>
      <c r="I510" s="138"/>
      <c r="J510" s="50"/>
      <c r="K510" s="50"/>
      <c r="L510" s="41"/>
      <c r="M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</row>
  </sheetData>
  <sheetProtection algorithmName="SHA-512" hashValue="R5KCFYkrtSJV8L7QH08wAwen+jiOC+TMLVBwUA4usTuTbkCT3XLS8LRKTMApo+88sT33s0MB20e9Gdj1dajVQA==" saltValue="ySzujwsqj2qAS5SZMT2LjFAyIy9DtxqPnJyMC3eSDw/17wvHxHtL/0DGlV1CNL9v73Jein3oBgWbwGrSWaoXHw==" spinCount="100000" sheet="1" objects="1" scenarios="1" formatColumns="0" formatRows="0" autoFilter="0"/>
  <autoFilter ref="C92:K509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85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79</v>
      </c>
    </row>
    <row r="4" spans="1:46" s="1" customFormat="1" ht="24.95" customHeight="1">
      <c r="B4" s="22"/>
      <c r="D4" s="107" t="s">
        <v>93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 xml:space="preserve"> Rekonstrukce výpravní budovy v ŽST Přerov - část střecha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801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14. 1. 2020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32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33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35</v>
      </c>
      <c r="E30" s="36"/>
      <c r="F30" s="36"/>
      <c r="G30" s="36"/>
      <c r="H30" s="36"/>
      <c r="I30" s="110"/>
      <c r="J30" s="122">
        <f>ROUND(J84,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37</v>
      </c>
      <c r="G32" s="36"/>
      <c r="H32" s="36"/>
      <c r="I32" s="124" t="s">
        <v>36</v>
      </c>
      <c r="J32" s="123" t="s">
        <v>38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39</v>
      </c>
      <c r="E33" s="109" t="s">
        <v>40</v>
      </c>
      <c r="F33" s="126">
        <f>ROUND((SUM(BE84:BE124)),  2)</f>
        <v>0</v>
      </c>
      <c r="G33" s="36"/>
      <c r="H33" s="36"/>
      <c r="I33" s="127">
        <v>0.21</v>
      </c>
      <c r="J33" s="126">
        <f>ROUND(((SUM(BE84:BE124))*I33),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41</v>
      </c>
      <c r="F34" s="126">
        <f>ROUND((SUM(BF84:BF124)),  2)</f>
        <v>0</v>
      </c>
      <c r="G34" s="36"/>
      <c r="H34" s="36"/>
      <c r="I34" s="127">
        <v>0.15</v>
      </c>
      <c r="J34" s="126">
        <f>ROUND(((SUM(BF84:BF124))*I34),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42</v>
      </c>
      <c r="F35" s="126">
        <f>ROUND((SUM(BG84:BG124)),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43</v>
      </c>
      <c r="F36" s="126">
        <f>ROUND((SUM(BH84:BH124)),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44</v>
      </c>
      <c r="F37" s="126">
        <f>ROUND((SUM(BI84:BI124)),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45</v>
      </c>
      <c r="E39" s="130"/>
      <c r="F39" s="130"/>
      <c r="G39" s="131" t="s">
        <v>46</v>
      </c>
      <c r="H39" s="132" t="s">
        <v>47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 xml:space="preserve"> Rekonstrukce výpravní budovy v ŽST Přerov - část střecha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SO.02 - Umělé osvětlení a vyhřívání žlabů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14. 1. 2020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32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97</v>
      </c>
      <c r="D57" s="143"/>
      <c r="E57" s="143"/>
      <c r="F57" s="143"/>
      <c r="G57" s="143"/>
      <c r="H57" s="143"/>
      <c r="I57" s="144"/>
      <c r="J57" s="145" t="s">
        <v>98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67</v>
      </c>
      <c r="D59" s="38"/>
      <c r="E59" s="38"/>
      <c r="F59" s="38"/>
      <c r="G59" s="38"/>
      <c r="H59" s="38"/>
      <c r="I59" s="110"/>
      <c r="J59" s="79">
        <f>J84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47"/>
      <c r="C60" s="148"/>
      <c r="D60" s="149" t="s">
        <v>103</v>
      </c>
      <c r="E60" s="150"/>
      <c r="F60" s="150"/>
      <c r="G60" s="150"/>
      <c r="H60" s="150"/>
      <c r="I60" s="151"/>
      <c r="J60" s="152">
        <f>J85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452</v>
      </c>
      <c r="E61" s="157"/>
      <c r="F61" s="157"/>
      <c r="G61" s="157"/>
      <c r="H61" s="157"/>
      <c r="I61" s="158"/>
      <c r="J61" s="159">
        <f>J86</f>
        <v>0</v>
      </c>
      <c r="K61" s="155"/>
      <c r="L61" s="160"/>
    </row>
    <row r="62" spans="1:47" s="9" customFormat="1" ht="24.95" customHeight="1">
      <c r="B62" s="147"/>
      <c r="C62" s="148"/>
      <c r="D62" s="149" t="s">
        <v>802</v>
      </c>
      <c r="E62" s="150"/>
      <c r="F62" s="150"/>
      <c r="G62" s="150"/>
      <c r="H62" s="150"/>
      <c r="I62" s="151"/>
      <c r="J62" s="152">
        <f>J108</f>
        <v>0</v>
      </c>
      <c r="K62" s="148"/>
      <c r="L62" s="153"/>
    </row>
    <row r="63" spans="1:47" s="10" customFormat="1" ht="19.899999999999999" customHeight="1">
      <c r="B63" s="154"/>
      <c r="C63" s="155"/>
      <c r="D63" s="156" t="s">
        <v>803</v>
      </c>
      <c r="E63" s="157"/>
      <c r="F63" s="157"/>
      <c r="G63" s="157"/>
      <c r="H63" s="157"/>
      <c r="I63" s="158"/>
      <c r="J63" s="159">
        <f>J109</f>
        <v>0</v>
      </c>
      <c r="K63" s="155"/>
      <c r="L63" s="160"/>
    </row>
    <row r="64" spans="1:47" s="9" customFormat="1" ht="24.95" customHeight="1">
      <c r="B64" s="147"/>
      <c r="C64" s="148"/>
      <c r="D64" s="149" t="s">
        <v>804</v>
      </c>
      <c r="E64" s="150"/>
      <c r="F64" s="150"/>
      <c r="G64" s="150"/>
      <c r="H64" s="150"/>
      <c r="I64" s="151"/>
      <c r="J64" s="152">
        <f>J121</f>
        <v>0</v>
      </c>
      <c r="K64" s="148"/>
      <c r="L64" s="153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110"/>
      <c r="J65" s="38"/>
      <c r="K65" s="38"/>
      <c r="L65" s="11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138"/>
      <c r="J66" s="50"/>
      <c r="K66" s="50"/>
      <c r="L66" s="111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141"/>
      <c r="J70" s="52"/>
      <c r="K70" s="52"/>
      <c r="L70" s="11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114</v>
      </c>
      <c r="D71" s="38"/>
      <c r="E71" s="38"/>
      <c r="F71" s="38"/>
      <c r="G71" s="38"/>
      <c r="H71" s="38"/>
      <c r="I71" s="110"/>
      <c r="J71" s="38"/>
      <c r="K71" s="38"/>
      <c r="L71" s="11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110"/>
      <c r="J72" s="38"/>
      <c r="K72" s="38"/>
      <c r="L72" s="11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110"/>
      <c r="J73" s="38"/>
      <c r="K73" s="38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90" t="str">
        <f>E7</f>
        <v xml:space="preserve"> Rekonstrukce výpravní budovy v ŽST Přerov - část střecha</v>
      </c>
      <c r="F74" s="391"/>
      <c r="G74" s="391"/>
      <c r="H74" s="391"/>
      <c r="I74" s="110"/>
      <c r="J74" s="38"/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94</v>
      </c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63" t="str">
        <f>E9</f>
        <v>SO.02 - Umělé osvětlení a vyhřívání žlabů</v>
      </c>
      <c r="F76" s="392"/>
      <c r="G76" s="392"/>
      <c r="H76" s="392"/>
      <c r="I76" s="110"/>
      <c r="J76" s="38"/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110"/>
      <c r="J77" s="38"/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 xml:space="preserve"> </v>
      </c>
      <c r="G78" s="38"/>
      <c r="H78" s="38"/>
      <c r="I78" s="113" t="s">
        <v>23</v>
      </c>
      <c r="J78" s="61" t="str">
        <f>IF(J12="","",J12)</f>
        <v>14. 1. 2020</v>
      </c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110"/>
      <c r="J79" s="38"/>
      <c r="K79" s="38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25</v>
      </c>
      <c r="D80" s="38"/>
      <c r="E80" s="38"/>
      <c r="F80" s="29" t="str">
        <f>E15</f>
        <v xml:space="preserve"> </v>
      </c>
      <c r="G80" s="38"/>
      <c r="H80" s="38"/>
      <c r="I80" s="113" t="s">
        <v>30</v>
      </c>
      <c r="J80" s="34" t="str">
        <f>E21</f>
        <v xml:space="preserve"> </v>
      </c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28</v>
      </c>
      <c r="D81" s="38"/>
      <c r="E81" s="38"/>
      <c r="F81" s="29" t="str">
        <f>IF(E18="","",E18)</f>
        <v>Vyplň údaj</v>
      </c>
      <c r="G81" s="38"/>
      <c r="H81" s="38"/>
      <c r="I81" s="113" t="s">
        <v>32</v>
      </c>
      <c r="J81" s="34" t="str">
        <f>E24</f>
        <v xml:space="preserve"> </v>
      </c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61"/>
      <c r="B83" s="162"/>
      <c r="C83" s="163" t="s">
        <v>115</v>
      </c>
      <c r="D83" s="164" t="s">
        <v>54</v>
      </c>
      <c r="E83" s="164" t="s">
        <v>50</v>
      </c>
      <c r="F83" s="164" t="s">
        <v>51</v>
      </c>
      <c r="G83" s="164" t="s">
        <v>116</v>
      </c>
      <c r="H83" s="164" t="s">
        <v>117</v>
      </c>
      <c r="I83" s="165" t="s">
        <v>118</v>
      </c>
      <c r="J83" s="164" t="s">
        <v>98</v>
      </c>
      <c r="K83" s="166" t="s">
        <v>119</v>
      </c>
      <c r="L83" s="167"/>
      <c r="M83" s="70" t="s">
        <v>19</v>
      </c>
      <c r="N83" s="71" t="s">
        <v>39</v>
      </c>
      <c r="O83" s="71" t="s">
        <v>120</v>
      </c>
      <c r="P83" s="71" t="s">
        <v>121</v>
      </c>
      <c r="Q83" s="71" t="s">
        <v>122</v>
      </c>
      <c r="R83" s="71" t="s">
        <v>123</v>
      </c>
      <c r="S83" s="71" t="s">
        <v>124</v>
      </c>
      <c r="T83" s="72" t="s">
        <v>125</v>
      </c>
      <c r="U83" s="161"/>
      <c r="V83" s="161"/>
      <c r="W83" s="161"/>
      <c r="X83" s="161"/>
      <c r="Y83" s="161"/>
      <c r="Z83" s="161"/>
      <c r="AA83" s="161"/>
      <c r="AB83" s="161"/>
      <c r="AC83" s="161"/>
      <c r="AD83" s="161"/>
      <c r="AE83" s="161"/>
    </row>
    <row r="84" spans="1:65" s="2" customFormat="1" ht="22.9" customHeight="1">
      <c r="A84" s="36"/>
      <c r="B84" s="37"/>
      <c r="C84" s="77" t="s">
        <v>126</v>
      </c>
      <c r="D84" s="38"/>
      <c r="E84" s="38"/>
      <c r="F84" s="38"/>
      <c r="G84" s="38"/>
      <c r="H84" s="38"/>
      <c r="I84" s="110"/>
      <c r="J84" s="168">
        <f>BK84</f>
        <v>0</v>
      </c>
      <c r="K84" s="38"/>
      <c r="L84" s="41"/>
      <c r="M84" s="73"/>
      <c r="N84" s="169"/>
      <c r="O84" s="74"/>
      <c r="P84" s="170">
        <f>P85+P108+P121</f>
        <v>0</v>
      </c>
      <c r="Q84" s="74"/>
      <c r="R84" s="170">
        <f>R85+R108+R121</f>
        <v>0</v>
      </c>
      <c r="S84" s="74"/>
      <c r="T84" s="171">
        <f>T85+T108+T121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68</v>
      </c>
      <c r="AU84" s="19" t="s">
        <v>99</v>
      </c>
      <c r="BK84" s="172">
        <f>BK85+BK108+BK121</f>
        <v>0</v>
      </c>
    </row>
    <row r="85" spans="1:65" s="12" customFormat="1" ht="25.9" customHeight="1">
      <c r="B85" s="173"/>
      <c r="C85" s="174"/>
      <c r="D85" s="175" t="s">
        <v>68</v>
      </c>
      <c r="E85" s="176" t="s">
        <v>226</v>
      </c>
      <c r="F85" s="176" t="s">
        <v>227</v>
      </c>
      <c r="G85" s="174"/>
      <c r="H85" s="174"/>
      <c r="I85" s="177"/>
      <c r="J85" s="178">
        <f>BK85</f>
        <v>0</v>
      </c>
      <c r="K85" s="174"/>
      <c r="L85" s="179"/>
      <c r="M85" s="180"/>
      <c r="N85" s="181"/>
      <c r="O85" s="181"/>
      <c r="P85" s="182">
        <f>P86</f>
        <v>0</v>
      </c>
      <c r="Q85" s="181"/>
      <c r="R85" s="182">
        <f>R86</f>
        <v>0</v>
      </c>
      <c r="S85" s="181"/>
      <c r="T85" s="183">
        <f>T86</f>
        <v>0</v>
      </c>
      <c r="AR85" s="184" t="s">
        <v>79</v>
      </c>
      <c r="AT85" s="185" t="s">
        <v>68</v>
      </c>
      <c r="AU85" s="185" t="s">
        <v>69</v>
      </c>
      <c r="AY85" s="184" t="s">
        <v>129</v>
      </c>
      <c r="BK85" s="186">
        <f>BK86</f>
        <v>0</v>
      </c>
    </row>
    <row r="86" spans="1:65" s="12" customFormat="1" ht="22.9" customHeight="1">
      <c r="B86" s="173"/>
      <c r="C86" s="174"/>
      <c r="D86" s="175" t="s">
        <v>68</v>
      </c>
      <c r="E86" s="187" t="s">
        <v>477</v>
      </c>
      <c r="F86" s="187" t="s">
        <v>478</v>
      </c>
      <c r="G86" s="174"/>
      <c r="H86" s="174"/>
      <c r="I86" s="177"/>
      <c r="J86" s="188">
        <f>BK86</f>
        <v>0</v>
      </c>
      <c r="K86" s="174"/>
      <c r="L86" s="179"/>
      <c r="M86" s="180"/>
      <c r="N86" s="181"/>
      <c r="O86" s="181"/>
      <c r="P86" s="182">
        <f>SUM(P87:P107)</f>
        <v>0</v>
      </c>
      <c r="Q86" s="181"/>
      <c r="R86" s="182">
        <f>SUM(R87:R107)</f>
        <v>0</v>
      </c>
      <c r="S86" s="181"/>
      <c r="T86" s="183">
        <f>SUM(T87:T107)</f>
        <v>0</v>
      </c>
      <c r="AR86" s="184" t="s">
        <v>79</v>
      </c>
      <c r="AT86" s="185" t="s">
        <v>68</v>
      </c>
      <c r="AU86" s="185" t="s">
        <v>77</v>
      </c>
      <c r="AY86" s="184" t="s">
        <v>129</v>
      </c>
      <c r="BK86" s="186">
        <f>SUM(BK87:BK107)</f>
        <v>0</v>
      </c>
    </row>
    <row r="87" spans="1:65" s="2" customFormat="1" ht="24" customHeight="1">
      <c r="A87" s="36"/>
      <c r="B87" s="37"/>
      <c r="C87" s="189" t="s">
        <v>77</v>
      </c>
      <c r="D87" s="189" t="s">
        <v>132</v>
      </c>
      <c r="E87" s="190" t="s">
        <v>805</v>
      </c>
      <c r="F87" s="191" t="s">
        <v>806</v>
      </c>
      <c r="G87" s="192" t="s">
        <v>202</v>
      </c>
      <c r="H87" s="193">
        <v>400</v>
      </c>
      <c r="I87" s="194"/>
      <c r="J87" s="195">
        <f t="shared" ref="J87:J107" si="0">ROUND(I87*H87,2)</f>
        <v>0</v>
      </c>
      <c r="K87" s="191" t="s">
        <v>136</v>
      </c>
      <c r="L87" s="41"/>
      <c r="M87" s="196" t="s">
        <v>19</v>
      </c>
      <c r="N87" s="197" t="s">
        <v>40</v>
      </c>
      <c r="O87" s="66"/>
      <c r="P87" s="198">
        <f t="shared" ref="P87:P107" si="1">O87*H87</f>
        <v>0</v>
      </c>
      <c r="Q87" s="198">
        <v>0</v>
      </c>
      <c r="R87" s="198">
        <f t="shared" ref="R87:R107" si="2">Q87*H87</f>
        <v>0</v>
      </c>
      <c r="S87" s="198">
        <v>0</v>
      </c>
      <c r="T87" s="199">
        <f t="shared" ref="T87:T107" si="3"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0" t="s">
        <v>178</v>
      </c>
      <c r="AT87" s="200" t="s">
        <v>132</v>
      </c>
      <c r="AU87" s="200" t="s">
        <v>79</v>
      </c>
      <c r="AY87" s="19" t="s">
        <v>129</v>
      </c>
      <c r="BE87" s="201">
        <f t="shared" ref="BE87:BE107" si="4">IF(N87="základní",J87,0)</f>
        <v>0</v>
      </c>
      <c r="BF87" s="201">
        <f t="shared" ref="BF87:BF107" si="5">IF(N87="snížená",J87,0)</f>
        <v>0</v>
      </c>
      <c r="BG87" s="201">
        <f t="shared" ref="BG87:BG107" si="6">IF(N87="zákl. přenesená",J87,0)</f>
        <v>0</v>
      </c>
      <c r="BH87" s="201">
        <f t="shared" ref="BH87:BH107" si="7">IF(N87="sníž. přenesená",J87,0)</f>
        <v>0</v>
      </c>
      <c r="BI87" s="201">
        <f t="shared" ref="BI87:BI107" si="8">IF(N87="nulová",J87,0)</f>
        <v>0</v>
      </c>
      <c r="BJ87" s="19" t="s">
        <v>77</v>
      </c>
      <c r="BK87" s="201">
        <f t="shared" ref="BK87:BK107" si="9">ROUND(I87*H87,2)</f>
        <v>0</v>
      </c>
      <c r="BL87" s="19" t="s">
        <v>178</v>
      </c>
      <c r="BM87" s="200" t="s">
        <v>79</v>
      </c>
    </row>
    <row r="88" spans="1:65" s="2" customFormat="1" ht="16.5" customHeight="1">
      <c r="A88" s="36"/>
      <c r="B88" s="37"/>
      <c r="C88" s="249" t="s">
        <v>79</v>
      </c>
      <c r="D88" s="249" t="s">
        <v>537</v>
      </c>
      <c r="E88" s="250" t="s">
        <v>807</v>
      </c>
      <c r="F88" s="251" t="s">
        <v>808</v>
      </c>
      <c r="G88" s="252" t="s">
        <v>202</v>
      </c>
      <c r="H88" s="253">
        <v>200</v>
      </c>
      <c r="I88" s="254"/>
      <c r="J88" s="255">
        <f t="shared" si="0"/>
        <v>0</v>
      </c>
      <c r="K88" s="251" t="s">
        <v>136</v>
      </c>
      <c r="L88" s="256"/>
      <c r="M88" s="257" t="s">
        <v>19</v>
      </c>
      <c r="N88" s="258" t="s">
        <v>40</v>
      </c>
      <c r="O88" s="66"/>
      <c r="P88" s="198">
        <f t="shared" si="1"/>
        <v>0</v>
      </c>
      <c r="Q88" s="198">
        <v>0</v>
      </c>
      <c r="R88" s="198">
        <f t="shared" si="2"/>
        <v>0</v>
      </c>
      <c r="S88" s="198">
        <v>0</v>
      </c>
      <c r="T88" s="199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0" t="s">
        <v>223</v>
      </c>
      <c r="AT88" s="200" t="s">
        <v>537</v>
      </c>
      <c r="AU88" s="200" t="s">
        <v>79</v>
      </c>
      <c r="AY88" s="19" t="s">
        <v>129</v>
      </c>
      <c r="BE88" s="201">
        <f t="shared" si="4"/>
        <v>0</v>
      </c>
      <c r="BF88" s="201">
        <f t="shared" si="5"/>
        <v>0</v>
      </c>
      <c r="BG88" s="201">
        <f t="shared" si="6"/>
        <v>0</v>
      </c>
      <c r="BH88" s="201">
        <f t="shared" si="7"/>
        <v>0</v>
      </c>
      <c r="BI88" s="201">
        <f t="shared" si="8"/>
        <v>0</v>
      </c>
      <c r="BJ88" s="19" t="s">
        <v>77</v>
      </c>
      <c r="BK88" s="201">
        <f t="shared" si="9"/>
        <v>0</v>
      </c>
      <c r="BL88" s="19" t="s">
        <v>178</v>
      </c>
      <c r="BM88" s="200" t="s">
        <v>137</v>
      </c>
    </row>
    <row r="89" spans="1:65" s="2" customFormat="1" ht="16.5" customHeight="1">
      <c r="A89" s="36"/>
      <c r="B89" s="37"/>
      <c r="C89" s="249" t="s">
        <v>146</v>
      </c>
      <c r="D89" s="249" t="s">
        <v>537</v>
      </c>
      <c r="E89" s="250" t="s">
        <v>809</v>
      </c>
      <c r="F89" s="251" t="s">
        <v>810</v>
      </c>
      <c r="G89" s="252" t="s">
        <v>202</v>
      </c>
      <c r="H89" s="253">
        <v>120</v>
      </c>
      <c r="I89" s="254"/>
      <c r="J89" s="255">
        <f t="shared" si="0"/>
        <v>0</v>
      </c>
      <c r="K89" s="251" t="s">
        <v>136</v>
      </c>
      <c r="L89" s="256"/>
      <c r="M89" s="257" t="s">
        <v>19</v>
      </c>
      <c r="N89" s="258" t="s">
        <v>40</v>
      </c>
      <c r="O89" s="66"/>
      <c r="P89" s="198">
        <f t="shared" si="1"/>
        <v>0</v>
      </c>
      <c r="Q89" s="198">
        <v>0</v>
      </c>
      <c r="R89" s="198">
        <f t="shared" si="2"/>
        <v>0</v>
      </c>
      <c r="S89" s="198">
        <v>0</v>
      </c>
      <c r="T89" s="199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0" t="s">
        <v>223</v>
      </c>
      <c r="AT89" s="200" t="s">
        <v>537</v>
      </c>
      <c r="AU89" s="200" t="s">
        <v>79</v>
      </c>
      <c r="AY89" s="19" t="s">
        <v>129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19" t="s">
        <v>77</v>
      </c>
      <c r="BK89" s="201">
        <f t="shared" si="9"/>
        <v>0</v>
      </c>
      <c r="BL89" s="19" t="s">
        <v>178</v>
      </c>
      <c r="BM89" s="200" t="s">
        <v>149</v>
      </c>
    </row>
    <row r="90" spans="1:65" s="2" customFormat="1" ht="16.5" customHeight="1">
      <c r="A90" s="36"/>
      <c r="B90" s="37"/>
      <c r="C90" s="249" t="s">
        <v>137</v>
      </c>
      <c r="D90" s="249" t="s">
        <v>537</v>
      </c>
      <c r="E90" s="250" t="s">
        <v>811</v>
      </c>
      <c r="F90" s="251" t="s">
        <v>812</v>
      </c>
      <c r="G90" s="252" t="s">
        <v>202</v>
      </c>
      <c r="H90" s="253">
        <v>80</v>
      </c>
      <c r="I90" s="254"/>
      <c r="J90" s="255">
        <f t="shared" si="0"/>
        <v>0</v>
      </c>
      <c r="K90" s="251" t="s">
        <v>136</v>
      </c>
      <c r="L90" s="256"/>
      <c r="M90" s="257" t="s">
        <v>19</v>
      </c>
      <c r="N90" s="258" t="s">
        <v>40</v>
      </c>
      <c r="O90" s="66"/>
      <c r="P90" s="198">
        <f t="shared" si="1"/>
        <v>0</v>
      </c>
      <c r="Q90" s="198">
        <v>0</v>
      </c>
      <c r="R90" s="198">
        <f t="shared" si="2"/>
        <v>0</v>
      </c>
      <c r="S90" s="198">
        <v>0</v>
      </c>
      <c r="T90" s="199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0" t="s">
        <v>223</v>
      </c>
      <c r="AT90" s="200" t="s">
        <v>537</v>
      </c>
      <c r="AU90" s="200" t="s">
        <v>79</v>
      </c>
      <c r="AY90" s="19" t="s">
        <v>129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19" t="s">
        <v>77</v>
      </c>
      <c r="BK90" s="201">
        <f t="shared" si="9"/>
        <v>0</v>
      </c>
      <c r="BL90" s="19" t="s">
        <v>178</v>
      </c>
      <c r="BM90" s="200" t="s">
        <v>152</v>
      </c>
    </row>
    <row r="91" spans="1:65" s="2" customFormat="1" ht="24" customHeight="1">
      <c r="A91" s="36"/>
      <c r="B91" s="37"/>
      <c r="C91" s="189" t="s">
        <v>153</v>
      </c>
      <c r="D91" s="189" t="s">
        <v>132</v>
      </c>
      <c r="E91" s="190" t="s">
        <v>813</v>
      </c>
      <c r="F91" s="191" t="s">
        <v>814</v>
      </c>
      <c r="G91" s="192" t="s">
        <v>202</v>
      </c>
      <c r="H91" s="193">
        <v>25</v>
      </c>
      <c r="I91" s="194"/>
      <c r="J91" s="195">
        <f t="shared" si="0"/>
        <v>0</v>
      </c>
      <c r="K91" s="191" t="s">
        <v>136</v>
      </c>
      <c r="L91" s="41"/>
      <c r="M91" s="196" t="s">
        <v>19</v>
      </c>
      <c r="N91" s="197" t="s">
        <v>40</v>
      </c>
      <c r="O91" s="66"/>
      <c r="P91" s="198">
        <f t="shared" si="1"/>
        <v>0</v>
      </c>
      <c r="Q91" s="198">
        <v>0</v>
      </c>
      <c r="R91" s="198">
        <f t="shared" si="2"/>
        <v>0</v>
      </c>
      <c r="S91" s="198">
        <v>0</v>
      </c>
      <c r="T91" s="199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0" t="s">
        <v>178</v>
      </c>
      <c r="AT91" s="200" t="s">
        <v>132</v>
      </c>
      <c r="AU91" s="200" t="s">
        <v>79</v>
      </c>
      <c r="AY91" s="19" t="s">
        <v>129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19" t="s">
        <v>77</v>
      </c>
      <c r="BK91" s="201">
        <f t="shared" si="9"/>
        <v>0</v>
      </c>
      <c r="BL91" s="19" t="s">
        <v>178</v>
      </c>
      <c r="BM91" s="200" t="s">
        <v>156</v>
      </c>
    </row>
    <row r="92" spans="1:65" s="2" customFormat="1" ht="16.5" customHeight="1">
      <c r="A92" s="36"/>
      <c r="B92" s="37"/>
      <c r="C92" s="249" t="s">
        <v>149</v>
      </c>
      <c r="D92" s="249" t="s">
        <v>537</v>
      </c>
      <c r="E92" s="250" t="s">
        <v>815</v>
      </c>
      <c r="F92" s="251" t="s">
        <v>816</v>
      </c>
      <c r="G92" s="252" t="s">
        <v>202</v>
      </c>
      <c r="H92" s="253">
        <v>25</v>
      </c>
      <c r="I92" s="254"/>
      <c r="J92" s="255">
        <f t="shared" si="0"/>
        <v>0</v>
      </c>
      <c r="K92" s="251" t="s">
        <v>136</v>
      </c>
      <c r="L92" s="256"/>
      <c r="M92" s="257" t="s">
        <v>19</v>
      </c>
      <c r="N92" s="258" t="s">
        <v>40</v>
      </c>
      <c r="O92" s="66"/>
      <c r="P92" s="198">
        <f t="shared" si="1"/>
        <v>0</v>
      </c>
      <c r="Q92" s="198">
        <v>0</v>
      </c>
      <c r="R92" s="198">
        <f t="shared" si="2"/>
        <v>0</v>
      </c>
      <c r="S92" s="198">
        <v>0</v>
      </c>
      <c r="T92" s="199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0" t="s">
        <v>223</v>
      </c>
      <c r="AT92" s="200" t="s">
        <v>537</v>
      </c>
      <c r="AU92" s="200" t="s">
        <v>79</v>
      </c>
      <c r="AY92" s="19" t="s">
        <v>129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19" t="s">
        <v>77</v>
      </c>
      <c r="BK92" s="201">
        <f t="shared" si="9"/>
        <v>0</v>
      </c>
      <c r="BL92" s="19" t="s">
        <v>178</v>
      </c>
      <c r="BM92" s="200" t="s">
        <v>159</v>
      </c>
    </row>
    <row r="93" spans="1:65" s="2" customFormat="1" ht="24" customHeight="1">
      <c r="A93" s="36"/>
      <c r="B93" s="37"/>
      <c r="C93" s="189" t="s">
        <v>160</v>
      </c>
      <c r="D93" s="189" t="s">
        <v>132</v>
      </c>
      <c r="E93" s="190" t="s">
        <v>817</v>
      </c>
      <c r="F93" s="191" t="s">
        <v>818</v>
      </c>
      <c r="G93" s="192" t="s">
        <v>202</v>
      </c>
      <c r="H93" s="193">
        <v>400</v>
      </c>
      <c r="I93" s="194"/>
      <c r="J93" s="195">
        <f t="shared" si="0"/>
        <v>0</v>
      </c>
      <c r="K93" s="191" t="s">
        <v>136</v>
      </c>
      <c r="L93" s="41"/>
      <c r="M93" s="196" t="s">
        <v>19</v>
      </c>
      <c r="N93" s="197" t="s">
        <v>40</v>
      </c>
      <c r="O93" s="66"/>
      <c r="P93" s="198">
        <f t="shared" si="1"/>
        <v>0</v>
      </c>
      <c r="Q93" s="198">
        <v>0</v>
      </c>
      <c r="R93" s="198">
        <f t="shared" si="2"/>
        <v>0</v>
      </c>
      <c r="S93" s="198">
        <v>0</v>
      </c>
      <c r="T93" s="199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0" t="s">
        <v>178</v>
      </c>
      <c r="AT93" s="200" t="s">
        <v>132</v>
      </c>
      <c r="AU93" s="200" t="s">
        <v>79</v>
      </c>
      <c r="AY93" s="19" t="s">
        <v>129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19" t="s">
        <v>77</v>
      </c>
      <c r="BK93" s="201">
        <f t="shared" si="9"/>
        <v>0</v>
      </c>
      <c r="BL93" s="19" t="s">
        <v>178</v>
      </c>
      <c r="BM93" s="200" t="s">
        <v>163</v>
      </c>
    </row>
    <row r="94" spans="1:65" s="2" customFormat="1" ht="16.5" customHeight="1">
      <c r="A94" s="36"/>
      <c r="B94" s="37"/>
      <c r="C94" s="249" t="s">
        <v>152</v>
      </c>
      <c r="D94" s="249" t="s">
        <v>537</v>
      </c>
      <c r="E94" s="250" t="s">
        <v>819</v>
      </c>
      <c r="F94" s="251" t="s">
        <v>820</v>
      </c>
      <c r="G94" s="252" t="s">
        <v>202</v>
      </c>
      <c r="H94" s="253">
        <v>400</v>
      </c>
      <c r="I94" s="254"/>
      <c r="J94" s="255">
        <f t="shared" si="0"/>
        <v>0</v>
      </c>
      <c r="K94" s="251" t="s">
        <v>136</v>
      </c>
      <c r="L94" s="256"/>
      <c r="M94" s="257" t="s">
        <v>19</v>
      </c>
      <c r="N94" s="258" t="s">
        <v>40</v>
      </c>
      <c r="O94" s="66"/>
      <c r="P94" s="198">
        <f t="shared" si="1"/>
        <v>0</v>
      </c>
      <c r="Q94" s="198">
        <v>0</v>
      </c>
      <c r="R94" s="198">
        <f t="shared" si="2"/>
        <v>0</v>
      </c>
      <c r="S94" s="198">
        <v>0</v>
      </c>
      <c r="T94" s="199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0" t="s">
        <v>223</v>
      </c>
      <c r="AT94" s="200" t="s">
        <v>537</v>
      </c>
      <c r="AU94" s="200" t="s">
        <v>79</v>
      </c>
      <c r="AY94" s="19" t="s">
        <v>129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19" t="s">
        <v>77</v>
      </c>
      <c r="BK94" s="201">
        <f t="shared" si="9"/>
        <v>0</v>
      </c>
      <c r="BL94" s="19" t="s">
        <v>178</v>
      </c>
      <c r="BM94" s="200" t="s">
        <v>178</v>
      </c>
    </row>
    <row r="95" spans="1:65" s="2" customFormat="1" ht="24" customHeight="1">
      <c r="A95" s="36"/>
      <c r="B95" s="37"/>
      <c r="C95" s="189" t="s">
        <v>130</v>
      </c>
      <c r="D95" s="189" t="s">
        <v>132</v>
      </c>
      <c r="E95" s="190" t="s">
        <v>817</v>
      </c>
      <c r="F95" s="191" t="s">
        <v>818</v>
      </c>
      <c r="G95" s="192" t="s">
        <v>202</v>
      </c>
      <c r="H95" s="193">
        <v>80</v>
      </c>
      <c r="I95" s="194"/>
      <c r="J95" s="195">
        <f t="shared" si="0"/>
        <v>0</v>
      </c>
      <c r="K95" s="191" t="s">
        <v>136</v>
      </c>
      <c r="L95" s="41"/>
      <c r="M95" s="196" t="s">
        <v>19</v>
      </c>
      <c r="N95" s="197" t="s">
        <v>40</v>
      </c>
      <c r="O95" s="66"/>
      <c r="P95" s="198">
        <f t="shared" si="1"/>
        <v>0</v>
      </c>
      <c r="Q95" s="198">
        <v>0</v>
      </c>
      <c r="R95" s="198">
        <f t="shared" si="2"/>
        <v>0</v>
      </c>
      <c r="S95" s="198">
        <v>0</v>
      </c>
      <c r="T95" s="199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0" t="s">
        <v>178</v>
      </c>
      <c r="AT95" s="200" t="s">
        <v>132</v>
      </c>
      <c r="AU95" s="200" t="s">
        <v>79</v>
      </c>
      <c r="AY95" s="19" t="s">
        <v>129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19" t="s">
        <v>77</v>
      </c>
      <c r="BK95" s="201">
        <f t="shared" si="9"/>
        <v>0</v>
      </c>
      <c r="BL95" s="19" t="s">
        <v>178</v>
      </c>
      <c r="BM95" s="200" t="s">
        <v>182</v>
      </c>
    </row>
    <row r="96" spans="1:65" s="2" customFormat="1" ht="16.5" customHeight="1">
      <c r="A96" s="36"/>
      <c r="B96" s="37"/>
      <c r="C96" s="249" t="s">
        <v>156</v>
      </c>
      <c r="D96" s="249" t="s">
        <v>537</v>
      </c>
      <c r="E96" s="250" t="s">
        <v>821</v>
      </c>
      <c r="F96" s="251" t="s">
        <v>822</v>
      </c>
      <c r="G96" s="252" t="s">
        <v>202</v>
      </c>
      <c r="H96" s="253">
        <v>80</v>
      </c>
      <c r="I96" s="254"/>
      <c r="J96" s="255">
        <f t="shared" si="0"/>
        <v>0</v>
      </c>
      <c r="K96" s="251" t="s">
        <v>136</v>
      </c>
      <c r="L96" s="256"/>
      <c r="M96" s="257" t="s">
        <v>19</v>
      </c>
      <c r="N96" s="258" t="s">
        <v>40</v>
      </c>
      <c r="O96" s="66"/>
      <c r="P96" s="198">
        <f t="shared" si="1"/>
        <v>0</v>
      </c>
      <c r="Q96" s="198">
        <v>0</v>
      </c>
      <c r="R96" s="198">
        <f t="shared" si="2"/>
        <v>0</v>
      </c>
      <c r="S96" s="198">
        <v>0</v>
      </c>
      <c r="T96" s="199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0" t="s">
        <v>223</v>
      </c>
      <c r="AT96" s="200" t="s">
        <v>537</v>
      </c>
      <c r="AU96" s="200" t="s">
        <v>79</v>
      </c>
      <c r="AY96" s="19" t="s">
        <v>129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19" t="s">
        <v>77</v>
      </c>
      <c r="BK96" s="201">
        <f t="shared" si="9"/>
        <v>0</v>
      </c>
      <c r="BL96" s="19" t="s">
        <v>178</v>
      </c>
      <c r="BM96" s="200" t="s">
        <v>189</v>
      </c>
    </row>
    <row r="97" spans="1:65" s="2" customFormat="1" ht="16.5" customHeight="1">
      <c r="A97" s="36"/>
      <c r="B97" s="37"/>
      <c r="C97" s="189" t="s">
        <v>195</v>
      </c>
      <c r="D97" s="189" t="s">
        <v>132</v>
      </c>
      <c r="E97" s="190" t="s">
        <v>823</v>
      </c>
      <c r="F97" s="191" t="s">
        <v>824</v>
      </c>
      <c r="G97" s="192" t="s">
        <v>242</v>
      </c>
      <c r="H97" s="193">
        <v>18</v>
      </c>
      <c r="I97" s="194"/>
      <c r="J97" s="195">
        <f t="shared" si="0"/>
        <v>0</v>
      </c>
      <c r="K97" s="191" t="s">
        <v>136</v>
      </c>
      <c r="L97" s="41"/>
      <c r="M97" s="196" t="s">
        <v>19</v>
      </c>
      <c r="N97" s="197" t="s">
        <v>40</v>
      </c>
      <c r="O97" s="66"/>
      <c r="P97" s="198">
        <f t="shared" si="1"/>
        <v>0</v>
      </c>
      <c r="Q97" s="198">
        <v>0</v>
      </c>
      <c r="R97" s="198">
        <f t="shared" si="2"/>
        <v>0</v>
      </c>
      <c r="S97" s="198">
        <v>0</v>
      </c>
      <c r="T97" s="199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0" t="s">
        <v>178</v>
      </c>
      <c r="AT97" s="200" t="s">
        <v>132</v>
      </c>
      <c r="AU97" s="200" t="s">
        <v>79</v>
      </c>
      <c r="AY97" s="19" t="s">
        <v>129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19" t="s">
        <v>77</v>
      </c>
      <c r="BK97" s="201">
        <f t="shared" si="9"/>
        <v>0</v>
      </c>
      <c r="BL97" s="19" t="s">
        <v>178</v>
      </c>
      <c r="BM97" s="200" t="s">
        <v>199</v>
      </c>
    </row>
    <row r="98" spans="1:65" s="2" customFormat="1" ht="16.5" customHeight="1">
      <c r="A98" s="36"/>
      <c r="B98" s="37"/>
      <c r="C98" s="189" t="s">
        <v>159</v>
      </c>
      <c r="D98" s="189" t="s">
        <v>132</v>
      </c>
      <c r="E98" s="190" t="s">
        <v>825</v>
      </c>
      <c r="F98" s="191" t="s">
        <v>826</v>
      </c>
      <c r="G98" s="192" t="s">
        <v>242</v>
      </c>
      <c r="H98" s="193">
        <v>1</v>
      </c>
      <c r="I98" s="194"/>
      <c r="J98" s="195">
        <f t="shared" si="0"/>
        <v>0</v>
      </c>
      <c r="K98" s="191" t="s">
        <v>19</v>
      </c>
      <c r="L98" s="41"/>
      <c r="M98" s="196" t="s">
        <v>19</v>
      </c>
      <c r="N98" s="197" t="s">
        <v>40</v>
      </c>
      <c r="O98" s="66"/>
      <c r="P98" s="198">
        <f t="shared" si="1"/>
        <v>0</v>
      </c>
      <c r="Q98" s="198">
        <v>0</v>
      </c>
      <c r="R98" s="198">
        <f t="shared" si="2"/>
        <v>0</v>
      </c>
      <c r="S98" s="198">
        <v>0</v>
      </c>
      <c r="T98" s="199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0" t="s">
        <v>178</v>
      </c>
      <c r="AT98" s="200" t="s">
        <v>132</v>
      </c>
      <c r="AU98" s="200" t="s">
        <v>79</v>
      </c>
      <c r="AY98" s="19" t="s">
        <v>129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19" t="s">
        <v>77</v>
      </c>
      <c r="BK98" s="201">
        <f t="shared" si="9"/>
        <v>0</v>
      </c>
      <c r="BL98" s="19" t="s">
        <v>178</v>
      </c>
      <c r="BM98" s="200" t="s">
        <v>203</v>
      </c>
    </row>
    <row r="99" spans="1:65" s="2" customFormat="1" ht="16.5" customHeight="1">
      <c r="A99" s="36"/>
      <c r="B99" s="37"/>
      <c r="C99" s="249" t="s">
        <v>204</v>
      </c>
      <c r="D99" s="249" t="s">
        <v>537</v>
      </c>
      <c r="E99" s="250" t="s">
        <v>827</v>
      </c>
      <c r="F99" s="251" t="s">
        <v>828</v>
      </c>
      <c r="G99" s="252" t="s">
        <v>829</v>
      </c>
      <c r="H99" s="253">
        <v>1</v>
      </c>
      <c r="I99" s="254"/>
      <c r="J99" s="255">
        <f t="shared" si="0"/>
        <v>0</v>
      </c>
      <c r="K99" s="251" t="s">
        <v>830</v>
      </c>
      <c r="L99" s="256"/>
      <c r="M99" s="257" t="s">
        <v>19</v>
      </c>
      <c r="N99" s="258" t="s">
        <v>40</v>
      </c>
      <c r="O99" s="66"/>
      <c r="P99" s="198">
        <f t="shared" si="1"/>
        <v>0</v>
      </c>
      <c r="Q99" s="198">
        <v>0</v>
      </c>
      <c r="R99" s="198">
        <f t="shared" si="2"/>
        <v>0</v>
      </c>
      <c r="S99" s="198">
        <v>0</v>
      </c>
      <c r="T99" s="199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0" t="s">
        <v>223</v>
      </c>
      <c r="AT99" s="200" t="s">
        <v>537</v>
      </c>
      <c r="AU99" s="200" t="s">
        <v>79</v>
      </c>
      <c r="AY99" s="19" t="s">
        <v>129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19" t="s">
        <v>77</v>
      </c>
      <c r="BK99" s="201">
        <f t="shared" si="9"/>
        <v>0</v>
      </c>
      <c r="BL99" s="19" t="s">
        <v>178</v>
      </c>
      <c r="BM99" s="200" t="s">
        <v>207</v>
      </c>
    </row>
    <row r="100" spans="1:65" s="2" customFormat="1" ht="16.5" customHeight="1">
      <c r="A100" s="36"/>
      <c r="B100" s="37"/>
      <c r="C100" s="189" t="s">
        <v>163</v>
      </c>
      <c r="D100" s="189" t="s">
        <v>132</v>
      </c>
      <c r="E100" s="190" t="s">
        <v>831</v>
      </c>
      <c r="F100" s="191" t="s">
        <v>832</v>
      </c>
      <c r="G100" s="192" t="s">
        <v>242</v>
      </c>
      <c r="H100" s="193">
        <v>3</v>
      </c>
      <c r="I100" s="194"/>
      <c r="J100" s="195">
        <f t="shared" si="0"/>
        <v>0</v>
      </c>
      <c r="K100" s="191" t="s">
        <v>19</v>
      </c>
      <c r="L100" s="41"/>
      <c r="M100" s="196" t="s">
        <v>19</v>
      </c>
      <c r="N100" s="197" t="s">
        <v>40</v>
      </c>
      <c r="O100" s="66"/>
      <c r="P100" s="198">
        <f t="shared" si="1"/>
        <v>0</v>
      </c>
      <c r="Q100" s="198">
        <v>0</v>
      </c>
      <c r="R100" s="198">
        <f t="shared" si="2"/>
        <v>0</v>
      </c>
      <c r="S100" s="198">
        <v>0</v>
      </c>
      <c r="T100" s="199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0" t="s">
        <v>178</v>
      </c>
      <c r="AT100" s="200" t="s">
        <v>132</v>
      </c>
      <c r="AU100" s="200" t="s">
        <v>79</v>
      </c>
      <c r="AY100" s="19" t="s">
        <v>129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19" t="s">
        <v>77</v>
      </c>
      <c r="BK100" s="201">
        <f t="shared" si="9"/>
        <v>0</v>
      </c>
      <c r="BL100" s="19" t="s">
        <v>178</v>
      </c>
      <c r="BM100" s="200" t="s">
        <v>211</v>
      </c>
    </row>
    <row r="101" spans="1:65" s="2" customFormat="1" ht="16.5" customHeight="1">
      <c r="A101" s="36"/>
      <c r="B101" s="37"/>
      <c r="C101" s="249" t="s">
        <v>8</v>
      </c>
      <c r="D101" s="249" t="s">
        <v>537</v>
      </c>
      <c r="E101" s="250" t="s">
        <v>833</v>
      </c>
      <c r="F101" s="251" t="s">
        <v>834</v>
      </c>
      <c r="G101" s="252" t="s">
        <v>829</v>
      </c>
      <c r="H101" s="253">
        <v>3</v>
      </c>
      <c r="I101" s="254"/>
      <c r="J101" s="255">
        <f t="shared" si="0"/>
        <v>0</v>
      </c>
      <c r="K101" s="251" t="s">
        <v>19</v>
      </c>
      <c r="L101" s="256"/>
      <c r="M101" s="257" t="s">
        <v>19</v>
      </c>
      <c r="N101" s="258" t="s">
        <v>40</v>
      </c>
      <c r="O101" s="66"/>
      <c r="P101" s="198">
        <f t="shared" si="1"/>
        <v>0</v>
      </c>
      <c r="Q101" s="198">
        <v>0</v>
      </c>
      <c r="R101" s="198">
        <f t="shared" si="2"/>
        <v>0</v>
      </c>
      <c r="S101" s="198">
        <v>0</v>
      </c>
      <c r="T101" s="199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0" t="s">
        <v>223</v>
      </c>
      <c r="AT101" s="200" t="s">
        <v>537</v>
      </c>
      <c r="AU101" s="200" t="s">
        <v>79</v>
      </c>
      <c r="AY101" s="19" t="s">
        <v>129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19" t="s">
        <v>77</v>
      </c>
      <c r="BK101" s="201">
        <f t="shared" si="9"/>
        <v>0</v>
      </c>
      <c r="BL101" s="19" t="s">
        <v>178</v>
      </c>
      <c r="BM101" s="200" t="s">
        <v>214</v>
      </c>
    </row>
    <row r="102" spans="1:65" s="2" customFormat="1" ht="24" customHeight="1">
      <c r="A102" s="36"/>
      <c r="B102" s="37"/>
      <c r="C102" s="189" t="s">
        <v>178</v>
      </c>
      <c r="D102" s="189" t="s">
        <v>132</v>
      </c>
      <c r="E102" s="190" t="s">
        <v>835</v>
      </c>
      <c r="F102" s="191" t="s">
        <v>836</v>
      </c>
      <c r="G102" s="192" t="s">
        <v>242</v>
      </c>
      <c r="H102" s="193">
        <v>9</v>
      </c>
      <c r="I102" s="194"/>
      <c r="J102" s="195">
        <f t="shared" si="0"/>
        <v>0</v>
      </c>
      <c r="K102" s="191" t="s">
        <v>136</v>
      </c>
      <c r="L102" s="41"/>
      <c r="M102" s="196" t="s">
        <v>19</v>
      </c>
      <c r="N102" s="197" t="s">
        <v>40</v>
      </c>
      <c r="O102" s="66"/>
      <c r="P102" s="198">
        <f t="shared" si="1"/>
        <v>0</v>
      </c>
      <c r="Q102" s="198">
        <v>0</v>
      </c>
      <c r="R102" s="198">
        <f t="shared" si="2"/>
        <v>0</v>
      </c>
      <c r="S102" s="198">
        <v>0</v>
      </c>
      <c r="T102" s="199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0" t="s">
        <v>178</v>
      </c>
      <c r="AT102" s="200" t="s">
        <v>132</v>
      </c>
      <c r="AU102" s="200" t="s">
        <v>79</v>
      </c>
      <c r="AY102" s="19" t="s">
        <v>129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19" t="s">
        <v>77</v>
      </c>
      <c r="BK102" s="201">
        <f t="shared" si="9"/>
        <v>0</v>
      </c>
      <c r="BL102" s="19" t="s">
        <v>178</v>
      </c>
      <c r="BM102" s="200" t="s">
        <v>223</v>
      </c>
    </row>
    <row r="103" spans="1:65" s="2" customFormat="1" ht="16.5" customHeight="1">
      <c r="A103" s="36"/>
      <c r="B103" s="37"/>
      <c r="C103" s="249" t="s">
        <v>230</v>
      </c>
      <c r="D103" s="249" t="s">
        <v>537</v>
      </c>
      <c r="E103" s="250" t="s">
        <v>837</v>
      </c>
      <c r="F103" s="251" t="s">
        <v>838</v>
      </c>
      <c r="G103" s="252" t="s">
        <v>242</v>
      </c>
      <c r="H103" s="253">
        <v>9</v>
      </c>
      <c r="I103" s="254"/>
      <c r="J103" s="255">
        <f t="shared" si="0"/>
        <v>0</v>
      </c>
      <c r="K103" s="251" t="s">
        <v>19</v>
      </c>
      <c r="L103" s="256"/>
      <c r="M103" s="257" t="s">
        <v>19</v>
      </c>
      <c r="N103" s="258" t="s">
        <v>40</v>
      </c>
      <c r="O103" s="66"/>
      <c r="P103" s="198">
        <f t="shared" si="1"/>
        <v>0</v>
      </c>
      <c r="Q103" s="198">
        <v>0</v>
      </c>
      <c r="R103" s="198">
        <f t="shared" si="2"/>
        <v>0</v>
      </c>
      <c r="S103" s="198">
        <v>0</v>
      </c>
      <c r="T103" s="199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0" t="s">
        <v>223</v>
      </c>
      <c r="AT103" s="200" t="s">
        <v>537</v>
      </c>
      <c r="AU103" s="200" t="s">
        <v>79</v>
      </c>
      <c r="AY103" s="19" t="s">
        <v>129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19" t="s">
        <v>77</v>
      </c>
      <c r="BK103" s="201">
        <f t="shared" si="9"/>
        <v>0</v>
      </c>
      <c r="BL103" s="19" t="s">
        <v>178</v>
      </c>
      <c r="BM103" s="200" t="s">
        <v>233</v>
      </c>
    </row>
    <row r="104" spans="1:65" s="2" customFormat="1" ht="16.5" customHeight="1">
      <c r="A104" s="36"/>
      <c r="B104" s="37"/>
      <c r="C104" s="189" t="s">
        <v>182</v>
      </c>
      <c r="D104" s="189" t="s">
        <v>132</v>
      </c>
      <c r="E104" s="190" t="s">
        <v>839</v>
      </c>
      <c r="F104" s="191" t="s">
        <v>840</v>
      </c>
      <c r="G104" s="192" t="s">
        <v>242</v>
      </c>
      <c r="H104" s="193">
        <v>26</v>
      </c>
      <c r="I104" s="194"/>
      <c r="J104" s="195">
        <f t="shared" si="0"/>
        <v>0</v>
      </c>
      <c r="K104" s="191" t="s">
        <v>136</v>
      </c>
      <c r="L104" s="41"/>
      <c r="M104" s="196" t="s">
        <v>19</v>
      </c>
      <c r="N104" s="197" t="s">
        <v>40</v>
      </c>
      <c r="O104" s="66"/>
      <c r="P104" s="198">
        <f t="shared" si="1"/>
        <v>0</v>
      </c>
      <c r="Q104" s="198">
        <v>0</v>
      </c>
      <c r="R104" s="198">
        <f t="shared" si="2"/>
        <v>0</v>
      </c>
      <c r="S104" s="198">
        <v>0</v>
      </c>
      <c r="T104" s="199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0" t="s">
        <v>178</v>
      </c>
      <c r="AT104" s="200" t="s">
        <v>132</v>
      </c>
      <c r="AU104" s="200" t="s">
        <v>79</v>
      </c>
      <c r="AY104" s="19" t="s">
        <v>129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19" t="s">
        <v>77</v>
      </c>
      <c r="BK104" s="201">
        <f t="shared" si="9"/>
        <v>0</v>
      </c>
      <c r="BL104" s="19" t="s">
        <v>178</v>
      </c>
      <c r="BM104" s="200" t="s">
        <v>236</v>
      </c>
    </row>
    <row r="105" spans="1:65" s="2" customFormat="1" ht="16.5" customHeight="1">
      <c r="A105" s="36"/>
      <c r="B105" s="37"/>
      <c r="C105" s="249" t="s">
        <v>239</v>
      </c>
      <c r="D105" s="249" t="s">
        <v>537</v>
      </c>
      <c r="E105" s="250" t="s">
        <v>841</v>
      </c>
      <c r="F105" s="251" t="s">
        <v>842</v>
      </c>
      <c r="G105" s="252" t="s">
        <v>242</v>
      </c>
      <c r="H105" s="253">
        <v>26</v>
      </c>
      <c r="I105" s="254"/>
      <c r="J105" s="255">
        <f t="shared" si="0"/>
        <v>0</v>
      </c>
      <c r="K105" s="251" t="s">
        <v>136</v>
      </c>
      <c r="L105" s="256"/>
      <c r="M105" s="257" t="s">
        <v>19</v>
      </c>
      <c r="N105" s="258" t="s">
        <v>40</v>
      </c>
      <c r="O105" s="66"/>
      <c r="P105" s="198">
        <f t="shared" si="1"/>
        <v>0</v>
      </c>
      <c r="Q105" s="198">
        <v>0</v>
      </c>
      <c r="R105" s="198">
        <f t="shared" si="2"/>
        <v>0</v>
      </c>
      <c r="S105" s="198">
        <v>0</v>
      </c>
      <c r="T105" s="199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0" t="s">
        <v>223</v>
      </c>
      <c r="AT105" s="200" t="s">
        <v>537</v>
      </c>
      <c r="AU105" s="200" t="s">
        <v>79</v>
      </c>
      <c r="AY105" s="19" t="s">
        <v>129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19" t="s">
        <v>77</v>
      </c>
      <c r="BK105" s="201">
        <f t="shared" si="9"/>
        <v>0</v>
      </c>
      <c r="BL105" s="19" t="s">
        <v>178</v>
      </c>
      <c r="BM105" s="200" t="s">
        <v>243</v>
      </c>
    </row>
    <row r="106" spans="1:65" s="2" customFormat="1" ht="16.5" customHeight="1">
      <c r="A106" s="36"/>
      <c r="B106" s="37"/>
      <c r="C106" s="249" t="s">
        <v>189</v>
      </c>
      <c r="D106" s="249" t="s">
        <v>537</v>
      </c>
      <c r="E106" s="250" t="s">
        <v>843</v>
      </c>
      <c r="F106" s="251" t="s">
        <v>844</v>
      </c>
      <c r="G106" s="252" t="s">
        <v>242</v>
      </c>
      <c r="H106" s="253">
        <v>26</v>
      </c>
      <c r="I106" s="254"/>
      <c r="J106" s="255">
        <f t="shared" si="0"/>
        <v>0</v>
      </c>
      <c r="K106" s="251" t="s">
        <v>136</v>
      </c>
      <c r="L106" s="256"/>
      <c r="M106" s="257" t="s">
        <v>19</v>
      </c>
      <c r="N106" s="258" t="s">
        <v>40</v>
      </c>
      <c r="O106" s="66"/>
      <c r="P106" s="198">
        <f t="shared" si="1"/>
        <v>0</v>
      </c>
      <c r="Q106" s="198">
        <v>0</v>
      </c>
      <c r="R106" s="198">
        <f t="shared" si="2"/>
        <v>0</v>
      </c>
      <c r="S106" s="198">
        <v>0</v>
      </c>
      <c r="T106" s="199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0" t="s">
        <v>223</v>
      </c>
      <c r="AT106" s="200" t="s">
        <v>537</v>
      </c>
      <c r="AU106" s="200" t="s">
        <v>79</v>
      </c>
      <c r="AY106" s="19" t="s">
        <v>129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19" t="s">
        <v>77</v>
      </c>
      <c r="BK106" s="201">
        <f t="shared" si="9"/>
        <v>0</v>
      </c>
      <c r="BL106" s="19" t="s">
        <v>178</v>
      </c>
      <c r="BM106" s="200" t="s">
        <v>246</v>
      </c>
    </row>
    <row r="107" spans="1:65" s="2" customFormat="1" ht="16.5" customHeight="1">
      <c r="A107" s="36"/>
      <c r="B107" s="37"/>
      <c r="C107" s="189" t="s">
        <v>7</v>
      </c>
      <c r="D107" s="189" t="s">
        <v>132</v>
      </c>
      <c r="E107" s="190" t="s">
        <v>845</v>
      </c>
      <c r="F107" s="191" t="s">
        <v>846</v>
      </c>
      <c r="G107" s="192" t="s">
        <v>829</v>
      </c>
      <c r="H107" s="193">
        <v>1</v>
      </c>
      <c r="I107" s="194"/>
      <c r="J107" s="195">
        <f t="shared" si="0"/>
        <v>0</v>
      </c>
      <c r="K107" s="191" t="s">
        <v>19</v>
      </c>
      <c r="L107" s="41"/>
      <c r="M107" s="196" t="s">
        <v>19</v>
      </c>
      <c r="N107" s="197" t="s">
        <v>40</v>
      </c>
      <c r="O107" s="66"/>
      <c r="P107" s="198">
        <f t="shared" si="1"/>
        <v>0</v>
      </c>
      <c r="Q107" s="198">
        <v>0</v>
      </c>
      <c r="R107" s="198">
        <f t="shared" si="2"/>
        <v>0</v>
      </c>
      <c r="S107" s="198">
        <v>0</v>
      </c>
      <c r="T107" s="199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0" t="s">
        <v>178</v>
      </c>
      <c r="AT107" s="200" t="s">
        <v>132</v>
      </c>
      <c r="AU107" s="200" t="s">
        <v>79</v>
      </c>
      <c r="AY107" s="19" t="s">
        <v>129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19" t="s">
        <v>77</v>
      </c>
      <c r="BK107" s="201">
        <f t="shared" si="9"/>
        <v>0</v>
      </c>
      <c r="BL107" s="19" t="s">
        <v>178</v>
      </c>
      <c r="BM107" s="200" t="s">
        <v>251</v>
      </c>
    </row>
    <row r="108" spans="1:65" s="12" customFormat="1" ht="25.9" customHeight="1">
      <c r="B108" s="173"/>
      <c r="C108" s="174"/>
      <c r="D108" s="175" t="s">
        <v>68</v>
      </c>
      <c r="E108" s="176" t="s">
        <v>537</v>
      </c>
      <c r="F108" s="176" t="s">
        <v>847</v>
      </c>
      <c r="G108" s="174"/>
      <c r="H108" s="174"/>
      <c r="I108" s="177"/>
      <c r="J108" s="178">
        <f>BK108</f>
        <v>0</v>
      </c>
      <c r="K108" s="174"/>
      <c r="L108" s="179"/>
      <c r="M108" s="180"/>
      <c r="N108" s="181"/>
      <c r="O108" s="181"/>
      <c r="P108" s="182">
        <f>P109</f>
        <v>0</v>
      </c>
      <c r="Q108" s="181"/>
      <c r="R108" s="182">
        <f>R109</f>
        <v>0</v>
      </c>
      <c r="S108" s="181"/>
      <c r="T108" s="183">
        <f>T109</f>
        <v>0</v>
      </c>
      <c r="AR108" s="184" t="s">
        <v>146</v>
      </c>
      <c r="AT108" s="185" t="s">
        <v>68</v>
      </c>
      <c r="AU108" s="185" t="s">
        <v>69</v>
      </c>
      <c r="AY108" s="184" t="s">
        <v>129</v>
      </c>
      <c r="BK108" s="186">
        <f>BK109</f>
        <v>0</v>
      </c>
    </row>
    <row r="109" spans="1:65" s="12" customFormat="1" ht="22.9" customHeight="1">
      <c r="B109" s="173"/>
      <c r="C109" s="174"/>
      <c r="D109" s="175" t="s">
        <v>68</v>
      </c>
      <c r="E109" s="187" t="s">
        <v>848</v>
      </c>
      <c r="F109" s="187" t="s">
        <v>849</v>
      </c>
      <c r="G109" s="174"/>
      <c r="H109" s="174"/>
      <c r="I109" s="177"/>
      <c r="J109" s="188">
        <f>BK109</f>
        <v>0</v>
      </c>
      <c r="K109" s="174"/>
      <c r="L109" s="179"/>
      <c r="M109" s="180"/>
      <c r="N109" s="181"/>
      <c r="O109" s="181"/>
      <c r="P109" s="182">
        <f>SUM(P110:P120)</f>
        <v>0</v>
      </c>
      <c r="Q109" s="181"/>
      <c r="R109" s="182">
        <f>SUM(R110:R120)</f>
        <v>0</v>
      </c>
      <c r="S109" s="181"/>
      <c r="T109" s="183">
        <f>SUM(T110:T120)</f>
        <v>0</v>
      </c>
      <c r="AR109" s="184" t="s">
        <v>146</v>
      </c>
      <c r="AT109" s="185" t="s">
        <v>68</v>
      </c>
      <c r="AU109" s="185" t="s">
        <v>77</v>
      </c>
      <c r="AY109" s="184" t="s">
        <v>129</v>
      </c>
      <c r="BK109" s="186">
        <f>SUM(BK110:BK120)</f>
        <v>0</v>
      </c>
    </row>
    <row r="110" spans="1:65" s="2" customFormat="1" ht="24" customHeight="1">
      <c r="A110" s="36"/>
      <c r="B110" s="37"/>
      <c r="C110" s="189" t="s">
        <v>199</v>
      </c>
      <c r="D110" s="189" t="s">
        <v>132</v>
      </c>
      <c r="E110" s="190" t="s">
        <v>850</v>
      </c>
      <c r="F110" s="191" t="s">
        <v>851</v>
      </c>
      <c r="G110" s="192" t="s">
        <v>242</v>
      </c>
      <c r="H110" s="193">
        <v>25</v>
      </c>
      <c r="I110" s="194"/>
      <c r="J110" s="195">
        <f t="shared" ref="J110:J120" si="10">ROUND(I110*H110,2)</f>
        <v>0</v>
      </c>
      <c r="K110" s="191" t="s">
        <v>136</v>
      </c>
      <c r="L110" s="41"/>
      <c r="M110" s="196" t="s">
        <v>19</v>
      </c>
      <c r="N110" s="197" t="s">
        <v>40</v>
      </c>
      <c r="O110" s="66"/>
      <c r="P110" s="198">
        <f t="shared" ref="P110:P120" si="11">O110*H110</f>
        <v>0</v>
      </c>
      <c r="Q110" s="198">
        <v>0</v>
      </c>
      <c r="R110" s="198">
        <f t="shared" ref="R110:R120" si="12">Q110*H110</f>
        <v>0</v>
      </c>
      <c r="S110" s="198">
        <v>0</v>
      </c>
      <c r="T110" s="199">
        <f t="shared" ref="T110:T120" si="13"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0" t="s">
        <v>350</v>
      </c>
      <c r="AT110" s="200" t="s">
        <v>132</v>
      </c>
      <c r="AU110" s="200" t="s">
        <v>79</v>
      </c>
      <c r="AY110" s="19" t="s">
        <v>129</v>
      </c>
      <c r="BE110" s="201">
        <f t="shared" ref="BE110:BE120" si="14">IF(N110="základní",J110,0)</f>
        <v>0</v>
      </c>
      <c r="BF110" s="201">
        <f t="shared" ref="BF110:BF120" si="15">IF(N110="snížená",J110,0)</f>
        <v>0</v>
      </c>
      <c r="BG110" s="201">
        <f t="shared" ref="BG110:BG120" si="16">IF(N110="zákl. přenesená",J110,0)</f>
        <v>0</v>
      </c>
      <c r="BH110" s="201">
        <f t="shared" ref="BH110:BH120" si="17">IF(N110="sníž. přenesená",J110,0)</f>
        <v>0</v>
      </c>
      <c r="BI110" s="201">
        <f t="shared" ref="BI110:BI120" si="18">IF(N110="nulová",J110,0)</f>
        <v>0</v>
      </c>
      <c r="BJ110" s="19" t="s">
        <v>77</v>
      </c>
      <c r="BK110" s="201">
        <f t="shared" ref="BK110:BK120" si="19">ROUND(I110*H110,2)</f>
        <v>0</v>
      </c>
      <c r="BL110" s="19" t="s">
        <v>350</v>
      </c>
      <c r="BM110" s="200" t="s">
        <v>255</v>
      </c>
    </row>
    <row r="111" spans="1:65" s="2" customFormat="1" ht="16.5" customHeight="1">
      <c r="A111" s="36"/>
      <c r="B111" s="37"/>
      <c r="C111" s="249" t="s">
        <v>258</v>
      </c>
      <c r="D111" s="249" t="s">
        <v>537</v>
      </c>
      <c r="E111" s="250" t="s">
        <v>852</v>
      </c>
      <c r="F111" s="251" t="s">
        <v>853</v>
      </c>
      <c r="G111" s="252" t="s">
        <v>242</v>
      </c>
      <c r="H111" s="253">
        <v>25</v>
      </c>
      <c r="I111" s="254"/>
      <c r="J111" s="255">
        <f t="shared" si="10"/>
        <v>0</v>
      </c>
      <c r="K111" s="251" t="s">
        <v>136</v>
      </c>
      <c r="L111" s="256"/>
      <c r="M111" s="257" t="s">
        <v>19</v>
      </c>
      <c r="N111" s="258" t="s">
        <v>40</v>
      </c>
      <c r="O111" s="66"/>
      <c r="P111" s="198">
        <f t="shared" si="11"/>
        <v>0</v>
      </c>
      <c r="Q111" s="198">
        <v>0</v>
      </c>
      <c r="R111" s="198">
        <f t="shared" si="12"/>
        <v>0</v>
      </c>
      <c r="S111" s="198">
        <v>0</v>
      </c>
      <c r="T111" s="199">
        <f t="shared" si="1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0" t="s">
        <v>854</v>
      </c>
      <c r="AT111" s="200" t="s">
        <v>537</v>
      </c>
      <c r="AU111" s="200" t="s">
        <v>79</v>
      </c>
      <c r="AY111" s="19" t="s">
        <v>129</v>
      </c>
      <c r="BE111" s="201">
        <f t="shared" si="14"/>
        <v>0</v>
      </c>
      <c r="BF111" s="201">
        <f t="shared" si="15"/>
        <v>0</v>
      </c>
      <c r="BG111" s="201">
        <f t="shared" si="16"/>
        <v>0</v>
      </c>
      <c r="BH111" s="201">
        <f t="shared" si="17"/>
        <v>0</v>
      </c>
      <c r="BI111" s="201">
        <f t="shared" si="18"/>
        <v>0</v>
      </c>
      <c r="BJ111" s="19" t="s">
        <v>77</v>
      </c>
      <c r="BK111" s="201">
        <f t="shared" si="19"/>
        <v>0</v>
      </c>
      <c r="BL111" s="19" t="s">
        <v>350</v>
      </c>
      <c r="BM111" s="200" t="s">
        <v>216</v>
      </c>
    </row>
    <row r="112" spans="1:65" s="2" customFormat="1" ht="16.5" customHeight="1">
      <c r="A112" s="36"/>
      <c r="B112" s="37"/>
      <c r="C112" s="189" t="s">
        <v>203</v>
      </c>
      <c r="D112" s="189" t="s">
        <v>132</v>
      </c>
      <c r="E112" s="190" t="s">
        <v>855</v>
      </c>
      <c r="F112" s="191" t="s">
        <v>856</v>
      </c>
      <c r="G112" s="192" t="s">
        <v>242</v>
      </c>
      <c r="H112" s="193">
        <v>1</v>
      </c>
      <c r="I112" s="194"/>
      <c r="J112" s="195">
        <f t="shared" si="10"/>
        <v>0</v>
      </c>
      <c r="K112" s="191" t="s">
        <v>386</v>
      </c>
      <c r="L112" s="41"/>
      <c r="M112" s="196" t="s">
        <v>19</v>
      </c>
      <c r="N112" s="197" t="s">
        <v>40</v>
      </c>
      <c r="O112" s="66"/>
      <c r="P112" s="198">
        <f t="shared" si="11"/>
        <v>0</v>
      </c>
      <c r="Q112" s="198">
        <v>0</v>
      </c>
      <c r="R112" s="198">
        <f t="shared" si="12"/>
        <v>0</v>
      </c>
      <c r="S112" s="198">
        <v>0</v>
      </c>
      <c r="T112" s="199">
        <f t="shared" si="1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0" t="s">
        <v>350</v>
      </c>
      <c r="AT112" s="200" t="s">
        <v>132</v>
      </c>
      <c r="AU112" s="200" t="s">
        <v>79</v>
      </c>
      <c r="AY112" s="19" t="s">
        <v>129</v>
      </c>
      <c r="BE112" s="201">
        <f t="shared" si="14"/>
        <v>0</v>
      </c>
      <c r="BF112" s="201">
        <f t="shared" si="15"/>
        <v>0</v>
      </c>
      <c r="BG112" s="201">
        <f t="shared" si="16"/>
        <v>0</v>
      </c>
      <c r="BH112" s="201">
        <f t="shared" si="17"/>
        <v>0</v>
      </c>
      <c r="BI112" s="201">
        <f t="shared" si="18"/>
        <v>0</v>
      </c>
      <c r="BJ112" s="19" t="s">
        <v>77</v>
      </c>
      <c r="BK112" s="201">
        <f t="shared" si="19"/>
        <v>0</v>
      </c>
      <c r="BL112" s="19" t="s">
        <v>350</v>
      </c>
      <c r="BM112" s="200" t="s">
        <v>267</v>
      </c>
    </row>
    <row r="113" spans="1:65" s="2" customFormat="1" ht="16.5" customHeight="1">
      <c r="A113" s="36"/>
      <c r="B113" s="37"/>
      <c r="C113" s="249" t="s">
        <v>270</v>
      </c>
      <c r="D113" s="249" t="s">
        <v>537</v>
      </c>
      <c r="E113" s="250" t="s">
        <v>857</v>
      </c>
      <c r="F113" s="251" t="s">
        <v>858</v>
      </c>
      <c r="G113" s="252" t="s">
        <v>242</v>
      </c>
      <c r="H113" s="253">
        <v>1</v>
      </c>
      <c r="I113" s="254"/>
      <c r="J113" s="255">
        <f t="shared" si="10"/>
        <v>0</v>
      </c>
      <c r="K113" s="251" t="s">
        <v>386</v>
      </c>
      <c r="L113" s="256"/>
      <c r="M113" s="257" t="s">
        <v>19</v>
      </c>
      <c r="N113" s="258" t="s">
        <v>40</v>
      </c>
      <c r="O113" s="66"/>
      <c r="P113" s="198">
        <f t="shared" si="11"/>
        <v>0</v>
      </c>
      <c r="Q113" s="198">
        <v>0</v>
      </c>
      <c r="R113" s="198">
        <f t="shared" si="12"/>
        <v>0</v>
      </c>
      <c r="S113" s="198">
        <v>0</v>
      </c>
      <c r="T113" s="199">
        <f t="shared" si="1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0" t="s">
        <v>854</v>
      </c>
      <c r="AT113" s="200" t="s">
        <v>537</v>
      </c>
      <c r="AU113" s="200" t="s">
        <v>79</v>
      </c>
      <c r="AY113" s="19" t="s">
        <v>129</v>
      </c>
      <c r="BE113" s="201">
        <f t="shared" si="14"/>
        <v>0</v>
      </c>
      <c r="BF113" s="201">
        <f t="shared" si="15"/>
        <v>0</v>
      </c>
      <c r="BG113" s="201">
        <f t="shared" si="16"/>
        <v>0</v>
      </c>
      <c r="BH113" s="201">
        <f t="shared" si="17"/>
        <v>0</v>
      </c>
      <c r="BI113" s="201">
        <f t="shared" si="18"/>
        <v>0</v>
      </c>
      <c r="BJ113" s="19" t="s">
        <v>77</v>
      </c>
      <c r="BK113" s="201">
        <f t="shared" si="19"/>
        <v>0</v>
      </c>
      <c r="BL113" s="19" t="s">
        <v>350</v>
      </c>
      <c r="BM113" s="200" t="s">
        <v>273</v>
      </c>
    </row>
    <row r="114" spans="1:65" s="2" customFormat="1" ht="16.5" customHeight="1">
      <c r="A114" s="36"/>
      <c r="B114" s="37"/>
      <c r="C114" s="249" t="s">
        <v>207</v>
      </c>
      <c r="D114" s="249" t="s">
        <v>537</v>
      </c>
      <c r="E114" s="250" t="s">
        <v>859</v>
      </c>
      <c r="F114" s="251" t="s">
        <v>860</v>
      </c>
      <c r="G114" s="252" t="s">
        <v>242</v>
      </c>
      <c r="H114" s="253">
        <v>1</v>
      </c>
      <c r="I114" s="254"/>
      <c r="J114" s="255">
        <f t="shared" si="10"/>
        <v>0</v>
      </c>
      <c r="K114" s="251" t="s">
        <v>386</v>
      </c>
      <c r="L114" s="256"/>
      <c r="M114" s="257" t="s">
        <v>19</v>
      </c>
      <c r="N114" s="258" t="s">
        <v>40</v>
      </c>
      <c r="O114" s="66"/>
      <c r="P114" s="198">
        <f t="shared" si="11"/>
        <v>0</v>
      </c>
      <c r="Q114" s="198">
        <v>0</v>
      </c>
      <c r="R114" s="198">
        <f t="shared" si="12"/>
        <v>0</v>
      </c>
      <c r="S114" s="198">
        <v>0</v>
      </c>
      <c r="T114" s="199">
        <f t="shared" si="1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0" t="s">
        <v>854</v>
      </c>
      <c r="AT114" s="200" t="s">
        <v>537</v>
      </c>
      <c r="AU114" s="200" t="s">
        <v>79</v>
      </c>
      <c r="AY114" s="19" t="s">
        <v>129</v>
      </c>
      <c r="BE114" s="201">
        <f t="shared" si="14"/>
        <v>0</v>
      </c>
      <c r="BF114" s="201">
        <f t="shared" si="15"/>
        <v>0</v>
      </c>
      <c r="BG114" s="201">
        <f t="shared" si="16"/>
        <v>0</v>
      </c>
      <c r="BH114" s="201">
        <f t="shared" si="17"/>
        <v>0</v>
      </c>
      <c r="BI114" s="201">
        <f t="shared" si="18"/>
        <v>0</v>
      </c>
      <c r="BJ114" s="19" t="s">
        <v>77</v>
      </c>
      <c r="BK114" s="201">
        <f t="shared" si="19"/>
        <v>0</v>
      </c>
      <c r="BL114" s="19" t="s">
        <v>350</v>
      </c>
      <c r="BM114" s="200" t="s">
        <v>315</v>
      </c>
    </row>
    <row r="115" spans="1:65" s="2" customFormat="1" ht="16.5" customHeight="1">
      <c r="A115" s="36"/>
      <c r="B115" s="37"/>
      <c r="C115" s="249" t="s">
        <v>316</v>
      </c>
      <c r="D115" s="249" t="s">
        <v>537</v>
      </c>
      <c r="E115" s="250" t="s">
        <v>861</v>
      </c>
      <c r="F115" s="251" t="s">
        <v>862</v>
      </c>
      <c r="G115" s="252" t="s">
        <v>242</v>
      </c>
      <c r="H115" s="253">
        <v>1</v>
      </c>
      <c r="I115" s="254"/>
      <c r="J115" s="255">
        <f t="shared" si="10"/>
        <v>0</v>
      </c>
      <c r="K115" s="251" t="s">
        <v>386</v>
      </c>
      <c r="L115" s="256"/>
      <c r="M115" s="257" t="s">
        <v>19</v>
      </c>
      <c r="N115" s="258" t="s">
        <v>40</v>
      </c>
      <c r="O115" s="66"/>
      <c r="P115" s="198">
        <f t="shared" si="11"/>
        <v>0</v>
      </c>
      <c r="Q115" s="198">
        <v>0</v>
      </c>
      <c r="R115" s="198">
        <f t="shared" si="12"/>
        <v>0</v>
      </c>
      <c r="S115" s="198">
        <v>0</v>
      </c>
      <c r="T115" s="199">
        <f t="shared" si="1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0" t="s">
        <v>854</v>
      </c>
      <c r="AT115" s="200" t="s">
        <v>537</v>
      </c>
      <c r="AU115" s="200" t="s">
        <v>79</v>
      </c>
      <c r="AY115" s="19" t="s">
        <v>129</v>
      </c>
      <c r="BE115" s="201">
        <f t="shared" si="14"/>
        <v>0</v>
      </c>
      <c r="BF115" s="201">
        <f t="shared" si="15"/>
        <v>0</v>
      </c>
      <c r="BG115" s="201">
        <f t="shared" si="16"/>
        <v>0</v>
      </c>
      <c r="BH115" s="201">
        <f t="shared" si="17"/>
        <v>0</v>
      </c>
      <c r="BI115" s="201">
        <f t="shared" si="18"/>
        <v>0</v>
      </c>
      <c r="BJ115" s="19" t="s">
        <v>77</v>
      </c>
      <c r="BK115" s="201">
        <f t="shared" si="19"/>
        <v>0</v>
      </c>
      <c r="BL115" s="19" t="s">
        <v>350</v>
      </c>
      <c r="BM115" s="200" t="s">
        <v>319</v>
      </c>
    </row>
    <row r="116" spans="1:65" s="2" customFormat="1" ht="16.5" customHeight="1">
      <c r="A116" s="36"/>
      <c r="B116" s="37"/>
      <c r="C116" s="249" t="s">
        <v>211</v>
      </c>
      <c r="D116" s="249" t="s">
        <v>537</v>
      </c>
      <c r="E116" s="250" t="s">
        <v>863</v>
      </c>
      <c r="F116" s="251" t="s">
        <v>864</v>
      </c>
      <c r="G116" s="252" t="s">
        <v>242</v>
      </c>
      <c r="H116" s="253">
        <v>1</v>
      </c>
      <c r="I116" s="254"/>
      <c r="J116" s="255">
        <f t="shared" si="10"/>
        <v>0</v>
      </c>
      <c r="K116" s="251" t="s">
        <v>386</v>
      </c>
      <c r="L116" s="256"/>
      <c r="M116" s="257" t="s">
        <v>19</v>
      </c>
      <c r="N116" s="258" t="s">
        <v>40</v>
      </c>
      <c r="O116" s="66"/>
      <c r="P116" s="198">
        <f t="shared" si="11"/>
        <v>0</v>
      </c>
      <c r="Q116" s="198">
        <v>0</v>
      </c>
      <c r="R116" s="198">
        <f t="shared" si="12"/>
        <v>0</v>
      </c>
      <c r="S116" s="198">
        <v>0</v>
      </c>
      <c r="T116" s="199">
        <f t="shared" si="1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0" t="s">
        <v>854</v>
      </c>
      <c r="AT116" s="200" t="s">
        <v>537</v>
      </c>
      <c r="AU116" s="200" t="s">
        <v>79</v>
      </c>
      <c r="AY116" s="19" t="s">
        <v>129</v>
      </c>
      <c r="BE116" s="201">
        <f t="shared" si="14"/>
        <v>0</v>
      </c>
      <c r="BF116" s="201">
        <f t="shared" si="15"/>
        <v>0</v>
      </c>
      <c r="BG116" s="201">
        <f t="shared" si="16"/>
        <v>0</v>
      </c>
      <c r="BH116" s="201">
        <f t="shared" si="17"/>
        <v>0</v>
      </c>
      <c r="BI116" s="201">
        <f t="shared" si="18"/>
        <v>0</v>
      </c>
      <c r="BJ116" s="19" t="s">
        <v>77</v>
      </c>
      <c r="BK116" s="201">
        <f t="shared" si="19"/>
        <v>0</v>
      </c>
      <c r="BL116" s="19" t="s">
        <v>350</v>
      </c>
      <c r="BM116" s="200" t="s">
        <v>324</v>
      </c>
    </row>
    <row r="117" spans="1:65" s="2" customFormat="1" ht="16.5" customHeight="1">
      <c r="A117" s="36"/>
      <c r="B117" s="37"/>
      <c r="C117" s="249" t="s">
        <v>329</v>
      </c>
      <c r="D117" s="249" t="s">
        <v>537</v>
      </c>
      <c r="E117" s="250" t="s">
        <v>865</v>
      </c>
      <c r="F117" s="251" t="s">
        <v>866</v>
      </c>
      <c r="G117" s="252" t="s">
        <v>242</v>
      </c>
      <c r="H117" s="253">
        <v>4</v>
      </c>
      <c r="I117" s="254"/>
      <c r="J117" s="255">
        <f t="shared" si="10"/>
        <v>0</v>
      </c>
      <c r="K117" s="251" t="s">
        <v>386</v>
      </c>
      <c r="L117" s="256"/>
      <c r="M117" s="257" t="s">
        <v>19</v>
      </c>
      <c r="N117" s="258" t="s">
        <v>40</v>
      </c>
      <c r="O117" s="66"/>
      <c r="P117" s="198">
        <f t="shared" si="11"/>
        <v>0</v>
      </c>
      <c r="Q117" s="198">
        <v>0</v>
      </c>
      <c r="R117" s="198">
        <f t="shared" si="12"/>
        <v>0</v>
      </c>
      <c r="S117" s="198">
        <v>0</v>
      </c>
      <c r="T117" s="199">
        <f t="shared" si="1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0" t="s">
        <v>854</v>
      </c>
      <c r="AT117" s="200" t="s">
        <v>537</v>
      </c>
      <c r="AU117" s="200" t="s">
        <v>79</v>
      </c>
      <c r="AY117" s="19" t="s">
        <v>129</v>
      </c>
      <c r="BE117" s="201">
        <f t="shared" si="14"/>
        <v>0</v>
      </c>
      <c r="BF117" s="201">
        <f t="shared" si="15"/>
        <v>0</v>
      </c>
      <c r="BG117" s="201">
        <f t="shared" si="16"/>
        <v>0</v>
      </c>
      <c r="BH117" s="201">
        <f t="shared" si="17"/>
        <v>0</v>
      </c>
      <c r="BI117" s="201">
        <f t="shared" si="18"/>
        <v>0</v>
      </c>
      <c r="BJ117" s="19" t="s">
        <v>77</v>
      </c>
      <c r="BK117" s="201">
        <f t="shared" si="19"/>
        <v>0</v>
      </c>
      <c r="BL117" s="19" t="s">
        <v>350</v>
      </c>
      <c r="BM117" s="200" t="s">
        <v>332</v>
      </c>
    </row>
    <row r="118" spans="1:65" s="2" customFormat="1" ht="16.5" customHeight="1">
      <c r="A118" s="36"/>
      <c r="B118" s="37"/>
      <c r="C118" s="249" t="s">
        <v>214</v>
      </c>
      <c r="D118" s="249" t="s">
        <v>537</v>
      </c>
      <c r="E118" s="250" t="s">
        <v>867</v>
      </c>
      <c r="F118" s="251" t="s">
        <v>868</v>
      </c>
      <c r="G118" s="252" t="s">
        <v>242</v>
      </c>
      <c r="H118" s="253">
        <v>4</v>
      </c>
      <c r="I118" s="254"/>
      <c r="J118" s="255">
        <f t="shared" si="10"/>
        <v>0</v>
      </c>
      <c r="K118" s="251" t="s">
        <v>386</v>
      </c>
      <c r="L118" s="256"/>
      <c r="M118" s="257" t="s">
        <v>19</v>
      </c>
      <c r="N118" s="258" t="s">
        <v>40</v>
      </c>
      <c r="O118" s="66"/>
      <c r="P118" s="198">
        <f t="shared" si="11"/>
        <v>0</v>
      </c>
      <c r="Q118" s="198">
        <v>0</v>
      </c>
      <c r="R118" s="198">
        <f t="shared" si="12"/>
        <v>0</v>
      </c>
      <c r="S118" s="198">
        <v>0</v>
      </c>
      <c r="T118" s="199">
        <f t="shared" si="1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0" t="s">
        <v>854</v>
      </c>
      <c r="AT118" s="200" t="s">
        <v>537</v>
      </c>
      <c r="AU118" s="200" t="s">
        <v>79</v>
      </c>
      <c r="AY118" s="19" t="s">
        <v>129</v>
      </c>
      <c r="BE118" s="201">
        <f t="shared" si="14"/>
        <v>0</v>
      </c>
      <c r="BF118" s="201">
        <f t="shared" si="15"/>
        <v>0</v>
      </c>
      <c r="BG118" s="201">
        <f t="shared" si="16"/>
        <v>0</v>
      </c>
      <c r="BH118" s="201">
        <f t="shared" si="17"/>
        <v>0</v>
      </c>
      <c r="BI118" s="201">
        <f t="shared" si="18"/>
        <v>0</v>
      </c>
      <c r="BJ118" s="19" t="s">
        <v>77</v>
      </c>
      <c r="BK118" s="201">
        <f t="shared" si="19"/>
        <v>0</v>
      </c>
      <c r="BL118" s="19" t="s">
        <v>350</v>
      </c>
      <c r="BM118" s="200" t="s">
        <v>340</v>
      </c>
    </row>
    <row r="119" spans="1:65" s="2" customFormat="1" ht="16.5" customHeight="1">
      <c r="A119" s="36"/>
      <c r="B119" s="37"/>
      <c r="C119" s="249" t="s">
        <v>344</v>
      </c>
      <c r="D119" s="249" t="s">
        <v>537</v>
      </c>
      <c r="E119" s="250" t="s">
        <v>869</v>
      </c>
      <c r="F119" s="251" t="s">
        <v>870</v>
      </c>
      <c r="G119" s="252" t="s">
        <v>242</v>
      </c>
      <c r="H119" s="253">
        <v>1</v>
      </c>
      <c r="I119" s="254"/>
      <c r="J119" s="255">
        <f t="shared" si="10"/>
        <v>0</v>
      </c>
      <c r="K119" s="251" t="s">
        <v>386</v>
      </c>
      <c r="L119" s="256"/>
      <c r="M119" s="257" t="s">
        <v>19</v>
      </c>
      <c r="N119" s="258" t="s">
        <v>40</v>
      </c>
      <c r="O119" s="66"/>
      <c r="P119" s="198">
        <f t="shared" si="11"/>
        <v>0</v>
      </c>
      <c r="Q119" s="198">
        <v>0</v>
      </c>
      <c r="R119" s="198">
        <f t="shared" si="12"/>
        <v>0</v>
      </c>
      <c r="S119" s="198">
        <v>0</v>
      </c>
      <c r="T119" s="199">
        <f t="shared" si="1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0" t="s">
        <v>854</v>
      </c>
      <c r="AT119" s="200" t="s">
        <v>537</v>
      </c>
      <c r="AU119" s="200" t="s">
        <v>79</v>
      </c>
      <c r="AY119" s="19" t="s">
        <v>129</v>
      </c>
      <c r="BE119" s="201">
        <f t="shared" si="14"/>
        <v>0</v>
      </c>
      <c r="BF119" s="201">
        <f t="shared" si="15"/>
        <v>0</v>
      </c>
      <c r="BG119" s="201">
        <f t="shared" si="16"/>
        <v>0</v>
      </c>
      <c r="BH119" s="201">
        <f t="shared" si="17"/>
        <v>0</v>
      </c>
      <c r="BI119" s="201">
        <f t="shared" si="18"/>
        <v>0</v>
      </c>
      <c r="BJ119" s="19" t="s">
        <v>77</v>
      </c>
      <c r="BK119" s="201">
        <f t="shared" si="19"/>
        <v>0</v>
      </c>
      <c r="BL119" s="19" t="s">
        <v>350</v>
      </c>
      <c r="BM119" s="200" t="s">
        <v>347</v>
      </c>
    </row>
    <row r="120" spans="1:65" s="2" customFormat="1" ht="16.5" customHeight="1">
      <c r="A120" s="36"/>
      <c r="B120" s="37"/>
      <c r="C120" s="189" t="s">
        <v>223</v>
      </c>
      <c r="D120" s="189" t="s">
        <v>132</v>
      </c>
      <c r="E120" s="190" t="s">
        <v>871</v>
      </c>
      <c r="F120" s="191" t="s">
        <v>872</v>
      </c>
      <c r="G120" s="192" t="s">
        <v>873</v>
      </c>
      <c r="H120" s="193">
        <v>20</v>
      </c>
      <c r="I120" s="194"/>
      <c r="J120" s="195">
        <f t="shared" si="10"/>
        <v>0</v>
      </c>
      <c r="K120" s="191" t="s">
        <v>386</v>
      </c>
      <c r="L120" s="41"/>
      <c r="M120" s="196" t="s">
        <v>19</v>
      </c>
      <c r="N120" s="197" t="s">
        <v>40</v>
      </c>
      <c r="O120" s="66"/>
      <c r="P120" s="198">
        <f t="shared" si="11"/>
        <v>0</v>
      </c>
      <c r="Q120" s="198">
        <v>0</v>
      </c>
      <c r="R120" s="198">
        <f t="shared" si="12"/>
        <v>0</v>
      </c>
      <c r="S120" s="198">
        <v>0</v>
      </c>
      <c r="T120" s="199">
        <f t="shared" si="1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0" t="s">
        <v>350</v>
      </c>
      <c r="AT120" s="200" t="s">
        <v>132</v>
      </c>
      <c r="AU120" s="200" t="s">
        <v>79</v>
      </c>
      <c r="AY120" s="19" t="s">
        <v>129</v>
      </c>
      <c r="BE120" s="201">
        <f t="shared" si="14"/>
        <v>0</v>
      </c>
      <c r="BF120" s="201">
        <f t="shared" si="15"/>
        <v>0</v>
      </c>
      <c r="BG120" s="201">
        <f t="shared" si="16"/>
        <v>0</v>
      </c>
      <c r="BH120" s="201">
        <f t="shared" si="17"/>
        <v>0</v>
      </c>
      <c r="BI120" s="201">
        <f t="shared" si="18"/>
        <v>0</v>
      </c>
      <c r="BJ120" s="19" t="s">
        <v>77</v>
      </c>
      <c r="BK120" s="201">
        <f t="shared" si="19"/>
        <v>0</v>
      </c>
      <c r="BL120" s="19" t="s">
        <v>350</v>
      </c>
      <c r="BM120" s="200" t="s">
        <v>350</v>
      </c>
    </row>
    <row r="121" spans="1:65" s="12" customFormat="1" ht="25.9" customHeight="1">
      <c r="B121" s="173"/>
      <c r="C121" s="174"/>
      <c r="D121" s="175" t="s">
        <v>68</v>
      </c>
      <c r="E121" s="176" t="s">
        <v>874</v>
      </c>
      <c r="F121" s="176" t="s">
        <v>875</v>
      </c>
      <c r="G121" s="174"/>
      <c r="H121" s="174"/>
      <c r="I121" s="177"/>
      <c r="J121" s="178">
        <f>BK121</f>
        <v>0</v>
      </c>
      <c r="K121" s="174"/>
      <c r="L121" s="179"/>
      <c r="M121" s="180"/>
      <c r="N121" s="181"/>
      <c r="O121" s="181"/>
      <c r="P121" s="182">
        <f>SUM(P122:P124)</f>
        <v>0</v>
      </c>
      <c r="Q121" s="181"/>
      <c r="R121" s="182">
        <f>SUM(R122:R124)</f>
        <v>0</v>
      </c>
      <c r="S121" s="181"/>
      <c r="T121" s="183">
        <f>SUM(T122:T124)</f>
        <v>0</v>
      </c>
      <c r="AR121" s="184" t="s">
        <v>153</v>
      </c>
      <c r="AT121" s="185" t="s">
        <v>68</v>
      </c>
      <c r="AU121" s="185" t="s">
        <v>69</v>
      </c>
      <c r="AY121" s="184" t="s">
        <v>129</v>
      </c>
      <c r="BK121" s="186">
        <f>SUM(BK122:BK124)</f>
        <v>0</v>
      </c>
    </row>
    <row r="122" spans="1:65" s="2" customFormat="1" ht="16.5" customHeight="1">
      <c r="A122" s="36"/>
      <c r="B122" s="37"/>
      <c r="C122" s="189" t="s">
        <v>362</v>
      </c>
      <c r="D122" s="189" t="s">
        <v>132</v>
      </c>
      <c r="E122" s="190" t="s">
        <v>876</v>
      </c>
      <c r="F122" s="191" t="s">
        <v>877</v>
      </c>
      <c r="G122" s="192" t="s">
        <v>873</v>
      </c>
      <c r="H122" s="193">
        <v>5</v>
      </c>
      <c r="I122" s="194"/>
      <c r="J122" s="195">
        <f>ROUND(I122*H122,2)</f>
        <v>0</v>
      </c>
      <c r="K122" s="191" t="s">
        <v>386</v>
      </c>
      <c r="L122" s="41"/>
      <c r="M122" s="196" t="s">
        <v>19</v>
      </c>
      <c r="N122" s="197" t="s">
        <v>40</v>
      </c>
      <c r="O122" s="66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0" t="s">
        <v>137</v>
      </c>
      <c r="AT122" s="200" t="s">
        <v>132</v>
      </c>
      <c r="AU122" s="200" t="s">
        <v>77</v>
      </c>
      <c r="AY122" s="19" t="s">
        <v>129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9" t="s">
        <v>77</v>
      </c>
      <c r="BK122" s="201">
        <f>ROUND(I122*H122,2)</f>
        <v>0</v>
      </c>
      <c r="BL122" s="19" t="s">
        <v>137</v>
      </c>
      <c r="BM122" s="200" t="s">
        <v>365</v>
      </c>
    </row>
    <row r="123" spans="1:65" s="2" customFormat="1" ht="16.5" customHeight="1">
      <c r="A123" s="36"/>
      <c r="B123" s="37"/>
      <c r="C123" s="189" t="s">
        <v>233</v>
      </c>
      <c r="D123" s="189" t="s">
        <v>132</v>
      </c>
      <c r="E123" s="190" t="s">
        <v>878</v>
      </c>
      <c r="F123" s="191" t="s">
        <v>879</v>
      </c>
      <c r="G123" s="192" t="s">
        <v>829</v>
      </c>
      <c r="H123" s="193">
        <v>1</v>
      </c>
      <c r="I123" s="194"/>
      <c r="J123" s="195">
        <f>ROUND(I123*H123,2)</f>
        <v>0</v>
      </c>
      <c r="K123" s="191" t="s">
        <v>386</v>
      </c>
      <c r="L123" s="41"/>
      <c r="M123" s="196" t="s">
        <v>19</v>
      </c>
      <c r="N123" s="197" t="s">
        <v>40</v>
      </c>
      <c r="O123" s="66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0" t="s">
        <v>137</v>
      </c>
      <c r="AT123" s="200" t="s">
        <v>132</v>
      </c>
      <c r="AU123" s="200" t="s">
        <v>77</v>
      </c>
      <c r="AY123" s="19" t="s">
        <v>129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9" t="s">
        <v>77</v>
      </c>
      <c r="BK123" s="201">
        <f>ROUND(I123*H123,2)</f>
        <v>0</v>
      </c>
      <c r="BL123" s="19" t="s">
        <v>137</v>
      </c>
      <c r="BM123" s="200" t="s">
        <v>368</v>
      </c>
    </row>
    <row r="124" spans="1:65" s="2" customFormat="1" ht="16.5" customHeight="1">
      <c r="A124" s="36"/>
      <c r="B124" s="37"/>
      <c r="C124" s="189" t="s">
        <v>371</v>
      </c>
      <c r="D124" s="189" t="s">
        <v>132</v>
      </c>
      <c r="E124" s="190" t="s">
        <v>880</v>
      </c>
      <c r="F124" s="191" t="s">
        <v>881</v>
      </c>
      <c r="G124" s="192" t="s">
        <v>873</v>
      </c>
      <c r="H124" s="193">
        <v>20</v>
      </c>
      <c r="I124" s="194"/>
      <c r="J124" s="195">
        <f>ROUND(I124*H124,2)</f>
        <v>0</v>
      </c>
      <c r="K124" s="191" t="s">
        <v>386</v>
      </c>
      <c r="L124" s="41"/>
      <c r="M124" s="259" t="s">
        <v>19</v>
      </c>
      <c r="N124" s="260" t="s">
        <v>40</v>
      </c>
      <c r="O124" s="261"/>
      <c r="P124" s="262">
        <f>O124*H124</f>
        <v>0</v>
      </c>
      <c r="Q124" s="262">
        <v>0</v>
      </c>
      <c r="R124" s="262">
        <f>Q124*H124</f>
        <v>0</v>
      </c>
      <c r="S124" s="262">
        <v>0</v>
      </c>
      <c r="T124" s="26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0" t="s">
        <v>137</v>
      </c>
      <c r="AT124" s="200" t="s">
        <v>132</v>
      </c>
      <c r="AU124" s="200" t="s">
        <v>77</v>
      </c>
      <c r="AY124" s="19" t="s">
        <v>129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9" t="s">
        <v>77</v>
      </c>
      <c r="BK124" s="201">
        <f>ROUND(I124*H124,2)</f>
        <v>0</v>
      </c>
      <c r="BL124" s="19" t="s">
        <v>137</v>
      </c>
      <c r="BM124" s="200" t="s">
        <v>374</v>
      </c>
    </row>
    <row r="125" spans="1:65" s="2" customFormat="1" ht="6.95" customHeight="1">
      <c r="A125" s="36"/>
      <c r="B125" s="49"/>
      <c r="C125" s="50"/>
      <c r="D125" s="50"/>
      <c r="E125" s="50"/>
      <c r="F125" s="50"/>
      <c r="G125" s="50"/>
      <c r="H125" s="50"/>
      <c r="I125" s="138"/>
      <c r="J125" s="50"/>
      <c r="K125" s="50"/>
      <c r="L125" s="41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algorithmName="SHA-512" hashValue="uSdDNNhZki1CVCfH0kHAsJX5kAUtq9f8UvyFtUI5Gd9dmgDtEumxzDQUPK+1q6EHKBfaevRm4v3YxxkZmpJqKA==" saltValue="ISxsxggBc+id9liU0X7Ne3376jFS0nkYJA9HjKD2lpYOOOHe31o8OzGnE8lsGAtTU9nqcAEaujRJlXBy8XuLpA==" spinCount="100000" sheet="1" objects="1" scenarios="1" formatColumns="0" formatRows="0" autoFilter="0"/>
  <autoFilter ref="C83:K12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88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79</v>
      </c>
    </row>
    <row r="4" spans="1:46" s="1" customFormat="1" ht="24.95" customHeight="1">
      <c r="B4" s="22"/>
      <c r="D4" s="107" t="s">
        <v>93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 xml:space="preserve"> Rekonstrukce výpravní budovy v ŽST Přerov - část střecha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882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14. 1. 2020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32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33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35</v>
      </c>
      <c r="E30" s="36"/>
      <c r="F30" s="36"/>
      <c r="G30" s="36"/>
      <c r="H30" s="36"/>
      <c r="I30" s="110"/>
      <c r="J30" s="122">
        <f>ROUND(J94,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37</v>
      </c>
      <c r="G32" s="36"/>
      <c r="H32" s="36"/>
      <c r="I32" s="124" t="s">
        <v>36</v>
      </c>
      <c r="J32" s="123" t="s">
        <v>38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39</v>
      </c>
      <c r="E33" s="109" t="s">
        <v>40</v>
      </c>
      <c r="F33" s="126">
        <f>ROUND((SUM(BE94:BE167)),  2)</f>
        <v>0</v>
      </c>
      <c r="G33" s="36"/>
      <c r="H33" s="36"/>
      <c r="I33" s="127">
        <v>0.21</v>
      </c>
      <c r="J33" s="126">
        <f>ROUND(((SUM(BE94:BE167))*I33),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41</v>
      </c>
      <c r="F34" s="126">
        <f>ROUND((SUM(BF94:BF167)),  2)</f>
        <v>0</v>
      </c>
      <c r="G34" s="36"/>
      <c r="H34" s="36"/>
      <c r="I34" s="127">
        <v>0.15</v>
      </c>
      <c r="J34" s="126">
        <f>ROUND(((SUM(BF94:BF167))*I34),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42</v>
      </c>
      <c r="F35" s="126">
        <f>ROUND((SUM(BG94:BG167)),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43</v>
      </c>
      <c r="F36" s="126">
        <f>ROUND((SUM(BH94:BH167)),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44</v>
      </c>
      <c r="F37" s="126">
        <f>ROUND((SUM(BI94:BI167)),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45</v>
      </c>
      <c r="E39" s="130"/>
      <c r="F39" s="130"/>
      <c r="G39" s="131" t="s">
        <v>46</v>
      </c>
      <c r="H39" s="132" t="s">
        <v>47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 xml:space="preserve"> Rekonstrukce výpravní budovy v ŽST Přerov - část střecha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SO.03 - Hromosvod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14. 1. 2020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32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97</v>
      </c>
      <c r="D57" s="143"/>
      <c r="E57" s="143"/>
      <c r="F57" s="143"/>
      <c r="G57" s="143"/>
      <c r="H57" s="143"/>
      <c r="I57" s="144"/>
      <c r="J57" s="145" t="s">
        <v>98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67</v>
      </c>
      <c r="D59" s="38"/>
      <c r="E59" s="38"/>
      <c r="F59" s="38"/>
      <c r="G59" s="38"/>
      <c r="H59" s="38"/>
      <c r="I59" s="110"/>
      <c r="J59" s="79">
        <f>J94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47"/>
      <c r="C60" s="148"/>
      <c r="D60" s="149" t="s">
        <v>883</v>
      </c>
      <c r="E60" s="150"/>
      <c r="F60" s="150"/>
      <c r="G60" s="150"/>
      <c r="H60" s="150"/>
      <c r="I60" s="151"/>
      <c r="J60" s="152">
        <f>J95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884</v>
      </c>
      <c r="E61" s="157"/>
      <c r="F61" s="157"/>
      <c r="G61" s="157"/>
      <c r="H61" s="157"/>
      <c r="I61" s="158"/>
      <c r="J61" s="159">
        <f>J96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885</v>
      </c>
      <c r="E62" s="157"/>
      <c r="F62" s="157"/>
      <c r="G62" s="157"/>
      <c r="H62" s="157"/>
      <c r="I62" s="158"/>
      <c r="J62" s="159">
        <f>J118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886</v>
      </c>
      <c r="E63" s="157"/>
      <c r="F63" s="157"/>
      <c r="G63" s="157"/>
      <c r="H63" s="157"/>
      <c r="I63" s="158"/>
      <c r="J63" s="159">
        <f>J124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887</v>
      </c>
      <c r="E64" s="157"/>
      <c r="F64" s="157"/>
      <c r="G64" s="157"/>
      <c r="H64" s="157"/>
      <c r="I64" s="158"/>
      <c r="J64" s="159">
        <f>J137</f>
        <v>0</v>
      </c>
      <c r="K64" s="155"/>
      <c r="L64" s="160"/>
    </row>
    <row r="65" spans="1:31" s="10" customFormat="1" ht="19.899999999999999" customHeight="1">
      <c r="B65" s="154"/>
      <c r="C65" s="155"/>
      <c r="D65" s="156" t="s">
        <v>888</v>
      </c>
      <c r="E65" s="157"/>
      <c r="F65" s="157"/>
      <c r="G65" s="157"/>
      <c r="H65" s="157"/>
      <c r="I65" s="158"/>
      <c r="J65" s="159">
        <f>J138</f>
        <v>0</v>
      </c>
      <c r="K65" s="155"/>
      <c r="L65" s="160"/>
    </row>
    <row r="66" spans="1:31" s="10" customFormat="1" ht="19.899999999999999" customHeight="1">
      <c r="B66" s="154"/>
      <c r="C66" s="155"/>
      <c r="D66" s="156" t="s">
        <v>889</v>
      </c>
      <c r="E66" s="157"/>
      <c r="F66" s="157"/>
      <c r="G66" s="157"/>
      <c r="H66" s="157"/>
      <c r="I66" s="158"/>
      <c r="J66" s="159">
        <f>J140</f>
        <v>0</v>
      </c>
      <c r="K66" s="155"/>
      <c r="L66" s="160"/>
    </row>
    <row r="67" spans="1:31" s="10" customFormat="1" ht="19.899999999999999" customHeight="1">
      <c r="B67" s="154"/>
      <c r="C67" s="155"/>
      <c r="D67" s="156" t="s">
        <v>890</v>
      </c>
      <c r="E67" s="157"/>
      <c r="F67" s="157"/>
      <c r="G67" s="157"/>
      <c r="H67" s="157"/>
      <c r="I67" s="158"/>
      <c r="J67" s="159">
        <f>J143</f>
        <v>0</v>
      </c>
      <c r="K67" s="155"/>
      <c r="L67" s="160"/>
    </row>
    <row r="68" spans="1:31" s="10" customFormat="1" ht="19.899999999999999" customHeight="1">
      <c r="B68" s="154"/>
      <c r="C68" s="155"/>
      <c r="D68" s="156" t="s">
        <v>891</v>
      </c>
      <c r="E68" s="157"/>
      <c r="F68" s="157"/>
      <c r="G68" s="157"/>
      <c r="H68" s="157"/>
      <c r="I68" s="158"/>
      <c r="J68" s="159">
        <f>J145</f>
        <v>0</v>
      </c>
      <c r="K68" s="155"/>
      <c r="L68" s="160"/>
    </row>
    <row r="69" spans="1:31" s="10" customFormat="1" ht="19.899999999999999" customHeight="1">
      <c r="B69" s="154"/>
      <c r="C69" s="155"/>
      <c r="D69" s="156" t="s">
        <v>892</v>
      </c>
      <c r="E69" s="157"/>
      <c r="F69" s="157"/>
      <c r="G69" s="157"/>
      <c r="H69" s="157"/>
      <c r="I69" s="158"/>
      <c r="J69" s="159">
        <f>J148</f>
        <v>0</v>
      </c>
      <c r="K69" s="155"/>
      <c r="L69" s="160"/>
    </row>
    <row r="70" spans="1:31" s="10" customFormat="1" ht="19.899999999999999" customHeight="1">
      <c r="B70" s="154"/>
      <c r="C70" s="155"/>
      <c r="D70" s="156" t="s">
        <v>893</v>
      </c>
      <c r="E70" s="157"/>
      <c r="F70" s="157"/>
      <c r="G70" s="157"/>
      <c r="H70" s="157"/>
      <c r="I70" s="158"/>
      <c r="J70" s="159">
        <f>J150</f>
        <v>0</v>
      </c>
      <c r="K70" s="155"/>
      <c r="L70" s="160"/>
    </row>
    <row r="71" spans="1:31" s="10" customFormat="1" ht="19.899999999999999" customHeight="1">
      <c r="B71" s="154"/>
      <c r="C71" s="155"/>
      <c r="D71" s="156" t="s">
        <v>894</v>
      </c>
      <c r="E71" s="157"/>
      <c r="F71" s="157"/>
      <c r="G71" s="157"/>
      <c r="H71" s="157"/>
      <c r="I71" s="158"/>
      <c r="J71" s="159">
        <f>J155</f>
        <v>0</v>
      </c>
      <c r="K71" s="155"/>
      <c r="L71" s="160"/>
    </row>
    <row r="72" spans="1:31" s="10" customFormat="1" ht="19.899999999999999" customHeight="1">
      <c r="B72" s="154"/>
      <c r="C72" s="155"/>
      <c r="D72" s="156" t="s">
        <v>895</v>
      </c>
      <c r="E72" s="157"/>
      <c r="F72" s="157"/>
      <c r="G72" s="157"/>
      <c r="H72" s="157"/>
      <c r="I72" s="158"/>
      <c r="J72" s="159">
        <f>J158</f>
        <v>0</v>
      </c>
      <c r="K72" s="155"/>
      <c r="L72" s="160"/>
    </row>
    <row r="73" spans="1:31" s="10" customFormat="1" ht="19.899999999999999" customHeight="1">
      <c r="B73" s="154"/>
      <c r="C73" s="155"/>
      <c r="D73" s="156" t="s">
        <v>896</v>
      </c>
      <c r="E73" s="157"/>
      <c r="F73" s="157"/>
      <c r="G73" s="157"/>
      <c r="H73" s="157"/>
      <c r="I73" s="158"/>
      <c r="J73" s="159">
        <f>J160</f>
        <v>0</v>
      </c>
      <c r="K73" s="155"/>
      <c r="L73" s="160"/>
    </row>
    <row r="74" spans="1:31" s="9" customFormat="1" ht="24.95" customHeight="1">
      <c r="B74" s="147"/>
      <c r="C74" s="148"/>
      <c r="D74" s="149" t="s">
        <v>897</v>
      </c>
      <c r="E74" s="150"/>
      <c r="F74" s="150"/>
      <c r="G74" s="150"/>
      <c r="H74" s="150"/>
      <c r="I74" s="151"/>
      <c r="J74" s="152">
        <f>J165</f>
        <v>0</v>
      </c>
      <c r="K74" s="148"/>
      <c r="L74" s="153"/>
    </row>
    <row r="75" spans="1:31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138"/>
      <c r="J76" s="50"/>
      <c r="K76" s="50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31" s="2" customFormat="1" ht="6.95" customHeight="1">
      <c r="A80" s="36"/>
      <c r="B80" s="51"/>
      <c r="C80" s="52"/>
      <c r="D80" s="52"/>
      <c r="E80" s="52"/>
      <c r="F80" s="52"/>
      <c r="G80" s="52"/>
      <c r="H80" s="52"/>
      <c r="I80" s="141"/>
      <c r="J80" s="52"/>
      <c r="K80" s="52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24.95" customHeight="1">
      <c r="A81" s="36"/>
      <c r="B81" s="37"/>
      <c r="C81" s="25" t="s">
        <v>114</v>
      </c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2" customHeight="1">
      <c r="A83" s="36"/>
      <c r="B83" s="37"/>
      <c r="C83" s="31" t="s">
        <v>16</v>
      </c>
      <c r="D83" s="38"/>
      <c r="E83" s="38"/>
      <c r="F83" s="38"/>
      <c r="G83" s="38"/>
      <c r="H83" s="38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6.5" customHeight="1">
      <c r="A84" s="36"/>
      <c r="B84" s="37"/>
      <c r="C84" s="38"/>
      <c r="D84" s="38"/>
      <c r="E84" s="390" t="str">
        <f>E7</f>
        <v xml:space="preserve"> Rekonstrukce výpravní budovy v ŽST Přerov - část střecha</v>
      </c>
      <c r="F84" s="391"/>
      <c r="G84" s="391"/>
      <c r="H84" s="391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94</v>
      </c>
      <c r="D85" s="38"/>
      <c r="E85" s="38"/>
      <c r="F85" s="38"/>
      <c r="G85" s="38"/>
      <c r="H85" s="38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63" t="str">
        <f>E9</f>
        <v>SO.03 - Hromosvod</v>
      </c>
      <c r="F86" s="392"/>
      <c r="G86" s="392"/>
      <c r="H86" s="392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110"/>
      <c r="J87" s="38"/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F12</f>
        <v xml:space="preserve"> </v>
      </c>
      <c r="G88" s="38"/>
      <c r="H88" s="38"/>
      <c r="I88" s="113" t="s">
        <v>23</v>
      </c>
      <c r="J88" s="61" t="str">
        <f>IF(J12="","",J12)</f>
        <v>14. 1. 2020</v>
      </c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110"/>
      <c r="J89" s="38"/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25</v>
      </c>
      <c r="D90" s="38"/>
      <c r="E90" s="38"/>
      <c r="F90" s="29" t="str">
        <f>E15</f>
        <v xml:space="preserve"> </v>
      </c>
      <c r="G90" s="38"/>
      <c r="H90" s="38"/>
      <c r="I90" s="113" t="s">
        <v>30</v>
      </c>
      <c r="J90" s="34" t="str">
        <f>E21</f>
        <v xml:space="preserve"> </v>
      </c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28</v>
      </c>
      <c r="D91" s="38"/>
      <c r="E91" s="38"/>
      <c r="F91" s="29" t="str">
        <f>IF(E18="","",E18)</f>
        <v>Vyplň údaj</v>
      </c>
      <c r="G91" s="38"/>
      <c r="H91" s="38"/>
      <c r="I91" s="113" t="s">
        <v>32</v>
      </c>
      <c r="J91" s="34" t="str">
        <f>E24</f>
        <v xml:space="preserve"> </v>
      </c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110"/>
      <c r="J92" s="38"/>
      <c r="K92" s="38"/>
      <c r="L92" s="11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61"/>
      <c r="B93" s="162"/>
      <c r="C93" s="163" t="s">
        <v>115</v>
      </c>
      <c r="D93" s="164" t="s">
        <v>54</v>
      </c>
      <c r="E93" s="164" t="s">
        <v>50</v>
      </c>
      <c r="F93" s="164" t="s">
        <v>51</v>
      </c>
      <c r="G93" s="164" t="s">
        <v>116</v>
      </c>
      <c r="H93" s="164" t="s">
        <v>117</v>
      </c>
      <c r="I93" s="165" t="s">
        <v>118</v>
      </c>
      <c r="J93" s="164" t="s">
        <v>98</v>
      </c>
      <c r="K93" s="166" t="s">
        <v>119</v>
      </c>
      <c r="L93" s="167"/>
      <c r="M93" s="70" t="s">
        <v>19</v>
      </c>
      <c r="N93" s="71" t="s">
        <v>39</v>
      </c>
      <c r="O93" s="71" t="s">
        <v>120</v>
      </c>
      <c r="P93" s="71" t="s">
        <v>121</v>
      </c>
      <c r="Q93" s="71" t="s">
        <v>122</v>
      </c>
      <c r="R93" s="71" t="s">
        <v>123</v>
      </c>
      <c r="S93" s="71" t="s">
        <v>124</v>
      </c>
      <c r="T93" s="72" t="s">
        <v>125</v>
      </c>
      <c r="U93" s="161"/>
      <c r="V93" s="161"/>
      <c r="W93" s="161"/>
      <c r="X93" s="161"/>
      <c r="Y93" s="161"/>
      <c r="Z93" s="161"/>
      <c r="AA93" s="161"/>
      <c r="AB93" s="161"/>
      <c r="AC93" s="161"/>
      <c r="AD93" s="161"/>
      <c r="AE93" s="161"/>
    </row>
    <row r="94" spans="1:63" s="2" customFormat="1" ht="22.9" customHeight="1">
      <c r="A94" s="36"/>
      <c r="B94" s="37"/>
      <c r="C94" s="77" t="s">
        <v>126</v>
      </c>
      <c r="D94" s="38"/>
      <c r="E94" s="38"/>
      <c r="F94" s="38"/>
      <c r="G94" s="38"/>
      <c r="H94" s="38"/>
      <c r="I94" s="110"/>
      <c r="J94" s="168">
        <f>BK94</f>
        <v>0</v>
      </c>
      <c r="K94" s="38"/>
      <c r="L94" s="41"/>
      <c r="M94" s="73"/>
      <c r="N94" s="169"/>
      <c r="O94" s="74"/>
      <c r="P94" s="170">
        <f>P95+P165</f>
        <v>0</v>
      </c>
      <c r="Q94" s="74"/>
      <c r="R94" s="170">
        <f>R95+R165</f>
        <v>0</v>
      </c>
      <c r="S94" s="74"/>
      <c r="T94" s="171">
        <f>T95+T165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68</v>
      </c>
      <c r="AU94" s="19" t="s">
        <v>99</v>
      </c>
      <c r="BK94" s="172">
        <f>BK95+BK165</f>
        <v>0</v>
      </c>
    </row>
    <row r="95" spans="1:63" s="12" customFormat="1" ht="25.9" customHeight="1">
      <c r="B95" s="173"/>
      <c r="C95" s="174"/>
      <c r="D95" s="175" t="s">
        <v>68</v>
      </c>
      <c r="E95" s="176" t="s">
        <v>898</v>
      </c>
      <c r="F95" s="176" t="s">
        <v>899</v>
      </c>
      <c r="G95" s="174"/>
      <c r="H95" s="174"/>
      <c r="I95" s="177"/>
      <c r="J95" s="178">
        <f>BK95</f>
        <v>0</v>
      </c>
      <c r="K95" s="174"/>
      <c r="L95" s="179"/>
      <c r="M95" s="180"/>
      <c r="N95" s="181"/>
      <c r="O95" s="181"/>
      <c r="P95" s="182">
        <f>P96+P118+P124+P137+P138+P140+P143+P145+P148+P150+P155+P158+P160</f>
        <v>0</v>
      </c>
      <c r="Q95" s="181"/>
      <c r="R95" s="182">
        <f>R96+R118+R124+R137+R138+R140+R143+R145+R148+R150+R155+R158+R160</f>
        <v>0</v>
      </c>
      <c r="S95" s="181"/>
      <c r="T95" s="183">
        <f>T96+T118+T124+T137+T138+T140+T143+T145+T148+T150+T155+T158+T160</f>
        <v>0</v>
      </c>
      <c r="AR95" s="184" t="s">
        <v>77</v>
      </c>
      <c r="AT95" s="185" t="s">
        <v>68</v>
      </c>
      <c r="AU95" s="185" t="s">
        <v>69</v>
      </c>
      <c r="AY95" s="184" t="s">
        <v>129</v>
      </c>
      <c r="BK95" s="186">
        <f>BK96+BK118+BK124+BK137+BK138+BK140+BK143+BK145+BK148+BK150+BK155+BK158+BK160</f>
        <v>0</v>
      </c>
    </row>
    <row r="96" spans="1:63" s="12" customFormat="1" ht="22.9" customHeight="1">
      <c r="B96" s="173"/>
      <c r="C96" s="174"/>
      <c r="D96" s="175" t="s">
        <v>68</v>
      </c>
      <c r="E96" s="187" t="s">
        <v>900</v>
      </c>
      <c r="F96" s="187" t="s">
        <v>901</v>
      </c>
      <c r="G96" s="174"/>
      <c r="H96" s="174"/>
      <c r="I96" s="177"/>
      <c r="J96" s="188">
        <f>BK96</f>
        <v>0</v>
      </c>
      <c r="K96" s="174"/>
      <c r="L96" s="179"/>
      <c r="M96" s="180"/>
      <c r="N96" s="181"/>
      <c r="O96" s="181"/>
      <c r="P96" s="182">
        <f>SUM(P97:P117)</f>
        <v>0</v>
      </c>
      <c r="Q96" s="181"/>
      <c r="R96" s="182">
        <f>SUM(R97:R117)</f>
        <v>0</v>
      </c>
      <c r="S96" s="181"/>
      <c r="T96" s="183">
        <f>SUM(T97:T117)</f>
        <v>0</v>
      </c>
      <c r="AR96" s="184" t="s">
        <v>77</v>
      </c>
      <c r="AT96" s="185" t="s">
        <v>68</v>
      </c>
      <c r="AU96" s="185" t="s">
        <v>77</v>
      </c>
      <c r="AY96" s="184" t="s">
        <v>129</v>
      </c>
      <c r="BK96" s="186">
        <f>SUM(BK97:BK117)</f>
        <v>0</v>
      </c>
    </row>
    <row r="97" spans="1:65" s="2" customFormat="1" ht="16.5" customHeight="1">
      <c r="A97" s="36"/>
      <c r="B97" s="37"/>
      <c r="C97" s="189" t="s">
        <v>77</v>
      </c>
      <c r="D97" s="189" t="s">
        <v>132</v>
      </c>
      <c r="E97" s="190" t="s">
        <v>902</v>
      </c>
      <c r="F97" s="191" t="s">
        <v>903</v>
      </c>
      <c r="G97" s="192" t="s">
        <v>202</v>
      </c>
      <c r="H97" s="193">
        <v>820</v>
      </c>
      <c r="I97" s="194"/>
      <c r="J97" s="195">
        <f t="shared" ref="J97:J117" si="0">ROUND(I97*H97,2)</f>
        <v>0</v>
      </c>
      <c r="K97" s="191" t="s">
        <v>386</v>
      </c>
      <c r="L97" s="41"/>
      <c r="M97" s="196" t="s">
        <v>19</v>
      </c>
      <c r="N97" s="197" t="s">
        <v>40</v>
      </c>
      <c r="O97" s="66"/>
      <c r="P97" s="198">
        <f t="shared" ref="P97:P117" si="1">O97*H97</f>
        <v>0</v>
      </c>
      <c r="Q97" s="198">
        <v>0</v>
      </c>
      <c r="R97" s="198">
        <f t="shared" ref="R97:R117" si="2">Q97*H97</f>
        <v>0</v>
      </c>
      <c r="S97" s="198">
        <v>0</v>
      </c>
      <c r="T97" s="199">
        <f t="shared" ref="T97:T117" si="3"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0" t="s">
        <v>137</v>
      </c>
      <c r="AT97" s="200" t="s">
        <v>132</v>
      </c>
      <c r="AU97" s="200" t="s">
        <v>79</v>
      </c>
      <c r="AY97" s="19" t="s">
        <v>129</v>
      </c>
      <c r="BE97" s="201">
        <f t="shared" ref="BE97:BE117" si="4">IF(N97="základní",J97,0)</f>
        <v>0</v>
      </c>
      <c r="BF97" s="201">
        <f t="shared" ref="BF97:BF117" si="5">IF(N97="snížená",J97,0)</f>
        <v>0</v>
      </c>
      <c r="BG97" s="201">
        <f t="shared" ref="BG97:BG117" si="6">IF(N97="zákl. přenesená",J97,0)</f>
        <v>0</v>
      </c>
      <c r="BH97" s="201">
        <f t="shared" ref="BH97:BH117" si="7">IF(N97="sníž. přenesená",J97,0)</f>
        <v>0</v>
      </c>
      <c r="BI97" s="201">
        <f t="shared" ref="BI97:BI117" si="8">IF(N97="nulová",J97,0)</f>
        <v>0</v>
      </c>
      <c r="BJ97" s="19" t="s">
        <v>77</v>
      </c>
      <c r="BK97" s="201">
        <f t="shared" ref="BK97:BK117" si="9">ROUND(I97*H97,2)</f>
        <v>0</v>
      </c>
      <c r="BL97" s="19" t="s">
        <v>137</v>
      </c>
      <c r="BM97" s="200" t="s">
        <v>79</v>
      </c>
    </row>
    <row r="98" spans="1:65" s="2" customFormat="1" ht="16.5" customHeight="1">
      <c r="A98" s="36"/>
      <c r="B98" s="37"/>
      <c r="C98" s="189" t="s">
        <v>79</v>
      </c>
      <c r="D98" s="189" t="s">
        <v>132</v>
      </c>
      <c r="E98" s="190" t="s">
        <v>904</v>
      </c>
      <c r="F98" s="191" t="s">
        <v>905</v>
      </c>
      <c r="G98" s="192" t="s">
        <v>202</v>
      </c>
      <c r="H98" s="193">
        <v>10</v>
      </c>
      <c r="I98" s="194"/>
      <c r="J98" s="195">
        <f t="shared" si="0"/>
        <v>0</v>
      </c>
      <c r="K98" s="191" t="s">
        <v>386</v>
      </c>
      <c r="L98" s="41"/>
      <c r="M98" s="196" t="s">
        <v>19</v>
      </c>
      <c r="N98" s="197" t="s">
        <v>40</v>
      </c>
      <c r="O98" s="66"/>
      <c r="P98" s="198">
        <f t="shared" si="1"/>
        <v>0</v>
      </c>
      <c r="Q98" s="198">
        <v>0</v>
      </c>
      <c r="R98" s="198">
        <f t="shared" si="2"/>
        <v>0</v>
      </c>
      <c r="S98" s="198">
        <v>0</v>
      </c>
      <c r="T98" s="199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0" t="s">
        <v>137</v>
      </c>
      <c r="AT98" s="200" t="s">
        <v>132</v>
      </c>
      <c r="AU98" s="200" t="s">
        <v>79</v>
      </c>
      <c r="AY98" s="19" t="s">
        <v>129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19" t="s">
        <v>77</v>
      </c>
      <c r="BK98" s="201">
        <f t="shared" si="9"/>
        <v>0</v>
      </c>
      <c r="BL98" s="19" t="s">
        <v>137</v>
      </c>
      <c r="BM98" s="200" t="s">
        <v>137</v>
      </c>
    </row>
    <row r="99" spans="1:65" s="2" customFormat="1" ht="16.5" customHeight="1">
      <c r="A99" s="36"/>
      <c r="B99" s="37"/>
      <c r="C99" s="189" t="s">
        <v>146</v>
      </c>
      <c r="D99" s="189" t="s">
        <v>132</v>
      </c>
      <c r="E99" s="190" t="s">
        <v>906</v>
      </c>
      <c r="F99" s="191" t="s">
        <v>907</v>
      </c>
      <c r="G99" s="192" t="s">
        <v>829</v>
      </c>
      <c r="H99" s="193">
        <v>1</v>
      </c>
      <c r="I99" s="194"/>
      <c r="J99" s="195">
        <f t="shared" si="0"/>
        <v>0</v>
      </c>
      <c r="K99" s="191" t="s">
        <v>386</v>
      </c>
      <c r="L99" s="41"/>
      <c r="M99" s="196" t="s">
        <v>19</v>
      </c>
      <c r="N99" s="197" t="s">
        <v>40</v>
      </c>
      <c r="O99" s="66"/>
      <c r="P99" s="198">
        <f t="shared" si="1"/>
        <v>0</v>
      </c>
      <c r="Q99" s="198">
        <v>0</v>
      </c>
      <c r="R99" s="198">
        <f t="shared" si="2"/>
        <v>0</v>
      </c>
      <c r="S99" s="198">
        <v>0</v>
      </c>
      <c r="T99" s="199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0" t="s">
        <v>137</v>
      </c>
      <c r="AT99" s="200" t="s">
        <v>132</v>
      </c>
      <c r="AU99" s="200" t="s">
        <v>79</v>
      </c>
      <c r="AY99" s="19" t="s">
        <v>129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19" t="s">
        <v>77</v>
      </c>
      <c r="BK99" s="201">
        <f t="shared" si="9"/>
        <v>0</v>
      </c>
      <c r="BL99" s="19" t="s">
        <v>137</v>
      </c>
      <c r="BM99" s="200" t="s">
        <v>149</v>
      </c>
    </row>
    <row r="100" spans="1:65" s="2" customFormat="1" ht="16.5" customHeight="1">
      <c r="A100" s="36"/>
      <c r="B100" s="37"/>
      <c r="C100" s="189" t="s">
        <v>137</v>
      </c>
      <c r="D100" s="189" t="s">
        <v>132</v>
      </c>
      <c r="E100" s="190" t="s">
        <v>908</v>
      </c>
      <c r="F100" s="191" t="s">
        <v>909</v>
      </c>
      <c r="G100" s="192" t="s">
        <v>910</v>
      </c>
      <c r="H100" s="193">
        <v>280</v>
      </c>
      <c r="I100" s="194"/>
      <c r="J100" s="195">
        <f t="shared" si="0"/>
        <v>0</v>
      </c>
      <c r="K100" s="191" t="s">
        <v>386</v>
      </c>
      <c r="L100" s="41"/>
      <c r="M100" s="196" t="s">
        <v>19</v>
      </c>
      <c r="N100" s="197" t="s">
        <v>40</v>
      </c>
      <c r="O100" s="66"/>
      <c r="P100" s="198">
        <f t="shared" si="1"/>
        <v>0</v>
      </c>
      <c r="Q100" s="198">
        <v>0</v>
      </c>
      <c r="R100" s="198">
        <f t="shared" si="2"/>
        <v>0</v>
      </c>
      <c r="S100" s="198">
        <v>0</v>
      </c>
      <c r="T100" s="199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0" t="s">
        <v>137</v>
      </c>
      <c r="AT100" s="200" t="s">
        <v>132</v>
      </c>
      <c r="AU100" s="200" t="s">
        <v>79</v>
      </c>
      <c r="AY100" s="19" t="s">
        <v>129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19" t="s">
        <v>77</v>
      </c>
      <c r="BK100" s="201">
        <f t="shared" si="9"/>
        <v>0</v>
      </c>
      <c r="BL100" s="19" t="s">
        <v>137</v>
      </c>
      <c r="BM100" s="200" t="s">
        <v>152</v>
      </c>
    </row>
    <row r="101" spans="1:65" s="2" customFormat="1" ht="16.5" customHeight="1">
      <c r="A101" s="36"/>
      <c r="B101" s="37"/>
      <c r="C101" s="189" t="s">
        <v>153</v>
      </c>
      <c r="D101" s="189" t="s">
        <v>132</v>
      </c>
      <c r="E101" s="190" t="s">
        <v>911</v>
      </c>
      <c r="F101" s="191" t="s">
        <v>912</v>
      </c>
      <c r="G101" s="192" t="s">
        <v>910</v>
      </c>
      <c r="H101" s="193">
        <v>300</v>
      </c>
      <c r="I101" s="194"/>
      <c r="J101" s="195">
        <f t="shared" si="0"/>
        <v>0</v>
      </c>
      <c r="K101" s="191" t="s">
        <v>386</v>
      </c>
      <c r="L101" s="41"/>
      <c r="M101" s="196" t="s">
        <v>19</v>
      </c>
      <c r="N101" s="197" t="s">
        <v>40</v>
      </c>
      <c r="O101" s="66"/>
      <c r="P101" s="198">
        <f t="shared" si="1"/>
        <v>0</v>
      </c>
      <c r="Q101" s="198">
        <v>0</v>
      </c>
      <c r="R101" s="198">
        <f t="shared" si="2"/>
        <v>0</v>
      </c>
      <c r="S101" s="198">
        <v>0</v>
      </c>
      <c r="T101" s="199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0" t="s">
        <v>137</v>
      </c>
      <c r="AT101" s="200" t="s">
        <v>132</v>
      </c>
      <c r="AU101" s="200" t="s">
        <v>79</v>
      </c>
      <c r="AY101" s="19" t="s">
        <v>129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19" t="s">
        <v>77</v>
      </c>
      <c r="BK101" s="201">
        <f t="shared" si="9"/>
        <v>0</v>
      </c>
      <c r="BL101" s="19" t="s">
        <v>137</v>
      </c>
      <c r="BM101" s="200" t="s">
        <v>156</v>
      </c>
    </row>
    <row r="102" spans="1:65" s="2" customFormat="1" ht="16.5" customHeight="1">
      <c r="A102" s="36"/>
      <c r="B102" s="37"/>
      <c r="C102" s="189" t="s">
        <v>149</v>
      </c>
      <c r="D102" s="189" t="s">
        <v>132</v>
      </c>
      <c r="E102" s="190" t="s">
        <v>913</v>
      </c>
      <c r="F102" s="191" t="s">
        <v>914</v>
      </c>
      <c r="G102" s="192" t="s">
        <v>910</v>
      </c>
      <c r="H102" s="193">
        <v>125</v>
      </c>
      <c r="I102" s="194"/>
      <c r="J102" s="195">
        <f t="shared" si="0"/>
        <v>0</v>
      </c>
      <c r="K102" s="191" t="s">
        <v>386</v>
      </c>
      <c r="L102" s="41"/>
      <c r="M102" s="196" t="s">
        <v>19</v>
      </c>
      <c r="N102" s="197" t="s">
        <v>40</v>
      </c>
      <c r="O102" s="66"/>
      <c r="P102" s="198">
        <f t="shared" si="1"/>
        <v>0</v>
      </c>
      <c r="Q102" s="198">
        <v>0</v>
      </c>
      <c r="R102" s="198">
        <f t="shared" si="2"/>
        <v>0</v>
      </c>
      <c r="S102" s="198">
        <v>0</v>
      </c>
      <c r="T102" s="199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0" t="s">
        <v>137</v>
      </c>
      <c r="AT102" s="200" t="s">
        <v>132</v>
      </c>
      <c r="AU102" s="200" t="s">
        <v>79</v>
      </c>
      <c r="AY102" s="19" t="s">
        <v>129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19" t="s">
        <v>77</v>
      </c>
      <c r="BK102" s="201">
        <f t="shared" si="9"/>
        <v>0</v>
      </c>
      <c r="BL102" s="19" t="s">
        <v>137</v>
      </c>
      <c r="BM102" s="200" t="s">
        <v>159</v>
      </c>
    </row>
    <row r="103" spans="1:65" s="2" customFormat="1" ht="16.5" customHeight="1">
      <c r="A103" s="36"/>
      <c r="B103" s="37"/>
      <c r="C103" s="189" t="s">
        <v>160</v>
      </c>
      <c r="D103" s="189" t="s">
        <v>132</v>
      </c>
      <c r="E103" s="190" t="s">
        <v>915</v>
      </c>
      <c r="F103" s="191" t="s">
        <v>916</v>
      </c>
      <c r="G103" s="192" t="s">
        <v>910</v>
      </c>
      <c r="H103" s="193">
        <v>210</v>
      </c>
      <c r="I103" s="194"/>
      <c r="J103" s="195">
        <f t="shared" si="0"/>
        <v>0</v>
      </c>
      <c r="K103" s="191" t="s">
        <v>386</v>
      </c>
      <c r="L103" s="41"/>
      <c r="M103" s="196" t="s">
        <v>19</v>
      </c>
      <c r="N103" s="197" t="s">
        <v>40</v>
      </c>
      <c r="O103" s="66"/>
      <c r="P103" s="198">
        <f t="shared" si="1"/>
        <v>0</v>
      </c>
      <c r="Q103" s="198">
        <v>0</v>
      </c>
      <c r="R103" s="198">
        <f t="shared" si="2"/>
        <v>0</v>
      </c>
      <c r="S103" s="198">
        <v>0</v>
      </c>
      <c r="T103" s="199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0" t="s">
        <v>137</v>
      </c>
      <c r="AT103" s="200" t="s">
        <v>132</v>
      </c>
      <c r="AU103" s="200" t="s">
        <v>79</v>
      </c>
      <c r="AY103" s="19" t="s">
        <v>129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19" t="s">
        <v>77</v>
      </c>
      <c r="BK103" s="201">
        <f t="shared" si="9"/>
        <v>0</v>
      </c>
      <c r="BL103" s="19" t="s">
        <v>137</v>
      </c>
      <c r="BM103" s="200" t="s">
        <v>163</v>
      </c>
    </row>
    <row r="104" spans="1:65" s="2" customFormat="1" ht="16.5" customHeight="1">
      <c r="A104" s="36"/>
      <c r="B104" s="37"/>
      <c r="C104" s="189" t="s">
        <v>152</v>
      </c>
      <c r="D104" s="189" t="s">
        <v>132</v>
      </c>
      <c r="E104" s="190" t="s">
        <v>917</v>
      </c>
      <c r="F104" s="191" t="s">
        <v>918</v>
      </c>
      <c r="G104" s="192" t="s">
        <v>910</v>
      </c>
      <c r="H104" s="193">
        <v>40</v>
      </c>
      <c r="I104" s="194"/>
      <c r="J104" s="195">
        <f t="shared" si="0"/>
        <v>0</v>
      </c>
      <c r="K104" s="191" t="s">
        <v>386</v>
      </c>
      <c r="L104" s="41"/>
      <c r="M104" s="196" t="s">
        <v>19</v>
      </c>
      <c r="N104" s="197" t="s">
        <v>40</v>
      </c>
      <c r="O104" s="66"/>
      <c r="P104" s="198">
        <f t="shared" si="1"/>
        <v>0</v>
      </c>
      <c r="Q104" s="198">
        <v>0</v>
      </c>
      <c r="R104" s="198">
        <f t="shared" si="2"/>
        <v>0</v>
      </c>
      <c r="S104" s="198">
        <v>0</v>
      </c>
      <c r="T104" s="199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0" t="s">
        <v>137</v>
      </c>
      <c r="AT104" s="200" t="s">
        <v>132</v>
      </c>
      <c r="AU104" s="200" t="s">
        <v>79</v>
      </c>
      <c r="AY104" s="19" t="s">
        <v>129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19" t="s">
        <v>77</v>
      </c>
      <c r="BK104" s="201">
        <f t="shared" si="9"/>
        <v>0</v>
      </c>
      <c r="BL104" s="19" t="s">
        <v>137</v>
      </c>
      <c r="BM104" s="200" t="s">
        <v>178</v>
      </c>
    </row>
    <row r="105" spans="1:65" s="2" customFormat="1" ht="16.5" customHeight="1">
      <c r="A105" s="36"/>
      <c r="B105" s="37"/>
      <c r="C105" s="189" t="s">
        <v>130</v>
      </c>
      <c r="D105" s="189" t="s">
        <v>132</v>
      </c>
      <c r="E105" s="190" t="s">
        <v>919</v>
      </c>
      <c r="F105" s="191" t="s">
        <v>920</v>
      </c>
      <c r="G105" s="192" t="s">
        <v>910</v>
      </c>
      <c r="H105" s="193">
        <v>35</v>
      </c>
      <c r="I105" s="194"/>
      <c r="J105" s="195">
        <f t="shared" si="0"/>
        <v>0</v>
      </c>
      <c r="K105" s="191" t="s">
        <v>386</v>
      </c>
      <c r="L105" s="41"/>
      <c r="M105" s="196" t="s">
        <v>19</v>
      </c>
      <c r="N105" s="197" t="s">
        <v>40</v>
      </c>
      <c r="O105" s="66"/>
      <c r="P105" s="198">
        <f t="shared" si="1"/>
        <v>0</v>
      </c>
      <c r="Q105" s="198">
        <v>0</v>
      </c>
      <c r="R105" s="198">
        <f t="shared" si="2"/>
        <v>0</v>
      </c>
      <c r="S105" s="198">
        <v>0</v>
      </c>
      <c r="T105" s="199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0" t="s">
        <v>137</v>
      </c>
      <c r="AT105" s="200" t="s">
        <v>132</v>
      </c>
      <c r="AU105" s="200" t="s">
        <v>79</v>
      </c>
      <c r="AY105" s="19" t="s">
        <v>129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19" t="s">
        <v>77</v>
      </c>
      <c r="BK105" s="201">
        <f t="shared" si="9"/>
        <v>0</v>
      </c>
      <c r="BL105" s="19" t="s">
        <v>137</v>
      </c>
      <c r="BM105" s="200" t="s">
        <v>182</v>
      </c>
    </row>
    <row r="106" spans="1:65" s="2" customFormat="1" ht="16.5" customHeight="1">
      <c r="A106" s="36"/>
      <c r="B106" s="37"/>
      <c r="C106" s="189" t="s">
        <v>156</v>
      </c>
      <c r="D106" s="189" t="s">
        <v>132</v>
      </c>
      <c r="E106" s="190" t="s">
        <v>921</v>
      </c>
      <c r="F106" s="191" t="s">
        <v>922</v>
      </c>
      <c r="G106" s="192" t="s">
        <v>910</v>
      </c>
      <c r="H106" s="193">
        <v>190</v>
      </c>
      <c r="I106" s="194"/>
      <c r="J106" s="195">
        <f t="shared" si="0"/>
        <v>0</v>
      </c>
      <c r="K106" s="191" t="s">
        <v>386</v>
      </c>
      <c r="L106" s="41"/>
      <c r="M106" s="196" t="s">
        <v>19</v>
      </c>
      <c r="N106" s="197" t="s">
        <v>40</v>
      </c>
      <c r="O106" s="66"/>
      <c r="P106" s="198">
        <f t="shared" si="1"/>
        <v>0</v>
      </c>
      <c r="Q106" s="198">
        <v>0</v>
      </c>
      <c r="R106" s="198">
        <f t="shared" si="2"/>
        <v>0</v>
      </c>
      <c r="S106" s="198">
        <v>0</v>
      </c>
      <c r="T106" s="199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0" t="s">
        <v>137</v>
      </c>
      <c r="AT106" s="200" t="s">
        <v>132</v>
      </c>
      <c r="AU106" s="200" t="s">
        <v>79</v>
      </c>
      <c r="AY106" s="19" t="s">
        <v>129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19" t="s">
        <v>77</v>
      </c>
      <c r="BK106" s="201">
        <f t="shared" si="9"/>
        <v>0</v>
      </c>
      <c r="BL106" s="19" t="s">
        <v>137</v>
      </c>
      <c r="BM106" s="200" t="s">
        <v>189</v>
      </c>
    </row>
    <row r="107" spans="1:65" s="2" customFormat="1" ht="16.5" customHeight="1">
      <c r="A107" s="36"/>
      <c r="B107" s="37"/>
      <c r="C107" s="189" t="s">
        <v>195</v>
      </c>
      <c r="D107" s="189" t="s">
        <v>132</v>
      </c>
      <c r="E107" s="190" t="s">
        <v>923</v>
      </c>
      <c r="F107" s="191" t="s">
        <v>924</v>
      </c>
      <c r="G107" s="192" t="s">
        <v>910</v>
      </c>
      <c r="H107" s="193">
        <v>25</v>
      </c>
      <c r="I107" s="194"/>
      <c r="J107" s="195">
        <f t="shared" si="0"/>
        <v>0</v>
      </c>
      <c r="K107" s="191" t="s">
        <v>386</v>
      </c>
      <c r="L107" s="41"/>
      <c r="M107" s="196" t="s">
        <v>19</v>
      </c>
      <c r="N107" s="197" t="s">
        <v>40</v>
      </c>
      <c r="O107" s="66"/>
      <c r="P107" s="198">
        <f t="shared" si="1"/>
        <v>0</v>
      </c>
      <c r="Q107" s="198">
        <v>0</v>
      </c>
      <c r="R107" s="198">
        <f t="shared" si="2"/>
        <v>0</v>
      </c>
      <c r="S107" s="198">
        <v>0</v>
      </c>
      <c r="T107" s="199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0" t="s">
        <v>137</v>
      </c>
      <c r="AT107" s="200" t="s">
        <v>132</v>
      </c>
      <c r="AU107" s="200" t="s">
        <v>79</v>
      </c>
      <c r="AY107" s="19" t="s">
        <v>129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19" t="s">
        <v>77</v>
      </c>
      <c r="BK107" s="201">
        <f t="shared" si="9"/>
        <v>0</v>
      </c>
      <c r="BL107" s="19" t="s">
        <v>137</v>
      </c>
      <c r="BM107" s="200" t="s">
        <v>199</v>
      </c>
    </row>
    <row r="108" spans="1:65" s="2" customFormat="1" ht="16.5" customHeight="1">
      <c r="A108" s="36"/>
      <c r="B108" s="37"/>
      <c r="C108" s="189" t="s">
        <v>159</v>
      </c>
      <c r="D108" s="189" t="s">
        <v>132</v>
      </c>
      <c r="E108" s="190" t="s">
        <v>925</v>
      </c>
      <c r="F108" s="191" t="s">
        <v>926</v>
      </c>
      <c r="G108" s="192" t="s">
        <v>910</v>
      </c>
      <c r="H108" s="193">
        <v>5</v>
      </c>
      <c r="I108" s="194"/>
      <c r="J108" s="195">
        <f t="shared" si="0"/>
        <v>0</v>
      </c>
      <c r="K108" s="191" t="s">
        <v>386</v>
      </c>
      <c r="L108" s="41"/>
      <c r="M108" s="196" t="s">
        <v>19</v>
      </c>
      <c r="N108" s="197" t="s">
        <v>40</v>
      </c>
      <c r="O108" s="66"/>
      <c r="P108" s="198">
        <f t="shared" si="1"/>
        <v>0</v>
      </c>
      <c r="Q108" s="198">
        <v>0</v>
      </c>
      <c r="R108" s="198">
        <f t="shared" si="2"/>
        <v>0</v>
      </c>
      <c r="S108" s="198">
        <v>0</v>
      </c>
      <c r="T108" s="199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0" t="s">
        <v>137</v>
      </c>
      <c r="AT108" s="200" t="s">
        <v>132</v>
      </c>
      <c r="AU108" s="200" t="s">
        <v>79</v>
      </c>
      <c r="AY108" s="19" t="s">
        <v>129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19" t="s">
        <v>77</v>
      </c>
      <c r="BK108" s="201">
        <f t="shared" si="9"/>
        <v>0</v>
      </c>
      <c r="BL108" s="19" t="s">
        <v>137</v>
      </c>
      <c r="BM108" s="200" t="s">
        <v>203</v>
      </c>
    </row>
    <row r="109" spans="1:65" s="2" customFormat="1" ht="16.5" customHeight="1">
      <c r="A109" s="36"/>
      <c r="B109" s="37"/>
      <c r="C109" s="189" t="s">
        <v>204</v>
      </c>
      <c r="D109" s="189" t="s">
        <v>132</v>
      </c>
      <c r="E109" s="190" t="s">
        <v>927</v>
      </c>
      <c r="F109" s="191" t="s">
        <v>928</v>
      </c>
      <c r="G109" s="192" t="s">
        <v>910</v>
      </c>
      <c r="H109" s="193">
        <v>3</v>
      </c>
      <c r="I109" s="194"/>
      <c r="J109" s="195">
        <f t="shared" si="0"/>
        <v>0</v>
      </c>
      <c r="K109" s="191" t="s">
        <v>386</v>
      </c>
      <c r="L109" s="41"/>
      <c r="M109" s="196" t="s">
        <v>19</v>
      </c>
      <c r="N109" s="197" t="s">
        <v>40</v>
      </c>
      <c r="O109" s="66"/>
      <c r="P109" s="198">
        <f t="shared" si="1"/>
        <v>0</v>
      </c>
      <c r="Q109" s="198">
        <v>0</v>
      </c>
      <c r="R109" s="198">
        <f t="shared" si="2"/>
        <v>0</v>
      </c>
      <c r="S109" s="198">
        <v>0</v>
      </c>
      <c r="T109" s="199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0" t="s">
        <v>137</v>
      </c>
      <c r="AT109" s="200" t="s">
        <v>132</v>
      </c>
      <c r="AU109" s="200" t="s">
        <v>79</v>
      </c>
      <c r="AY109" s="19" t="s">
        <v>129</v>
      </c>
      <c r="BE109" s="201">
        <f t="shared" si="4"/>
        <v>0</v>
      </c>
      <c r="BF109" s="201">
        <f t="shared" si="5"/>
        <v>0</v>
      </c>
      <c r="BG109" s="201">
        <f t="shared" si="6"/>
        <v>0</v>
      </c>
      <c r="BH109" s="201">
        <f t="shared" si="7"/>
        <v>0</v>
      </c>
      <c r="BI109" s="201">
        <f t="shared" si="8"/>
        <v>0</v>
      </c>
      <c r="BJ109" s="19" t="s">
        <v>77</v>
      </c>
      <c r="BK109" s="201">
        <f t="shared" si="9"/>
        <v>0</v>
      </c>
      <c r="BL109" s="19" t="s">
        <v>137</v>
      </c>
      <c r="BM109" s="200" t="s">
        <v>207</v>
      </c>
    </row>
    <row r="110" spans="1:65" s="2" customFormat="1" ht="16.5" customHeight="1">
      <c r="A110" s="36"/>
      <c r="B110" s="37"/>
      <c r="C110" s="189" t="s">
        <v>163</v>
      </c>
      <c r="D110" s="189" t="s">
        <v>132</v>
      </c>
      <c r="E110" s="190" t="s">
        <v>929</v>
      </c>
      <c r="F110" s="191" t="s">
        <v>930</v>
      </c>
      <c r="G110" s="192" t="s">
        <v>910</v>
      </c>
      <c r="H110" s="193">
        <v>3</v>
      </c>
      <c r="I110" s="194"/>
      <c r="J110" s="195">
        <f t="shared" si="0"/>
        <v>0</v>
      </c>
      <c r="K110" s="191" t="s">
        <v>386</v>
      </c>
      <c r="L110" s="41"/>
      <c r="M110" s="196" t="s">
        <v>19</v>
      </c>
      <c r="N110" s="197" t="s">
        <v>40</v>
      </c>
      <c r="O110" s="66"/>
      <c r="P110" s="198">
        <f t="shared" si="1"/>
        <v>0</v>
      </c>
      <c r="Q110" s="198">
        <v>0</v>
      </c>
      <c r="R110" s="198">
        <f t="shared" si="2"/>
        <v>0</v>
      </c>
      <c r="S110" s="198">
        <v>0</v>
      </c>
      <c r="T110" s="199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0" t="s">
        <v>137</v>
      </c>
      <c r="AT110" s="200" t="s">
        <v>132</v>
      </c>
      <c r="AU110" s="200" t="s">
        <v>79</v>
      </c>
      <c r="AY110" s="19" t="s">
        <v>129</v>
      </c>
      <c r="BE110" s="201">
        <f t="shared" si="4"/>
        <v>0</v>
      </c>
      <c r="BF110" s="201">
        <f t="shared" si="5"/>
        <v>0</v>
      </c>
      <c r="BG110" s="201">
        <f t="shared" si="6"/>
        <v>0</v>
      </c>
      <c r="BH110" s="201">
        <f t="shared" si="7"/>
        <v>0</v>
      </c>
      <c r="BI110" s="201">
        <f t="shared" si="8"/>
        <v>0</v>
      </c>
      <c r="BJ110" s="19" t="s">
        <v>77</v>
      </c>
      <c r="BK110" s="201">
        <f t="shared" si="9"/>
        <v>0</v>
      </c>
      <c r="BL110" s="19" t="s">
        <v>137</v>
      </c>
      <c r="BM110" s="200" t="s">
        <v>211</v>
      </c>
    </row>
    <row r="111" spans="1:65" s="2" customFormat="1" ht="16.5" customHeight="1">
      <c r="A111" s="36"/>
      <c r="B111" s="37"/>
      <c r="C111" s="189" t="s">
        <v>8</v>
      </c>
      <c r="D111" s="189" t="s">
        <v>132</v>
      </c>
      <c r="E111" s="190" t="s">
        <v>931</v>
      </c>
      <c r="F111" s="191" t="s">
        <v>932</v>
      </c>
      <c r="G111" s="192" t="s">
        <v>910</v>
      </c>
      <c r="H111" s="193">
        <v>4</v>
      </c>
      <c r="I111" s="194"/>
      <c r="J111" s="195">
        <f t="shared" si="0"/>
        <v>0</v>
      </c>
      <c r="K111" s="191" t="s">
        <v>386</v>
      </c>
      <c r="L111" s="41"/>
      <c r="M111" s="196" t="s">
        <v>19</v>
      </c>
      <c r="N111" s="197" t="s">
        <v>40</v>
      </c>
      <c r="O111" s="66"/>
      <c r="P111" s="198">
        <f t="shared" si="1"/>
        <v>0</v>
      </c>
      <c r="Q111" s="198">
        <v>0</v>
      </c>
      <c r="R111" s="198">
        <f t="shared" si="2"/>
        <v>0</v>
      </c>
      <c r="S111" s="198">
        <v>0</v>
      </c>
      <c r="T111" s="199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0" t="s">
        <v>137</v>
      </c>
      <c r="AT111" s="200" t="s">
        <v>132</v>
      </c>
      <c r="AU111" s="200" t="s">
        <v>79</v>
      </c>
      <c r="AY111" s="19" t="s">
        <v>129</v>
      </c>
      <c r="BE111" s="201">
        <f t="shared" si="4"/>
        <v>0</v>
      </c>
      <c r="BF111" s="201">
        <f t="shared" si="5"/>
        <v>0</v>
      </c>
      <c r="BG111" s="201">
        <f t="shared" si="6"/>
        <v>0</v>
      </c>
      <c r="BH111" s="201">
        <f t="shared" si="7"/>
        <v>0</v>
      </c>
      <c r="BI111" s="201">
        <f t="shared" si="8"/>
        <v>0</v>
      </c>
      <c r="BJ111" s="19" t="s">
        <v>77</v>
      </c>
      <c r="BK111" s="201">
        <f t="shared" si="9"/>
        <v>0</v>
      </c>
      <c r="BL111" s="19" t="s">
        <v>137</v>
      </c>
      <c r="BM111" s="200" t="s">
        <v>214</v>
      </c>
    </row>
    <row r="112" spans="1:65" s="2" customFormat="1" ht="16.5" customHeight="1">
      <c r="A112" s="36"/>
      <c r="B112" s="37"/>
      <c r="C112" s="189" t="s">
        <v>178</v>
      </c>
      <c r="D112" s="189" t="s">
        <v>132</v>
      </c>
      <c r="E112" s="190" t="s">
        <v>933</v>
      </c>
      <c r="F112" s="191" t="s">
        <v>934</v>
      </c>
      <c r="G112" s="192" t="s">
        <v>910</v>
      </c>
      <c r="H112" s="193">
        <v>8</v>
      </c>
      <c r="I112" s="194"/>
      <c r="J112" s="195">
        <f t="shared" si="0"/>
        <v>0</v>
      </c>
      <c r="K112" s="191" t="s">
        <v>386</v>
      </c>
      <c r="L112" s="41"/>
      <c r="M112" s="196" t="s">
        <v>19</v>
      </c>
      <c r="N112" s="197" t="s">
        <v>40</v>
      </c>
      <c r="O112" s="66"/>
      <c r="P112" s="198">
        <f t="shared" si="1"/>
        <v>0</v>
      </c>
      <c r="Q112" s="198">
        <v>0</v>
      </c>
      <c r="R112" s="198">
        <f t="shared" si="2"/>
        <v>0</v>
      </c>
      <c r="S112" s="198">
        <v>0</v>
      </c>
      <c r="T112" s="199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0" t="s">
        <v>137</v>
      </c>
      <c r="AT112" s="200" t="s">
        <v>132</v>
      </c>
      <c r="AU112" s="200" t="s">
        <v>79</v>
      </c>
      <c r="AY112" s="19" t="s">
        <v>129</v>
      </c>
      <c r="BE112" s="201">
        <f t="shared" si="4"/>
        <v>0</v>
      </c>
      <c r="BF112" s="201">
        <f t="shared" si="5"/>
        <v>0</v>
      </c>
      <c r="BG112" s="201">
        <f t="shared" si="6"/>
        <v>0</v>
      </c>
      <c r="BH112" s="201">
        <f t="shared" si="7"/>
        <v>0</v>
      </c>
      <c r="BI112" s="201">
        <f t="shared" si="8"/>
        <v>0</v>
      </c>
      <c r="BJ112" s="19" t="s">
        <v>77</v>
      </c>
      <c r="BK112" s="201">
        <f t="shared" si="9"/>
        <v>0</v>
      </c>
      <c r="BL112" s="19" t="s">
        <v>137</v>
      </c>
      <c r="BM112" s="200" t="s">
        <v>223</v>
      </c>
    </row>
    <row r="113" spans="1:65" s="2" customFormat="1" ht="16.5" customHeight="1">
      <c r="A113" s="36"/>
      <c r="B113" s="37"/>
      <c r="C113" s="189" t="s">
        <v>230</v>
      </c>
      <c r="D113" s="189" t="s">
        <v>132</v>
      </c>
      <c r="E113" s="190" t="s">
        <v>935</v>
      </c>
      <c r="F113" s="191" t="s">
        <v>936</v>
      </c>
      <c r="G113" s="192" t="s">
        <v>829</v>
      </c>
      <c r="H113" s="193">
        <v>1</v>
      </c>
      <c r="I113" s="194"/>
      <c r="J113" s="195">
        <f t="shared" si="0"/>
        <v>0</v>
      </c>
      <c r="K113" s="191" t="s">
        <v>386</v>
      </c>
      <c r="L113" s="41"/>
      <c r="M113" s="196" t="s">
        <v>19</v>
      </c>
      <c r="N113" s="197" t="s">
        <v>40</v>
      </c>
      <c r="O113" s="66"/>
      <c r="P113" s="198">
        <f t="shared" si="1"/>
        <v>0</v>
      </c>
      <c r="Q113" s="198">
        <v>0</v>
      </c>
      <c r="R113" s="198">
        <f t="shared" si="2"/>
        <v>0</v>
      </c>
      <c r="S113" s="198">
        <v>0</v>
      </c>
      <c r="T113" s="199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0" t="s">
        <v>137</v>
      </c>
      <c r="AT113" s="200" t="s">
        <v>132</v>
      </c>
      <c r="AU113" s="200" t="s">
        <v>79</v>
      </c>
      <c r="AY113" s="19" t="s">
        <v>129</v>
      </c>
      <c r="BE113" s="201">
        <f t="shared" si="4"/>
        <v>0</v>
      </c>
      <c r="BF113" s="201">
        <f t="shared" si="5"/>
        <v>0</v>
      </c>
      <c r="BG113" s="201">
        <f t="shared" si="6"/>
        <v>0</v>
      </c>
      <c r="BH113" s="201">
        <f t="shared" si="7"/>
        <v>0</v>
      </c>
      <c r="BI113" s="201">
        <f t="shared" si="8"/>
        <v>0</v>
      </c>
      <c r="BJ113" s="19" t="s">
        <v>77</v>
      </c>
      <c r="BK113" s="201">
        <f t="shared" si="9"/>
        <v>0</v>
      </c>
      <c r="BL113" s="19" t="s">
        <v>137</v>
      </c>
      <c r="BM113" s="200" t="s">
        <v>233</v>
      </c>
    </row>
    <row r="114" spans="1:65" s="2" customFormat="1" ht="24" customHeight="1">
      <c r="A114" s="36"/>
      <c r="B114" s="37"/>
      <c r="C114" s="189" t="s">
        <v>182</v>
      </c>
      <c r="D114" s="189" t="s">
        <v>132</v>
      </c>
      <c r="E114" s="190" t="s">
        <v>937</v>
      </c>
      <c r="F114" s="191" t="s">
        <v>938</v>
      </c>
      <c r="G114" s="192" t="s">
        <v>910</v>
      </c>
      <c r="H114" s="193">
        <v>24</v>
      </c>
      <c r="I114" s="194"/>
      <c r="J114" s="195">
        <f t="shared" si="0"/>
        <v>0</v>
      </c>
      <c r="K114" s="191" t="s">
        <v>386</v>
      </c>
      <c r="L114" s="41"/>
      <c r="M114" s="196" t="s">
        <v>19</v>
      </c>
      <c r="N114" s="197" t="s">
        <v>40</v>
      </c>
      <c r="O114" s="66"/>
      <c r="P114" s="198">
        <f t="shared" si="1"/>
        <v>0</v>
      </c>
      <c r="Q114" s="198">
        <v>0</v>
      </c>
      <c r="R114" s="198">
        <f t="shared" si="2"/>
        <v>0</v>
      </c>
      <c r="S114" s="198">
        <v>0</v>
      </c>
      <c r="T114" s="199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0" t="s">
        <v>137</v>
      </c>
      <c r="AT114" s="200" t="s">
        <v>132</v>
      </c>
      <c r="AU114" s="200" t="s">
        <v>79</v>
      </c>
      <c r="AY114" s="19" t="s">
        <v>129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19" t="s">
        <v>77</v>
      </c>
      <c r="BK114" s="201">
        <f t="shared" si="9"/>
        <v>0</v>
      </c>
      <c r="BL114" s="19" t="s">
        <v>137</v>
      </c>
      <c r="BM114" s="200" t="s">
        <v>236</v>
      </c>
    </row>
    <row r="115" spans="1:65" s="2" customFormat="1" ht="16.5" customHeight="1">
      <c r="A115" s="36"/>
      <c r="B115" s="37"/>
      <c r="C115" s="189" t="s">
        <v>239</v>
      </c>
      <c r="D115" s="189" t="s">
        <v>132</v>
      </c>
      <c r="E115" s="190" t="s">
        <v>939</v>
      </c>
      <c r="F115" s="191" t="s">
        <v>940</v>
      </c>
      <c r="G115" s="192" t="s">
        <v>910</v>
      </c>
      <c r="H115" s="193">
        <v>20</v>
      </c>
      <c r="I115" s="194"/>
      <c r="J115" s="195">
        <f t="shared" si="0"/>
        <v>0</v>
      </c>
      <c r="K115" s="191" t="s">
        <v>386</v>
      </c>
      <c r="L115" s="41"/>
      <c r="M115" s="196" t="s">
        <v>19</v>
      </c>
      <c r="N115" s="197" t="s">
        <v>40</v>
      </c>
      <c r="O115" s="66"/>
      <c r="P115" s="198">
        <f t="shared" si="1"/>
        <v>0</v>
      </c>
      <c r="Q115" s="198">
        <v>0</v>
      </c>
      <c r="R115" s="198">
        <f t="shared" si="2"/>
        <v>0</v>
      </c>
      <c r="S115" s="198">
        <v>0</v>
      </c>
      <c r="T115" s="199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0" t="s">
        <v>137</v>
      </c>
      <c r="AT115" s="200" t="s">
        <v>132</v>
      </c>
      <c r="AU115" s="200" t="s">
        <v>79</v>
      </c>
      <c r="AY115" s="19" t="s">
        <v>129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19" t="s">
        <v>77</v>
      </c>
      <c r="BK115" s="201">
        <f t="shared" si="9"/>
        <v>0</v>
      </c>
      <c r="BL115" s="19" t="s">
        <v>137</v>
      </c>
      <c r="BM115" s="200" t="s">
        <v>243</v>
      </c>
    </row>
    <row r="116" spans="1:65" s="2" customFormat="1" ht="16.5" customHeight="1">
      <c r="A116" s="36"/>
      <c r="B116" s="37"/>
      <c r="C116" s="189" t="s">
        <v>189</v>
      </c>
      <c r="D116" s="189" t="s">
        <v>132</v>
      </c>
      <c r="E116" s="190" t="s">
        <v>941</v>
      </c>
      <c r="F116" s="191" t="s">
        <v>942</v>
      </c>
      <c r="G116" s="192" t="s">
        <v>943</v>
      </c>
      <c r="H116" s="193">
        <v>20</v>
      </c>
      <c r="I116" s="194"/>
      <c r="J116" s="195">
        <f t="shared" si="0"/>
        <v>0</v>
      </c>
      <c r="K116" s="191" t="s">
        <v>386</v>
      </c>
      <c r="L116" s="41"/>
      <c r="M116" s="196" t="s">
        <v>19</v>
      </c>
      <c r="N116" s="197" t="s">
        <v>40</v>
      </c>
      <c r="O116" s="66"/>
      <c r="P116" s="198">
        <f t="shared" si="1"/>
        <v>0</v>
      </c>
      <c r="Q116" s="198">
        <v>0</v>
      </c>
      <c r="R116" s="198">
        <f t="shared" si="2"/>
        <v>0</v>
      </c>
      <c r="S116" s="198">
        <v>0</v>
      </c>
      <c r="T116" s="199">
        <f t="shared" si="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0" t="s">
        <v>137</v>
      </c>
      <c r="AT116" s="200" t="s">
        <v>132</v>
      </c>
      <c r="AU116" s="200" t="s">
        <v>79</v>
      </c>
      <c r="AY116" s="19" t="s">
        <v>129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19" t="s">
        <v>77</v>
      </c>
      <c r="BK116" s="201">
        <f t="shared" si="9"/>
        <v>0</v>
      </c>
      <c r="BL116" s="19" t="s">
        <v>137</v>
      </c>
      <c r="BM116" s="200" t="s">
        <v>246</v>
      </c>
    </row>
    <row r="117" spans="1:65" s="2" customFormat="1" ht="16.5" customHeight="1">
      <c r="A117" s="36"/>
      <c r="B117" s="37"/>
      <c r="C117" s="189" t="s">
        <v>7</v>
      </c>
      <c r="D117" s="189" t="s">
        <v>132</v>
      </c>
      <c r="E117" s="190" t="s">
        <v>944</v>
      </c>
      <c r="F117" s="191" t="s">
        <v>945</v>
      </c>
      <c r="G117" s="192" t="s">
        <v>943</v>
      </c>
      <c r="H117" s="193">
        <v>12</v>
      </c>
      <c r="I117" s="194"/>
      <c r="J117" s="195">
        <f t="shared" si="0"/>
        <v>0</v>
      </c>
      <c r="K117" s="191" t="s">
        <v>386</v>
      </c>
      <c r="L117" s="41"/>
      <c r="M117" s="196" t="s">
        <v>19</v>
      </c>
      <c r="N117" s="197" t="s">
        <v>40</v>
      </c>
      <c r="O117" s="66"/>
      <c r="P117" s="198">
        <f t="shared" si="1"/>
        <v>0</v>
      </c>
      <c r="Q117" s="198">
        <v>0</v>
      </c>
      <c r="R117" s="198">
        <f t="shared" si="2"/>
        <v>0</v>
      </c>
      <c r="S117" s="198">
        <v>0</v>
      </c>
      <c r="T117" s="199">
        <f t="shared" si="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0" t="s">
        <v>137</v>
      </c>
      <c r="AT117" s="200" t="s">
        <v>132</v>
      </c>
      <c r="AU117" s="200" t="s">
        <v>79</v>
      </c>
      <c r="AY117" s="19" t="s">
        <v>129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19" t="s">
        <v>77</v>
      </c>
      <c r="BK117" s="201">
        <f t="shared" si="9"/>
        <v>0</v>
      </c>
      <c r="BL117" s="19" t="s">
        <v>137</v>
      </c>
      <c r="BM117" s="200" t="s">
        <v>251</v>
      </c>
    </row>
    <row r="118" spans="1:65" s="12" customFormat="1" ht="22.9" customHeight="1">
      <c r="B118" s="173"/>
      <c r="C118" s="174"/>
      <c r="D118" s="175" t="s">
        <v>68</v>
      </c>
      <c r="E118" s="187" t="s">
        <v>946</v>
      </c>
      <c r="F118" s="187" t="s">
        <v>947</v>
      </c>
      <c r="G118" s="174"/>
      <c r="H118" s="174"/>
      <c r="I118" s="177"/>
      <c r="J118" s="188">
        <f>BK118</f>
        <v>0</v>
      </c>
      <c r="K118" s="174"/>
      <c r="L118" s="179"/>
      <c r="M118" s="180"/>
      <c r="N118" s="181"/>
      <c r="O118" s="181"/>
      <c r="P118" s="182">
        <f>SUM(P119:P123)</f>
        <v>0</v>
      </c>
      <c r="Q118" s="181"/>
      <c r="R118" s="182">
        <f>SUM(R119:R123)</f>
        <v>0</v>
      </c>
      <c r="S118" s="181"/>
      <c r="T118" s="183">
        <f>SUM(T119:T123)</f>
        <v>0</v>
      </c>
      <c r="AR118" s="184" t="s">
        <v>77</v>
      </c>
      <c r="AT118" s="185" t="s">
        <v>68</v>
      </c>
      <c r="AU118" s="185" t="s">
        <v>77</v>
      </c>
      <c r="AY118" s="184" t="s">
        <v>129</v>
      </c>
      <c r="BK118" s="186">
        <f>SUM(BK119:BK123)</f>
        <v>0</v>
      </c>
    </row>
    <row r="119" spans="1:65" s="2" customFormat="1" ht="16.5" customHeight="1">
      <c r="A119" s="36"/>
      <c r="B119" s="37"/>
      <c r="C119" s="189" t="s">
        <v>199</v>
      </c>
      <c r="D119" s="189" t="s">
        <v>132</v>
      </c>
      <c r="E119" s="190" t="s">
        <v>948</v>
      </c>
      <c r="F119" s="191" t="s">
        <v>949</v>
      </c>
      <c r="G119" s="192" t="s">
        <v>910</v>
      </c>
      <c r="H119" s="193">
        <v>24</v>
      </c>
      <c r="I119" s="194"/>
      <c r="J119" s="195">
        <f>ROUND(I119*H119,2)</f>
        <v>0</v>
      </c>
      <c r="K119" s="191" t="s">
        <v>386</v>
      </c>
      <c r="L119" s="41"/>
      <c r="M119" s="196" t="s">
        <v>19</v>
      </c>
      <c r="N119" s="197" t="s">
        <v>40</v>
      </c>
      <c r="O119" s="66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0" t="s">
        <v>137</v>
      </c>
      <c r="AT119" s="200" t="s">
        <v>132</v>
      </c>
      <c r="AU119" s="200" t="s">
        <v>79</v>
      </c>
      <c r="AY119" s="19" t="s">
        <v>129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19" t="s">
        <v>77</v>
      </c>
      <c r="BK119" s="201">
        <f>ROUND(I119*H119,2)</f>
        <v>0</v>
      </c>
      <c r="BL119" s="19" t="s">
        <v>137</v>
      </c>
      <c r="BM119" s="200" t="s">
        <v>255</v>
      </c>
    </row>
    <row r="120" spans="1:65" s="2" customFormat="1" ht="16.5" customHeight="1">
      <c r="A120" s="36"/>
      <c r="B120" s="37"/>
      <c r="C120" s="189" t="s">
        <v>258</v>
      </c>
      <c r="D120" s="189" t="s">
        <v>132</v>
      </c>
      <c r="E120" s="190" t="s">
        <v>917</v>
      </c>
      <c r="F120" s="191" t="s">
        <v>918</v>
      </c>
      <c r="G120" s="192" t="s">
        <v>910</v>
      </c>
      <c r="H120" s="193">
        <v>60</v>
      </c>
      <c r="I120" s="194"/>
      <c r="J120" s="195">
        <f>ROUND(I120*H120,2)</f>
        <v>0</v>
      </c>
      <c r="K120" s="191" t="s">
        <v>386</v>
      </c>
      <c r="L120" s="41"/>
      <c r="M120" s="196" t="s">
        <v>19</v>
      </c>
      <c r="N120" s="197" t="s">
        <v>40</v>
      </c>
      <c r="O120" s="66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0" t="s">
        <v>137</v>
      </c>
      <c r="AT120" s="200" t="s">
        <v>132</v>
      </c>
      <c r="AU120" s="200" t="s">
        <v>79</v>
      </c>
      <c r="AY120" s="19" t="s">
        <v>129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9" t="s">
        <v>77</v>
      </c>
      <c r="BK120" s="201">
        <f>ROUND(I120*H120,2)</f>
        <v>0</v>
      </c>
      <c r="BL120" s="19" t="s">
        <v>137</v>
      </c>
      <c r="BM120" s="200" t="s">
        <v>216</v>
      </c>
    </row>
    <row r="121" spans="1:65" s="2" customFormat="1" ht="16.5" customHeight="1">
      <c r="A121" s="36"/>
      <c r="B121" s="37"/>
      <c r="C121" s="189" t="s">
        <v>203</v>
      </c>
      <c r="D121" s="189" t="s">
        <v>132</v>
      </c>
      <c r="E121" s="190" t="s">
        <v>950</v>
      </c>
      <c r="F121" s="191" t="s">
        <v>951</v>
      </c>
      <c r="G121" s="192" t="s">
        <v>910</v>
      </c>
      <c r="H121" s="193">
        <v>160</v>
      </c>
      <c r="I121" s="194"/>
      <c r="J121" s="195">
        <f>ROUND(I121*H121,2)</f>
        <v>0</v>
      </c>
      <c r="K121" s="191" t="s">
        <v>386</v>
      </c>
      <c r="L121" s="41"/>
      <c r="M121" s="196" t="s">
        <v>19</v>
      </c>
      <c r="N121" s="197" t="s">
        <v>40</v>
      </c>
      <c r="O121" s="66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0" t="s">
        <v>137</v>
      </c>
      <c r="AT121" s="200" t="s">
        <v>132</v>
      </c>
      <c r="AU121" s="200" t="s">
        <v>79</v>
      </c>
      <c r="AY121" s="19" t="s">
        <v>129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9" t="s">
        <v>77</v>
      </c>
      <c r="BK121" s="201">
        <f>ROUND(I121*H121,2)</f>
        <v>0</v>
      </c>
      <c r="BL121" s="19" t="s">
        <v>137</v>
      </c>
      <c r="BM121" s="200" t="s">
        <v>267</v>
      </c>
    </row>
    <row r="122" spans="1:65" s="2" customFormat="1" ht="16.5" customHeight="1">
      <c r="A122" s="36"/>
      <c r="B122" s="37"/>
      <c r="C122" s="189" t="s">
        <v>270</v>
      </c>
      <c r="D122" s="189" t="s">
        <v>132</v>
      </c>
      <c r="E122" s="190" t="s">
        <v>952</v>
      </c>
      <c r="F122" s="191" t="s">
        <v>953</v>
      </c>
      <c r="G122" s="192" t="s">
        <v>242</v>
      </c>
      <c r="H122" s="193">
        <v>24</v>
      </c>
      <c r="I122" s="194"/>
      <c r="J122" s="195">
        <f>ROUND(I122*H122,2)</f>
        <v>0</v>
      </c>
      <c r="K122" s="191" t="s">
        <v>386</v>
      </c>
      <c r="L122" s="41"/>
      <c r="M122" s="196" t="s">
        <v>19</v>
      </c>
      <c r="N122" s="197" t="s">
        <v>40</v>
      </c>
      <c r="O122" s="66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0" t="s">
        <v>137</v>
      </c>
      <c r="AT122" s="200" t="s">
        <v>132</v>
      </c>
      <c r="AU122" s="200" t="s">
        <v>79</v>
      </c>
      <c r="AY122" s="19" t="s">
        <v>129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9" t="s">
        <v>77</v>
      </c>
      <c r="BK122" s="201">
        <f>ROUND(I122*H122,2)</f>
        <v>0</v>
      </c>
      <c r="BL122" s="19" t="s">
        <v>137</v>
      </c>
      <c r="BM122" s="200" t="s">
        <v>273</v>
      </c>
    </row>
    <row r="123" spans="1:65" s="2" customFormat="1" ht="16.5" customHeight="1">
      <c r="A123" s="36"/>
      <c r="B123" s="37"/>
      <c r="C123" s="189" t="s">
        <v>207</v>
      </c>
      <c r="D123" s="189" t="s">
        <v>132</v>
      </c>
      <c r="E123" s="190" t="s">
        <v>954</v>
      </c>
      <c r="F123" s="191" t="s">
        <v>955</v>
      </c>
      <c r="G123" s="192" t="s">
        <v>910</v>
      </c>
      <c r="H123" s="193">
        <v>100</v>
      </c>
      <c r="I123" s="194"/>
      <c r="J123" s="195">
        <f>ROUND(I123*H123,2)</f>
        <v>0</v>
      </c>
      <c r="K123" s="191" t="s">
        <v>386</v>
      </c>
      <c r="L123" s="41"/>
      <c r="M123" s="196" t="s">
        <v>19</v>
      </c>
      <c r="N123" s="197" t="s">
        <v>40</v>
      </c>
      <c r="O123" s="66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0" t="s">
        <v>137</v>
      </c>
      <c r="AT123" s="200" t="s">
        <v>132</v>
      </c>
      <c r="AU123" s="200" t="s">
        <v>79</v>
      </c>
      <c r="AY123" s="19" t="s">
        <v>129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9" t="s">
        <v>77</v>
      </c>
      <c r="BK123" s="201">
        <f>ROUND(I123*H123,2)</f>
        <v>0</v>
      </c>
      <c r="BL123" s="19" t="s">
        <v>137</v>
      </c>
      <c r="BM123" s="200" t="s">
        <v>315</v>
      </c>
    </row>
    <row r="124" spans="1:65" s="12" customFormat="1" ht="22.9" customHeight="1">
      <c r="B124" s="173"/>
      <c r="C124" s="174"/>
      <c r="D124" s="175" t="s">
        <v>68</v>
      </c>
      <c r="E124" s="187" t="s">
        <v>956</v>
      </c>
      <c r="F124" s="187" t="s">
        <v>957</v>
      </c>
      <c r="G124" s="174"/>
      <c r="H124" s="174"/>
      <c r="I124" s="177"/>
      <c r="J124" s="188">
        <f>BK124</f>
        <v>0</v>
      </c>
      <c r="K124" s="174"/>
      <c r="L124" s="179"/>
      <c r="M124" s="180"/>
      <c r="N124" s="181"/>
      <c r="O124" s="181"/>
      <c r="P124" s="182">
        <f>SUM(P125:P136)</f>
        <v>0</v>
      </c>
      <c r="Q124" s="181"/>
      <c r="R124" s="182">
        <f>SUM(R125:R136)</f>
        <v>0</v>
      </c>
      <c r="S124" s="181"/>
      <c r="T124" s="183">
        <f>SUM(T125:T136)</f>
        <v>0</v>
      </c>
      <c r="AR124" s="184" t="s">
        <v>77</v>
      </c>
      <c r="AT124" s="185" t="s">
        <v>68</v>
      </c>
      <c r="AU124" s="185" t="s">
        <v>77</v>
      </c>
      <c r="AY124" s="184" t="s">
        <v>129</v>
      </c>
      <c r="BK124" s="186">
        <f>SUM(BK125:BK136)</f>
        <v>0</v>
      </c>
    </row>
    <row r="125" spans="1:65" s="2" customFormat="1" ht="16.5" customHeight="1">
      <c r="A125" s="36"/>
      <c r="B125" s="37"/>
      <c r="C125" s="189" t="s">
        <v>316</v>
      </c>
      <c r="D125" s="189" t="s">
        <v>132</v>
      </c>
      <c r="E125" s="190" t="s">
        <v>958</v>
      </c>
      <c r="F125" s="191" t="s">
        <v>959</v>
      </c>
      <c r="G125" s="192" t="s">
        <v>202</v>
      </c>
      <c r="H125" s="193">
        <v>560</v>
      </c>
      <c r="I125" s="194"/>
      <c r="J125" s="195">
        <f t="shared" ref="J125:J136" si="10">ROUND(I125*H125,2)</f>
        <v>0</v>
      </c>
      <c r="K125" s="191" t="s">
        <v>386</v>
      </c>
      <c r="L125" s="41"/>
      <c r="M125" s="196" t="s">
        <v>19</v>
      </c>
      <c r="N125" s="197" t="s">
        <v>40</v>
      </c>
      <c r="O125" s="66"/>
      <c r="P125" s="198">
        <f t="shared" ref="P125:P136" si="11">O125*H125</f>
        <v>0</v>
      </c>
      <c r="Q125" s="198">
        <v>0</v>
      </c>
      <c r="R125" s="198">
        <f t="shared" ref="R125:R136" si="12">Q125*H125</f>
        <v>0</v>
      </c>
      <c r="S125" s="198">
        <v>0</v>
      </c>
      <c r="T125" s="199">
        <f t="shared" ref="T125:T136" si="13"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0" t="s">
        <v>137</v>
      </c>
      <c r="AT125" s="200" t="s">
        <v>132</v>
      </c>
      <c r="AU125" s="200" t="s">
        <v>79</v>
      </c>
      <c r="AY125" s="19" t="s">
        <v>129</v>
      </c>
      <c r="BE125" s="201">
        <f t="shared" ref="BE125:BE136" si="14">IF(N125="základní",J125,0)</f>
        <v>0</v>
      </c>
      <c r="BF125" s="201">
        <f t="shared" ref="BF125:BF136" si="15">IF(N125="snížená",J125,0)</f>
        <v>0</v>
      </c>
      <c r="BG125" s="201">
        <f t="shared" ref="BG125:BG136" si="16">IF(N125="zákl. přenesená",J125,0)</f>
        <v>0</v>
      </c>
      <c r="BH125" s="201">
        <f t="shared" ref="BH125:BH136" si="17">IF(N125="sníž. přenesená",J125,0)</f>
        <v>0</v>
      </c>
      <c r="BI125" s="201">
        <f t="shared" ref="BI125:BI136" si="18">IF(N125="nulová",J125,0)</f>
        <v>0</v>
      </c>
      <c r="BJ125" s="19" t="s">
        <v>77</v>
      </c>
      <c r="BK125" s="201">
        <f t="shared" ref="BK125:BK136" si="19">ROUND(I125*H125,2)</f>
        <v>0</v>
      </c>
      <c r="BL125" s="19" t="s">
        <v>137</v>
      </c>
      <c r="BM125" s="200" t="s">
        <v>319</v>
      </c>
    </row>
    <row r="126" spans="1:65" s="2" customFormat="1" ht="16.5" customHeight="1">
      <c r="A126" s="36"/>
      <c r="B126" s="37"/>
      <c r="C126" s="189" t="s">
        <v>211</v>
      </c>
      <c r="D126" s="189" t="s">
        <v>132</v>
      </c>
      <c r="E126" s="190" t="s">
        <v>960</v>
      </c>
      <c r="F126" s="191" t="s">
        <v>961</v>
      </c>
      <c r="G126" s="192" t="s">
        <v>202</v>
      </c>
      <c r="H126" s="193">
        <v>120</v>
      </c>
      <c r="I126" s="194"/>
      <c r="J126" s="195">
        <f t="shared" si="10"/>
        <v>0</v>
      </c>
      <c r="K126" s="191" t="s">
        <v>386</v>
      </c>
      <c r="L126" s="41"/>
      <c r="M126" s="196" t="s">
        <v>19</v>
      </c>
      <c r="N126" s="197" t="s">
        <v>40</v>
      </c>
      <c r="O126" s="66"/>
      <c r="P126" s="198">
        <f t="shared" si="11"/>
        <v>0</v>
      </c>
      <c r="Q126" s="198">
        <v>0</v>
      </c>
      <c r="R126" s="198">
        <f t="shared" si="12"/>
        <v>0</v>
      </c>
      <c r="S126" s="198">
        <v>0</v>
      </c>
      <c r="T126" s="199">
        <f t="shared" si="1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0" t="s">
        <v>137</v>
      </c>
      <c r="AT126" s="200" t="s">
        <v>132</v>
      </c>
      <c r="AU126" s="200" t="s">
        <v>79</v>
      </c>
      <c r="AY126" s="19" t="s">
        <v>129</v>
      </c>
      <c r="BE126" s="201">
        <f t="shared" si="14"/>
        <v>0</v>
      </c>
      <c r="BF126" s="201">
        <f t="shared" si="15"/>
        <v>0</v>
      </c>
      <c r="BG126" s="201">
        <f t="shared" si="16"/>
        <v>0</v>
      </c>
      <c r="BH126" s="201">
        <f t="shared" si="17"/>
        <v>0</v>
      </c>
      <c r="BI126" s="201">
        <f t="shared" si="18"/>
        <v>0</v>
      </c>
      <c r="BJ126" s="19" t="s">
        <v>77</v>
      </c>
      <c r="BK126" s="201">
        <f t="shared" si="19"/>
        <v>0</v>
      </c>
      <c r="BL126" s="19" t="s">
        <v>137</v>
      </c>
      <c r="BM126" s="200" t="s">
        <v>324</v>
      </c>
    </row>
    <row r="127" spans="1:65" s="2" customFormat="1" ht="16.5" customHeight="1">
      <c r="A127" s="36"/>
      <c r="B127" s="37"/>
      <c r="C127" s="189" t="s">
        <v>329</v>
      </c>
      <c r="D127" s="189" t="s">
        <v>132</v>
      </c>
      <c r="E127" s="190" t="s">
        <v>962</v>
      </c>
      <c r="F127" s="191" t="s">
        <v>963</v>
      </c>
      <c r="G127" s="192" t="s">
        <v>910</v>
      </c>
      <c r="H127" s="193">
        <v>150</v>
      </c>
      <c r="I127" s="194"/>
      <c r="J127" s="195">
        <f t="shared" si="10"/>
        <v>0</v>
      </c>
      <c r="K127" s="191" t="s">
        <v>386</v>
      </c>
      <c r="L127" s="41"/>
      <c r="M127" s="196" t="s">
        <v>19</v>
      </c>
      <c r="N127" s="197" t="s">
        <v>40</v>
      </c>
      <c r="O127" s="66"/>
      <c r="P127" s="198">
        <f t="shared" si="11"/>
        <v>0</v>
      </c>
      <c r="Q127" s="198">
        <v>0</v>
      </c>
      <c r="R127" s="198">
        <f t="shared" si="12"/>
        <v>0</v>
      </c>
      <c r="S127" s="198">
        <v>0</v>
      </c>
      <c r="T127" s="199">
        <f t="shared" si="1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0" t="s">
        <v>137</v>
      </c>
      <c r="AT127" s="200" t="s">
        <v>132</v>
      </c>
      <c r="AU127" s="200" t="s">
        <v>79</v>
      </c>
      <c r="AY127" s="19" t="s">
        <v>129</v>
      </c>
      <c r="BE127" s="201">
        <f t="shared" si="14"/>
        <v>0</v>
      </c>
      <c r="BF127" s="201">
        <f t="shared" si="15"/>
        <v>0</v>
      </c>
      <c r="BG127" s="201">
        <f t="shared" si="16"/>
        <v>0</v>
      </c>
      <c r="BH127" s="201">
        <f t="shared" si="17"/>
        <v>0</v>
      </c>
      <c r="BI127" s="201">
        <f t="shared" si="18"/>
        <v>0</v>
      </c>
      <c r="BJ127" s="19" t="s">
        <v>77</v>
      </c>
      <c r="BK127" s="201">
        <f t="shared" si="19"/>
        <v>0</v>
      </c>
      <c r="BL127" s="19" t="s">
        <v>137</v>
      </c>
      <c r="BM127" s="200" t="s">
        <v>332</v>
      </c>
    </row>
    <row r="128" spans="1:65" s="2" customFormat="1" ht="16.5" customHeight="1">
      <c r="A128" s="36"/>
      <c r="B128" s="37"/>
      <c r="C128" s="189" t="s">
        <v>214</v>
      </c>
      <c r="D128" s="189" t="s">
        <v>132</v>
      </c>
      <c r="E128" s="190" t="s">
        <v>964</v>
      </c>
      <c r="F128" s="191" t="s">
        <v>965</v>
      </c>
      <c r="G128" s="192" t="s">
        <v>910</v>
      </c>
      <c r="H128" s="193">
        <v>50</v>
      </c>
      <c r="I128" s="194"/>
      <c r="J128" s="195">
        <f t="shared" si="10"/>
        <v>0</v>
      </c>
      <c r="K128" s="191" t="s">
        <v>386</v>
      </c>
      <c r="L128" s="41"/>
      <c r="M128" s="196" t="s">
        <v>19</v>
      </c>
      <c r="N128" s="197" t="s">
        <v>40</v>
      </c>
      <c r="O128" s="66"/>
      <c r="P128" s="198">
        <f t="shared" si="11"/>
        <v>0</v>
      </c>
      <c r="Q128" s="198">
        <v>0</v>
      </c>
      <c r="R128" s="198">
        <f t="shared" si="12"/>
        <v>0</v>
      </c>
      <c r="S128" s="198">
        <v>0</v>
      </c>
      <c r="T128" s="199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0" t="s">
        <v>137</v>
      </c>
      <c r="AT128" s="200" t="s">
        <v>132</v>
      </c>
      <c r="AU128" s="200" t="s">
        <v>79</v>
      </c>
      <c r="AY128" s="19" t="s">
        <v>129</v>
      </c>
      <c r="BE128" s="201">
        <f t="shared" si="14"/>
        <v>0</v>
      </c>
      <c r="BF128" s="201">
        <f t="shared" si="15"/>
        <v>0</v>
      </c>
      <c r="BG128" s="201">
        <f t="shared" si="16"/>
        <v>0</v>
      </c>
      <c r="BH128" s="201">
        <f t="shared" si="17"/>
        <v>0</v>
      </c>
      <c r="BI128" s="201">
        <f t="shared" si="18"/>
        <v>0</v>
      </c>
      <c r="BJ128" s="19" t="s">
        <v>77</v>
      </c>
      <c r="BK128" s="201">
        <f t="shared" si="19"/>
        <v>0</v>
      </c>
      <c r="BL128" s="19" t="s">
        <v>137</v>
      </c>
      <c r="BM128" s="200" t="s">
        <v>340</v>
      </c>
    </row>
    <row r="129" spans="1:65" s="2" customFormat="1" ht="16.5" customHeight="1">
      <c r="A129" s="36"/>
      <c r="B129" s="37"/>
      <c r="C129" s="189" t="s">
        <v>344</v>
      </c>
      <c r="D129" s="189" t="s">
        <v>132</v>
      </c>
      <c r="E129" s="190" t="s">
        <v>966</v>
      </c>
      <c r="F129" s="191" t="s">
        <v>967</v>
      </c>
      <c r="G129" s="192" t="s">
        <v>910</v>
      </c>
      <c r="H129" s="193">
        <v>26</v>
      </c>
      <c r="I129" s="194"/>
      <c r="J129" s="195">
        <f t="shared" si="10"/>
        <v>0</v>
      </c>
      <c r="K129" s="191" t="s">
        <v>386</v>
      </c>
      <c r="L129" s="41"/>
      <c r="M129" s="196" t="s">
        <v>19</v>
      </c>
      <c r="N129" s="197" t="s">
        <v>40</v>
      </c>
      <c r="O129" s="66"/>
      <c r="P129" s="198">
        <f t="shared" si="11"/>
        <v>0</v>
      </c>
      <c r="Q129" s="198">
        <v>0</v>
      </c>
      <c r="R129" s="198">
        <f t="shared" si="12"/>
        <v>0</v>
      </c>
      <c r="S129" s="198">
        <v>0</v>
      </c>
      <c r="T129" s="199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0" t="s">
        <v>137</v>
      </c>
      <c r="AT129" s="200" t="s">
        <v>132</v>
      </c>
      <c r="AU129" s="200" t="s">
        <v>79</v>
      </c>
      <c r="AY129" s="19" t="s">
        <v>129</v>
      </c>
      <c r="BE129" s="201">
        <f t="shared" si="14"/>
        <v>0</v>
      </c>
      <c r="BF129" s="201">
        <f t="shared" si="15"/>
        <v>0</v>
      </c>
      <c r="BG129" s="201">
        <f t="shared" si="16"/>
        <v>0</v>
      </c>
      <c r="BH129" s="201">
        <f t="shared" si="17"/>
        <v>0</v>
      </c>
      <c r="BI129" s="201">
        <f t="shared" si="18"/>
        <v>0</v>
      </c>
      <c r="BJ129" s="19" t="s">
        <v>77</v>
      </c>
      <c r="BK129" s="201">
        <f t="shared" si="19"/>
        <v>0</v>
      </c>
      <c r="BL129" s="19" t="s">
        <v>137</v>
      </c>
      <c r="BM129" s="200" t="s">
        <v>347</v>
      </c>
    </row>
    <row r="130" spans="1:65" s="2" customFormat="1" ht="16.5" customHeight="1">
      <c r="A130" s="36"/>
      <c r="B130" s="37"/>
      <c r="C130" s="189" t="s">
        <v>223</v>
      </c>
      <c r="D130" s="189" t="s">
        <v>132</v>
      </c>
      <c r="E130" s="190" t="s">
        <v>968</v>
      </c>
      <c r="F130" s="191" t="s">
        <v>969</v>
      </c>
      <c r="G130" s="192" t="s">
        <v>910</v>
      </c>
      <c r="H130" s="193">
        <v>20</v>
      </c>
      <c r="I130" s="194"/>
      <c r="J130" s="195">
        <f t="shared" si="10"/>
        <v>0</v>
      </c>
      <c r="K130" s="191" t="s">
        <v>386</v>
      </c>
      <c r="L130" s="41"/>
      <c r="M130" s="196" t="s">
        <v>19</v>
      </c>
      <c r="N130" s="197" t="s">
        <v>40</v>
      </c>
      <c r="O130" s="66"/>
      <c r="P130" s="198">
        <f t="shared" si="11"/>
        <v>0</v>
      </c>
      <c r="Q130" s="198">
        <v>0</v>
      </c>
      <c r="R130" s="198">
        <f t="shared" si="12"/>
        <v>0</v>
      </c>
      <c r="S130" s="198">
        <v>0</v>
      </c>
      <c r="T130" s="199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0" t="s">
        <v>137</v>
      </c>
      <c r="AT130" s="200" t="s">
        <v>132</v>
      </c>
      <c r="AU130" s="200" t="s">
        <v>79</v>
      </c>
      <c r="AY130" s="19" t="s">
        <v>129</v>
      </c>
      <c r="BE130" s="201">
        <f t="shared" si="14"/>
        <v>0</v>
      </c>
      <c r="BF130" s="201">
        <f t="shared" si="15"/>
        <v>0</v>
      </c>
      <c r="BG130" s="201">
        <f t="shared" si="16"/>
        <v>0</v>
      </c>
      <c r="BH130" s="201">
        <f t="shared" si="17"/>
        <v>0</v>
      </c>
      <c r="BI130" s="201">
        <f t="shared" si="18"/>
        <v>0</v>
      </c>
      <c r="BJ130" s="19" t="s">
        <v>77</v>
      </c>
      <c r="BK130" s="201">
        <f t="shared" si="19"/>
        <v>0</v>
      </c>
      <c r="BL130" s="19" t="s">
        <v>137</v>
      </c>
      <c r="BM130" s="200" t="s">
        <v>350</v>
      </c>
    </row>
    <row r="131" spans="1:65" s="2" customFormat="1" ht="16.5" customHeight="1">
      <c r="A131" s="36"/>
      <c r="B131" s="37"/>
      <c r="C131" s="189" t="s">
        <v>362</v>
      </c>
      <c r="D131" s="189" t="s">
        <v>132</v>
      </c>
      <c r="E131" s="190" t="s">
        <v>970</v>
      </c>
      <c r="F131" s="191" t="s">
        <v>971</v>
      </c>
      <c r="G131" s="192" t="s">
        <v>910</v>
      </c>
      <c r="H131" s="193">
        <v>20</v>
      </c>
      <c r="I131" s="194"/>
      <c r="J131" s="195">
        <f t="shared" si="10"/>
        <v>0</v>
      </c>
      <c r="K131" s="191" t="s">
        <v>386</v>
      </c>
      <c r="L131" s="41"/>
      <c r="M131" s="196" t="s">
        <v>19</v>
      </c>
      <c r="N131" s="197" t="s">
        <v>40</v>
      </c>
      <c r="O131" s="66"/>
      <c r="P131" s="198">
        <f t="shared" si="11"/>
        <v>0</v>
      </c>
      <c r="Q131" s="198">
        <v>0</v>
      </c>
      <c r="R131" s="198">
        <f t="shared" si="12"/>
        <v>0</v>
      </c>
      <c r="S131" s="198">
        <v>0</v>
      </c>
      <c r="T131" s="199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0" t="s">
        <v>137</v>
      </c>
      <c r="AT131" s="200" t="s">
        <v>132</v>
      </c>
      <c r="AU131" s="200" t="s">
        <v>79</v>
      </c>
      <c r="AY131" s="19" t="s">
        <v>129</v>
      </c>
      <c r="BE131" s="201">
        <f t="shared" si="14"/>
        <v>0</v>
      </c>
      <c r="BF131" s="201">
        <f t="shared" si="15"/>
        <v>0</v>
      </c>
      <c r="BG131" s="201">
        <f t="shared" si="16"/>
        <v>0</v>
      </c>
      <c r="BH131" s="201">
        <f t="shared" si="17"/>
        <v>0</v>
      </c>
      <c r="BI131" s="201">
        <f t="shared" si="18"/>
        <v>0</v>
      </c>
      <c r="BJ131" s="19" t="s">
        <v>77</v>
      </c>
      <c r="BK131" s="201">
        <f t="shared" si="19"/>
        <v>0</v>
      </c>
      <c r="BL131" s="19" t="s">
        <v>137</v>
      </c>
      <c r="BM131" s="200" t="s">
        <v>365</v>
      </c>
    </row>
    <row r="132" spans="1:65" s="2" customFormat="1" ht="16.5" customHeight="1">
      <c r="A132" s="36"/>
      <c r="B132" s="37"/>
      <c r="C132" s="189" t="s">
        <v>233</v>
      </c>
      <c r="D132" s="189" t="s">
        <v>132</v>
      </c>
      <c r="E132" s="190" t="s">
        <v>972</v>
      </c>
      <c r="F132" s="191" t="s">
        <v>973</v>
      </c>
      <c r="G132" s="192" t="s">
        <v>910</v>
      </c>
      <c r="H132" s="193">
        <v>13</v>
      </c>
      <c r="I132" s="194"/>
      <c r="J132" s="195">
        <f t="shared" si="10"/>
        <v>0</v>
      </c>
      <c r="K132" s="191" t="s">
        <v>386</v>
      </c>
      <c r="L132" s="41"/>
      <c r="M132" s="196" t="s">
        <v>19</v>
      </c>
      <c r="N132" s="197" t="s">
        <v>40</v>
      </c>
      <c r="O132" s="66"/>
      <c r="P132" s="198">
        <f t="shared" si="11"/>
        <v>0</v>
      </c>
      <c r="Q132" s="198">
        <v>0</v>
      </c>
      <c r="R132" s="198">
        <f t="shared" si="12"/>
        <v>0</v>
      </c>
      <c r="S132" s="198">
        <v>0</v>
      </c>
      <c r="T132" s="199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0" t="s">
        <v>137</v>
      </c>
      <c r="AT132" s="200" t="s">
        <v>132</v>
      </c>
      <c r="AU132" s="200" t="s">
        <v>79</v>
      </c>
      <c r="AY132" s="19" t="s">
        <v>129</v>
      </c>
      <c r="BE132" s="201">
        <f t="shared" si="14"/>
        <v>0</v>
      </c>
      <c r="BF132" s="201">
        <f t="shared" si="15"/>
        <v>0</v>
      </c>
      <c r="BG132" s="201">
        <f t="shared" si="16"/>
        <v>0</v>
      </c>
      <c r="BH132" s="201">
        <f t="shared" si="17"/>
        <v>0</v>
      </c>
      <c r="BI132" s="201">
        <f t="shared" si="18"/>
        <v>0</v>
      </c>
      <c r="BJ132" s="19" t="s">
        <v>77</v>
      </c>
      <c r="BK132" s="201">
        <f t="shared" si="19"/>
        <v>0</v>
      </c>
      <c r="BL132" s="19" t="s">
        <v>137</v>
      </c>
      <c r="BM132" s="200" t="s">
        <v>368</v>
      </c>
    </row>
    <row r="133" spans="1:65" s="2" customFormat="1" ht="16.5" customHeight="1">
      <c r="A133" s="36"/>
      <c r="B133" s="37"/>
      <c r="C133" s="189" t="s">
        <v>371</v>
      </c>
      <c r="D133" s="189" t="s">
        <v>132</v>
      </c>
      <c r="E133" s="190" t="s">
        <v>974</v>
      </c>
      <c r="F133" s="191" t="s">
        <v>975</v>
      </c>
      <c r="G133" s="192" t="s">
        <v>910</v>
      </c>
      <c r="H133" s="193">
        <v>11</v>
      </c>
      <c r="I133" s="194"/>
      <c r="J133" s="195">
        <f t="shared" si="10"/>
        <v>0</v>
      </c>
      <c r="K133" s="191" t="s">
        <v>386</v>
      </c>
      <c r="L133" s="41"/>
      <c r="M133" s="196" t="s">
        <v>19</v>
      </c>
      <c r="N133" s="197" t="s">
        <v>40</v>
      </c>
      <c r="O133" s="66"/>
      <c r="P133" s="198">
        <f t="shared" si="11"/>
        <v>0</v>
      </c>
      <c r="Q133" s="198">
        <v>0</v>
      </c>
      <c r="R133" s="198">
        <f t="shared" si="12"/>
        <v>0</v>
      </c>
      <c r="S133" s="198">
        <v>0</v>
      </c>
      <c r="T133" s="199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0" t="s">
        <v>137</v>
      </c>
      <c r="AT133" s="200" t="s">
        <v>132</v>
      </c>
      <c r="AU133" s="200" t="s">
        <v>79</v>
      </c>
      <c r="AY133" s="19" t="s">
        <v>129</v>
      </c>
      <c r="BE133" s="201">
        <f t="shared" si="14"/>
        <v>0</v>
      </c>
      <c r="BF133" s="201">
        <f t="shared" si="15"/>
        <v>0</v>
      </c>
      <c r="BG133" s="201">
        <f t="shared" si="16"/>
        <v>0</v>
      </c>
      <c r="BH133" s="201">
        <f t="shared" si="17"/>
        <v>0</v>
      </c>
      <c r="BI133" s="201">
        <f t="shared" si="18"/>
        <v>0</v>
      </c>
      <c r="BJ133" s="19" t="s">
        <v>77</v>
      </c>
      <c r="BK133" s="201">
        <f t="shared" si="19"/>
        <v>0</v>
      </c>
      <c r="BL133" s="19" t="s">
        <v>137</v>
      </c>
      <c r="BM133" s="200" t="s">
        <v>374</v>
      </c>
    </row>
    <row r="134" spans="1:65" s="2" customFormat="1" ht="16.5" customHeight="1">
      <c r="A134" s="36"/>
      <c r="B134" s="37"/>
      <c r="C134" s="189" t="s">
        <v>236</v>
      </c>
      <c r="D134" s="189" t="s">
        <v>132</v>
      </c>
      <c r="E134" s="190" t="s">
        <v>976</v>
      </c>
      <c r="F134" s="191" t="s">
        <v>977</v>
      </c>
      <c r="G134" s="192" t="s">
        <v>910</v>
      </c>
      <c r="H134" s="193">
        <v>5</v>
      </c>
      <c r="I134" s="194"/>
      <c r="J134" s="195">
        <f t="shared" si="10"/>
        <v>0</v>
      </c>
      <c r="K134" s="191" t="s">
        <v>386</v>
      </c>
      <c r="L134" s="41"/>
      <c r="M134" s="196" t="s">
        <v>19</v>
      </c>
      <c r="N134" s="197" t="s">
        <v>40</v>
      </c>
      <c r="O134" s="66"/>
      <c r="P134" s="198">
        <f t="shared" si="11"/>
        <v>0</v>
      </c>
      <c r="Q134" s="198">
        <v>0</v>
      </c>
      <c r="R134" s="198">
        <f t="shared" si="12"/>
        <v>0</v>
      </c>
      <c r="S134" s="198">
        <v>0</v>
      </c>
      <c r="T134" s="199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0" t="s">
        <v>137</v>
      </c>
      <c r="AT134" s="200" t="s">
        <v>132</v>
      </c>
      <c r="AU134" s="200" t="s">
        <v>79</v>
      </c>
      <c r="AY134" s="19" t="s">
        <v>129</v>
      </c>
      <c r="BE134" s="201">
        <f t="shared" si="14"/>
        <v>0</v>
      </c>
      <c r="BF134" s="201">
        <f t="shared" si="15"/>
        <v>0</v>
      </c>
      <c r="BG134" s="201">
        <f t="shared" si="16"/>
        <v>0</v>
      </c>
      <c r="BH134" s="201">
        <f t="shared" si="17"/>
        <v>0</v>
      </c>
      <c r="BI134" s="201">
        <f t="shared" si="18"/>
        <v>0</v>
      </c>
      <c r="BJ134" s="19" t="s">
        <v>77</v>
      </c>
      <c r="BK134" s="201">
        <f t="shared" si="19"/>
        <v>0</v>
      </c>
      <c r="BL134" s="19" t="s">
        <v>137</v>
      </c>
      <c r="BM134" s="200" t="s">
        <v>379</v>
      </c>
    </row>
    <row r="135" spans="1:65" s="2" customFormat="1" ht="16.5" customHeight="1">
      <c r="A135" s="36"/>
      <c r="B135" s="37"/>
      <c r="C135" s="189" t="s">
        <v>383</v>
      </c>
      <c r="D135" s="189" t="s">
        <v>132</v>
      </c>
      <c r="E135" s="190" t="s">
        <v>978</v>
      </c>
      <c r="F135" s="191" t="s">
        <v>979</v>
      </c>
      <c r="G135" s="192" t="s">
        <v>829</v>
      </c>
      <c r="H135" s="193">
        <v>8</v>
      </c>
      <c r="I135" s="194"/>
      <c r="J135" s="195">
        <f t="shared" si="10"/>
        <v>0</v>
      </c>
      <c r="K135" s="191" t="s">
        <v>386</v>
      </c>
      <c r="L135" s="41"/>
      <c r="M135" s="196" t="s">
        <v>19</v>
      </c>
      <c r="N135" s="197" t="s">
        <v>40</v>
      </c>
      <c r="O135" s="66"/>
      <c r="P135" s="198">
        <f t="shared" si="11"/>
        <v>0</v>
      </c>
      <c r="Q135" s="198">
        <v>0</v>
      </c>
      <c r="R135" s="198">
        <f t="shared" si="12"/>
        <v>0</v>
      </c>
      <c r="S135" s="198">
        <v>0</v>
      </c>
      <c r="T135" s="199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0" t="s">
        <v>137</v>
      </c>
      <c r="AT135" s="200" t="s">
        <v>132</v>
      </c>
      <c r="AU135" s="200" t="s">
        <v>79</v>
      </c>
      <c r="AY135" s="19" t="s">
        <v>129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19" t="s">
        <v>77</v>
      </c>
      <c r="BK135" s="201">
        <f t="shared" si="19"/>
        <v>0</v>
      </c>
      <c r="BL135" s="19" t="s">
        <v>137</v>
      </c>
      <c r="BM135" s="200" t="s">
        <v>387</v>
      </c>
    </row>
    <row r="136" spans="1:65" s="2" customFormat="1" ht="16.5" customHeight="1">
      <c r="A136" s="36"/>
      <c r="B136" s="37"/>
      <c r="C136" s="189" t="s">
        <v>243</v>
      </c>
      <c r="D136" s="189" t="s">
        <v>132</v>
      </c>
      <c r="E136" s="190" t="s">
        <v>980</v>
      </c>
      <c r="F136" s="191" t="s">
        <v>981</v>
      </c>
      <c r="G136" s="192" t="s">
        <v>910</v>
      </c>
      <c r="H136" s="193">
        <v>1</v>
      </c>
      <c r="I136" s="194"/>
      <c r="J136" s="195">
        <f t="shared" si="10"/>
        <v>0</v>
      </c>
      <c r="K136" s="191" t="s">
        <v>386</v>
      </c>
      <c r="L136" s="41"/>
      <c r="M136" s="196" t="s">
        <v>19</v>
      </c>
      <c r="N136" s="197" t="s">
        <v>40</v>
      </c>
      <c r="O136" s="66"/>
      <c r="P136" s="198">
        <f t="shared" si="11"/>
        <v>0</v>
      </c>
      <c r="Q136" s="198">
        <v>0</v>
      </c>
      <c r="R136" s="198">
        <f t="shared" si="12"/>
        <v>0</v>
      </c>
      <c r="S136" s="198">
        <v>0</v>
      </c>
      <c r="T136" s="199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0" t="s">
        <v>137</v>
      </c>
      <c r="AT136" s="200" t="s">
        <v>132</v>
      </c>
      <c r="AU136" s="200" t="s">
        <v>79</v>
      </c>
      <c r="AY136" s="19" t="s">
        <v>129</v>
      </c>
      <c r="BE136" s="201">
        <f t="shared" si="14"/>
        <v>0</v>
      </c>
      <c r="BF136" s="201">
        <f t="shared" si="15"/>
        <v>0</v>
      </c>
      <c r="BG136" s="201">
        <f t="shared" si="16"/>
        <v>0</v>
      </c>
      <c r="BH136" s="201">
        <f t="shared" si="17"/>
        <v>0</v>
      </c>
      <c r="BI136" s="201">
        <f t="shared" si="18"/>
        <v>0</v>
      </c>
      <c r="BJ136" s="19" t="s">
        <v>77</v>
      </c>
      <c r="BK136" s="201">
        <f t="shared" si="19"/>
        <v>0</v>
      </c>
      <c r="BL136" s="19" t="s">
        <v>137</v>
      </c>
      <c r="BM136" s="200" t="s">
        <v>392</v>
      </c>
    </row>
    <row r="137" spans="1:65" s="12" customFormat="1" ht="22.9" customHeight="1">
      <c r="B137" s="173"/>
      <c r="C137" s="174"/>
      <c r="D137" s="175" t="s">
        <v>68</v>
      </c>
      <c r="E137" s="187" t="s">
        <v>982</v>
      </c>
      <c r="F137" s="187" t="s">
        <v>983</v>
      </c>
      <c r="G137" s="174"/>
      <c r="H137" s="174"/>
      <c r="I137" s="177"/>
      <c r="J137" s="188">
        <f>BK137</f>
        <v>0</v>
      </c>
      <c r="K137" s="174"/>
      <c r="L137" s="179"/>
      <c r="M137" s="180"/>
      <c r="N137" s="181"/>
      <c r="O137" s="181"/>
      <c r="P137" s="182">
        <v>0</v>
      </c>
      <c r="Q137" s="181"/>
      <c r="R137" s="182">
        <v>0</v>
      </c>
      <c r="S137" s="181"/>
      <c r="T137" s="183">
        <v>0</v>
      </c>
      <c r="AR137" s="184" t="s">
        <v>77</v>
      </c>
      <c r="AT137" s="185" t="s">
        <v>68</v>
      </c>
      <c r="AU137" s="185" t="s">
        <v>77</v>
      </c>
      <c r="AY137" s="184" t="s">
        <v>129</v>
      </c>
      <c r="BK137" s="186">
        <v>0</v>
      </c>
    </row>
    <row r="138" spans="1:65" s="12" customFormat="1" ht="22.9" customHeight="1">
      <c r="B138" s="173"/>
      <c r="C138" s="174"/>
      <c r="D138" s="175" t="s">
        <v>68</v>
      </c>
      <c r="E138" s="187" t="s">
        <v>984</v>
      </c>
      <c r="F138" s="187" t="s">
        <v>985</v>
      </c>
      <c r="G138" s="174"/>
      <c r="H138" s="174"/>
      <c r="I138" s="177"/>
      <c r="J138" s="188">
        <f>BK138</f>
        <v>0</v>
      </c>
      <c r="K138" s="174"/>
      <c r="L138" s="179"/>
      <c r="M138" s="180"/>
      <c r="N138" s="181"/>
      <c r="O138" s="181"/>
      <c r="P138" s="182">
        <f>P139</f>
        <v>0</v>
      </c>
      <c r="Q138" s="181"/>
      <c r="R138" s="182">
        <f>R139</f>
        <v>0</v>
      </c>
      <c r="S138" s="181"/>
      <c r="T138" s="183">
        <f>T139</f>
        <v>0</v>
      </c>
      <c r="AR138" s="184" t="s">
        <v>77</v>
      </c>
      <c r="AT138" s="185" t="s">
        <v>68</v>
      </c>
      <c r="AU138" s="185" t="s">
        <v>77</v>
      </c>
      <c r="AY138" s="184" t="s">
        <v>129</v>
      </c>
      <c r="BK138" s="186">
        <f>BK139</f>
        <v>0</v>
      </c>
    </row>
    <row r="139" spans="1:65" s="2" customFormat="1" ht="16.5" customHeight="1">
      <c r="A139" s="36"/>
      <c r="B139" s="37"/>
      <c r="C139" s="189" t="s">
        <v>396</v>
      </c>
      <c r="D139" s="189" t="s">
        <v>132</v>
      </c>
      <c r="E139" s="190" t="s">
        <v>986</v>
      </c>
      <c r="F139" s="191" t="s">
        <v>987</v>
      </c>
      <c r="G139" s="192" t="s">
        <v>988</v>
      </c>
      <c r="H139" s="193">
        <v>0.3</v>
      </c>
      <c r="I139" s="194"/>
      <c r="J139" s="195">
        <f>ROUND(I139*H139,2)</f>
        <v>0</v>
      </c>
      <c r="K139" s="191" t="s">
        <v>386</v>
      </c>
      <c r="L139" s="41"/>
      <c r="M139" s="196" t="s">
        <v>19</v>
      </c>
      <c r="N139" s="197" t="s">
        <v>40</v>
      </c>
      <c r="O139" s="66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0" t="s">
        <v>137</v>
      </c>
      <c r="AT139" s="200" t="s">
        <v>132</v>
      </c>
      <c r="AU139" s="200" t="s">
        <v>79</v>
      </c>
      <c r="AY139" s="19" t="s">
        <v>129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9" t="s">
        <v>77</v>
      </c>
      <c r="BK139" s="201">
        <f>ROUND(I139*H139,2)</f>
        <v>0</v>
      </c>
      <c r="BL139" s="19" t="s">
        <v>137</v>
      </c>
      <c r="BM139" s="200" t="s">
        <v>399</v>
      </c>
    </row>
    <row r="140" spans="1:65" s="12" customFormat="1" ht="22.9" customHeight="1">
      <c r="B140" s="173"/>
      <c r="C140" s="174"/>
      <c r="D140" s="175" t="s">
        <v>68</v>
      </c>
      <c r="E140" s="187" t="s">
        <v>989</v>
      </c>
      <c r="F140" s="187" t="s">
        <v>990</v>
      </c>
      <c r="G140" s="174"/>
      <c r="H140" s="174"/>
      <c r="I140" s="177"/>
      <c r="J140" s="188">
        <f>BK140</f>
        <v>0</v>
      </c>
      <c r="K140" s="174"/>
      <c r="L140" s="179"/>
      <c r="M140" s="180"/>
      <c r="N140" s="181"/>
      <c r="O140" s="181"/>
      <c r="P140" s="182">
        <f>SUM(P141:P142)</f>
        <v>0</v>
      </c>
      <c r="Q140" s="181"/>
      <c r="R140" s="182">
        <f>SUM(R141:R142)</f>
        <v>0</v>
      </c>
      <c r="S140" s="181"/>
      <c r="T140" s="183">
        <f>SUM(T141:T142)</f>
        <v>0</v>
      </c>
      <c r="AR140" s="184" t="s">
        <v>77</v>
      </c>
      <c r="AT140" s="185" t="s">
        <v>68</v>
      </c>
      <c r="AU140" s="185" t="s">
        <v>77</v>
      </c>
      <c r="AY140" s="184" t="s">
        <v>129</v>
      </c>
      <c r="BK140" s="186">
        <f>SUM(BK141:BK142)</f>
        <v>0</v>
      </c>
    </row>
    <row r="141" spans="1:65" s="2" customFormat="1" ht="16.5" customHeight="1">
      <c r="A141" s="36"/>
      <c r="B141" s="37"/>
      <c r="C141" s="189" t="s">
        <v>246</v>
      </c>
      <c r="D141" s="189" t="s">
        <v>132</v>
      </c>
      <c r="E141" s="190" t="s">
        <v>991</v>
      </c>
      <c r="F141" s="191" t="s">
        <v>992</v>
      </c>
      <c r="G141" s="192" t="s">
        <v>202</v>
      </c>
      <c r="H141" s="193">
        <v>270</v>
      </c>
      <c r="I141" s="194"/>
      <c r="J141" s="195">
        <f>ROUND(I141*H141,2)</f>
        <v>0</v>
      </c>
      <c r="K141" s="191" t="s">
        <v>386</v>
      </c>
      <c r="L141" s="41"/>
      <c r="M141" s="196" t="s">
        <v>19</v>
      </c>
      <c r="N141" s="197" t="s">
        <v>40</v>
      </c>
      <c r="O141" s="66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0" t="s">
        <v>137</v>
      </c>
      <c r="AT141" s="200" t="s">
        <v>132</v>
      </c>
      <c r="AU141" s="200" t="s">
        <v>79</v>
      </c>
      <c r="AY141" s="19" t="s">
        <v>129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9" t="s">
        <v>77</v>
      </c>
      <c r="BK141" s="201">
        <f>ROUND(I141*H141,2)</f>
        <v>0</v>
      </c>
      <c r="BL141" s="19" t="s">
        <v>137</v>
      </c>
      <c r="BM141" s="200" t="s">
        <v>405</v>
      </c>
    </row>
    <row r="142" spans="1:65" s="2" customFormat="1" ht="16.5" customHeight="1">
      <c r="A142" s="36"/>
      <c r="B142" s="37"/>
      <c r="C142" s="189" t="s">
        <v>412</v>
      </c>
      <c r="D142" s="189" t="s">
        <v>132</v>
      </c>
      <c r="E142" s="190" t="s">
        <v>993</v>
      </c>
      <c r="F142" s="191" t="s">
        <v>994</v>
      </c>
      <c r="G142" s="192" t="s">
        <v>202</v>
      </c>
      <c r="H142" s="193">
        <v>270</v>
      </c>
      <c r="I142" s="194"/>
      <c r="J142" s="195">
        <f>ROUND(I142*H142,2)</f>
        <v>0</v>
      </c>
      <c r="K142" s="191" t="s">
        <v>386</v>
      </c>
      <c r="L142" s="41"/>
      <c r="M142" s="196" t="s">
        <v>19</v>
      </c>
      <c r="N142" s="197" t="s">
        <v>40</v>
      </c>
      <c r="O142" s="66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0" t="s">
        <v>137</v>
      </c>
      <c r="AT142" s="200" t="s">
        <v>132</v>
      </c>
      <c r="AU142" s="200" t="s">
        <v>79</v>
      </c>
      <c r="AY142" s="19" t="s">
        <v>129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9" t="s">
        <v>77</v>
      </c>
      <c r="BK142" s="201">
        <f>ROUND(I142*H142,2)</f>
        <v>0</v>
      </c>
      <c r="BL142" s="19" t="s">
        <v>137</v>
      </c>
      <c r="BM142" s="200" t="s">
        <v>415</v>
      </c>
    </row>
    <row r="143" spans="1:65" s="12" customFormat="1" ht="22.9" customHeight="1">
      <c r="B143" s="173"/>
      <c r="C143" s="174"/>
      <c r="D143" s="175" t="s">
        <v>68</v>
      </c>
      <c r="E143" s="187" t="s">
        <v>995</v>
      </c>
      <c r="F143" s="187" t="s">
        <v>996</v>
      </c>
      <c r="G143" s="174"/>
      <c r="H143" s="174"/>
      <c r="I143" s="177"/>
      <c r="J143" s="188">
        <f>BK143</f>
        <v>0</v>
      </c>
      <c r="K143" s="174"/>
      <c r="L143" s="179"/>
      <c r="M143" s="180"/>
      <c r="N143" s="181"/>
      <c r="O143" s="181"/>
      <c r="P143" s="182">
        <f>P144</f>
        <v>0</v>
      </c>
      <c r="Q143" s="181"/>
      <c r="R143" s="182">
        <f>R144</f>
        <v>0</v>
      </c>
      <c r="S143" s="181"/>
      <c r="T143" s="183">
        <f>T144</f>
        <v>0</v>
      </c>
      <c r="AR143" s="184" t="s">
        <v>77</v>
      </c>
      <c r="AT143" s="185" t="s">
        <v>68</v>
      </c>
      <c r="AU143" s="185" t="s">
        <v>77</v>
      </c>
      <c r="AY143" s="184" t="s">
        <v>129</v>
      </c>
      <c r="BK143" s="186">
        <f>BK144</f>
        <v>0</v>
      </c>
    </row>
    <row r="144" spans="1:65" s="2" customFormat="1" ht="16.5" customHeight="1">
      <c r="A144" s="36"/>
      <c r="B144" s="37"/>
      <c r="C144" s="189" t="s">
        <v>251</v>
      </c>
      <c r="D144" s="189" t="s">
        <v>132</v>
      </c>
      <c r="E144" s="190" t="s">
        <v>997</v>
      </c>
      <c r="F144" s="191" t="s">
        <v>998</v>
      </c>
      <c r="G144" s="192" t="s">
        <v>135</v>
      </c>
      <c r="H144" s="193">
        <v>125</v>
      </c>
      <c r="I144" s="194"/>
      <c r="J144" s="195">
        <f>ROUND(I144*H144,2)</f>
        <v>0</v>
      </c>
      <c r="K144" s="191" t="s">
        <v>386</v>
      </c>
      <c r="L144" s="41"/>
      <c r="M144" s="196" t="s">
        <v>19</v>
      </c>
      <c r="N144" s="197" t="s">
        <v>40</v>
      </c>
      <c r="O144" s="66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0" t="s">
        <v>137</v>
      </c>
      <c r="AT144" s="200" t="s">
        <v>132</v>
      </c>
      <c r="AU144" s="200" t="s">
        <v>79</v>
      </c>
      <c r="AY144" s="19" t="s">
        <v>129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9" t="s">
        <v>77</v>
      </c>
      <c r="BK144" s="201">
        <f>ROUND(I144*H144,2)</f>
        <v>0</v>
      </c>
      <c r="BL144" s="19" t="s">
        <v>137</v>
      </c>
      <c r="BM144" s="200" t="s">
        <v>425</v>
      </c>
    </row>
    <row r="145" spans="1:65" s="12" customFormat="1" ht="22.9" customHeight="1">
      <c r="B145" s="173"/>
      <c r="C145" s="174"/>
      <c r="D145" s="175" t="s">
        <v>68</v>
      </c>
      <c r="E145" s="187" t="s">
        <v>999</v>
      </c>
      <c r="F145" s="187" t="s">
        <v>1000</v>
      </c>
      <c r="G145" s="174"/>
      <c r="H145" s="174"/>
      <c r="I145" s="177"/>
      <c r="J145" s="188">
        <f>BK145</f>
        <v>0</v>
      </c>
      <c r="K145" s="174"/>
      <c r="L145" s="179"/>
      <c r="M145" s="180"/>
      <c r="N145" s="181"/>
      <c r="O145" s="181"/>
      <c r="P145" s="182">
        <f>SUM(P146:P147)</f>
        <v>0</v>
      </c>
      <c r="Q145" s="181"/>
      <c r="R145" s="182">
        <f>SUM(R146:R147)</f>
        <v>0</v>
      </c>
      <c r="S145" s="181"/>
      <c r="T145" s="183">
        <f>SUM(T146:T147)</f>
        <v>0</v>
      </c>
      <c r="AR145" s="184" t="s">
        <v>77</v>
      </c>
      <c r="AT145" s="185" t="s">
        <v>68</v>
      </c>
      <c r="AU145" s="185" t="s">
        <v>77</v>
      </c>
      <c r="AY145" s="184" t="s">
        <v>129</v>
      </c>
      <c r="BK145" s="186">
        <f>SUM(BK146:BK147)</f>
        <v>0</v>
      </c>
    </row>
    <row r="146" spans="1:65" s="2" customFormat="1" ht="16.5" customHeight="1">
      <c r="A146" s="36"/>
      <c r="B146" s="37"/>
      <c r="C146" s="189" t="s">
        <v>433</v>
      </c>
      <c r="D146" s="189" t="s">
        <v>132</v>
      </c>
      <c r="E146" s="190" t="s">
        <v>1001</v>
      </c>
      <c r="F146" s="191" t="s">
        <v>1002</v>
      </c>
      <c r="G146" s="192" t="s">
        <v>135</v>
      </c>
      <c r="H146" s="193">
        <v>125</v>
      </c>
      <c r="I146" s="194"/>
      <c r="J146" s="195">
        <f>ROUND(I146*H146,2)</f>
        <v>0</v>
      </c>
      <c r="K146" s="191" t="s">
        <v>386</v>
      </c>
      <c r="L146" s="41"/>
      <c r="M146" s="196" t="s">
        <v>19</v>
      </c>
      <c r="N146" s="197" t="s">
        <v>40</v>
      </c>
      <c r="O146" s="66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0" t="s">
        <v>137</v>
      </c>
      <c r="AT146" s="200" t="s">
        <v>132</v>
      </c>
      <c r="AU146" s="200" t="s">
        <v>79</v>
      </c>
      <c r="AY146" s="19" t="s">
        <v>129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9" t="s">
        <v>77</v>
      </c>
      <c r="BK146" s="201">
        <f>ROUND(I146*H146,2)</f>
        <v>0</v>
      </c>
      <c r="BL146" s="19" t="s">
        <v>137</v>
      </c>
      <c r="BM146" s="200" t="s">
        <v>436</v>
      </c>
    </row>
    <row r="147" spans="1:65" s="2" customFormat="1" ht="16.5" customHeight="1">
      <c r="A147" s="36"/>
      <c r="B147" s="37"/>
      <c r="C147" s="189" t="s">
        <v>255</v>
      </c>
      <c r="D147" s="189" t="s">
        <v>132</v>
      </c>
      <c r="E147" s="190" t="s">
        <v>1003</v>
      </c>
      <c r="F147" s="191" t="s">
        <v>1004</v>
      </c>
      <c r="G147" s="192" t="s">
        <v>135</v>
      </c>
      <c r="H147" s="193">
        <v>125</v>
      </c>
      <c r="I147" s="194"/>
      <c r="J147" s="195">
        <f>ROUND(I147*H147,2)</f>
        <v>0</v>
      </c>
      <c r="K147" s="191" t="s">
        <v>386</v>
      </c>
      <c r="L147" s="41"/>
      <c r="M147" s="196" t="s">
        <v>19</v>
      </c>
      <c r="N147" s="197" t="s">
        <v>40</v>
      </c>
      <c r="O147" s="66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0" t="s">
        <v>137</v>
      </c>
      <c r="AT147" s="200" t="s">
        <v>132</v>
      </c>
      <c r="AU147" s="200" t="s">
        <v>79</v>
      </c>
      <c r="AY147" s="19" t="s">
        <v>129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9" t="s">
        <v>77</v>
      </c>
      <c r="BK147" s="201">
        <f>ROUND(I147*H147,2)</f>
        <v>0</v>
      </c>
      <c r="BL147" s="19" t="s">
        <v>137</v>
      </c>
      <c r="BM147" s="200" t="s">
        <v>440</v>
      </c>
    </row>
    <row r="148" spans="1:65" s="12" customFormat="1" ht="22.9" customHeight="1">
      <c r="B148" s="173"/>
      <c r="C148" s="174"/>
      <c r="D148" s="175" t="s">
        <v>68</v>
      </c>
      <c r="E148" s="187" t="s">
        <v>1005</v>
      </c>
      <c r="F148" s="187" t="s">
        <v>1006</v>
      </c>
      <c r="G148" s="174"/>
      <c r="H148" s="174"/>
      <c r="I148" s="177"/>
      <c r="J148" s="188">
        <f>BK148</f>
        <v>0</v>
      </c>
      <c r="K148" s="174"/>
      <c r="L148" s="179"/>
      <c r="M148" s="180"/>
      <c r="N148" s="181"/>
      <c r="O148" s="181"/>
      <c r="P148" s="182">
        <f>P149</f>
        <v>0</v>
      </c>
      <c r="Q148" s="181"/>
      <c r="R148" s="182">
        <f>R149</f>
        <v>0</v>
      </c>
      <c r="S148" s="181"/>
      <c r="T148" s="183">
        <f>T149</f>
        <v>0</v>
      </c>
      <c r="AR148" s="184" t="s">
        <v>77</v>
      </c>
      <c r="AT148" s="185" t="s">
        <v>68</v>
      </c>
      <c r="AU148" s="185" t="s">
        <v>77</v>
      </c>
      <c r="AY148" s="184" t="s">
        <v>129</v>
      </c>
      <c r="BK148" s="186">
        <f>BK149</f>
        <v>0</v>
      </c>
    </row>
    <row r="149" spans="1:65" s="2" customFormat="1" ht="16.5" customHeight="1">
      <c r="A149" s="36"/>
      <c r="B149" s="37"/>
      <c r="C149" s="189" t="s">
        <v>443</v>
      </c>
      <c r="D149" s="189" t="s">
        <v>132</v>
      </c>
      <c r="E149" s="190" t="s">
        <v>1007</v>
      </c>
      <c r="F149" s="191" t="s">
        <v>1008</v>
      </c>
      <c r="G149" s="192" t="s">
        <v>202</v>
      </c>
      <c r="H149" s="193">
        <v>60</v>
      </c>
      <c r="I149" s="194"/>
      <c r="J149" s="195">
        <f>ROUND(I149*H149,2)</f>
        <v>0</v>
      </c>
      <c r="K149" s="191" t="s">
        <v>386</v>
      </c>
      <c r="L149" s="41"/>
      <c r="M149" s="196" t="s">
        <v>19</v>
      </c>
      <c r="N149" s="197" t="s">
        <v>40</v>
      </c>
      <c r="O149" s="66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0" t="s">
        <v>137</v>
      </c>
      <c r="AT149" s="200" t="s">
        <v>132</v>
      </c>
      <c r="AU149" s="200" t="s">
        <v>79</v>
      </c>
      <c r="AY149" s="19" t="s">
        <v>129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9" t="s">
        <v>77</v>
      </c>
      <c r="BK149" s="201">
        <f>ROUND(I149*H149,2)</f>
        <v>0</v>
      </c>
      <c r="BL149" s="19" t="s">
        <v>137</v>
      </c>
      <c r="BM149" s="200" t="s">
        <v>446</v>
      </c>
    </row>
    <row r="150" spans="1:65" s="12" customFormat="1" ht="22.9" customHeight="1">
      <c r="B150" s="173"/>
      <c r="C150" s="174"/>
      <c r="D150" s="175" t="s">
        <v>68</v>
      </c>
      <c r="E150" s="187" t="s">
        <v>1009</v>
      </c>
      <c r="F150" s="187" t="s">
        <v>1010</v>
      </c>
      <c r="G150" s="174"/>
      <c r="H150" s="174"/>
      <c r="I150" s="177"/>
      <c r="J150" s="188">
        <f>BK150</f>
        <v>0</v>
      </c>
      <c r="K150" s="174"/>
      <c r="L150" s="179"/>
      <c r="M150" s="180"/>
      <c r="N150" s="181"/>
      <c r="O150" s="181"/>
      <c r="P150" s="182">
        <f>SUM(P151:P154)</f>
        <v>0</v>
      </c>
      <c r="Q150" s="181"/>
      <c r="R150" s="182">
        <f>SUM(R151:R154)</f>
        <v>0</v>
      </c>
      <c r="S150" s="181"/>
      <c r="T150" s="183">
        <f>SUM(T151:T154)</f>
        <v>0</v>
      </c>
      <c r="AR150" s="184" t="s">
        <v>77</v>
      </c>
      <c r="AT150" s="185" t="s">
        <v>68</v>
      </c>
      <c r="AU150" s="185" t="s">
        <v>77</v>
      </c>
      <c r="AY150" s="184" t="s">
        <v>129</v>
      </c>
      <c r="BK150" s="186">
        <f>SUM(BK151:BK154)</f>
        <v>0</v>
      </c>
    </row>
    <row r="151" spans="1:65" s="2" customFormat="1" ht="16.5" customHeight="1">
      <c r="A151" s="36"/>
      <c r="B151" s="37"/>
      <c r="C151" s="189" t="s">
        <v>216</v>
      </c>
      <c r="D151" s="189" t="s">
        <v>132</v>
      </c>
      <c r="E151" s="190" t="s">
        <v>1011</v>
      </c>
      <c r="F151" s="191" t="s">
        <v>1012</v>
      </c>
      <c r="G151" s="192" t="s">
        <v>202</v>
      </c>
      <c r="H151" s="193">
        <v>8</v>
      </c>
      <c r="I151" s="194"/>
      <c r="J151" s="195">
        <f>ROUND(I151*H151,2)</f>
        <v>0</v>
      </c>
      <c r="K151" s="191" t="s">
        <v>386</v>
      </c>
      <c r="L151" s="41"/>
      <c r="M151" s="196" t="s">
        <v>19</v>
      </c>
      <c r="N151" s="197" t="s">
        <v>40</v>
      </c>
      <c r="O151" s="66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0" t="s">
        <v>137</v>
      </c>
      <c r="AT151" s="200" t="s">
        <v>132</v>
      </c>
      <c r="AU151" s="200" t="s">
        <v>79</v>
      </c>
      <c r="AY151" s="19" t="s">
        <v>129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9" t="s">
        <v>77</v>
      </c>
      <c r="BK151" s="201">
        <f>ROUND(I151*H151,2)</f>
        <v>0</v>
      </c>
      <c r="BL151" s="19" t="s">
        <v>137</v>
      </c>
      <c r="BM151" s="200" t="s">
        <v>643</v>
      </c>
    </row>
    <row r="152" spans="1:65" s="2" customFormat="1" ht="16.5" customHeight="1">
      <c r="A152" s="36"/>
      <c r="B152" s="37"/>
      <c r="C152" s="189" t="s">
        <v>645</v>
      </c>
      <c r="D152" s="189" t="s">
        <v>132</v>
      </c>
      <c r="E152" s="190" t="s">
        <v>1013</v>
      </c>
      <c r="F152" s="191" t="s">
        <v>1014</v>
      </c>
      <c r="G152" s="192" t="s">
        <v>135</v>
      </c>
      <c r="H152" s="193">
        <v>10</v>
      </c>
      <c r="I152" s="194"/>
      <c r="J152" s="195">
        <f>ROUND(I152*H152,2)</f>
        <v>0</v>
      </c>
      <c r="K152" s="191" t="s">
        <v>386</v>
      </c>
      <c r="L152" s="41"/>
      <c r="M152" s="196" t="s">
        <v>19</v>
      </c>
      <c r="N152" s="197" t="s">
        <v>40</v>
      </c>
      <c r="O152" s="66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0" t="s">
        <v>137</v>
      </c>
      <c r="AT152" s="200" t="s">
        <v>132</v>
      </c>
      <c r="AU152" s="200" t="s">
        <v>79</v>
      </c>
      <c r="AY152" s="19" t="s">
        <v>129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9" t="s">
        <v>77</v>
      </c>
      <c r="BK152" s="201">
        <f>ROUND(I152*H152,2)</f>
        <v>0</v>
      </c>
      <c r="BL152" s="19" t="s">
        <v>137</v>
      </c>
      <c r="BM152" s="200" t="s">
        <v>648</v>
      </c>
    </row>
    <row r="153" spans="1:65" s="2" customFormat="1" ht="16.5" customHeight="1">
      <c r="A153" s="36"/>
      <c r="B153" s="37"/>
      <c r="C153" s="189" t="s">
        <v>267</v>
      </c>
      <c r="D153" s="189" t="s">
        <v>132</v>
      </c>
      <c r="E153" s="190" t="s">
        <v>1015</v>
      </c>
      <c r="F153" s="191" t="s">
        <v>1016</v>
      </c>
      <c r="G153" s="192" t="s">
        <v>188</v>
      </c>
      <c r="H153" s="193">
        <v>5</v>
      </c>
      <c r="I153" s="194"/>
      <c r="J153" s="195">
        <f>ROUND(I153*H153,2)</f>
        <v>0</v>
      </c>
      <c r="K153" s="191" t="s">
        <v>386</v>
      </c>
      <c r="L153" s="41"/>
      <c r="M153" s="196" t="s">
        <v>19</v>
      </c>
      <c r="N153" s="197" t="s">
        <v>40</v>
      </c>
      <c r="O153" s="66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0" t="s">
        <v>137</v>
      </c>
      <c r="AT153" s="200" t="s">
        <v>132</v>
      </c>
      <c r="AU153" s="200" t="s">
        <v>79</v>
      </c>
      <c r="AY153" s="19" t="s">
        <v>129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9" t="s">
        <v>77</v>
      </c>
      <c r="BK153" s="201">
        <f>ROUND(I153*H153,2)</f>
        <v>0</v>
      </c>
      <c r="BL153" s="19" t="s">
        <v>137</v>
      </c>
      <c r="BM153" s="200" t="s">
        <v>652</v>
      </c>
    </row>
    <row r="154" spans="1:65" s="2" customFormat="1" ht="16.5" customHeight="1">
      <c r="A154" s="36"/>
      <c r="B154" s="37"/>
      <c r="C154" s="189" t="s">
        <v>654</v>
      </c>
      <c r="D154" s="189" t="s">
        <v>132</v>
      </c>
      <c r="E154" s="190" t="s">
        <v>1017</v>
      </c>
      <c r="F154" s="191" t="s">
        <v>1018</v>
      </c>
      <c r="G154" s="192" t="s">
        <v>135</v>
      </c>
      <c r="H154" s="193">
        <v>10</v>
      </c>
      <c r="I154" s="194"/>
      <c r="J154" s="195">
        <f>ROUND(I154*H154,2)</f>
        <v>0</v>
      </c>
      <c r="K154" s="191" t="s">
        <v>386</v>
      </c>
      <c r="L154" s="41"/>
      <c r="M154" s="196" t="s">
        <v>19</v>
      </c>
      <c r="N154" s="197" t="s">
        <v>40</v>
      </c>
      <c r="O154" s="66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0" t="s">
        <v>137</v>
      </c>
      <c r="AT154" s="200" t="s">
        <v>132</v>
      </c>
      <c r="AU154" s="200" t="s">
        <v>79</v>
      </c>
      <c r="AY154" s="19" t="s">
        <v>129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9" t="s">
        <v>77</v>
      </c>
      <c r="BK154" s="201">
        <f>ROUND(I154*H154,2)</f>
        <v>0</v>
      </c>
      <c r="BL154" s="19" t="s">
        <v>137</v>
      </c>
      <c r="BM154" s="200" t="s">
        <v>657</v>
      </c>
    </row>
    <row r="155" spans="1:65" s="12" customFormat="1" ht="22.9" customHeight="1">
      <c r="B155" s="173"/>
      <c r="C155" s="174"/>
      <c r="D155" s="175" t="s">
        <v>68</v>
      </c>
      <c r="E155" s="187" t="s">
        <v>1019</v>
      </c>
      <c r="F155" s="187" t="s">
        <v>1020</v>
      </c>
      <c r="G155" s="174"/>
      <c r="H155" s="174"/>
      <c r="I155" s="177"/>
      <c r="J155" s="188">
        <f>BK155</f>
        <v>0</v>
      </c>
      <c r="K155" s="174"/>
      <c r="L155" s="179"/>
      <c r="M155" s="180"/>
      <c r="N155" s="181"/>
      <c r="O155" s="181"/>
      <c r="P155" s="182">
        <f>SUM(P156:P157)</f>
        <v>0</v>
      </c>
      <c r="Q155" s="181"/>
      <c r="R155" s="182">
        <f>SUM(R156:R157)</f>
        <v>0</v>
      </c>
      <c r="S155" s="181"/>
      <c r="T155" s="183">
        <f>SUM(T156:T157)</f>
        <v>0</v>
      </c>
      <c r="AR155" s="184" t="s">
        <v>77</v>
      </c>
      <c r="AT155" s="185" t="s">
        <v>68</v>
      </c>
      <c r="AU155" s="185" t="s">
        <v>77</v>
      </c>
      <c r="AY155" s="184" t="s">
        <v>129</v>
      </c>
      <c r="BK155" s="186">
        <f>SUM(BK156:BK157)</f>
        <v>0</v>
      </c>
    </row>
    <row r="156" spans="1:65" s="2" customFormat="1" ht="16.5" customHeight="1">
      <c r="A156" s="36"/>
      <c r="B156" s="37"/>
      <c r="C156" s="189" t="s">
        <v>273</v>
      </c>
      <c r="D156" s="189" t="s">
        <v>132</v>
      </c>
      <c r="E156" s="190" t="s">
        <v>1021</v>
      </c>
      <c r="F156" s="191" t="s">
        <v>1022</v>
      </c>
      <c r="G156" s="192" t="s">
        <v>202</v>
      </c>
      <c r="H156" s="193">
        <v>20</v>
      </c>
      <c r="I156" s="194"/>
      <c r="J156" s="195">
        <f>ROUND(I156*H156,2)</f>
        <v>0</v>
      </c>
      <c r="K156" s="191" t="s">
        <v>386</v>
      </c>
      <c r="L156" s="41"/>
      <c r="M156" s="196" t="s">
        <v>19</v>
      </c>
      <c r="N156" s="197" t="s">
        <v>40</v>
      </c>
      <c r="O156" s="66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0" t="s">
        <v>137</v>
      </c>
      <c r="AT156" s="200" t="s">
        <v>132</v>
      </c>
      <c r="AU156" s="200" t="s">
        <v>79</v>
      </c>
      <c r="AY156" s="19" t="s">
        <v>129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9" t="s">
        <v>77</v>
      </c>
      <c r="BK156" s="201">
        <f>ROUND(I156*H156,2)</f>
        <v>0</v>
      </c>
      <c r="BL156" s="19" t="s">
        <v>137</v>
      </c>
      <c r="BM156" s="200" t="s">
        <v>661</v>
      </c>
    </row>
    <row r="157" spans="1:65" s="2" customFormat="1" ht="16.5" customHeight="1">
      <c r="A157" s="36"/>
      <c r="B157" s="37"/>
      <c r="C157" s="189" t="s">
        <v>664</v>
      </c>
      <c r="D157" s="189" t="s">
        <v>132</v>
      </c>
      <c r="E157" s="190" t="s">
        <v>1023</v>
      </c>
      <c r="F157" s="191" t="s">
        <v>1024</v>
      </c>
      <c r="G157" s="192" t="s">
        <v>910</v>
      </c>
      <c r="H157" s="193">
        <v>20</v>
      </c>
      <c r="I157" s="194"/>
      <c r="J157" s="195">
        <f>ROUND(I157*H157,2)</f>
        <v>0</v>
      </c>
      <c r="K157" s="191" t="s">
        <v>386</v>
      </c>
      <c r="L157" s="41"/>
      <c r="M157" s="196" t="s">
        <v>19</v>
      </c>
      <c r="N157" s="197" t="s">
        <v>40</v>
      </c>
      <c r="O157" s="66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0" t="s">
        <v>137</v>
      </c>
      <c r="AT157" s="200" t="s">
        <v>132</v>
      </c>
      <c r="AU157" s="200" t="s">
        <v>79</v>
      </c>
      <c r="AY157" s="19" t="s">
        <v>129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9" t="s">
        <v>77</v>
      </c>
      <c r="BK157" s="201">
        <f>ROUND(I157*H157,2)</f>
        <v>0</v>
      </c>
      <c r="BL157" s="19" t="s">
        <v>137</v>
      </c>
      <c r="BM157" s="200" t="s">
        <v>667</v>
      </c>
    </row>
    <row r="158" spans="1:65" s="12" customFormat="1" ht="22.9" customHeight="1">
      <c r="B158" s="173"/>
      <c r="C158" s="174"/>
      <c r="D158" s="175" t="s">
        <v>68</v>
      </c>
      <c r="E158" s="187" t="s">
        <v>1025</v>
      </c>
      <c r="F158" s="187" t="s">
        <v>1026</v>
      </c>
      <c r="G158" s="174"/>
      <c r="H158" s="174"/>
      <c r="I158" s="177"/>
      <c r="J158" s="188">
        <f>BK158</f>
        <v>0</v>
      </c>
      <c r="K158" s="174"/>
      <c r="L158" s="179"/>
      <c r="M158" s="180"/>
      <c r="N158" s="181"/>
      <c r="O158" s="181"/>
      <c r="P158" s="182">
        <f>P159</f>
        <v>0</v>
      </c>
      <c r="Q158" s="181"/>
      <c r="R158" s="182">
        <f>R159</f>
        <v>0</v>
      </c>
      <c r="S158" s="181"/>
      <c r="T158" s="183">
        <f>T159</f>
        <v>0</v>
      </c>
      <c r="AR158" s="184" t="s">
        <v>77</v>
      </c>
      <c r="AT158" s="185" t="s">
        <v>68</v>
      </c>
      <c r="AU158" s="185" t="s">
        <v>77</v>
      </c>
      <c r="AY158" s="184" t="s">
        <v>129</v>
      </c>
      <c r="BK158" s="186">
        <f>BK159</f>
        <v>0</v>
      </c>
    </row>
    <row r="159" spans="1:65" s="2" customFormat="1" ht="16.5" customHeight="1">
      <c r="A159" s="36"/>
      <c r="B159" s="37"/>
      <c r="C159" s="189" t="s">
        <v>315</v>
      </c>
      <c r="D159" s="189" t="s">
        <v>132</v>
      </c>
      <c r="E159" s="190" t="s">
        <v>1027</v>
      </c>
      <c r="F159" s="191" t="s">
        <v>1028</v>
      </c>
      <c r="G159" s="192" t="s">
        <v>135</v>
      </c>
      <c r="H159" s="193">
        <v>40</v>
      </c>
      <c r="I159" s="194"/>
      <c r="J159" s="195">
        <f>ROUND(I159*H159,2)</f>
        <v>0</v>
      </c>
      <c r="K159" s="191" t="s">
        <v>386</v>
      </c>
      <c r="L159" s="41"/>
      <c r="M159" s="196" t="s">
        <v>19</v>
      </c>
      <c r="N159" s="197" t="s">
        <v>40</v>
      </c>
      <c r="O159" s="66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0" t="s">
        <v>137</v>
      </c>
      <c r="AT159" s="200" t="s">
        <v>132</v>
      </c>
      <c r="AU159" s="200" t="s">
        <v>79</v>
      </c>
      <c r="AY159" s="19" t="s">
        <v>129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9" t="s">
        <v>77</v>
      </c>
      <c r="BK159" s="201">
        <f>ROUND(I159*H159,2)</f>
        <v>0</v>
      </c>
      <c r="BL159" s="19" t="s">
        <v>137</v>
      </c>
      <c r="BM159" s="200" t="s">
        <v>670</v>
      </c>
    </row>
    <row r="160" spans="1:65" s="12" customFormat="1" ht="22.9" customHeight="1">
      <c r="B160" s="173"/>
      <c r="C160" s="174"/>
      <c r="D160" s="175" t="s">
        <v>68</v>
      </c>
      <c r="E160" s="187" t="s">
        <v>1029</v>
      </c>
      <c r="F160" s="187" t="s">
        <v>1030</v>
      </c>
      <c r="G160" s="174"/>
      <c r="H160" s="174"/>
      <c r="I160" s="177"/>
      <c r="J160" s="188">
        <f>BK160</f>
        <v>0</v>
      </c>
      <c r="K160" s="174"/>
      <c r="L160" s="179"/>
      <c r="M160" s="180"/>
      <c r="N160" s="181"/>
      <c r="O160" s="181"/>
      <c r="P160" s="182">
        <f>SUM(P161:P164)</f>
        <v>0</v>
      </c>
      <c r="Q160" s="181"/>
      <c r="R160" s="182">
        <f>SUM(R161:R164)</f>
        <v>0</v>
      </c>
      <c r="S160" s="181"/>
      <c r="T160" s="183">
        <f>SUM(T161:T164)</f>
        <v>0</v>
      </c>
      <c r="AR160" s="184" t="s">
        <v>77</v>
      </c>
      <c r="AT160" s="185" t="s">
        <v>68</v>
      </c>
      <c r="AU160" s="185" t="s">
        <v>77</v>
      </c>
      <c r="AY160" s="184" t="s">
        <v>129</v>
      </c>
      <c r="BK160" s="186">
        <f>SUM(BK161:BK164)</f>
        <v>0</v>
      </c>
    </row>
    <row r="161" spans="1:65" s="2" customFormat="1" ht="16.5" customHeight="1">
      <c r="A161" s="36"/>
      <c r="B161" s="37"/>
      <c r="C161" s="189" t="s">
        <v>677</v>
      </c>
      <c r="D161" s="189" t="s">
        <v>132</v>
      </c>
      <c r="E161" s="190" t="s">
        <v>1031</v>
      </c>
      <c r="F161" s="191" t="s">
        <v>1032</v>
      </c>
      <c r="G161" s="192" t="s">
        <v>943</v>
      </c>
      <c r="H161" s="193">
        <v>24</v>
      </c>
      <c r="I161" s="194"/>
      <c r="J161" s="195">
        <f>ROUND(I161*H161,2)</f>
        <v>0</v>
      </c>
      <c r="K161" s="191" t="s">
        <v>386</v>
      </c>
      <c r="L161" s="41"/>
      <c r="M161" s="196" t="s">
        <v>19</v>
      </c>
      <c r="N161" s="197" t="s">
        <v>40</v>
      </c>
      <c r="O161" s="66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0" t="s">
        <v>137</v>
      </c>
      <c r="AT161" s="200" t="s">
        <v>132</v>
      </c>
      <c r="AU161" s="200" t="s">
        <v>79</v>
      </c>
      <c r="AY161" s="19" t="s">
        <v>129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9" t="s">
        <v>77</v>
      </c>
      <c r="BK161" s="201">
        <f>ROUND(I161*H161,2)</f>
        <v>0</v>
      </c>
      <c r="BL161" s="19" t="s">
        <v>137</v>
      </c>
      <c r="BM161" s="200" t="s">
        <v>680</v>
      </c>
    </row>
    <row r="162" spans="1:65" s="2" customFormat="1" ht="16.5" customHeight="1">
      <c r="A162" s="36"/>
      <c r="B162" s="37"/>
      <c r="C162" s="189" t="s">
        <v>319</v>
      </c>
      <c r="D162" s="189" t="s">
        <v>132</v>
      </c>
      <c r="E162" s="190" t="s">
        <v>1033</v>
      </c>
      <c r="F162" s="191" t="s">
        <v>1034</v>
      </c>
      <c r="G162" s="192" t="s">
        <v>943</v>
      </c>
      <c r="H162" s="193">
        <v>16</v>
      </c>
      <c r="I162" s="194"/>
      <c r="J162" s="195">
        <f>ROUND(I162*H162,2)</f>
        <v>0</v>
      </c>
      <c r="K162" s="191" t="s">
        <v>386</v>
      </c>
      <c r="L162" s="41"/>
      <c r="M162" s="196" t="s">
        <v>19</v>
      </c>
      <c r="N162" s="197" t="s">
        <v>40</v>
      </c>
      <c r="O162" s="66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0" t="s">
        <v>137</v>
      </c>
      <c r="AT162" s="200" t="s">
        <v>132</v>
      </c>
      <c r="AU162" s="200" t="s">
        <v>79</v>
      </c>
      <c r="AY162" s="19" t="s">
        <v>129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9" t="s">
        <v>77</v>
      </c>
      <c r="BK162" s="201">
        <f>ROUND(I162*H162,2)</f>
        <v>0</v>
      </c>
      <c r="BL162" s="19" t="s">
        <v>137</v>
      </c>
      <c r="BM162" s="200" t="s">
        <v>683</v>
      </c>
    </row>
    <row r="163" spans="1:65" s="2" customFormat="1" ht="16.5" customHeight="1">
      <c r="A163" s="36"/>
      <c r="B163" s="37"/>
      <c r="C163" s="189" t="s">
        <v>220</v>
      </c>
      <c r="D163" s="189" t="s">
        <v>132</v>
      </c>
      <c r="E163" s="190" t="s">
        <v>1035</v>
      </c>
      <c r="F163" s="191" t="s">
        <v>1036</v>
      </c>
      <c r="G163" s="192" t="s">
        <v>943</v>
      </c>
      <c r="H163" s="193">
        <v>24</v>
      </c>
      <c r="I163" s="194"/>
      <c r="J163" s="195">
        <f>ROUND(I163*H163,2)</f>
        <v>0</v>
      </c>
      <c r="K163" s="191" t="s">
        <v>386</v>
      </c>
      <c r="L163" s="41"/>
      <c r="M163" s="196" t="s">
        <v>19</v>
      </c>
      <c r="N163" s="197" t="s">
        <v>40</v>
      </c>
      <c r="O163" s="66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0" t="s">
        <v>137</v>
      </c>
      <c r="AT163" s="200" t="s">
        <v>132</v>
      </c>
      <c r="AU163" s="200" t="s">
        <v>79</v>
      </c>
      <c r="AY163" s="19" t="s">
        <v>129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9" t="s">
        <v>77</v>
      </c>
      <c r="BK163" s="201">
        <f>ROUND(I163*H163,2)</f>
        <v>0</v>
      </c>
      <c r="BL163" s="19" t="s">
        <v>137</v>
      </c>
      <c r="BM163" s="200" t="s">
        <v>687</v>
      </c>
    </row>
    <row r="164" spans="1:65" s="2" customFormat="1" ht="16.5" customHeight="1">
      <c r="A164" s="36"/>
      <c r="B164" s="37"/>
      <c r="C164" s="189" t="s">
        <v>324</v>
      </c>
      <c r="D164" s="189" t="s">
        <v>132</v>
      </c>
      <c r="E164" s="190" t="s">
        <v>1037</v>
      </c>
      <c r="F164" s="191" t="s">
        <v>1038</v>
      </c>
      <c r="G164" s="192" t="s">
        <v>943</v>
      </c>
      <c r="H164" s="193">
        <v>12</v>
      </c>
      <c r="I164" s="194"/>
      <c r="J164" s="195">
        <f>ROUND(I164*H164,2)</f>
        <v>0</v>
      </c>
      <c r="K164" s="191" t="s">
        <v>386</v>
      </c>
      <c r="L164" s="41"/>
      <c r="M164" s="196" t="s">
        <v>19</v>
      </c>
      <c r="N164" s="197" t="s">
        <v>40</v>
      </c>
      <c r="O164" s="66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0" t="s">
        <v>137</v>
      </c>
      <c r="AT164" s="200" t="s">
        <v>132</v>
      </c>
      <c r="AU164" s="200" t="s">
        <v>79</v>
      </c>
      <c r="AY164" s="19" t="s">
        <v>129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9" t="s">
        <v>77</v>
      </c>
      <c r="BK164" s="201">
        <f>ROUND(I164*H164,2)</f>
        <v>0</v>
      </c>
      <c r="BL164" s="19" t="s">
        <v>137</v>
      </c>
      <c r="BM164" s="200" t="s">
        <v>690</v>
      </c>
    </row>
    <row r="165" spans="1:65" s="12" customFormat="1" ht="25.9" customHeight="1">
      <c r="B165" s="173"/>
      <c r="C165" s="174"/>
      <c r="D165" s="175" t="s">
        <v>68</v>
      </c>
      <c r="E165" s="176" t="s">
        <v>1039</v>
      </c>
      <c r="F165" s="176" t="s">
        <v>1040</v>
      </c>
      <c r="G165" s="174"/>
      <c r="H165" s="174"/>
      <c r="I165" s="177"/>
      <c r="J165" s="178">
        <f>BK165</f>
        <v>0</v>
      </c>
      <c r="K165" s="174"/>
      <c r="L165" s="179"/>
      <c r="M165" s="180"/>
      <c r="N165" s="181"/>
      <c r="O165" s="181"/>
      <c r="P165" s="182">
        <f>SUM(P166:P167)</f>
        <v>0</v>
      </c>
      <c r="Q165" s="181"/>
      <c r="R165" s="182">
        <f>SUM(R166:R167)</f>
        <v>0</v>
      </c>
      <c r="S165" s="181"/>
      <c r="T165" s="183">
        <f>SUM(T166:T167)</f>
        <v>0</v>
      </c>
      <c r="AR165" s="184" t="s">
        <v>77</v>
      </c>
      <c r="AT165" s="185" t="s">
        <v>68</v>
      </c>
      <c r="AU165" s="185" t="s">
        <v>69</v>
      </c>
      <c r="AY165" s="184" t="s">
        <v>129</v>
      </c>
      <c r="BK165" s="186">
        <f>SUM(BK166:BK167)</f>
        <v>0</v>
      </c>
    </row>
    <row r="166" spans="1:65" s="2" customFormat="1" ht="16.5" customHeight="1">
      <c r="A166" s="36"/>
      <c r="B166" s="37"/>
      <c r="C166" s="189" t="s">
        <v>691</v>
      </c>
      <c r="D166" s="189" t="s">
        <v>132</v>
      </c>
      <c r="E166" s="190" t="s">
        <v>1041</v>
      </c>
      <c r="F166" s="191" t="s">
        <v>1042</v>
      </c>
      <c r="G166" s="192" t="s">
        <v>254</v>
      </c>
      <c r="H166" s="193">
        <v>1</v>
      </c>
      <c r="I166" s="194"/>
      <c r="J166" s="195">
        <f>ROUND(I166*H166,2)</f>
        <v>0</v>
      </c>
      <c r="K166" s="191" t="s">
        <v>386</v>
      </c>
      <c r="L166" s="41"/>
      <c r="M166" s="196" t="s">
        <v>19</v>
      </c>
      <c r="N166" s="197" t="s">
        <v>40</v>
      </c>
      <c r="O166" s="66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0" t="s">
        <v>137</v>
      </c>
      <c r="AT166" s="200" t="s">
        <v>132</v>
      </c>
      <c r="AU166" s="200" t="s">
        <v>77</v>
      </c>
      <c r="AY166" s="19" t="s">
        <v>129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9" t="s">
        <v>77</v>
      </c>
      <c r="BK166" s="201">
        <f>ROUND(I166*H166,2)</f>
        <v>0</v>
      </c>
      <c r="BL166" s="19" t="s">
        <v>137</v>
      </c>
      <c r="BM166" s="200" t="s">
        <v>694</v>
      </c>
    </row>
    <row r="167" spans="1:65" s="2" customFormat="1" ht="16.5" customHeight="1">
      <c r="A167" s="36"/>
      <c r="B167" s="37"/>
      <c r="C167" s="189" t="s">
        <v>332</v>
      </c>
      <c r="D167" s="189" t="s">
        <v>132</v>
      </c>
      <c r="E167" s="190" t="s">
        <v>1043</v>
      </c>
      <c r="F167" s="191" t="s">
        <v>1044</v>
      </c>
      <c r="G167" s="192" t="s">
        <v>254</v>
      </c>
      <c r="H167" s="193">
        <v>1</v>
      </c>
      <c r="I167" s="194"/>
      <c r="J167" s="195">
        <f>ROUND(I167*H167,2)</f>
        <v>0</v>
      </c>
      <c r="K167" s="191" t="s">
        <v>386</v>
      </c>
      <c r="L167" s="41"/>
      <c r="M167" s="259" t="s">
        <v>19</v>
      </c>
      <c r="N167" s="260" t="s">
        <v>40</v>
      </c>
      <c r="O167" s="261"/>
      <c r="P167" s="262">
        <f>O167*H167</f>
        <v>0</v>
      </c>
      <c r="Q167" s="262">
        <v>0</v>
      </c>
      <c r="R167" s="262">
        <f>Q167*H167</f>
        <v>0</v>
      </c>
      <c r="S167" s="262">
        <v>0</v>
      </c>
      <c r="T167" s="263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0" t="s">
        <v>137</v>
      </c>
      <c r="AT167" s="200" t="s">
        <v>132</v>
      </c>
      <c r="AU167" s="200" t="s">
        <v>77</v>
      </c>
      <c r="AY167" s="19" t="s">
        <v>129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9" t="s">
        <v>77</v>
      </c>
      <c r="BK167" s="201">
        <f>ROUND(I167*H167,2)</f>
        <v>0</v>
      </c>
      <c r="BL167" s="19" t="s">
        <v>137</v>
      </c>
      <c r="BM167" s="200" t="s">
        <v>697</v>
      </c>
    </row>
    <row r="168" spans="1:65" s="2" customFormat="1" ht="6.95" customHeight="1">
      <c r="A168" s="36"/>
      <c r="B168" s="49"/>
      <c r="C168" s="50"/>
      <c r="D168" s="50"/>
      <c r="E168" s="50"/>
      <c r="F168" s="50"/>
      <c r="G168" s="50"/>
      <c r="H168" s="50"/>
      <c r="I168" s="138"/>
      <c r="J168" s="50"/>
      <c r="K168" s="50"/>
      <c r="L168" s="41"/>
      <c r="M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</row>
  </sheetData>
  <sheetProtection algorithmName="SHA-512" hashValue="S8dUimVUu1MWiaVSPEPUkxDtYt7FNTlMY5Ct4HqDkoTC5MFYupUIa6tpQElcQE5/QyH4K7opfPD3vl4l265t5g==" saltValue="/fLIRHa/HZGyq2CUGPvwz+cVw5W68lEnwjw8p5p52Rpv5vn+KvpYpYB8Yk3lTScVRoxDLkgnBCrQfaVXsHcMUQ==" spinCount="100000" sheet="1" objects="1" scenarios="1" formatColumns="0" formatRows="0" autoFilter="0"/>
  <autoFilter ref="C93:K167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7"/>
  <sheetViews>
    <sheetView showGridLines="0" tabSelected="1" topLeftCell="A10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92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79</v>
      </c>
    </row>
    <row r="4" spans="1:46" s="1" customFormat="1" ht="24.95" customHeight="1">
      <c r="B4" s="22"/>
      <c r="D4" s="107" t="s">
        <v>93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 xml:space="preserve"> Rekonstrukce výpravní budovy v ŽST Přerov - část střecha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94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1045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14. 1. 2020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32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33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35</v>
      </c>
      <c r="E30" s="36"/>
      <c r="F30" s="36"/>
      <c r="G30" s="36"/>
      <c r="H30" s="36"/>
      <c r="I30" s="110"/>
      <c r="J30" s="122">
        <f>ROUND(J80,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37</v>
      </c>
      <c r="G32" s="36"/>
      <c r="H32" s="36"/>
      <c r="I32" s="124" t="s">
        <v>36</v>
      </c>
      <c r="J32" s="123" t="s">
        <v>38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39</v>
      </c>
      <c r="E33" s="109" t="s">
        <v>40</v>
      </c>
      <c r="F33" s="126">
        <f>ROUND((SUM(BE80:BE86)),  2)</f>
        <v>0</v>
      </c>
      <c r="G33" s="36"/>
      <c r="H33" s="36"/>
      <c r="I33" s="127">
        <v>0.21</v>
      </c>
      <c r="J33" s="126">
        <f>ROUND(((SUM(BE80:BE86))*I33),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41</v>
      </c>
      <c r="F34" s="126">
        <f>ROUND((SUM(BF80:BF86)),  2)</f>
        <v>0</v>
      </c>
      <c r="G34" s="36"/>
      <c r="H34" s="36"/>
      <c r="I34" s="127">
        <v>0.15</v>
      </c>
      <c r="J34" s="126">
        <f>ROUND(((SUM(BF80:BF86))*I34),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42</v>
      </c>
      <c r="F35" s="126">
        <f>ROUND((SUM(BG80:BG86)),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43</v>
      </c>
      <c r="F36" s="126">
        <f>ROUND((SUM(BH80:BH86)),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44</v>
      </c>
      <c r="F37" s="126">
        <f>ROUND((SUM(BI80:BI86)),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45</v>
      </c>
      <c r="E39" s="130"/>
      <c r="F39" s="130"/>
      <c r="G39" s="131" t="s">
        <v>46</v>
      </c>
      <c r="H39" s="132" t="s">
        <v>47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 xml:space="preserve"> Rekonstrukce výpravní budovy v ŽST Přerov - část střecha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VO - Všeobecný objekt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14. 1. 2020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32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97</v>
      </c>
      <c r="D57" s="143"/>
      <c r="E57" s="143"/>
      <c r="F57" s="143"/>
      <c r="G57" s="143"/>
      <c r="H57" s="143"/>
      <c r="I57" s="144"/>
      <c r="J57" s="145" t="s">
        <v>98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67</v>
      </c>
      <c r="D59" s="38"/>
      <c r="E59" s="38"/>
      <c r="F59" s="38"/>
      <c r="G59" s="38"/>
      <c r="H59" s="38"/>
      <c r="I59" s="110"/>
      <c r="J59" s="79">
        <f>J80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47"/>
      <c r="C60" s="148"/>
      <c r="D60" s="149" t="s">
        <v>1046</v>
      </c>
      <c r="E60" s="150"/>
      <c r="F60" s="150"/>
      <c r="G60" s="150"/>
      <c r="H60" s="150"/>
      <c r="I60" s="151"/>
      <c r="J60" s="152">
        <f>J81</f>
        <v>0</v>
      </c>
      <c r="K60" s="148"/>
      <c r="L60" s="153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110"/>
      <c r="J61" s="38"/>
      <c r="K61" s="38"/>
      <c r="L61" s="11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138"/>
      <c r="J62" s="50"/>
      <c r="K62" s="50"/>
      <c r="L62" s="11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141"/>
      <c r="J66" s="52"/>
      <c r="K66" s="52"/>
      <c r="L66" s="111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114</v>
      </c>
      <c r="D67" s="38"/>
      <c r="E67" s="38"/>
      <c r="F67" s="38"/>
      <c r="G67" s="38"/>
      <c r="H67" s="38"/>
      <c r="I67" s="110"/>
      <c r="J67" s="38"/>
      <c r="K67" s="38"/>
      <c r="L67" s="11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110"/>
      <c r="J68" s="38"/>
      <c r="K68" s="38"/>
      <c r="L68" s="11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110"/>
      <c r="J69" s="38"/>
      <c r="K69" s="38"/>
      <c r="L69" s="11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90" t="str">
        <f>E7</f>
        <v xml:space="preserve"> Rekonstrukce výpravní budovy v ŽST Přerov - část střecha</v>
      </c>
      <c r="F70" s="391"/>
      <c r="G70" s="391"/>
      <c r="H70" s="391"/>
      <c r="I70" s="110"/>
      <c r="J70" s="38"/>
      <c r="K70" s="38"/>
      <c r="L70" s="11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94</v>
      </c>
      <c r="D71" s="38"/>
      <c r="E71" s="38"/>
      <c r="F71" s="38"/>
      <c r="G71" s="38"/>
      <c r="H71" s="38"/>
      <c r="I71" s="110"/>
      <c r="J71" s="38"/>
      <c r="K71" s="38"/>
      <c r="L71" s="11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63" t="str">
        <f>E9</f>
        <v>VO - Všeobecný objekt</v>
      </c>
      <c r="F72" s="392"/>
      <c r="G72" s="392"/>
      <c r="H72" s="392"/>
      <c r="I72" s="110"/>
      <c r="J72" s="38"/>
      <c r="K72" s="38"/>
      <c r="L72" s="11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110"/>
      <c r="J73" s="38"/>
      <c r="K73" s="38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 xml:space="preserve"> </v>
      </c>
      <c r="G74" s="38"/>
      <c r="H74" s="38"/>
      <c r="I74" s="113" t="s">
        <v>23</v>
      </c>
      <c r="J74" s="61" t="str">
        <f>IF(J12="","",J12)</f>
        <v>14. 1. 2020</v>
      </c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15.2" customHeight="1">
      <c r="A76" s="36"/>
      <c r="B76" s="37"/>
      <c r="C76" s="31" t="s">
        <v>25</v>
      </c>
      <c r="D76" s="38"/>
      <c r="E76" s="38"/>
      <c r="F76" s="29" t="str">
        <f>E15</f>
        <v xml:space="preserve"> </v>
      </c>
      <c r="G76" s="38"/>
      <c r="H76" s="38"/>
      <c r="I76" s="113" t="s">
        <v>30</v>
      </c>
      <c r="J76" s="34" t="str">
        <f>E21</f>
        <v xml:space="preserve"> </v>
      </c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28</v>
      </c>
      <c r="D77" s="38"/>
      <c r="E77" s="38"/>
      <c r="F77" s="29" t="str">
        <f>IF(E18="","",E18)</f>
        <v>Vyplň údaj</v>
      </c>
      <c r="G77" s="38"/>
      <c r="H77" s="38"/>
      <c r="I77" s="113" t="s">
        <v>32</v>
      </c>
      <c r="J77" s="34" t="str">
        <f>E24</f>
        <v xml:space="preserve"> </v>
      </c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110"/>
      <c r="J78" s="38"/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61"/>
      <c r="B79" s="162"/>
      <c r="C79" s="163" t="s">
        <v>115</v>
      </c>
      <c r="D79" s="164" t="s">
        <v>54</v>
      </c>
      <c r="E79" s="164" t="s">
        <v>50</v>
      </c>
      <c r="F79" s="164" t="s">
        <v>51</v>
      </c>
      <c r="G79" s="164" t="s">
        <v>116</v>
      </c>
      <c r="H79" s="164" t="s">
        <v>117</v>
      </c>
      <c r="I79" s="165" t="s">
        <v>118</v>
      </c>
      <c r="J79" s="164" t="s">
        <v>98</v>
      </c>
      <c r="K79" s="166" t="s">
        <v>119</v>
      </c>
      <c r="L79" s="167"/>
      <c r="M79" s="70" t="s">
        <v>19</v>
      </c>
      <c r="N79" s="71" t="s">
        <v>39</v>
      </c>
      <c r="O79" s="71" t="s">
        <v>120</v>
      </c>
      <c r="P79" s="71" t="s">
        <v>121</v>
      </c>
      <c r="Q79" s="71" t="s">
        <v>122</v>
      </c>
      <c r="R79" s="71" t="s">
        <v>123</v>
      </c>
      <c r="S79" s="71" t="s">
        <v>124</v>
      </c>
      <c r="T79" s="72" t="s">
        <v>125</v>
      </c>
      <c r="U79" s="161"/>
      <c r="V79" s="161"/>
      <c r="W79" s="161"/>
      <c r="X79" s="161"/>
      <c r="Y79" s="161"/>
      <c r="Z79" s="161"/>
      <c r="AA79" s="161"/>
      <c r="AB79" s="161"/>
      <c r="AC79" s="161"/>
      <c r="AD79" s="161"/>
      <c r="AE79" s="161"/>
    </row>
    <row r="80" spans="1:63" s="2" customFormat="1" ht="22.9" customHeight="1">
      <c r="A80" s="36"/>
      <c r="B80" s="37"/>
      <c r="C80" s="77" t="s">
        <v>126</v>
      </c>
      <c r="D80" s="38"/>
      <c r="E80" s="38"/>
      <c r="F80" s="38"/>
      <c r="G80" s="38"/>
      <c r="H80" s="38"/>
      <c r="I80" s="110"/>
      <c r="J80" s="168">
        <f>BK80</f>
        <v>0</v>
      </c>
      <c r="K80" s="38"/>
      <c r="L80" s="41"/>
      <c r="M80" s="73"/>
      <c r="N80" s="169"/>
      <c r="O80" s="74"/>
      <c r="P80" s="170">
        <f>P81</f>
        <v>0</v>
      </c>
      <c r="Q80" s="74"/>
      <c r="R80" s="170">
        <f>R81</f>
        <v>0</v>
      </c>
      <c r="S80" s="74"/>
      <c r="T80" s="171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68</v>
      </c>
      <c r="AU80" s="19" t="s">
        <v>99</v>
      </c>
      <c r="BK80" s="172">
        <f>BK81</f>
        <v>0</v>
      </c>
    </row>
    <row r="81" spans="1:65" s="12" customFormat="1" ht="25.9" customHeight="1">
      <c r="B81" s="173"/>
      <c r="C81" s="174"/>
      <c r="D81" s="175" t="s">
        <v>68</v>
      </c>
      <c r="E81" s="176" t="s">
        <v>874</v>
      </c>
      <c r="F81" s="176" t="s">
        <v>90</v>
      </c>
      <c r="G81" s="174"/>
      <c r="H81" s="174"/>
      <c r="I81" s="177"/>
      <c r="J81" s="178">
        <f>BK81</f>
        <v>0</v>
      </c>
      <c r="K81" s="174"/>
      <c r="L81" s="179"/>
      <c r="M81" s="180"/>
      <c r="N81" s="181"/>
      <c r="O81" s="181"/>
      <c r="P81" s="182">
        <f>SUM(P82:P86)</f>
        <v>0</v>
      </c>
      <c r="Q81" s="181"/>
      <c r="R81" s="182">
        <f>SUM(R82:R86)</f>
        <v>0</v>
      </c>
      <c r="S81" s="181"/>
      <c r="T81" s="183">
        <f>SUM(T82:T86)</f>
        <v>0</v>
      </c>
      <c r="AR81" s="184" t="s">
        <v>153</v>
      </c>
      <c r="AT81" s="185" t="s">
        <v>68</v>
      </c>
      <c r="AU81" s="185" t="s">
        <v>69</v>
      </c>
      <c r="AY81" s="184" t="s">
        <v>129</v>
      </c>
      <c r="BK81" s="186">
        <f>SUM(BK82:BK86)</f>
        <v>0</v>
      </c>
    </row>
    <row r="82" spans="1:65" s="2" customFormat="1" ht="24" customHeight="1">
      <c r="A82" s="36"/>
      <c r="B82" s="37"/>
      <c r="C82" s="189" t="s">
        <v>77</v>
      </c>
      <c r="D82" s="189" t="s">
        <v>132</v>
      </c>
      <c r="E82" s="190" t="s">
        <v>1047</v>
      </c>
      <c r="F82" s="191" t="s">
        <v>1048</v>
      </c>
      <c r="G82" s="192" t="s">
        <v>254</v>
      </c>
      <c r="H82" s="193">
        <v>1</v>
      </c>
      <c r="I82" s="194"/>
      <c r="J82" s="195">
        <f>ROUND(I82*H82,2)</f>
        <v>0</v>
      </c>
      <c r="K82" s="191" t="s">
        <v>386</v>
      </c>
      <c r="L82" s="41"/>
      <c r="M82" s="196" t="s">
        <v>19</v>
      </c>
      <c r="N82" s="197" t="s">
        <v>40</v>
      </c>
      <c r="O82" s="66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0" t="s">
        <v>137</v>
      </c>
      <c r="AT82" s="200" t="s">
        <v>132</v>
      </c>
      <c r="AU82" s="200" t="s">
        <v>77</v>
      </c>
      <c r="AY82" s="19" t="s">
        <v>129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9" t="s">
        <v>77</v>
      </c>
      <c r="BK82" s="201">
        <f>ROUND(I82*H82,2)</f>
        <v>0</v>
      </c>
      <c r="BL82" s="19" t="s">
        <v>137</v>
      </c>
      <c r="BM82" s="200" t="s">
        <v>79</v>
      </c>
    </row>
    <row r="83" spans="1:65" s="2" customFormat="1" ht="16.5" customHeight="1">
      <c r="A83" s="36"/>
      <c r="B83" s="37"/>
      <c r="C83" s="189" t="s">
        <v>79</v>
      </c>
      <c r="D83" s="189" t="s">
        <v>132</v>
      </c>
      <c r="E83" s="190" t="s">
        <v>1049</v>
      </c>
      <c r="F83" s="191" t="s">
        <v>1050</v>
      </c>
      <c r="G83" s="192" t="s">
        <v>1051</v>
      </c>
      <c r="H83" s="264"/>
      <c r="I83" s="194"/>
      <c r="J83" s="195">
        <f>ROUND(I83*H83,2)</f>
        <v>0</v>
      </c>
      <c r="K83" s="191" t="s">
        <v>386</v>
      </c>
      <c r="L83" s="41"/>
      <c r="M83" s="196" t="s">
        <v>19</v>
      </c>
      <c r="N83" s="197" t="s">
        <v>40</v>
      </c>
      <c r="O83" s="66"/>
      <c r="P83" s="198">
        <f>O83*H83</f>
        <v>0</v>
      </c>
      <c r="Q83" s="198">
        <v>0</v>
      </c>
      <c r="R83" s="198">
        <f>Q83*H83</f>
        <v>0</v>
      </c>
      <c r="S83" s="198">
        <v>0</v>
      </c>
      <c r="T83" s="199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0" t="s">
        <v>137</v>
      </c>
      <c r="AT83" s="200" t="s">
        <v>132</v>
      </c>
      <c r="AU83" s="200" t="s">
        <v>77</v>
      </c>
      <c r="AY83" s="19" t="s">
        <v>129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19" t="s">
        <v>77</v>
      </c>
      <c r="BK83" s="201">
        <f>ROUND(I83*H83,2)</f>
        <v>0</v>
      </c>
      <c r="BL83" s="19" t="s">
        <v>137</v>
      </c>
      <c r="BM83" s="200" t="s">
        <v>137</v>
      </c>
    </row>
    <row r="84" spans="1:65" s="2" customFormat="1" ht="16.5" customHeight="1">
      <c r="A84" s="36"/>
      <c r="B84" s="37"/>
      <c r="C84" s="189" t="s">
        <v>137</v>
      </c>
      <c r="D84" s="189" t="s">
        <v>132</v>
      </c>
      <c r="E84" s="190" t="s">
        <v>1052</v>
      </c>
      <c r="F84" s="191" t="s">
        <v>1053</v>
      </c>
      <c r="G84" s="192" t="s">
        <v>254</v>
      </c>
      <c r="H84" s="193">
        <v>1</v>
      </c>
      <c r="I84" s="194"/>
      <c r="J84" s="195">
        <f>ROUND(I84*H84,2)</f>
        <v>0</v>
      </c>
      <c r="K84" s="191" t="s">
        <v>386</v>
      </c>
      <c r="L84" s="41"/>
      <c r="M84" s="196" t="s">
        <v>19</v>
      </c>
      <c r="N84" s="197" t="s">
        <v>40</v>
      </c>
      <c r="O84" s="66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0" t="s">
        <v>137</v>
      </c>
      <c r="AT84" s="200" t="s">
        <v>132</v>
      </c>
      <c r="AU84" s="200" t="s">
        <v>77</v>
      </c>
      <c r="AY84" s="19" t="s">
        <v>129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9" t="s">
        <v>77</v>
      </c>
      <c r="BK84" s="201">
        <f>ROUND(I84*H84,2)</f>
        <v>0</v>
      </c>
      <c r="BL84" s="19" t="s">
        <v>137</v>
      </c>
      <c r="BM84" s="200" t="s">
        <v>152</v>
      </c>
    </row>
    <row r="85" spans="1:65" s="2" customFormat="1" ht="16.5" customHeight="1">
      <c r="A85" s="36"/>
      <c r="B85" s="37"/>
      <c r="C85" s="189" t="s">
        <v>153</v>
      </c>
      <c r="D85" s="189" t="s">
        <v>132</v>
      </c>
      <c r="E85" s="190" t="s">
        <v>1054</v>
      </c>
      <c r="F85" s="191" t="s">
        <v>1055</v>
      </c>
      <c r="G85" s="192" t="s">
        <v>254</v>
      </c>
      <c r="H85" s="193">
        <v>1</v>
      </c>
      <c r="I85" s="194"/>
      <c r="J85" s="195">
        <f>ROUND(I85*H85,2)</f>
        <v>0</v>
      </c>
      <c r="K85" s="191" t="s">
        <v>386</v>
      </c>
      <c r="L85" s="41"/>
      <c r="M85" s="196" t="s">
        <v>19</v>
      </c>
      <c r="N85" s="197" t="s">
        <v>40</v>
      </c>
      <c r="O85" s="66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0" t="s">
        <v>137</v>
      </c>
      <c r="AT85" s="200" t="s">
        <v>132</v>
      </c>
      <c r="AU85" s="200" t="s">
        <v>77</v>
      </c>
      <c r="AY85" s="19" t="s">
        <v>129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19" t="s">
        <v>77</v>
      </c>
      <c r="BK85" s="201">
        <f>ROUND(I85*H85,2)</f>
        <v>0</v>
      </c>
      <c r="BL85" s="19" t="s">
        <v>137</v>
      </c>
      <c r="BM85" s="200" t="s">
        <v>156</v>
      </c>
    </row>
    <row r="86" spans="1:65" s="2" customFormat="1" ht="16.5" customHeight="1">
      <c r="A86" s="36"/>
      <c r="B86" s="37"/>
      <c r="C86" s="189" t="s">
        <v>149</v>
      </c>
      <c r="D86" s="189" t="s">
        <v>132</v>
      </c>
      <c r="E86" s="190" t="s">
        <v>1056</v>
      </c>
      <c r="F86" s="191" t="s">
        <v>1057</v>
      </c>
      <c r="G86" s="192" t="s">
        <v>254</v>
      </c>
      <c r="H86" s="193">
        <v>1</v>
      </c>
      <c r="I86" s="194"/>
      <c r="J86" s="195">
        <f>ROUND(I86*H86,2)</f>
        <v>0</v>
      </c>
      <c r="K86" s="191" t="s">
        <v>386</v>
      </c>
      <c r="L86" s="41"/>
      <c r="M86" s="259" t="s">
        <v>19</v>
      </c>
      <c r="N86" s="260" t="s">
        <v>40</v>
      </c>
      <c r="O86" s="261"/>
      <c r="P86" s="262">
        <f>O86*H86</f>
        <v>0</v>
      </c>
      <c r="Q86" s="262">
        <v>0</v>
      </c>
      <c r="R86" s="262">
        <f>Q86*H86</f>
        <v>0</v>
      </c>
      <c r="S86" s="262">
        <v>0</v>
      </c>
      <c r="T86" s="26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0" t="s">
        <v>137</v>
      </c>
      <c r="AT86" s="200" t="s">
        <v>132</v>
      </c>
      <c r="AU86" s="200" t="s">
        <v>77</v>
      </c>
      <c r="AY86" s="19" t="s">
        <v>129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19" t="s">
        <v>77</v>
      </c>
      <c r="BK86" s="201">
        <f>ROUND(I86*H86,2)</f>
        <v>0</v>
      </c>
      <c r="BL86" s="19" t="s">
        <v>137</v>
      </c>
      <c r="BM86" s="200" t="s">
        <v>159</v>
      </c>
    </row>
    <row r="87" spans="1:65" s="2" customFormat="1" ht="6.95" customHeight="1">
      <c r="A87" s="36"/>
      <c r="B87" s="49"/>
      <c r="C87" s="50"/>
      <c r="D87" s="50"/>
      <c r="E87" s="50"/>
      <c r="F87" s="50"/>
      <c r="G87" s="50"/>
      <c r="H87" s="50"/>
      <c r="I87" s="138"/>
      <c r="J87" s="50"/>
      <c r="K87" s="50"/>
      <c r="L87" s="41"/>
      <c r="M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</sheetData>
  <sheetProtection algorithmName="SHA-512" hashValue="iepZG38lTRjXeBlRRBOkG6KCEC2bX2WLcNSkpUT1MMA7AqY55RTAjvp+eD3jgN3pwBt35tUwpUQaBb4je5Bftw==" saltValue="buWXik9QW1sEcgIGOBzQLSRzKm2cXJkupf4nfA01x/BYYGWLnL+oy2oUuJTW/bMYhonvAs5oPl/0xt/BX7yfOQ==" spinCount="100000" sheet="1" objects="1" scenarios="1" formatColumns="0" formatRows="0" autoFilter="0"/>
  <autoFilter ref="C79:K86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640625" style="265" customWidth="1"/>
    <col min="7" max="7" width="5" style="265" customWidth="1"/>
    <col min="8" max="8" width="77.83203125" style="265" customWidth="1"/>
    <col min="9" max="10" width="20" style="265" customWidth="1"/>
    <col min="11" max="11" width="1.6640625" style="265" customWidth="1"/>
  </cols>
  <sheetData>
    <row r="1" spans="2:11" s="1" customFormat="1" ht="37.5" customHeight="1"/>
    <row r="2" spans="2:11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7" customFormat="1" ht="45" customHeight="1">
      <c r="B3" s="269"/>
      <c r="C3" s="396" t="s">
        <v>1058</v>
      </c>
      <c r="D3" s="396"/>
      <c r="E3" s="396"/>
      <c r="F3" s="396"/>
      <c r="G3" s="396"/>
      <c r="H3" s="396"/>
      <c r="I3" s="396"/>
      <c r="J3" s="396"/>
      <c r="K3" s="270"/>
    </row>
    <row r="4" spans="2:11" s="1" customFormat="1" ht="25.5" customHeight="1">
      <c r="B4" s="271"/>
      <c r="C4" s="400" t="s">
        <v>1059</v>
      </c>
      <c r="D4" s="400"/>
      <c r="E4" s="400"/>
      <c r="F4" s="400"/>
      <c r="G4" s="400"/>
      <c r="H4" s="400"/>
      <c r="I4" s="400"/>
      <c r="J4" s="400"/>
      <c r="K4" s="272"/>
    </row>
    <row r="5" spans="2:11" s="1" customFormat="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s="1" customFormat="1" ht="15" customHeight="1">
      <c r="B6" s="271"/>
      <c r="C6" s="398" t="s">
        <v>1060</v>
      </c>
      <c r="D6" s="398"/>
      <c r="E6" s="398"/>
      <c r="F6" s="398"/>
      <c r="G6" s="398"/>
      <c r="H6" s="398"/>
      <c r="I6" s="398"/>
      <c r="J6" s="398"/>
      <c r="K6" s="272"/>
    </row>
    <row r="7" spans="2:11" s="1" customFormat="1" ht="15" customHeight="1">
      <c r="B7" s="275"/>
      <c r="C7" s="398" t="s">
        <v>1061</v>
      </c>
      <c r="D7" s="398"/>
      <c r="E7" s="398"/>
      <c r="F7" s="398"/>
      <c r="G7" s="398"/>
      <c r="H7" s="398"/>
      <c r="I7" s="398"/>
      <c r="J7" s="398"/>
      <c r="K7" s="272"/>
    </row>
    <row r="8" spans="2:11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s="1" customFormat="1" ht="15" customHeight="1">
      <c r="B9" s="275"/>
      <c r="C9" s="398" t="s">
        <v>1062</v>
      </c>
      <c r="D9" s="398"/>
      <c r="E9" s="398"/>
      <c r="F9" s="398"/>
      <c r="G9" s="398"/>
      <c r="H9" s="398"/>
      <c r="I9" s="398"/>
      <c r="J9" s="398"/>
      <c r="K9" s="272"/>
    </row>
    <row r="10" spans="2:11" s="1" customFormat="1" ht="15" customHeight="1">
      <c r="B10" s="275"/>
      <c r="C10" s="274"/>
      <c r="D10" s="398" t="s">
        <v>1063</v>
      </c>
      <c r="E10" s="398"/>
      <c r="F10" s="398"/>
      <c r="G10" s="398"/>
      <c r="H10" s="398"/>
      <c r="I10" s="398"/>
      <c r="J10" s="398"/>
      <c r="K10" s="272"/>
    </row>
    <row r="11" spans="2:11" s="1" customFormat="1" ht="15" customHeight="1">
      <c r="B11" s="275"/>
      <c r="C11" s="276"/>
      <c r="D11" s="398" t="s">
        <v>1064</v>
      </c>
      <c r="E11" s="398"/>
      <c r="F11" s="398"/>
      <c r="G11" s="398"/>
      <c r="H11" s="398"/>
      <c r="I11" s="398"/>
      <c r="J11" s="398"/>
      <c r="K11" s="272"/>
    </row>
    <row r="12" spans="2:11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pans="2:11" s="1" customFormat="1" ht="15" customHeight="1">
      <c r="B13" s="275"/>
      <c r="C13" s="276"/>
      <c r="D13" s="277" t="s">
        <v>1065</v>
      </c>
      <c r="E13" s="274"/>
      <c r="F13" s="274"/>
      <c r="G13" s="274"/>
      <c r="H13" s="274"/>
      <c r="I13" s="274"/>
      <c r="J13" s="274"/>
      <c r="K13" s="272"/>
    </row>
    <row r="14" spans="2:11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pans="2:11" s="1" customFormat="1" ht="15" customHeight="1">
      <c r="B15" s="275"/>
      <c r="C15" s="276"/>
      <c r="D15" s="398" t="s">
        <v>1066</v>
      </c>
      <c r="E15" s="398"/>
      <c r="F15" s="398"/>
      <c r="G15" s="398"/>
      <c r="H15" s="398"/>
      <c r="I15" s="398"/>
      <c r="J15" s="398"/>
      <c r="K15" s="272"/>
    </row>
    <row r="16" spans="2:11" s="1" customFormat="1" ht="15" customHeight="1">
      <c r="B16" s="275"/>
      <c r="C16" s="276"/>
      <c r="D16" s="398" t="s">
        <v>1067</v>
      </c>
      <c r="E16" s="398"/>
      <c r="F16" s="398"/>
      <c r="G16" s="398"/>
      <c r="H16" s="398"/>
      <c r="I16" s="398"/>
      <c r="J16" s="398"/>
      <c r="K16" s="272"/>
    </row>
    <row r="17" spans="2:11" s="1" customFormat="1" ht="15" customHeight="1">
      <c r="B17" s="275"/>
      <c r="C17" s="276"/>
      <c r="D17" s="398" t="s">
        <v>1068</v>
      </c>
      <c r="E17" s="398"/>
      <c r="F17" s="398"/>
      <c r="G17" s="398"/>
      <c r="H17" s="398"/>
      <c r="I17" s="398"/>
      <c r="J17" s="398"/>
      <c r="K17" s="272"/>
    </row>
    <row r="18" spans="2:11" s="1" customFormat="1" ht="15" customHeight="1">
      <c r="B18" s="275"/>
      <c r="C18" s="276"/>
      <c r="D18" s="276"/>
      <c r="E18" s="278" t="s">
        <v>76</v>
      </c>
      <c r="F18" s="398" t="s">
        <v>1069</v>
      </c>
      <c r="G18" s="398"/>
      <c r="H18" s="398"/>
      <c r="I18" s="398"/>
      <c r="J18" s="398"/>
      <c r="K18" s="272"/>
    </row>
    <row r="19" spans="2:11" s="1" customFormat="1" ht="15" customHeight="1">
      <c r="B19" s="275"/>
      <c r="C19" s="276"/>
      <c r="D19" s="276"/>
      <c r="E19" s="278" t="s">
        <v>1070</v>
      </c>
      <c r="F19" s="398" t="s">
        <v>1071</v>
      </c>
      <c r="G19" s="398"/>
      <c r="H19" s="398"/>
      <c r="I19" s="398"/>
      <c r="J19" s="398"/>
      <c r="K19" s="272"/>
    </row>
    <row r="20" spans="2:11" s="1" customFormat="1" ht="15" customHeight="1">
      <c r="B20" s="275"/>
      <c r="C20" s="276"/>
      <c r="D20" s="276"/>
      <c r="E20" s="278" t="s">
        <v>1072</v>
      </c>
      <c r="F20" s="398" t="s">
        <v>1073</v>
      </c>
      <c r="G20" s="398"/>
      <c r="H20" s="398"/>
      <c r="I20" s="398"/>
      <c r="J20" s="398"/>
      <c r="K20" s="272"/>
    </row>
    <row r="21" spans="2:11" s="1" customFormat="1" ht="15" customHeight="1">
      <c r="B21" s="275"/>
      <c r="C21" s="276"/>
      <c r="D21" s="276"/>
      <c r="E21" s="278" t="s">
        <v>91</v>
      </c>
      <c r="F21" s="398" t="s">
        <v>1074</v>
      </c>
      <c r="G21" s="398"/>
      <c r="H21" s="398"/>
      <c r="I21" s="398"/>
      <c r="J21" s="398"/>
      <c r="K21" s="272"/>
    </row>
    <row r="22" spans="2:11" s="1" customFormat="1" ht="15" customHeight="1">
      <c r="B22" s="275"/>
      <c r="C22" s="276"/>
      <c r="D22" s="276"/>
      <c r="E22" s="278" t="s">
        <v>1075</v>
      </c>
      <c r="F22" s="398" t="s">
        <v>382</v>
      </c>
      <c r="G22" s="398"/>
      <c r="H22" s="398"/>
      <c r="I22" s="398"/>
      <c r="J22" s="398"/>
      <c r="K22" s="272"/>
    </row>
    <row r="23" spans="2:11" s="1" customFormat="1" ht="15" customHeight="1">
      <c r="B23" s="275"/>
      <c r="C23" s="276"/>
      <c r="D23" s="276"/>
      <c r="E23" s="278" t="s">
        <v>1076</v>
      </c>
      <c r="F23" s="398" t="s">
        <v>1077</v>
      </c>
      <c r="G23" s="398"/>
      <c r="H23" s="398"/>
      <c r="I23" s="398"/>
      <c r="J23" s="398"/>
      <c r="K23" s="272"/>
    </row>
    <row r="24" spans="2:11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pans="2:11" s="1" customFormat="1" ht="15" customHeight="1">
      <c r="B25" s="275"/>
      <c r="C25" s="398" t="s">
        <v>1078</v>
      </c>
      <c r="D25" s="398"/>
      <c r="E25" s="398"/>
      <c r="F25" s="398"/>
      <c r="G25" s="398"/>
      <c r="H25" s="398"/>
      <c r="I25" s="398"/>
      <c r="J25" s="398"/>
      <c r="K25" s="272"/>
    </row>
    <row r="26" spans="2:11" s="1" customFormat="1" ht="15" customHeight="1">
      <c r="B26" s="275"/>
      <c r="C26" s="398" t="s">
        <v>1079</v>
      </c>
      <c r="D26" s="398"/>
      <c r="E26" s="398"/>
      <c r="F26" s="398"/>
      <c r="G26" s="398"/>
      <c r="H26" s="398"/>
      <c r="I26" s="398"/>
      <c r="J26" s="398"/>
      <c r="K26" s="272"/>
    </row>
    <row r="27" spans="2:11" s="1" customFormat="1" ht="15" customHeight="1">
      <c r="B27" s="275"/>
      <c r="C27" s="274"/>
      <c r="D27" s="398" t="s">
        <v>1080</v>
      </c>
      <c r="E27" s="398"/>
      <c r="F27" s="398"/>
      <c r="G27" s="398"/>
      <c r="H27" s="398"/>
      <c r="I27" s="398"/>
      <c r="J27" s="398"/>
      <c r="K27" s="272"/>
    </row>
    <row r="28" spans="2:11" s="1" customFormat="1" ht="15" customHeight="1">
      <c r="B28" s="275"/>
      <c r="C28" s="276"/>
      <c r="D28" s="398" t="s">
        <v>1081</v>
      </c>
      <c r="E28" s="398"/>
      <c r="F28" s="398"/>
      <c r="G28" s="398"/>
      <c r="H28" s="398"/>
      <c r="I28" s="398"/>
      <c r="J28" s="398"/>
      <c r="K28" s="272"/>
    </row>
    <row r="29" spans="2:11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pans="2:11" s="1" customFormat="1" ht="15" customHeight="1">
      <c r="B30" s="275"/>
      <c r="C30" s="276"/>
      <c r="D30" s="398" t="s">
        <v>1082</v>
      </c>
      <c r="E30" s="398"/>
      <c r="F30" s="398"/>
      <c r="G30" s="398"/>
      <c r="H30" s="398"/>
      <c r="I30" s="398"/>
      <c r="J30" s="398"/>
      <c r="K30" s="272"/>
    </row>
    <row r="31" spans="2:11" s="1" customFormat="1" ht="15" customHeight="1">
      <c r="B31" s="275"/>
      <c r="C31" s="276"/>
      <c r="D31" s="398" t="s">
        <v>1083</v>
      </c>
      <c r="E31" s="398"/>
      <c r="F31" s="398"/>
      <c r="G31" s="398"/>
      <c r="H31" s="398"/>
      <c r="I31" s="398"/>
      <c r="J31" s="398"/>
      <c r="K31" s="272"/>
    </row>
    <row r="32" spans="2:11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pans="2:11" s="1" customFormat="1" ht="15" customHeight="1">
      <c r="B33" s="275"/>
      <c r="C33" s="276"/>
      <c r="D33" s="398" t="s">
        <v>1084</v>
      </c>
      <c r="E33" s="398"/>
      <c r="F33" s="398"/>
      <c r="G33" s="398"/>
      <c r="H33" s="398"/>
      <c r="I33" s="398"/>
      <c r="J33" s="398"/>
      <c r="K33" s="272"/>
    </row>
    <row r="34" spans="2:11" s="1" customFormat="1" ht="15" customHeight="1">
      <c r="B34" s="275"/>
      <c r="C34" s="276"/>
      <c r="D34" s="398" t="s">
        <v>1085</v>
      </c>
      <c r="E34" s="398"/>
      <c r="F34" s="398"/>
      <c r="G34" s="398"/>
      <c r="H34" s="398"/>
      <c r="I34" s="398"/>
      <c r="J34" s="398"/>
      <c r="K34" s="272"/>
    </row>
    <row r="35" spans="2:11" s="1" customFormat="1" ht="15" customHeight="1">
      <c r="B35" s="275"/>
      <c r="C35" s="276"/>
      <c r="D35" s="398" t="s">
        <v>1086</v>
      </c>
      <c r="E35" s="398"/>
      <c r="F35" s="398"/>
      <c r="G35" s="398"/>
      <c r="H35" s="398"/>
      <c r="I35" s="398"/>
      <c r="J35" s="398"/>
      <c r="K35" s="272"/>
    </row>
    <row r="36" spans="2:11" s="1" customFormat="1" ht="15" customHeight="1">
      <c r="B36" s="275"/>
      <c r="C36" s="276"/>
      <c r="D36" s="274"/>
      <c r="E36" s="277" t="s">
        <v>115</v>
      </c>
      <c r="F36" s="274"/>
      <c r="G36" s="398" t="s">
        <v>1087</v>
      </c>
      <c r="H36" s="398"/>
      <c r="I36" s="398"/>
      <c r="J36" s="398"/>
      <c r="K36" s="272"/>
    </row>
    <row r="37" spans="2:11" s="1" customFormat="1" ht="30.75" customHeight="1">
      <c r="B37" s="275"/>
      <c r="C37" s="276"/>
      <c r="D37" s="274"/>
      <c r="E37" s="277" t="s">
        <v>1088</v>
      </c>
      <c r="F37" s="274"/>
      <c r="G37" s="398" t="s">
        <v>1089</v>
      </c>
      <c r="H37" s="398"/>
      <c r="I37" s="398"/>
      <c r="J37" s="398"/>
      <c r="K37" s="272"/>
    </row>
    <row r="38" spans="2:11" s="1" customFormat="1" ht="15" customHeight="1">
      <c r="B38" s="275"/>
      <c r="C38" s="276"/>
      <c r="D38" s="274"/>
      <c r="E38" s="277" t="s">
        <v>50</v>
      </c>
      <c r="F38" s="274"/>
      <c r="G38" s="398" t="s">
        <v>1090</v>
      </c>
      <c r="H38" s="398"/>
      <c r="I38" s="398"/>
      <c r="J38" s="398"/>
      <c r="K38" s="272"/>
    </row>
    <row r="39" spans="2:11" s="1" customFormat="1" ht="15" customHeight="1">
      <c r="B39" s="275"/>
      <c r="C39" s="276"/>
      <c r="D39" s="274"/>
      <c r="E39" s="277" t="s">
        <v>51</v>
      </c>
      <c r="F39" s="274"/>
      <c r="G39" s="398" t="s">
        <v>1091</v>
      </c>
      <c r="H39" s="398"/>
      <c r="I39" s="398"/>
      <c r="J39" s="398"/>
      <c r="K39" s="272"/>
    </row>
    <row r="40" spans="2:11" s="1" customFormat="1" ht="15" customHeight="1">
      <c r="B40" s="275"/>
      <c r="C40" s="276"/>
      <c r="D40" s="274"/>
      <c r="E40" s="277" t="s">
        <v>116</v>
      </c>
      <c r="F40" s="274"/>
      <c r="G40" s="398" t="s">
        <v>1092</v>
      </c>
      <c r="H40" s="398"/>
      <c r="I40" s="398"/>
      <c r="J40" s="398"/>
      <c r="K40" s="272"/>
    </row>
    <row r="41" spans="2:11" s="1" customFormat="1" ht="15" customHeight="1">
      <c r="B41" s="275"/>
      <c r="C41" s="276"/>
      <c r="D41" s="274"/>
      <c r="E41" s="277" t="s">
        <v>117</v>
      </c>
      <c r="F41" s="274"/>
      <c r="G41" s="398" t="s">
        <v>1093</v>
      </c>
      <c r="H41" s="398"/>
      <c r="I41" s="398"/>
      <c r="J41" s="398"/>
      <c r="K41" s="272"/>
    </row>
    <row r="42" spans="2:11" s="1" customFormat="1" ht="15" customHeight="1">
      <c r="B42" s="275"/>
      <c r="C42" s="276"/>
      <c r="D42" s="274"/>
      <c r="E42" s="277" t="s">
        <v>1094</v>
      </c>
      <c r="F42" s="274"/>
      <c r="G42" s="398" t="s">
        <v>1095</v>
      </c>
      <c r="H42" s="398"/>
      <c r="I42" s="398"/>
      <c r="J42" s="398"/>
      <c r="K42" s="272"/>
    </row>
    <row r="43" spans="2:11" s="1" customFormat="1" ht="15" customHeight="1">
      <c r="B43" s="275"/>
      <c r="C43" s="276"/>
      <c r="D43" s="274"/>
      <c r="E43" s="277"/>
      <c r="F43" s="274"/>
      <c r="G43" s="398" t="s">
        <v>1096</v>
      </c>
      <c r="H43" s="398"/>
      <c r="I43" s="398"/>
      <c r="J43" s="398"/>
      <c r="K43" s="272"/>
    </row>
    <row r="44" spans="2:11" s="1" customFormat="1" ht="15" customHeight="1">
      <c r="B44" s="275"/>
      <c r="C44" s="276"/>
      <c r="D44" s="274"/>
      <c r="E44" s="277" t="s">
        <v>1097</v>
      </c>
      <c r="F44" s="274"/>
      <c r="G44" s="398" t="s">
        <v>1098</v>
      </c>
      <c r="H44" s="398"/>
      <c r="I44" s="398"/>
      <c r="J44" s="398"/>
      <c r="K44" s="272"/>
    </row>
    <row r="45" spans="2:11" s="1" customFormat="1" ht="15" customHeight="1">
      <c r="B45" s="275"/>
      <c r="C45" s="276"/>
      <c r="D45" s="274"/>
      <c r="E45" s="277" t="s">
        <v>119</v>
      </c>
      <c r="F45" s="274"/>
      <c r="G45" s="398" t="s">
        <v>1099</v>
      </c>
      <c r="H45" s="398"/>
      <c r="I45" s="398"/>
      <c r="J45" s="398"/>
      <c r="K45" s="272"/>
    </row>
    <row r="46" spans="2:11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pans="2:11" s="1" customFormat="1" ht="15" customHeight="1">
      <c r="B47" s="275"/>
      <c r="C47" s="276"/>
      <c r="D47" s="398" t="s">
        <v>1100</v>
      </c>
      <c r="E47" s="398"/>
      <c r="F47" s="398"/>
      <c r="G47" s="398"/>
      <c r="H47" s="398"/>
      <c r="I47" s="398"/>
      <c r="J47" s="398"/>
      <c r="K47" s="272"/>
    </row>
    <row r="48" spans="2:11" s="1" customFormat="1" ht="15" customHeight="1">
      <c r="B48" s="275"/>
      <c r="C48" s="276"/>
      <c r="D48" s="276"/>
      <c r="E48" s="398" t="s">
        <v>1101</v>
      </c>
      <c r="F48" s="398"/>
      <c r="G48" s="398"/>
      <c r="H48" s="398"/>
      <c r="I48" s="398"/>
      <c r="J48" s="398"/>
      <c r="K48" s="272"/>
    </row>
    <row r="49" spans="2:11" s="1" customFormat="1" ht="15" customHeight="1">
      <c r="B49" s="275"/>
      <c r="C49" s="276"/>
      <c r="D49" s="276"/>
      <c r="E49" s="398" t="s">
        <v>1102</v>
      </c>
      <c r="F49" s="398"/>
      <c r="G49" s="398"/>
      <c r="H49" s="398"/>
      <c r="I49" s="398"/>
      <c r="J49" s="398"/>
      <c r="K49" s="272"/>
    </row>
    <row r="50" spans="2:11" s="1" customFormat="1" ht="15" customHeight="1">
      <c r="B50" s="275"/>
      <c r="C50" s="276"/>
      <c r="D50" s="276"/>
      <c r="E50" s="398" t="s">
        <v>1103</v>
      </c>
      <c r="F50" s="398"/>
      <c r="G50" s="398"/>
      <c r="H50" s="398"/>
      <c r="I50" s="398"/>
      <c r="J50" s="398"/>
      <c r="K50" s="272"/>
    </row>
    <row r="51" spans="2:11" s="1" customFormat="1" ht="15" customHeight="1">
      <c r="B51" s="275"/>
      <c r="C51" s="276"/>
      <c r="D51" s="398" t="s">
        <v>1104</v>
      </c>
      <c r="E51" s="398"/>
      <c r="F51" s="398"/>
      <c r="G51" s="398"/>
      <c r="H51" s="398"/>
      <c r="I51" s="398"/>
      <c r="J51" s="398"/>
      <c r="K51" s="272"/>
    </row>
    <row r="52" spans="2:11" s="1" customFormat="1" ht="25.5" customHeight="1">
      <c r="B52" s="271"/>
      <c r="C52" s="400" t="s">
        <v>1105</v>
      </c>
      <c r="D52" s="400"/>
      <c r="E52" s="400"/>
      <c r="F52" s="400"/>
      <c r="G52" s="400"/>
      <c r="H52" s="400"/>
      <c r="I52" s="400"/>
      <c r="J52" s="400"/>
      <c r="K52" s="272"/>
    </row>
    <row r="53" spans="2:11" s="1" customFormat="1" ht="5.25" customHeight="1">
      <c r="B53" s="271"/>
      <c r="C53" s="273"/>
      <c r="D53" s="273"/>
      <c r="E53" s="273"/>
      <c r="F53" s="273"/>
      <c r="G53" s="273"/>
      <c r="H53" s="273"/>
      <c r="I53" s="273"/>
      <c r="J53" s="273"/>
      <c r="K53" s="272"/>
    </row>
    <row r="54" spans="2:11" s="1" customFormat="1" ht="15" customHeight="1">
      <c r="B54" s="271"/>
      <c r="C54" s="398" t="s">
        <v>1106</v>
      </c>
      <c r="D54" s="398"/>
      <c r="E54" s="398"/>
      <c r="F54" s="398"/>
      <c r="G54" s="398"/>
      <c r="H54" s="398"/>
      <c r="I54" s="398"/>
      <c r="J54" s="398"/>
      <c r="K54" s="272"/>
    </row>
    <row r="55" spans="2:11" s="1" customFormat="1" ht="15" customHeight="1">
      <c r="B55" s="271"/>
      <c r="C55" s="398" t="s">
        <v>1107</v>
      </c>
      <c r="D55" s="398"/>
      <c r="E55" s="398"/>
      <c r="F55" s="398"/>
      <c r="G55" s="398"/>
      <c r="H55" s="398"/>
      <c r="I55" s="398"/>
      <c r="J55" s="398"/>
      <c r="K55" s="272"/>
    </row>
    <row r="56" spans="2:11" s="1" customFormat="1" ht="12.75" customHeight="1">
      <c r="B56" s="271"/>
      <c r="C56" s="274"/>
      <c r="D56" s="274"/>
      <c r="E56" s="274"/>
      <c r="F56" s="274"/>
      <c r="G56" s="274"/>
      <c r="H56" s="274"/>
      <c r="I56" s="274"/>
      <c r="J56" s="274"/>
      <c r="K56" s="272"/>
    </row>
    <row r="57" spans="2:11" s="1" customFormat="1" ht="15" customHeight="1">
      <c r="B57" s="271"/>
      <c r="C57" s="398" t="s">
        <v>1108</v>
      </c>
      <c r="D57" s="398"/>
      <c r="E57" s="398"/>
      <c r="F57" s="398"/>
      <c r="G57" s="398"/>
      <c r="H57" s="398"/>
      <c r="I57" s="398"/>
      <c r="J57" s="398"/>
      <c r="K57" s="272"/>
    </row>
    <row r="58" spans="2:11" s="1" customFormat="1" ht="15" customHeight="1">
      <c r="B58" s="271"/>
      <c r="C58" s="276"/>
      <c r="D58" s="398" t="s">
        <v>1109</v>
      </c>
      <c r="E58" s="398"/>
      <c r="F58" s="398"/>
      <c r="G58" s="398"/>
      <c r="H58" s="398"/>
      <c r="I58" s="398"/>
      <c r="J58" s="398"/>
      <c r="K58" s="272"/>
    </row>
    <row r="59" spans="2:11" s="1" customFormat="1" ht="15" customHeight="1">
      <c r="B59" s="271"/>
      <c r="C59" s="276"/>
      <c r="D59" s="398" t="s">
        <v>1110</v>
      </c>
      <c r="E59" s="398"/>
      <c r="F59" s="398"/>
      <c r="G59" s="398"/>
      <c r="H59" s="398"/>
      <c r="I59" s="398"/>
      <c r="J59" s="398"/>
      <c r="K59" s="272"/>
    </row>
    <row r="60" spans="2:11" s="1" customFormat="1" ht="15" customHeight="1">
      <c r="B60" s="271"/>
      <c r="C60" s="276"/>
      <c r="D60" s="398" t="s">
        <v>1111</v>
      </c>
      <c r="E60" s="398"/>
      <c r="F60" s="398"/>
      <c r="G60" s="398"/>
      <c r="H60" s="398"/>
      <c r="I60" s="398"/>
      <c r="J60" s="398"/>
      <c r="K60" s="272"/>
    </row>
    <row r="61" spans="2:11" s="1" customFormat="1" ht="15" customHeight="1">
      <c r="B61" s="271"/>
      <c r="C61" s="276"/>
      <c r="D61" s="398" t="s">
        <v>1112</v>
      </c>
      <c r="E61" s="398"/>
      <c r="F61" s="398"/>
      <c r="G61" s="398"/>
      <c r="H61" s="398"/>
      <c r="I61" s="398"/>
      <c r="J61" s="398"/>
      <c r="K61" s="272"/>
    </row>
    <row r="62" spans="2:11" s="1" customFormat="1" ht="15" customHeight="1">
      <c r="B62" s="271"/>
      <c r="C62" s="276"/>
      <c r="D62" s="399" t="s">
        <v>1113</v>
      </c>
      <c r="E62" s="399"/>
      <c r="F62" s="399"/>
      <c r="G62" s="399"/>
      <c r="H62" s="399"/>
      <c r="I62" s="399"/>
      <c r="J62" s="399"/>
      <c r="K62" s="272"/>
    </row>
    <row r="63" spans="2:11" s="1" customFormat="1" ht="15" customHeight="1">
      <c r="B63" s="271"/>
      <c r="C63" s="276"/>
      <c r="D63" s="398" t="s">
        <v>1114</v>
      </c>
      <c r="E63" s="398"/>
      <c r="F63" s="398"/>
      <c r="G63" s="398"/>
      <c r="H63" s="398"/>
      <c r="I63" s="398"/>
      <c r="J63" s="398"/>
      <c r="K63" s="272"/>
    </row>
    <row r="64" spans="2:11" s="1" customFormat="1" ht="12.75" customHeight="1">
      <c r="B64" s="271"/>
      <c r="C64" s="276"/>
      <c r="D64" s="276"/>
      <c r="E64" s="279"/>
      <c r="F64" s="276"/>
      <c r="G64" s="276"/>
      <c r="H64" s="276"/>
      <c r="I64" s="276"/>
      <c r="J64" s="276"/>
      <c r="K64" s="272"/>
    </row>
    <row r="65" spans="2:11" s="1" customFormat="1" ht="15" customHeight="1">
      <c r="B65" s="271"/>
      <c r="C65" s="276"/>
      <c r="D65" s="398" t="s">
        <v>1115</v>
      </c>
      <c r="E65" s="398"/>
      <c r="F65" s="398"/>
      <c r="G65" s="398"/>
      <c r="H65" s="398"/>
      <c r="I65" s="398"/>
      <c r="J65" s="398"/>
      <c r="K65" s="272"/>
    </row>
    <row r="66" spans="2:11" s="1" customFormat="1" ht="15" customHeight="1">
      <c r="B66" s="271"/>
      <c r="C66" s="276"/>
      <c r="D66" s="399" t="s">
        <v>1116</v>
      </c>
      <c r="E66" s="399"/>
      <c r="F66" s="399"/>
      <c r="G66" s="399"/>
      <c r="H66" s="399"/>
      <c r="I66" s="399"/>
      <c r="J66" s="399"/>
      <c r="K66" s="272"/>
    </row>
    <row r="67" spans="2:11" s="1" customFormat="1" ht="15" customHeight="1">
      <c r="B67" s="271"/>
      <c r="C67" s="276"/>
      <c r="D67" s="398" t="s">
        <v>1117</v>
      </c>
      <c r="E67" s="398"/>
      <c r="F67" s="398"/>
      <c r="G67" s="398"/>
      <c r="H67" s="398"/>
      <c r="I67" s="398"/>
      <c r="J67" s="398"/>
      <c r="K67" s="272"/>
    </row>
    <row r="68" spans="2:11" s="1" customFormat="1" ht="15" customHeight="1">
      <c r="B68" s="271"/>
      <c r="C68" s="276"/>
      <c r="D68" s="398" t="s">
        <v>1118</v>
      </c>
      <c r="E68" s="398"/>
      <c r="F68" s="398"/>
      <c r="G68" s="398"/>
      <c r="H68" s="398"/>
      <c r="I68" s="398"/>
      <c r="J68" s="398"/>
      <c r="K68" s="272"/>
    </row>
    <row r="69" spans="2:11" s="1" customFormat="1" ht="15" customHeight="1">
      <c r="B69" s="271"/>
      <c r="C69" s="276"/>
      <c r="D69" s="398" t="s">
        <v>1119</v>
      </c>
      <c r="E69" s="398"/>
      <c r="F69" s="398"/>
      <c r="G69" s="398"/>
      <c r="H69" s="398"/>
      <c r="I69" s="398"/>
      <c r="J69" s="398"/>
      <c r="K69" s="272"/>
    </row>
    <row r="70" spans="2:11" s="1" customFormat="1" ht="15" customHeight="1">
      <c r="B70" s="271"/>
      <c r="C70" s="276"/>
      <c r="D70" s="398" t="s">
        <v>1120</v>
      </c>
      <c r="E70" s="398"/>
      <c r="F70" s="398"/>
      <c r="G70" s="398"/>
      <c r="H70" s="398"/>
      <c r="I70" s="398"/>
      <c r="J70" s="398"/>
      <c r="K70" s="272"/>
    </row>
    <row r="71" spans="2:1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pans="2:11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pans="2:11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pans="2:11" s="1" customFormat="1" ht="45" customHeight="1">
      <c r="B75" s="288"/>
      <c r="C75" s="397" t="s">
        <v>1121</v>
      </c>
      <c r="D75" s="397"/>
      <c r="E75" s="397"/>
      <c r="F75" s="397"/>
      <c r="G75" s="397"/>
      <c r="H75" s="397"/>
      <c r="I75" s="397"/>
      <c r="J75" s="397"/>
      <c r="K75" s="289"/>
    </row>
    <row r="76" spans="2:11" s="1" customFormat="1" ht="17.25" customHeight="1">
      <c r="B76" s="288"/>
      <c r="C76" s="290" t="s">
        <v>1122</v>
      </c>
      <c r="D76" s="290"/>
      <c r="E76" s="290"/>
      <c r="F76" s="290" t="s">
        <v>1123</v>
      </c>
      <c r="G76" s="291"/>
      <c r="H76" s="290" t="s">
        <v>51</v>
      </c>
      <c r="I76" s="290" t="s">
        <v>54</v>
      </c>
      <c r="J76" s="290" t="s">
        <v>1124</v>
      </c>
      <c r="K76" s="289"/>
    </row>
    <row r="77" spans="2:11" s="1" customFormat="1" ht="17.25" customHeight="1">
      <c r="B77" s="288"/>
      <c r="C77" s="292" t="s">
        <v>1125</v>
      </c>
      <c r="D77" s="292"/>
      <c r="E77" s="292"/>
      <c r="F77" s="293" t="s">
        <v>1126</v>
      </c>
      <c r="G77" s="294"/>
      <c r="H77" s="292"/>
      <c r="I77" s="292"/>
      <c r="J77" s="292" t="s">
        <v>1127</v>
      </c>
      <c r="K77" s="289"/>
    </row>
    <row r="78" spans="2:11" s="1" customFormat="1" ht="5.25" customHeight="1">
      <c r="B78" s="288"/>
      <c r="C78" s="295"/>
      <c r="D78" s="295"/>
      <c r="E78" s="295"/>
      <c r="F78" s="295"/>
      <c r="G78" s="296"/>
      <c r="H78" s="295"/>
      <c r="I78" s="295"/>
      <c r="J78" s="295"/>
      <c r="K78" s="289"/>
    </row>
    <row r="79" spans="2:11" s="1" customFormat="1" ht="15" customHeight="1">
      <c r="B79" s="288"/>
      <c r="C79" s="277" t="s">
        <v>50</v>
      </c>
      <c r="D79" s="295"/>
      <c r="E79" s="295"/>
      <c r="F79" s="297" t="s">
        <v>1128</v>
      </c>
      <c r="G79" s="296"/>
      <c r="H79" s="277" t="s">
        <v>1129</v>
      </c>
      <c r="I79" s="277" t="s">
        <v>1130</v>
      </c>
      <c r="J79" s="277">
        <v>20</v>
      </c>
      <c r="K79" s="289"/>
    </row>
    <row r="80" spans="2:11" s="1" customFormat="1" ht="15" customHeight="1">
      <c r="B80" s="288"/>
      <c r="C80" s="277" t="s">
        <v>1131</v>
      </c>
      <c r="D80" s="277"/>
      <c r="E80" s="277"/>
      <c r="F80" s="297" t="s">
        <v>1128</v>
      </c>
      <c r="G80" s="296"/>
      <c r="H80" s="277" t="s">
        <v>1132</v>
      </c>
      <c r="I80" s="277" t="s">
        <v>1130</v>
      </c>
      <c r="J80" s="277">
        <v>120</v>
      </c>
      <c r="K80" s="289"/>
    </row>
    <row r="81" spans="2:11" s="1" customFormat="1" ht="15" customHeight="1">
      <c r="B81" s="298"/>
      <c r="C81" s="277" t="s">
        <v>1133</v>
      </c>
      <c r="D81" s="277"/>
      <c r="E81" s="277"/>
      <c r="F81" s="297" t="s">
        <v>1134</v>
      </c>
      <c r="G81" s="296"/>
      <c r="H81" s="277" t="s">
        <v>1135</v>
      </c>
      <c r="I81" s="277" t="s">
        <v>1130</v>
      </c>
      <c r="J81" s="277">
        <v>50</v>
      </c>
      <c r="K81" s="289"/>
    </row>
    <row r="82" spans="2:11" s="1" customFormat="1" ht="15" customHeight="1">
      <c r="B82" s="298"/>
      <c r="C82" s="277" t="s">
        <v>1136</v>
      </c>
      <c r="D82" s="277"/>
      <c r="E82" s="277"/>
      <c r="F82" s="297" t="s">
        <v>1128</v>
      </c>
      <c r="G82" s="296"/>
      <c r="H82" s="277" t="s">
        <v>1137</v>
      </c>
      <c r="I82" s="277" t="s">
        <v>1138</v>
      </c>
      <c r="J82" s="277"/>
      <c r="K82" s="289"/>
    </row>
    <row r="83" spans="2:11" s="1" customFormat="1" ht="15" customHeight="1">
      <c r="B83" s="298"/>
      <c r="C83" s="299" t="s">
        <v>1139</v>
      </c>
      <c r="D83" s="299"/>
      <c r="E83" s="299"/>
      <c r="F83" s="300" t="s">
        <v>1134</v>
      </c>
      <c r="G83" s="299"/>
      <c r="H83" s="299" t="s">
        <v>1140</v>
      </c>
      <c r="I83" s="299" t="s">
        <v>1130</v>
      </c>
      <c r="J83" s="299">
        <v>15</v>
      </c>
      <c r="K83" s="289"/>
    </row>
    <row r="84" spans="2:11" s="1" customFormat="1" ht="15" customHeight="1">
      <c r="B84" s="298"/>
      <c r="C84" s="299" t="s">
        <v>1141</v>
      </c>
      <c r="D84" s="299"/>
      <c r="E84" s="299"/>
      <c r="F84" s="300" t="s">
        <v>1134</v>
      </c>
      <c r="G84" s="299"/>
      <c r="H84" s="299" t="s">
        <v>1142</v>
      </c>
      <c r="I84" s="299" t="s">
        <v>1130</v>
      </c>
      <c r="J84" s="299">
        <v>15</v>
      </c>
      <c r="K84" s="289"/>
    </row>
    <row r="85" spans="2:11" s="1" customFormat="1" ht="15" customHeight="1">
      <c r="B85" s="298"/>
      <c r="C85" s="299" t="s">
        <v>1143</v>
      </c>
      <c r="D85" s="299"/>
      <c r="E85" s="299"/>
      <c r="F85" s="300" t="s">
        <v>1134</v>
      </c>
      <c r="G85" s="299"/>
      <c r="H85" s="299" t="s">
        <v>1144</v>
      </c>
      <c r="I85" s="299" t="s">
        <v>1130</v>
      </c>
      <c r="J85" s="299">
        <v>20</v>
      </c>
      <c r="K85" s="289"/>
    </row>
    <row r="86" spans="2:11" s="1" customFormat="1" ht="15" customHeight="1">
      <c r="B86" s="298"/>
      <c r="C86" s="299" t="s">
        <v>1145</v>
      </c>
      <c r="D86" s="299"/>
      <c r="E86" s="299"/>
      <c r="F86" s="300" t="s">
        <v>1134</v>
      </c>
      <c r="G86" s="299"/>
      <c r="H86" s="299" t="s">
        <v>1146</v>
      </c>
      <c r="I86" s="299" t="s">
        <v>1130</v>
      </c>
      <c r="J86" s="299">
        <v>20</v>
      </c>
      <c r="K86" s="289"/>
    </row>
    <row r="87" spans="2:11" s="1" customFormat="1" ht="15" customHeight="1">
      <c r="B87" s="298"/>
      <c r="C87" s="277" t="s">
        <v>1147</v>
      </c>
      <c r="D87" s="277"/>
      <c r="E87" s="277"/>
      <c r="F87" s="297" t="s">
        <v>1134</v>
      </c>
      <c r="G87" s="296"/>
      <c r="H87" s="277" t="s">
        <v>1148</v>
      </c>
      <c r="I87" s="277" t="s">
        <v>1130</v>
      </c>
      <c r="J87" s="277">
        <v>50</v>
      </c>
      <c r="K87" s="289"/>
    </row>
    <row r="88" spans="2:11" s="1" customFormat="1" ht="15" customHeight="1">
      <c r="B88" s="298"/>
      <c r="C88" s="277" t="s">
        <v>1149</v>
      </c>
      <c r="D88" s="277"/>
      <c r="E88" s="277"/>
      <c r="F88" s="297" t="s">
        <v>1134</v>
      </c>
      <c r="G88" s="296"/>
      <c r="H88" s="277" t="s">
        <v>1150</v>
      </c>
      <c r="I88" s="277" t="s">
        <v>1130</v>
      </c>
      <c r="J88" s="277">
        <v>20</v>
      </c>
      <c r="K88" s="289"/>
    </row>
    <row r="89" spans="2:11" s="1" customFormat="1" ht="15" customHeight="1">
      <c r="B89" s="298"/>
      <c r="C89" s="277" t="s">
        <v>1151</v>
      </c>
      <c r="D89" s="277"/>
      <c r="E89" s="277"/>
      <c r="F89" s="297" t="s">
        <v>1134</v>
      </c>
      <c r="G89" s="296"/>
      <c r="H89" s="277" t="s">
        <v>1152</v>
      </c>
      <c r="I89" s="277" t="s">
        <v>1130</v>
      </c>
      <c r="J89" s="277">
        <v>20</v>
      </c>
      <c r="K89" s="289"/>
    </row>
    <row r="90" spans="2:11" s="1" customFormat="1" ht="15" customHeight="1">
      <c r="B90" s="298"/>
      <c r="C90" s="277" t="s">
        <v>1153</v>
      </c>
      <c r="D90" s="277"/>
      <c r="E90" s="277"/>
      <c r="F90" s="297" t="s">
        <v>1134</v>
      </c>
      <c r="G90" s="296"/>
      <c r="H90" s="277" t="s">
        <v>1154</v>
      </c>
      <c r="I90" s="277" t="s">
        <v>1130</v>
      </c>
      <c r="J90" s="277">
        <v>50</v>
      </c>
      <c r="K90" s="289"/>
    </row>
    <row r="91" spans="2:11" s="1" customFormat="1" ht="15" customHeight="1">
      <c r="B91" s="298"/>
      <c r="C91" s="277" t="s">
        <v>1155</v>
      </c>
      <c r="D91" s="277"/>
      <c r="E91" s="277"/>
      <c r="F91" s="297" t="s">
        <v>1134</v>
      </c>
      <c r="G91" s="296"/>
      <c r="H91" s="277" t="s">
        <v>1155</v>
      </c>
      <c r="I91" s="277" t="s">
        <v>1130</v>
      </c>
      <c r="J91" s="277">
        <v>50</v>
      </c>
      <c r="K91" s="289"/>
    </row>
    <row r="92" spans="2:11" s="1" customFormat="1" ht="15" customHeight="1">
      <c r="B92" s="298"/>
      <c r="C92" s="277" t="s">
        <v>1156</v>
      </c>
      <c r="D92" s="277"/>
      <c r="E92" s="277"/>
      <c r="F92" s="297" t="s">
        <v>1134</v>
      </c>
      <c r="G92" s="296"/>
      <c r="H92" s="277" t="s">
        <v>1157</v>
      </c>
      <c r="I92" s="277" t="s">
        <v>1130</v>
      </c>
      <c r="J92" s="277">
        <v>255</v>
      </c>
      <c r="K92" s="289"/>
    </row>
    <row r="93" spans="2:11" s="1" customFormat="1" ht="15" customHeight="1">
      <c r="B93" s="298"/>
      <c r="C93" s="277" t="s">
        <v>1158</v>
      </c>
      <c r="D93" s="277"/>
      <c r="E93" s="277"/>
      <c r="F93" s="297" t="s">
        <v>1128</v>
      </c>
      <c r="G93" s="296"/>
      <c r="H93" s="277" t="s">
        <v>1159</v>
      </c>
      <c r="I93" s="277" t="s">
        <v>1160</v>
      </c>
      <c r="J93" s="277"/>
      <c r="K93" s="289"/>
    </row>
    <row r="94" spans="2:11" s="1" customFormat="1" ht="15" customHeight="1">
      <c r="B94" s="298"/>
      <c r="C94" s="277" t="s">
        <v>1161</v>
      </c>
      <c r="D94" s="277"/>
      <c r="E94" s="277"/>
      <c r="F94" s="297" t="s">
        <v>1128</v>
      </c>
      <c r="G94" s="296"/>
      <c r="H94" s="277" t="s">
        <v>1162</v>
      </c>
      <c r="I94" s="277" t="s">
        <v>1163</v>
      </c>
      <c r="J94" s="277"/>
      <c r="K94" s="289"/>
    </row>
    <row r="95" spans="2:11" s="1" customFormat="1" ht="15" customHeight="1">
      <c r="B95" s="298"/>
      <c r="C95" s="277" t="s">
        <v>1164</v>
      </c>
      <c r="D95" s="277"/>
      <c r="E95" s="277"/>
      <c r="F95" s="297" t="s">
        <v>1128</v>
      </c>
      <c r="G95" s="296"/>
      <c r="H95" s="277" t="s">
        <v>1164</v>
      </c>
      <c r="I95" s="277" t="s">
        <v>1163</v>
      </c>
      <c r="J95" s="277"/>
      <c r="K95" s="289"/>
    </row>
    <row r="96" spans="2:11" s="1" customFormat="1" ht="15" customHeight="1">
      <c r="B96" s="298"/>
      <c r="C96" s="277" t="s">
        <v>35</v>
      </c>
      <c r="D96" s="277"/>
      <c r="E96" s="277"/>
      <c r="F96" s="297" t="s">
        <v>1128</v>
      </c>
      <c r="G96" s="296"/>
      <c r="H96" s="277" t="s">
        <v>1165</v>
      </c>
      <c r="I96" s="277" t="s">
        <v>1163</v>
      </c>
      <c r="J96" s="277"/>
      <c r="K96" s="289"/>
    </row>
    <row r="97" spans="2:11" s="1" customFormat="1" ht="15" customHeight="1">
      <c r="B97" s="298"/>
      <c r="C97" s="277" t="s">
        <v>45</v>
      </c>
      <c r="D97" s="277"/>
      <c r="E97" s="277"/>
      <c r="F97" s="297" t="s">
        <v>1128</v>
      </c>
      <c r="G97" s="296"/>
      <c r="H97" s="277" t="s">
        <v>1166</v>
      </c>
      <c r="I97" s="277" t="s">
        <v>1163</v>
      </c>
      <c r="J97" s="277"/>
      <c r="K97" s="289"/>
    </row>
    <row r="98" spans="2:11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pans="2:11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pans="2:11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pans="2:1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pans="2:11" s="1" customFormat="1" ht="45" customHeight="1">
      <c r="B102" s="288"/>
      <c r="C102" s="397" t="s">
        <v>1167</v>
      </c>
      <c r="D102" s="397"/>
      <c r="E102" s="397"/>
      <c r="F102" s="397"/>
      <c r="G102" s="397"/>
      <c r="H102" s="397"/>
      <c r="I102" s="397"/>
      <c r="J102" s="397"/>
      <c r="K102" s="289"/>
    </row>
    <row r="103" spans="2:11" s="1" customFormat="1" ht="17.25" customHeight="1">
      <c r="B103" s="288"/>
      <c r="C103" s="290" t="s">
        <v>1122</v>
      </c>
      <c r="D103" s="290"/>
      <c r="E103" s="290"/>
      <c r="F103" s="290" t="s">
        <v>1123</v>
      </c>
      <c r="G103" s="291"/>
      <c r="H103" s="290" t="s">
        <v>51</v>
      </c>
      <c r="I103" s="290" t="s">
        <v>54</v>
      </c>
      <c r="J103" s="290" t="s">
        <v>1124</v>
      </c>
      <c r="K103" s="289"/>
    </row>
    <row r="104" spans="2:11" s="1" customFormat="1" ht="17.25" customHeight="1">
      <c r="B104" s="288"/>
      <c r="C104" s="292" t="s">
        <v>1125</v>
      </c>
      <c r="D104" s="292"/>
      <c r="E104" s="292"/>
      <c r="F104" s="293" t="s">
        <v>1126</v>
      </c>
      <c r="G104" s="294"/>
      <c r="H104" s="292"/>
      <c r="I104" s="292"/>
      <c r="J104" s="292" t="s">
        <v>1127</v>
      </c>
      <c r="K104" s="289"/>
    </row>
    <row r="105" spans="2:11" s="1" customFormat="1" ht="5.25" customHeight="1">
      <c r="B105" s="288"/>
      <c r="C105" s="290"/>
      <c r="D105" s="290"/>
      <c r="E105" s="290"/>
      <c r="F105" s="290"/>
      <c r="G105" s="306"/>
      <c r="H105" s="290"/>
      <c r="I105" s="290"/>
      <c r="J105" s="290"/>
      <c r="K105" s="289"/>
    </row>
    <row r="106" spans="2:11" s="1" customFormat="1" ht="15" customHeight="1">
      <c r="B106" s="288"/>
      <c r="C106" s="277" t="s">
        <v>50</v>
      </c>
      <c r="D106" s="295"/>
      <c r="E106" s="295"/>
      <c r="F106" s="297" t="s">
        <v>1128</v>
      </c>
      <c r="G106" s="306"/>
      <c r="H106" s="277" t="s">
        <v>1168</v>
      </c>
      <c r="I106" s="277" t="s">
        <v>1130</v>
      </c>
      <c r="J106" s="277">
        <v>20</v>
      </c>
      <c r="K106" s="289"/>
    </row>
    <row r="107" spans="2:11" s="1" customFormat="1" ht="15" customHeight="1">
      <c r="B107" s="288"/>
      <c r="C107" s="277" t="s">
        <v>1131</v>
      </c>
      <c r="D107" s="277"/>
      <c r="E107" s="277"/>
      <c r="F107" s="297" t="s">
        <v>1128</v>
      </c>
      <c r="G107" s="277"/>
      <c r="H107" s="277" t="s">
        <v>1168</v>
      </c>
      <c r="I107" s="277" t="s">
        <v>1130</v>
      </c>
      <c r="J107" s="277">
        <v>120</v>
      </c>
      <c r="K107" s="289"/>
    </row>
    <row r="108" spans="2:11" s="1" customFormat="1" ht="15" customHeight="1">
      <c r="B108" s="298"/>
      <c r="C108" s="277" t="s">
        <v>1133</v>
      </c>
      <c r="D108" s="277"/>
      <c r="E108" s="277"/>
      <c r="F108" s="297" t="s">
        <v>1134</v>
      </c>
      <c r="G108" s="277"/>
      <c r="H108" s="277" t="s">
        <v>1168</v>
      </c>
      <c r="I108" s="277" t="s">
        <v>1130</v>
      </c>
      <c r="J108" s="277">
        <v>50</v>
      </c>
      <c r="K108" s="289"/>
    </row>
    <row r="109" spans="2:11" s="1" customFormat="1" ht="15" customHeight="1">
      <c r="B109" s="298"/>
      <c r="C109" s="277" t="s">
        <v>1136</v>
      </c>
      <c r="D109" s="277"/>
      <c r="E109" s="277"/>
      <c r="F109" s="297" t="s">
        <v>1128</v>
      </c>
      <c r="G109" s="277"/>
      <c r="H109" s="277" t="s">
        <v>1168</v>
      </c>
      <c r="I109" s="277" t="s">
        <v>1138</v>
      </c>
      <c r="J109" s="277"/>
      <c r="K109" s="289"/>
    </row>
    <row r="110" spans="2:11" s="1" customFormat="1" ht="15" customHeight="1">
      <c r="B110" s="298"/>
      <c r="C110" s="277" t="s">
        <v>1147</v>
      </c>
      <c r="D110" s="277"/>
      <c r="E110" s="277"/>
      <c r="F110" s="297" t="s">
        <v>1134</v>
      </c>
      <c r="G110" s="277"/>
      <c r="H110" s="277" t="s">
        <v>1168</v>
      </c>
      <c r="I110" s="277" t="s">
        <v>1130</v>
      </c>
      <c r="J110" s="277">
        <v>50</v>
      </c>
      <c r="K110" s="289"/>
    </row>
    <row r="111" spans="2:11" s="1" customFormat="1" ht="15" customHeight="1">
      <c r="B111" s="298"/>
      <c r="C111" s="277" t="s">
        <v>1155</v>
      </c>
      <c r="D111" s="277"/>
      <c r="E111" s="277"/>
      <c r="F111" s="297" t="s">
        <v>1134</v>
      </c>
      <c r="G111" s="277"/>
      <c r="H111" s="277" t="s">
        <v>1168</v>
      </c>
      <c r="I111" s="277" t="s">
        <v>1130</v>
      </c>
      <c r="J111" s="277">
        <v>50</v>
      </c>
      <c r="K111" s="289"/>
    </row>
    <row r="112" spans="2:11" s="1" customFormat="1" ht="15" customHeight="1">
      <c r="B112" s="298"/>
      <c r="C112" s="277" t="s">
        <v>1153</v>
      </c>
      <c r="D112" s="277"/>
      <c r="E112" s="277"/>
      <c r="F112" s="297" t="s">
        <v>1134</v>
      </c>
      <c r="G112" s="277"/>
      <c r="H112" s="277" t="s">
        <v>1168</v>
      </c>
      <c r="I112" s="277" t="s">
        <v>1130</v>
      </c>
      <c r="J112" s="277">
        <v>50</v>
      </c>
      <c r="K112" s="289"/>
    </row>
    <row r="113" spans="2:11" s="1" customFormat="1" ht="15" customHeight="1">
      <c r="B113" s="298"/>
      <c r="C113" s="277" t="s">
        <v>50</v>
      </c>
      <c r="D113" s="277"/>
      <c r="E113" s="277"/>
      <c r="F113" s="297" t="s">
        <v>1128</v>
      </c>
      <c r="G113" s="277"/>
      <c r="H113" s="277" t="s">
        <v>1169</v>
      </c>
      <c r="I113" s="277" t="s">
        <v>1130</v>
      </c>
      <c r="J113" s="277">
        <v>20</v>
      </c>
      <c r="K113" s="289"/>
    </row>
    <row r="114" spans="2:11" s="1" customFormat="1" ht="15" customHeight="1">
      <c r="B114" s="298"/>
      <c r="C114" s="277" t="s">
        <v>1170</v>
      </c>
      <c r="D114" s="277"/>
      <c r="E114" s="277"/>
      <c r="F114" s="297" t="s">
        <v>1128</v>
      </c>
      <c r="G114" s="277"/>
      <c r="H114" s="277" t="s">
        <v>1171</v>
      </c>
      <c r="I114" s="277" t="s">
        <v>1130</v>
      </c>
      <c r="J114" s="277">
        <v>120</v>
      </c>
      <c r="K114" s="289"/>
    </row>
    <row r="115" spans="2:11" s="1" customFormat="1" ht="15" customHeight="1">
      <c r="B115" s="298"/>
      <c r="C115" s="277" t="s">
        <v>35</v>
      </c>
      <c r="D115" s="277"/>
      <c r="E115" s="277"/>
      <c r="F115" s="297" t="s">
        <v>1128</v>
      </c>
      <c r="G115" s="277"/>
      <c r="H115" s="277" t="s">
        <v>1172</v>
      </c>
      <c r="I115" s="277" t="s">
        <v>1163</v>
      </c>
      <c r="J115" s="277"/>
      <c r="K115" s="289"/>
    </row>
    <row r="116" spans="2:11" s="1" customFormat="1" ht="15" customHeight="1">
      <c r="B116" s="298"/>
      <c r="C116" s="277" t="s">
        <v>45</v>
      </c>
      <c r="D116" s="277"/>
      <c r="E116" s="277"/>
      <c r="F116" s="297" t="s">
        <v>1128</v>
      </c>
      <c r="G116" s="277"/>
      <c r="H116" s="277" t="s">
        <v>1173</v>
      </c>
      <c r="I116" s="277" t="s">
        <v>1163</v>
      </c>
      <c r="J116" s="277"/>
      <c r="K116" s="289"/>
    </row>
    <row r="117" spans="2:11" s="1" customFormat="1" ht="15" customHeight="1">
      <c r="B117" s="298"/>
      <c r="C117" s="277" t="s">
        <v>54</v>
      </c>
      <c r="D117" s="277"/>
      <c r="E117" s="277"/>
      <c r="F117" s="297" t="s">
        <v>1128</v>
      </c>
      <c r="G117" s="277"/>
      <c r="H117" s="277" t="s">
        <v>1174</v>
      </c>
      <c r="I117" s="277" t="s">
        <v>1175</v>
      </c>
      <c r="J117" s="277"/>
      <c r="K117" s="289"/>
    </row>
    <row r="118" spans="2:11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pans="2:11" s="1" customFormat="1" ht="18.75" customHeight="1">
      <c r="B119" s="308"/>
      <c r="C119" s="274"/>
      <c r="D119" s="274"/>
      <c r="E119" s="274"/>
      <c r="F119" s="309"/>
      <c r="G119" s="274"/>
      <c r="H119" s="274"/>
      <c r="I119" s="274"/>
      <c r="J119" s="274"/>
      <c r="K119" s="308"/>
    </row>
    <row r="120" spans="2:11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pans="2:1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pans="2:11" s="1" customFormat="1" ht="45" customHeight="1">
      <c r="B122" s="313"/>
      <c r="C122" s="396" t="s">
        <v>1176</v>
      </c>
      <c r="D122" s="396"/>
      <c r="E122" s="396"/>
      <c r="F122" s="396"/>
      <c r="G122" s="396"/>
      <c r="H122" s="396"/>
      <c r="I122" s="396"/>
      <c r="J122" s="396"/>
      <c r="K122" s="314"/>
    </row>
    <row r="123" spans="2:11" s="1" customFormat="1" ht="17.25" customHeight="1">
      <c r="B123" s="315"/>
      <c r="C123" s="290" t="s">
        <v>1122</v>
      </c>
      <c r="D123" s="290"/>
      <c r="E123" s="290"/>
      <c r="F123" s="290" t="s">
        <v>1123</v>
      </c>
      <c r="G123" s="291"/>
      <c r="H123" s="290" t="s">
        <v>51</v>
      </c>
      <c r="I123" s="290" t="s">
        <v>54</v>
      </c>
      <c r="J123" s="290" t="s">
        <v>1124</v>
      </c>
      <c r="K123" s="316"/>
    </row>
    <row r="124" spans="2:11" s="1" customFormat="1" ht="17.25" customHeight="1">
      <c r="B124" s="315"/>
      <c r="C124" s="292" t="s">
        <v>1125</v>
      </c>
      <c r="D124" s="292"/>
      <c r="E124" s="292"/>
      <c r="F124" s="293" t="s">
        <v>1126</v>
      </c>
      <c r="G124" s="294"/>
      <c r="H124" s="292"/>
      <c r="I124" s="292"/>
      <c r="J124" s="292" t="s">
        <v>1127</v>
      </c>
      <c r="K124" s="316"/>
    </row>
    <row r="125" spans="2:11" s="1" customFormat="1" ht="5.25" customHeight="1">
      <c r="B125" s="317"/>
      <c r="C125" s="295"/>
      <c r="D125" s="295"/>
      <c r="E125" s="295"/>
      <c r="F125" s="295"/>
      <c r="G125" s="277"/>
      <c r="H125" s="295"/>
      <c r="I125" s="295"/>
      <c r="J125" s="295"/>
      <c r="K125" s="318"/>
    </row>
    <row r="126" spans="2:11" s="1" customFormat="1" ht="15" customHeight="1">
      <c r="B126" s="317"/>
      <c r="C126" s="277" t="s">
        <v>1131</v>
      </c>
      <c r="D126" s="295"/>
      <c r="E126" s="295"/>
      <c r="F126" s="297" t="s">
        <v>1128</v>
      </c>
      <c r="G126" s="277"/>
      <c r="H126" s="277" t="s">
        <v>1168</v>
      </c>
      <c r="I126" s="277" t="s">
        <v>1130</v>
      </c>
      <c r="J126" s="277">
        <v>120</v>
      </c>
      <c r="K126" s="319"/>
    </row>
    <row r="127" spans="2:11" s="1" customFormat="1" ht="15" customHeight="1">
      <c r="B127" s="317"/>
      <c r="C127" s="277" t="s">
        <v>1177</v>
      </c>
      <c r="D127" s="277"/>
      <c r="E127" s="277"/>
      <c r="F127" s="297" t="s">
        <v>1128</v>
      </c>
      <c r="G127" s="277"/>
      <c r="H127" s="277" t="s">
        <v>1178</v>
      </c>
      <c r="I127" s="277" t="s">
        <v>1130</v>
      </c>
      <c r="J127" s="277" t="s">
        <v>1179</v>
      </c>
      <c r="K127" s="319"/>
    </row>
    <row r="128" spans="2:11" s="1" customFormat="1" ht="15" customHeight="1">
      <c r="B128" s="317"/>
      <c r="C128" s="277" t="s">
        <v>1076</v>
      </c>
      <c r="D128" s="277"/>
      <c r="E128" s="277"/>
      <c r="F128" s="297" t="s">
        <v>1128</v>
      </c>
      <c r="G128" s="277"/>
      <c r="H128" s="277" t="s">
        <v>1180</v>
      </c>
      <c r="I128" s="277" t="s">
        <v>1130</v>
      </c>
      <c r="J128" s="277" t="s">
        <v>1179</v>
      </c>
      <c r="K128" s="319"/>
    </row>
    <row r="129" spans="2:11" s="1" customFormat="1" ht="15" customHeight="1">
      <c r="B129" s="317"/>
      <c r="C129" s="277" t="s">
        <v>1139</v>
      </c>
      <c r="D129" s="277"/>
      <c r="E129" s="277"/>
      <c r="F129" s="297" t="s">
        <v>1134</v>
      </c>
      <c r="G129" s="277"/>
      <c r="H129" s="277" t="s">
        <v>1140</v>
      </c>
      <c r="I129" s="277" t="s">
        <v>1130</v>
      </c>
      <c r="J129" s="277">
        <v>15</v>
      </c>
      <c r="K129" s="319"/>
    </row>
    <row r="130" spans="2:11" s="1" customFormat="1" ht="15" customHeight="1">
      <c r="B130" s="317"/>
      <c r="C130" s="299" t="s">
        <v>1141</v>
      </c>
      <c r="D130" s="299"/>
      <c r="E130" s="299"/>
      <c r="F130" s="300" t="s">
        <v>1134</v>
      </c>
      <c r="G130" s="299"/>
      <c r="H130" s="299" t="s">
        <v>1142</v>
      </c>
      <c r="I130" s="299" t="s">
        <v>1130</v>
      </c>
      <c r="J130" s="299">
        <v>15</v>
      </c>
      <c r="K130" s="319"/>
    </row>
    <row r="131" spans="2:11" s="1" customFormat="1" ht="15" customHeight="1">
      <c r="B131" s="317"/>
      <c r="C131" s="299" t="s">
        <v>1143</v>
      </c>
      <c r="D131" s="299"/>
      <c r="E131" s="299"/>
      <c r="F131" s="300" t="s">
        <v>1134</v>
      </c>
      <c r="G131" s="299"/>
      <c r="H131" s="299" t="s">
        <v>1144</v>
      </c>
      <c r="I131" s="299" t="s">
        <v>1130</v>
      </c>
      <c r="J131" s="299">
        <v>20</v>
      </c>
      <c r="K131" s="319"/>
    </row>
    <row r="132" spans="2:11" s="1" customFormat="1" ht="15" customHeight="1">
      <c r="B132" s="317"/>
      <c r="C132" s="299" t="s">
        <v>1145</v>
      </c>
      <c r="D132" s="299"/>
      <c r="E132" s="299"/>
      <c r="F132" s="300" t="s">
        <v>1134</v>
      </c>
      <c r="G132" s="299"/>
      <c r="H132" s="299" t="s">
        <v>1146</v>
      </c>
      <c r="I132" s="299" t="s">
        <v>1130</v>
      </c>
      <c r="J132" s="299">
        <v>20</v>
      </c>
      <c r="K132" s="319"/>
    </row>
    <row r="133" spans="2:11" s="1" customFormat="1" ht="15" customHeight="1">
      <c r="B133" s="317"/>
      <c r="C133" s="277" t="s">
        <v>1133</v>
      </c>
      <c r="D133" s="277"/>
      <c r="E133" s="277"/>
      <c r="F133" s="297" t="s">
        <v>1134</v>
      </c>
      <c r="G133" s="277"/>
      <c r="H133" s="277" t="s">
        <v>1168</v>
      </c>
      <c r="I133" s="277" t="s">
        <v>1130</v>
      </c>
      <c r="J133" s="277">
        <v>50</v>
      </c>
      <c r="K133" s="319"/>
    </row>
    <row r="134" spans="2:11" s="1" customFormat="1" ht="15" customHeight="1">
      <c r="B134" s="317"/>
      <c r="C134" s="277" t="s">
        <v>1147</v>
      </c>
      <c r="D134" s="277"/>
      <c r="E134" s="277"/>
      <c r="F134" s="297" t="s">
        <v>1134</v>
      </c>
      <c r="G134" s="277"/>
      <c r="H134" s="277" t="s">
        <v>1168</v>
      </c>
      <c r="I134" s="277" t="s">
        <v>1130</v>
      </c>
      <c r="J134" s="277">
        <v>50</v>
      </c>
      <c r="K134" s="319"/>
    </row>
    <row r="135" spans="2:11" s="1" customFormat="1" ht="15" customHeight="1">
      <c r="B135" s="317"/>
      <c r="C135" s="277" t="s">
        <v>1153</v>
      </c>
      <c r="D135" s="277"/>
      <c r="E135" s="277"/>
      <c r="F135" s="297" t="s">
        <v>1134</v>
      </c>
      <c r="G135" s="277"/>
      <c r="H135" s="277" t="s">
        <v>1168</v>
      </c>
      <c r="I135" s="277" t="s">
        <v>1130</v>
      </c>
      <c r="J135" s="277">
        <v>50</v>
      </c>
      <c r="K135" s="319"/>
    </row>
    <row r="136" spans="2:11" s="1" customFormat="1" ht="15" customHeight="1">
      <c r="B136" s="317"/>
      <c r="C136" s="277" t="s">
        <v>1155</v>
      </c>
      <c r="D136" s="277"/>
      <c r="E136" s="277"/>
      <c r="F136" s="297" t="s">
        <v>1134</v>
      </c>
      <c r="G136" s="277"/>
      <c r="H136" s="277" t="s">
        <v>1168</v>
      </c>
      <c r="I136" s="277" t="s">
        <v>1130</v>
      </c>
      <c r="J136" s="277">
        <v>50</v>
      </c>
      <c r="K136" s="319"/>
    </row>
    <row r="137" spans="2:11" s="1" customFormat="1" ht="15" customHeight="1">
      <c r="B137" s="317"/>
      <c r="C137" s="277" t="s">
        <v>1156</v>
      </c>
      <c r="D137" s="277"/>
      <c r="E137" s="277"/>
      <c r="F137" s="297" t="s">
        <v>1134</v>
      </c>
      <c r="G137" s="277"/>
      <c r="H137" s="277" t="s">
        <v>1181</v>
      </c>
      <c r="I137" s="277" t="s">
        <v>1130</v>
      </c>
      <c r="J137" s="277">
        <v>255</v>
      </c>
      <c r="K137" s="319"/>
    </row>
    <row r="138" spans="2:11" s="1" customFormat="1" ht="15" customHeight="1">
      <c r="B138" s="317"/>
      <c r="C138" s="277" t="s">
        <v>1158</v>
      </c>
      <c r="D138" s="277"/>
      <c r="E138" s="277"/>
      <c r="F138" s="297" t="s">
        <v>1128</v>
      </c>
      <c r="G138" s="277"/>
      <c r="H138" s="277" t="s">
        <v>1182</v>
      </c>
      <c r="I138" s="277" t="s">
        <v>1160</v>
      </c>
      <c r="J138" s="277"/>
      <c r="K138" s="319"/>
    </row>
    <row r="139" spans="2:11" s="1" customFormat="1" ht="15" customHeight="1">
      <c r="B139" s="317"/>
      <c r="C139" s="277" t="s">
        <v>1161</v>
      </c>
      <c r="D139" s="277"/>
      <c r="E139" s="277"/>
      <c r="F139" s="297" t="s">
        <v>1128</v>
      </c>
      <c r="G139" s="277"/>
      <c r="H139" s="277" t="s">
        <v>1183</v>
      </c>
      <c r="I139" s="277" t="s">
        <v>1163</v>
      </c>
      <c r="J139" s="277"/>
      <c r="K139" s="319"/>
    </row>
    <row r="140" spans="2:11" s="1" customFormat="1" ht="15" customHeight="1">
      <c r="B140" s="317"/>
      <c r="C140" s="277" t="s">
        <v>1164</v>
      </c>
      <c r="D140" s="277"/>
      <c r="E140" s="277"/>
      <c r="F140" s="297" t="s">
        <v>1128</v>
      </c>
      <c r="G140" s="277"/>
      <c r="H140" s="277" t="s">
        <v>1164</v>
      </c>
      <c r="I140" s="277" t="s">
        <v>1163</v>
      </c>
      <c r="J140" s="277"/>
      <c r="K140" s="319"/>
    </row>
    <row r="141" spans="2:11" s="1" customFormat="1" ht="15" customHeight="1">
      <c r="B141" s="317"/>
      <c r="C141" s="277" t="s">
        <v>35</v>
      </c>
      <c r="D141" s="277"/>
      <c r="E141" s="277"/>
      <c r="F141" s="297" t="s">
        <v>1128</v>
      </c>
      <c r="G141" s="277"/>
      <c r="H141" s="277" t="s">
        <v>1184</v>
      </c>
      <c r="I141" s="277" t="s">
        <v>1163</v>
      </c>
      <c r="J141" s="277"/>
      <c r="K141" s="319"/>
    </row>
    <row r="142" spans="2:11" s="1" customFormat="1" ht="15" customHeight="1">
      <c r="B142" s="317"/>
      <c r="C142" s="277" t="s">
        <v>1185</v>
      </c>
      <c r="D142" s="277"/>
      <c r="E142" s="277"/>
      <c r="F142" s="297" t="s">
        <v>1128</v>
      </c>
      <c r="G142" s="277"/>
      <c r="H142" s="277" t="s">
        <v>1186</v>
      </c>
      <c r="I142" s="277" t="s">
        <v>1163</v>
      </c>
      <c r="J142" s="277"/>
      <c r="K142" s="319"/>
    </row>
    <row r="143" spans="2:11" s="1" customFormat="1" ht="15" customHeight="1">
      <c r="B143" s="320"/>
      <c r="C143" s="321"/>
      <c r="D143" s="321"/>
      <c r="E143" s="321"/>
      <c r="F143" s="321"/>
      <c r="G143" s="321"/>
      <c r="H143" s="321"/>
      <c r="I143" s="321"/>
      <c r="J143" s="321"/>
      <c r="K143" s="322"/>
    </row>
    <row r="144" spans="2:11" s="1" customFormat="1" ht="18.75" customHeight="1">
      <c r="B144" s="274"/>
      <c r="C144" s="274"/>
      <c r="D144" s="274"/>
      <c r="E144" s="274"/>
      <c r="F144" s="309"/>
      <c r="G144" s="274"/>
      <c r="H144" s="274"/>
      <c r="I144" s="274"/>
      <c r="J144" s="274"/>
      <c r="K144" s="274"/>
    </row>
    <row r="145" spans="2:11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pans="2:11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pans="2:11" s="1" customFormat="1" ht="45" customHeight="1">
      <c r="B147" s="288"/>
      <c r="C147" s="397" t="s">
        <v>1187</v>
      </c>
      <c r="D147" s="397"/>
      <c r="E147" s="397"/>
      <c r="F147" s="397"/>
      <c r="G147" s="397"/>
      <c r="H147" s="397"/>
      <c r="I147" s="397"/>
      <c r="J147" s="397"/>
      <c r="K147" s="289"/>
    </row>
    <row r="148" spans="2:11" s="1" customFormat="1" ht="17.25" customHeight="1">
      <c r="B148" s="288"/>
      <c r="C148" s="290" t="s">
        <v>1122</v>
      </c>
      <c r="D148" s="290"/>
      <c r="E148" s="290"/>
      <c r="F148" s="290" t="s">
        <v>1123</v>
      </c>
      <c r="G148" s="291"/>
      <c r="H148" s="290" t="s">
        <v>51</v>
      </c>
      <c r="I148" s="290" t="s">
        <v>54</v>
      </c>
      <c r="J148" s="290" t="s">
        <v>1124</v>
      </c>
      <c r="K148" s="289"/>
    </row>
    <row r="149" spans="2:11" s="1" customFormat="1" ht="17.25" customHeight="1">
      <c r="B149" s="288"/>
      <c r="C149" s="292" t="s">
        <v>1125</v>
      </c>
      <c r="D149" s="292"/>
      <c r="E149" s="292"/>
      <c r="F149" s="293" t="s">
        <v>1126</v>
      </c>
      <c r="G149" s="294"/>
      <c r="H149" s="292"/>
      <c r="I149" s="292"/>
      <c r="J149" s="292" t="s">
        <v>1127</v>
      </c>
      <c r="K149" s="289"/>
    </row>
    <row r="150" spans="2:11" s="1" customFormat="1" ht="5.25" customHeight="1">
      <c r="B150" s="298"/>
      <c r="C150" s="295"/>
      <c r="D150" s="295"/>
      <c r="E150" s="295"/>
      <c r="F150" s="295"/>
      <c r="G150" s="296"/>
      <c r="H150" s="295"/>
      <c r="I150" s="295"/>
      <c r="J150" s="295"/>
      <c r="K150" s="319"/>
    </row>
    <row r="151" spans="2:11" s="1" customFormat="1" ht="15" customHeight="1">
      <c r="B151" s="298"/>
      <c r="C151" s="323" t="s">
        <v>1131</v>
      </c>
      <c r="D151" s="277"/>
      <c r="E151" s="277"/>
      <c r="F151" s="324" t="s">
        <v>1128</v>
      </c>
      <c r="G151" s="277"/>
      <c r="H151" s="323" t="s">
        <v>1168</v>
      </c>
      <c r="I151" s="323" t="s">
        <v>1130</v>
      </c>
      <c r="J151" s="323">
        <v>120</v>
      </c>
      <c r="K151" s="319"/>
    </row>
    <row r="152" spans="2:11" s="1" customFormat="1" ht="15" customHeight="1">
      <c r="B152" s="298"/>
      <c r="C152" s="323" t="s">
        <v>1177</v>
      </c>
      <c r="D152" s="277"/>
      <c r="E152" s="277"/>
      <c r="F152" s="324" t="s">
        <v>1128</v>
      </c>
      <c r="G152" s="277"/>
      <c r="H152" s="323" t="s">
        <v>1188</v>
      </c>
      <c r="I152" s="323" t="s">
        <v>1130</v>
      </c>
      <c r="J152" s="323" t="s">
        <v>1179</v>
      </c>
      <c r="K152" s="319"/>
    </row>
    <row r="153" spans="2:11" s="1" customFormat="1" ht="15" customHeight="1">
      <c r="B153" s="298"/>
      <c r="C153" s="323" t="s">
        <v>1076</v>
      </c>
      <c r="D153" s="277"/>
      <c r="E153" s="277"/>
      <c r="F153" s="324" t="s">
        <v>1128</v>
      </c>
      <c r="G153" s="277"/>
      <c r="H153" s="323" t="s">
        <v>1189</v>
      </c>
      <c r="I153" s="323" t="s">
        <v>1130</v>
      </c>
      <c r="J153" s="323" t="s">
        <v>1179</v>
      </c>
      <c r="K153" s="319"/>
    </row>
    <row r="154" spans="2:11" s="1" customFormat="1" ht="15" customHeight="1">
      <c r="B154" s="298"/>
      <c r="C154" s="323" t="s">
        <v>1133</v>
      </c>
      <c r="D154" s="277"/>
      <c r="E154" s="277"/>
      <c r="F154" s="324" t="s">
        <v>1134</v>
      </c>
      <c r="G154" s="277"/>
      <c r="H154" s="323" t="s">
        <v>1168</v>
      </c>
      <c r="I154" s="323" t="s">
        <v>1130</v>
      </c>
      <c r="J154" s="323">
        <v>50</v>
      </c>
      <c r="K154" s="319"/>
    </row>
    <row r="155" spans="2:11" s="1" customFormat="1" ht="15" customHeight="1">
      <c r="B155" s="298"/>
      <c r="C155" s="323" t="s">
        <v>1136</v>
      </c>
      <c r="D155" s="277"/>
      <c r="E155" s="277"/>
      <c r="F155" s="324" t="s">
        <v>1128</v>
      </c>
      <c r="G155" s="277"/>
      <c r="H155" s="323" t="s">
        <v>1168</v>
      </c>
      <c r="I155" s="323" t="s">
        <v>1138</v>
      </c>
      <c r="J155" s="323"/>
      <c r="K155" s="319"/>
    </row>
    <row r="156" spans="2:11" s="1" customFormat="1" ht="15" customHeight="1">
      <c r="B156" s="298"/>
      <c r="C156" s="323" t="s">
        <v>1147</v>
      </c>
      <c r="D156" s="277"/>
      <c r="E156" s="277"/>
      <c r="F156" s="324" t="s">
        <v>1134</v>
      </c>
      <c r="G156" s="277"/>
      <c r="H156" s="323" t="s">
        <v>1168</v>
      </c>
      <c r="I156" s="323" t="s">
        <v>1130</v>
      </c>
      <c r="J156" s="323">
        <v>50</v>
      </c>
      <c r="K156" s="319"/>
    </row>
    <row r="157" spans="2:11" s="1" customFormat="1" ht="15" customHeight="1">
      <c r="B157" s="298"/>
      <c r="C157" s="323" t="s">
        <v>1155</v>
      </c>
      <c r="D157" s="277"/>
      <c r="E157" s="277"/>
      <c r="F157" s="324" t="s">
        <v>1134</v>
      </c>
      <c r="G157" s="277"/>
      <c r="H157" s="323" t="s">
        <v>1168</v>
      </c>
      <c r="I157" s="323" t="s">
        <v>1130</v>
      </c>
      <c r="J157" s="323">
        <v>50</v>
      </c>
      <c r="K157" s="319"/>
    </row>
    <row r="158" spans="2:11" s="1" customFormat="1" ht="15" customHeight="1">
      <c r="B158" s="298"/>
      <c r="C158" s="323" t="s">
        <v>1153</v>
      </c>
      <c r="D158" s="277"/>
      <c r="E158" s="277"/>
      <c r="F158" s="324" t="s">
        <v>1134</v>
      </c>
      <c r="G158" s="277"/>
      <c r="H158" s="323" t="s">
        <v>1168</v>
      </c>
      <c r="I158" s="323" t="s">
        <v>1130</v>
      </c>
      <c r="J158" s="323">
        <v>50</v>
      </c>
      <c r="K158" s="319"/>
    </row>
    <row r="159" spans="2:11" s="1" customFormat="1" ht="15" customHeight="1">
      <c r="B159" s="298"/>
      <c r="C159" s="323" t="s">
        <v>97</v>
      </c>
      <c r="D159" s="277"/>
      <c r="E159" s="277"/>
      <c r="F159" s="324" t="s">
        <v>1128</v>
      </c>
      <c r="G159" s="277"/>
      <c r="H159" s="323" t="s">
        <v>1190</v>
      </c>
      <c r="I159" s="323" t="s">
        <v>1130</v>
      </c>
      <c r="J159" s="323" t="s">
        <v>1191</v>
      </c>
      <c r="K159" s="319"/>
    </row>
    <row r="160" spans="2:11" s="1" customFormat="1" ht="15" customHeight="1">
      <c r="B160" s="298"/>
      <c r="C160" s="323" t="s">
        <v>1192</v>
      </c>
      <c r="D160" s="277"/>
      <c r="E160" s="277"/>
      <c r="F160" s="324" t="s">
        <v>1128</v>
      </c>
      <c r="G160" s="277"/>
      <c r="H160" s="323" t="s">
        <v>1193</v>
      </c>
      <c r="I160" s="323" t="s">
        <v>1163</v>
      </c>
      <c r="J160" s="323"/>
      <c r="K160" s="319"/>
    </row>
    <row r="161" spans="2:11" s="1" customFormat="1" ht="15" customHeight="1">
      <c r="B161" s="325"/>
      <c r="C161" s="307"/>
      <c r="D161" s="307"/>
      <c r="E161" s="307"/>
      <c r="F161" s="307"/>
      <c r="G161" s="307"/>
      <c r="H161" s="307"/>
      <c r="I161" s="307"/>
      <c r="J161" s="307"/>
      <c r="K161" s="326"/>
    </row>
    <row r="162" spans="2:11" s="1" customFormat="1" ht="18.75" customHeight="1">
      <c r="B162" s="274"/>
      <c r="C162" s="277"/>
      <c r="D162" s="277"/>
      <c r="E162" s="277"/>
      <c r="F162" s="297"/>
      <c r="G162" s="277"/>
      <c r="H162" s="277"/>
      <c r="I162" s="277"/>
      <c r="J162" s="277"/>
      <c r="K162" s="274"/>
    </row>
    <row r="163" spans="2:11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pans="2:11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pans="2:11" s="1" customFormat="1" ht="45" customHeight="1">
      <c r="B165" s="269"/>
      <c r="C165" s="396" t="s">
        <v>1194</v>
      </c>
      <c r="D165" s="396"/>
      <c r="E165" s="396"/>
      <c r="F165" s="396"/>
      <c r="G165" s="396"/>
      <c r="H165" s="396"/>
      <c r="I165" s="396"/>
      <c r="J165" s="396"/>
      <c r="K165" s="270"/>
    </row>
    <row r="166" spans="2:11" s="1" customFormat="1" ht="17.25" customHeight="1">
      <c r="B166" s="269"/>
      <c r="C166" s="290" t="s">
        <v>1122</v>
      </c>
      <c r="D166" s="290"/>
      <c r="E166" s="290"/>
      <c r="F166" s="290" t="s">
        <v>1123</v>
      </c>
      <c r="G166" s="327"/>
      <c r="H166" s="328" t="s">
        <v>51</v>
      </c>
      <c r="I166" s="328" t="s">
        <v>54</v>
      </c>
      <c r="J166" s="290" t="s">
        <v>1124</v>
      </c>
      <c r="K166" s="270"/>
    </row>
    <row r="167" spans="2:11" s="1" customFormat="1" ht="17.25" customHeight="1">
      <c r="B167" s="271"/>
      <c r="C167" s="292" t="s">
        <v>1125</v>
      </c>
      <c r="D167" s="292"/>
      <c r="E167" s="292"/>
      <c r="F167" s="293" t="s">
        <v>1126</v>
      </c>
      <c r="G167" s="329"/>
      <c r="H167" s="330"/>
      <c r="I167" s="330"/>
      <c r="J167" s="292" t="s">
        <v>1127</v>
      </c>
      <c r="K167" s="272"/>
    </row>
    <row r="168" spans="2:11" s="1" customFormat="1" ht="5.25" customHeight="1">
      <c r="B168" s="298"/>
      <c r="C168" s="295"/>
      <c r="D168" s="295"/>
      <c r="E168" s="295"/>
      <c r="F168" s="295"/>
      <c r="G168" s="296"/>
      <c r="H168" s="295"/>
      <c r="I168" s="295"/>
      <c r="J168" s="295"/>
      <c r="K168" s="319"/>
    </row>
    <row r="169" spans="2:11" s="1" customFormat="1" ht="15" customHeight="1">
      <c r="B169" s="298"/>
      <c r="C169" s="277" t="s">
        <v>1131</v>
      </c>
      <c r="D169" s="277"/>
      <c r="E169" s="277"/>
      <c r="F169" s="297" t="s">
        <v>1128</v>
      </c>
      <c r="G169" s="277"/>
      <c r="H169" s="277" t="s">
        <v>1168</v>
      </c>
      <c r="I169" s="277" t="s">
        <v>1130</v>
      </c>
      <c r="J169" s="277">
        <v>120</v>
      </c>
      <c r="K169" s="319"/>
    </row>
    <row r="170" spans="2:11" s="1" customFormat="1" ht="15" customHeight="1">
      <c r="B170" s="298"/>
      <c r="C170" s="277" t="s">
        <v>1177</v>
      </c>
      <c r="D170" s="277"/>
      <c r="E170" s="277"/>
      <c r="F170" s="297" t="s">
        <v>1128</v>
      </c>
      <c r="G170" s="277"/>
      <c r="H170" s="277" t="s">
        <v>1178</v>
      </c>
      <c r="I170" s="277" t="s">
        <v>1130</v>
      </c>
      <c r="J170" s="277" t="s">
        <v>1179</v>
      </c>
      <c r="K170" s="319"/>
    </row>
    <row r="171" spans="2:11" s="1" customFormat="1" ht="15" customHeight="1">
      <c r="B171" s="298"/>
      <c r="C171" s="277" t="s">
        <v>1076</v>
      </c>
      <c r="D171" s="277"/>
      <c r="E171" s="277"/>
      <c r="F171" s="297" t="s">
        <v>1128</v>
      </c>
      <c r="G171" s="277"/>
      <c r="H171" s="277" t="s">
        <v>1195</v>
      </c>
      <c r="I171" s="277" t="s">
        <v>1130</v>
      </c>
      <c r="J171" s="277" t="s">
        <v>1179</v>
      </c>
      <c r="K171" s="319"/>
    </row>
    <row r="172" spans="2:11" s="1" customFormat="1" ht="15" customHeight="1">
      <c r="B172" s="298"/>
      <c r="C172" s="277" t="s">
        <v>1133</v>
      </c>
      <c r="D172" s="277"/>
      <c r="E172" s="277"/>
      <c r="F172" s="297" t="s">
        <v>1134</v>
      </c>
      <c r="G172" s="277"/>
      <c r="H172" s="277" t="s">
        <v>1195</v>
      </c>
      <c r="I172" s="277" t="s">
        <v>1130</v>
      </c>
      <c r="J172" s="277">
        <v>50</v>
      </c>
      <c r="K172" s="319"/>
    </row>
    <row r="173" spans="2:11" s="1" customFormat="1" ht="15" customHeight="1">
      <c r="B173" s="298"/>
      <c r="C173" s="277" t="s">
        <v>1136</v>
      </c>
      <c r="D173" s="277"/>
      <c r="E173" s="277"/>
      <c r="F173" s="297" t="s">
        <v>1128</v>
      </c>
      <c r="G173" s="277"/>
      <c r="H173" s="277" t="s">
        <v>1195</v>
      </c>
      <c r="I173" s="277" t="s">
        <v>1138</v>
      </c>
      <c r="J173" s="277"/>
      <c r="K173" s="319"/>
    </row>
    <row r="174" spans="2:11" s="1" customFormat="1" ht="15" customHeight="1">
      <c r="B174" s="298"/>
      <c r="C174" s="277" t="s">
        <v>1147</v>
      </c>
      <c r="D174" s="277"/>
      <c r="E174" s="277"/>
      <c r="F174" s="297" t="s">
        <v>1134</v>
      </c>
      <c r="G174" s="277"/>
      <c r="H174" s="277" t="s">
        <v>1195</v>
      </c>
      <c r="I174" s="277" t="s">
        <v>1130</v>
      </c>
      <c r="J174" s="277">
        <v>50</v>
      </c>
      <c r="K174" s="319"/>
    </row>
    <row r="175" spans="2:11" s="1" customFormat="1" ht="15" customHeight="1">
      <c r="B175" s="298"/>
      <c r="C175" s="277" t="s">
        <v>1155</v>
      </c>
      <c r="D175" s="277"/>
      <c r="E175" s="277"/>
      <c r="F175" s="297" t="s">
        <v>1134</v>
      </c>
      <c r="G175" s="277"/>
      <c r="H175" s="277" t="s">
        <v>1195</v>
      </c>
      <c r="I175" s="277" t="s">
        <v>1130</v>
      </c>
      <c r="J175" s="277">
        <v>50</v>
      </c>
      <c r="K175" s="319"/>
    </row>
    <row r="176" spans="2:11" s="1" customFormat="1" ht="15" customHeight="1">
      <c r="B176" s="298"/>
      <c r="C176" s="277" t="s">
        <v>1153</v>
      </c>
      <c r="D176" s="277"/>
      <c r="E176" s="277"/>
      <c r="F176" s="297" t="s">
        <v>1134</v>
      </c>
      <c r="G176" s="277"/>
      <c r="H176" s="277" t="s">
        <v>1195</v>
      </c>
      <c r="I176" s="277" t="s">
        <v>1130</v>
      </c>
      <c r="J176" s="277">
        <v>50</v>
      </c>
      <c r="K176" s="319"/>
    </row>
    <row r="177" spans="2:11" s="1" customFormat="1" ht="15" customHeight="1">
      <c r="B177" s="298"/>
      <c r="C177" s="277" t="s">
        <v>115</v>
      </c>
      <c r="D177" s="277"/>
      <c r="E177" s="277"/>
      <c r="F177" s="297" t="s">
        <v>1128</v>
      </c>
      <c r="G177" s="277"/>
      <c r="H177" s="277" t="s">
        <v>1196</v>
      </c>
      <c r="I177" s="277" t="s">
        <v>1197</v>
      </c>
      <c r="J177" s="277"/>
      <c r="K177" s="319"/>
    </row>
    <row r="178" spans="2:11" s="1" customFormat="1" ht="15" customHeight="1">
      <c r="B178" s="298"/>
      <c r="C178" s="277" t="s">
        <v>54</v>
      </c>
      <c r="D178" s="277"/>
      <c r="E178" s="277"/>
      <c r="F178" s="297" t="s">
        <v>1128</v>
      </c>
      <c r="G178" s="277"/>
      <c r="H178" s="277" t="s">
        <v>1198</v>
      </c>
      <c r="I178" s="277" t="s">
        <v>1199</v>
      </c>
      <c r="J178" s="277">
        <v>1</v>
      </c>
      <c r="K178" s="319"/>
    </row>
    <row r="179" spans="2:11" s="1" customFormat="1" ht="15" customHeight="1">
      <c r="B179" s="298"/>
      <c r="C179" s="277" t="s">
        <v>50</v>
      </c>
      <c r="D179" s="277"/>
      <c r="E179" s="277"/>
      <c r="F179" s="297" t="s">
        <v>1128</v>
      </c>
      <c r="G179" s="277"/>
      <c r="H179" s="277" t="s">
        <v>1200</v>
      </c>
      <c r="I179" s="277" t="s">
        <v>1130</v>
      </c>
      <c r="J179" s="277">
        <v>20</v>
      </c>
      <c r="K179" s="319"/>
    </row>
    <row r="180" spans="2:11" s="1" customFormat="1" ht="15" customHeight="1">
      <c r="B180" s="298"/>
      <c r="C180" s="277" t="s">
        <v>51</v>
      </c>
      <c r="D180" s="277"/>
      <c r="E180" s="277"/>
      <c r="F180" s="297" t="s">
        <v>1128</v>
      </c>
      <c r="G180" s="277"/>
      <c r="H180" s="277" t="s">
        <v>1201</v>
      </c>
      <c r="I180" s="277" t="s">
        <v>1130</v>
      </c>
      <c r="J180" s="277">
        <v>255</v>
      </c>
      <c r="K180" s="319"/>
    </row>
    <row r="181" spans="2:11" s="1" customFormat="1" ht="15" customHeight="1">
      <c r="B181" s="298"/>
      <c r="C181" s="277" t="s">
        <v>116</v>
      </c>
      <c r="D181" s="277"/>
      <c r="E181" s="277"/>
      <c r="F181" s="297" t="s">
        <v>1128</v>
      </c>
      <c r="G181" s="277"/>
      <c r="H181" s="277" t="s">
        <v>1092</v>
      </c>
      <c r="I181" s="277" t="s">
        <v>1130</v>
      </c>
      <c r="J181" s="277">
        <v>10</v>
      </c>
      <c r="K181" s="319"/>
    </row>
    <row r="182" spans="2:11" s="1" customFormat="1" ht="15" customHeight="1">
      <c r="B182" s="298"/>
      <c r="C182" s="277" t="s">
        <v>117</v>
      </c>
      <c r="D182" s="277"/>
      <c r="E182" s="277"/>
      <c r="F182" s="297" t="s">
        <v>1128</v>
      </c>
      <c r="G182" s="277"/>
      <c r="H182" s="277" t="s">
        <v>1202</v>
      </c>
      <c r="I182" s="277" t="s">
        <v>1163</v>
      </c>
      <c r="J182" s="277"/>
      <c r="K182" s="319"/>
    </row>
    <row r="183" spans="2:11" s="1" customFormat="1" ht="15" customHeight="1">
      <c r="B183" s="298"/>
      <c r="C183" s="277" t="s">
        <v>1203</v>
      </c>
      <c r="D183" s="277"/>
      <c r="E183" s="277"/>
      <c r="F183" s="297" t="s">
        <v>1128</v>
      </c>
      <c r="G183" s="277"/>
      <c r="H183" s="277" t="s">
        <v>1204</v>
      </c>
      <c r="I183" s="277" t="s">
        <v>1163</v>
      </c>
      <c r="J183" s="277"/>
      <c r="K183" s="319"/>
    </row>
    <row r="184" spans="2:11" s="1" customFormat="1" ht="15" customHeight="1">
      <c r="B184" s="298"/>
      <c r="C184" s="277" t="s">
        <v>1192</v>
      </c>
      <c r="D184" s="277"/>
      <c r="E184" s="277"/>
      <c r="F184" s="297" t="s">
        <v>1128</v>
      </c>
      <c r="G184" s="277"/>
      <c r="H184" s="277" t="s">
        <v>1205</v>
      </c>
      <c r="I184" s="277" t="s">
        <v>1163</v>
      </c>
      <c r="J184" s="277"/>
      <c r="K184" s="319"/>
    </row>
    <row r="185" spans="2:11" s="1" customFormat="1" ht="15" customHeight="1">
      <c r="B185" s="298"/>
      <c r="C185" s="277" t="s">
        <v>119</v>
      </c>
      <c r="D185" s="277"/>
      <c r="E185" s="277"/>
      <c r="F185" s="297" t="s">
        <v>1134</v>
      </c>
      <c r="G185" s="277"/>
      <c r="H185" s="277" t="s">
        <v>1206</v>
      </c>
      <c r="I185" s="277" t="s">
        <v>1130</v>
      </c>
      <c r="J185" s="277">
        <v>50</v>
      </c>
      <c r="K185" s="319"/>
    </row>
    <row r="186" spans="2:11" s="1" customFormat="1" ht="15" customHeight="1">
      <c r="B186" s="298"/>
      <c r="C186" s="277" t="s">
        <v>1207</v>
      </c>
      <c r="D186" s="277"/>
      <c r="E186" s="277"/>
      <c r="F186" s="297" t="s">
        <v>1134</v>
      </c>
      <c r="G186" s="277"/>
      <c r="H186" s="277" t="s">
        <v>1208</v>
      </c>
      <c r="I186" s="277" t="s">
        <v>1209</v>
      </c>
      <c r="J186" s="277"/>
      <c r="K186" s="319"/>
    </row>
    <row r="187" spans="2:11" s="1" customFormat="1" ht="15" customHeight="1">
      <c r="B187" s="298"/>
      <c r="C187" s="277" t="s">
        <v>1210</v>
      </c>
      <c r="D187" s="277"/>
      <c r="E187" s="277"/>
      <c r="F187" s="297" t="s">
        <v>1134</v>
      </c>
      <c r="G187" s="277"/>
      <c r="H187" s="277" t="s">
        <v>1211</v>
      </c>
      <c r="I187" s="277" t="s">
        <v>1209</v>
      </c>
      <c r="J187" s="277"/>
      <c r="K187" s="319"/>
    </row>
    <row r="188" spans="2:11" s="1" customFormat="1" ht="15" customHeight="1">
      <c r="B188" s="298"/>
      <c r="C188" s="277" t="s">
        <v>1212</v>
      </c>
      <c r="D188" s="277"/>
      <c r="E188" s="277"/>
      <c r="F188" s="297" t="s">
        <v>1134</v>
      </c>
      <c r="G188" s="277"/>
      <c r="H188" s="277" t="s">
        <v>1213</v>
      </c>
      <c r="I188" s="277" t="s">
        <v>1209</v>
      </c>
      <c r="J188" s="277"/>
      <c r="K188" s="319"/>
    </row>
    <row r="189" spans="2:11" s="1" customFormat="1" ht="15" customHeight="1">
      <c r="B189" s="298"/>
      <c r="C189" s="331" t="s">
        <v>1214</v>
      </c>
      <c r="D189" s="277"/>
      <c r="E189" s="277"/>
      <c r="F189" s="297" t="s">
        <v>1134</v>
      </c>
      <c r="G189" s="277"/>
      <c r="H189" s="277" t="s">
        <v>1215</v>
      </c>
      <c r="I189" s="277" t="s">
        <v>1216</v>
      </c>
      <c r="J189" s="332" t="s">
        <v>1217</v>
      </c>
      <c r="K189" s="319"/>
    </row>
    <row r="190" spans="2:11" s="1" customFormat="1" ht="15" customHeight="1">
      <c r="B190" s="298"/>
      <c r="C190" s="283" t="s">
        <v>39</v>
      </c>
      <c r="D190" s="277"/>
      <c r="E190" s="277"/>
      <c r="F190" s="297" t="s">
        <v>1128</v>
      </c>
      <c r="G190" s="277"/>
      <c r="H190" s="274" t="s">
        <v>1218</v>
      </c>
      <c r="I190" s="277" t="s">
        <v>1219</v>
      </c>
      <c r="J190" s="277"/>
      <c r="K190" s="319"/>
    </row>
    <row r="191" spans="2:11" s="1" customFormat="1" ht="15" customHeight="1">
      <c r="B191" s="298"/>
      <c r="C191" s="283" t="s">
        <v>1220</v>
      </c>
      <c r="D191" s="277"/>
      <c r="E191" s="277"/>
      <c r="F191" s="297" t="s">
        <v>1128</v>
      </c>
      <c r="G191" s="277"/>
      <c r="H191" s="277" t="s">
        <v>1221</v>
      </c>
      <c r="I191" s="277" t="s">
        <v>1163</v>
      </c>
      <c r="J191" s="277"/>
      <c r="K191" s="319"/>
    </row>
    <row r="192" spans="2:11" s="1" customFormat="1" ht="15" customHeight="1">
      <c r="B192" s="298"/>
      <c r="C192" s="283" t="s">
        <v>1222</v>
      </c>
      <c r="D192" s="277"/>
      <c r="E192" s="277"/>
      <c r="F192" s="297" t="s">
        <v>1128</v>
      </c>
      <c r="G192" s="277"/>
      <c r="H192" s="277" t="s">
        <v>1223</v>
      </c>
      <c r="I192" s="277" t="s">
        <v>1163</v>
      </c>
      <c r="J192" s="277"/>
      <c r="K192" s="319"/>
    </row>
    <row r="193" spans="2:11" s="1" customFormat="1" ht="15" customHeight="1">
      <c r="B193" s="298"/>
      <c r="C193" s="283" t="s">
        <v>1224</v>
      </c>
      <c r="D193" s="277"/>
      <c r="E193" s="277"/>
      <c r="F193" s="297" t="s">
        <v>1134</v>
      </c>
      <c r="G193" s="277"/>
      <c r="H193" s="277" t="s">
        <v>1225</v>
      </c>
      <c r="I193" s="277" t="s">
        <v>1163</v>
      </c>
      <c r="J193" s="277"/>
      <c r="K193" s="319"/>
    </row>
    <row r="194" spans="2:11" s="1" customFormat="1" ht="15" customHeight="1">
      <c r="B194" s="325"/>
      <c r="C194" s="333"/>
      <c r="D194" s="307"/>
      <c r="E194" s="307"/>
      <c r="F194" s="307"/>
      <c r="G194" s="307"/>
      <c r="H194" s="307"/>
      <c r="I194" s="307"/>
      <c r="J194" s="307"/>
      <c r="K194" s="326"/>
    </row>
    <row r="195" spans="2:11" s="1" customFormat="1" ht="18.75" customHeight="1">
      <c r="B195" s="274"/>
      <c r="C195" s="277"/>
      <c r="D195" s="277"/>
      <c r="E195" s="277"/>
      <c r="F195" s="297"/>
      <c r="G195" s="277"/>
      <c r="H195" s="277"/>
      <c r="I195" s="277"/>
      <c r="J195" s="277"/>
      <c r="K195" s="274"/>
    </row>
    <row r="196" spans="2:11" s="1" customFormat="1" ht="18.75" customHeight="1">
      <c r="B196" s="274"/>
      <c r="C196" s="277"/>
      <c r="D196" s="277"/>
      <c r="E196" s="277"/>
      <c r="F196" s="297"/>
      <c r="G196" s="277"/>
      <c r="H196" s="277"/>
      <c r="I196" s="277"/>
      <c r="J196" s="277"/>
      <c r="K196" s="274"/>
    </row>
    <row r="197" spans="2:11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pans="2:11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pans="2:11" s="1" customFormat="1" ht="21">
      <c r="B199" s="269"/>
      <c r="C199" s="396" t="s">
        <v>1226</v>
      </c>
      <c r="D199" s="396"/>
      <c r="E199" s="396"/>
      <c r="F199" s="396"/>
      <c r="G199" s="396"/>
      <c r="H199" s="396"/>
      <c r="I199" s="396"/>
      <c r="J199" s="396"/>
      <c r="K199" s="270"/>
    </row>
    <row r="200" spans="2:11" s="1" customFormat="1" ht="25.5" customHeight="1">
      <c r="B200" s="269"/>
      <c r="C200" s="334" t="s">
        <v>1227</v>
      </c>
      <c r="D200" s="334"/>
      <c r="E200" s="334"/>
      <c r="F200" s="334" t="s">
        <v>1228</v>
      </c>
      <c r="G200" s="335"/>
      <c r="H200" s="395" t="s">
        <v>1229</v>
      </c>
      <c r="I200" s="395"/>
      <c r="J200" s="395"/>
      <c r="K200" s="270"/>
    </row>
    <row r="201" spans="2:11" s="1" customFormat="1" ht="5.25" customHeight="1">
      <c r="B201" s="298"/>
      <c r="C201" s="295"/>
      <c r="D201" s="295"/>
      <c r="E201" s="295"/>
      <c r="F201" s="295"/>
      <c r="G201" s="277"/>
      <c r="H201" s="295"/>
      <c r="I201" s="295"/>
      <c r="J201" s="295"/>
      <c r="K201" s="319"/>
    </row>
    <row r="202" spans="2:11" s="1" customFormat="1" ht="15" customHeight="1">
      <c r="B202" s="298"/>
      <c r="C202" s="277" t="s">
        <v>1219</v>
      </c>
      <c r="D202" s="277"/>
      <c r="E202" s="277"/>
      <c r="F202" s="297" t="s">
        <v>40</v>
      </c>
      <c r="G202" s="277"/>
      <c r="H202" s="394" t="s">
        <v>1230</v>
      </c>
      <c r="I202" s="394"/>
      <c r="J202" s="394"/>
      <c r="K202" s="319"/>
    </row>
    <row r="203" spans="2:11" s="1" customFormat="1" ht="15" customHeight="1">
      <c r="B203" s="298"/>
      <c r="C203" s="304"/>
      <c r="D203" s="277"/>
      <c r="E203" s="277"/>
      <c r="F203" s="297" t="s">
        <v>41</v>
      </c>
      <c r="G203" s="277"/>
      <c r="H203" s="394" t="s">
        <v>1231</v>
      </c>
      <c r="I203" s="394"/>
      <c r="J203" s="394"/>
      <c r="K203" s="319"/>
    </row>
    <row r="204" spans="2:11" s="1" customFormat="1" ht="15" customHeight="1">
      <c r="B204" s="298"/>
      <c r="C204" s="304"/>
      <c r="D204" s="277"/>
      <c r="E204" s="277"/>
      <c r="F204" s="297" t="s">
        <v>44</v>
      </c>
      <c r="G204" s="277"/>
      <c r="H204" s="394" t="s">
        <v>1232</v>
      </c>
      <c r="I204" s="394"/>
      <c r="J204" s="394"/>
      <c r="K204" s="319"/>
    </row>
    <row r="205" spans="2:11" s="1" customFormat="1" ht="15" customHeight="1">
      <c r="B205" s="298"/>
      <c r="C205" s="277"/>
      <c r="D205" s="277"/>
      <c r="E205" s="277"/>
      <c r="F205" s="297" t="s">
        <v>42</v>
      </c>
      <c r="G205" s="277"/>
      <c r="H205" s="394" t="s">
        <v>1233</v>
      </c>
      <c r="I205" s="394"/>
      <c r="J205" s="394"/>
      <c r="K205" s="319"/>
    </row>
    <row r="206" spans="2:11" s="1" customFormat="1" ht="15" customHeight="1">
      <c r="B206" s="298"/>
      <c r="C206" s="277"/>
      <c r="D206" s="277"/>
      <c r="E206" s="277"/>
      <c r="F206" s="297" t="s">
        <v>43</v>
      </c>
      <c r="G206" s="277"/>
      <c r="H206" s="394" t="s">
        <v>1234</v>
      </c>
      <c r="I206" s="394"/>
      <c r="J206" s="394"/>
      <c r="K206" s="319"/>
    </row>
    <row r="207" spans="2:11" s="1" customFormat="1" ht="15" customHeight="1">
      <c r="B207" s="298"/>
      <c r="C207" s="277"/>
      <c r="D207" s="277"/>
      <c r="E207" s="277"/>
      <c r="F207" s="297"/>
      <c r="G207" s="277"/>
      <c r="H207" s="277"/>
      <c r="I207" s="277"/>
      <c r="J207" s="277"/>
      <c r="K207" s="319"/>
    </row>
    <row r="208" spans="2:11" s="1" customFormat="1" ht="15" customHeight="1">
      <c r="B208" s="298"/>
      <c r="C208" s="277" t="s">
        <v>1175</v>
      </c>
      <c r="D208" s="277"/>
      <c r="E208" s="277"/>
      <c r="F208" s="297" t="s">
        <v>76</v>
      </c>
      <c r="G208" s="277"/>
      <c r="H208" s="394" t="s">
        <v>1235</v>
      </c>
      <c r="I208" s="394"/>
      <c r="J208" s="394"/>
      <c r="K208" s="319"/>
    </row>
    <row r="209" spans="2:11" s="1" customFormat="1" ht="15" customHeight="1">
      <c r="B209" s="298"/>
      <c r="C209" s="304"/>
      <c r="D209" s="277"/>
      <c r="E209" s="277"/>
      <c r="F209" s="297" t="s">
        <v>1072</v>
      </c>
      <c r="G209" s="277"/>
      <c r="H209" s="394" t="s">
        <v>1073</v>
      </c>
      <c r="I209" s="394"/>
      <c r="J209" s="394"/>
      <c r="K209" s="319"/>
    </row>
    <row r="210" spans="2:11" s="1" customFormat="1" ht="15" customHeight="1">
      <c r="B210" s="298"/>
      <c r="C210" s="277"/>
      <c r="D210" s="277"/>
      <c r="E210" s="277"/>
      <c r="F210" s="297" t="s">
        <v>1070</v>
      </c>
      <c r="G210" s="277"/>
      <c r="H210" s="394" t="s">
        <v>1236</v>
      </c>
      <c r="I210" s="394"/>
      <c r="J210" s="394"/>
      <c r="K210" s="319"/>
    </row>
    <row r="211" spans="2:11" s="1" customFormat="1" ht="15" customHeight="1">
      <c r="B211" s="336"/>
      <c r="C211" s="304"/>
      <c r="D211" s="304"/>
      <c r="E211" s="304"/>
      <c r="F211" s="297" t="s">
        <v>91</v>
      </c>
      <c r="G211" s="283"/>
      <c r="H211" s="393" t="s">
        <v>1074</v>
      </c>
      <c r="I211" s="393"/>
      <c r="J211" s="393"/>
      <c r="K211" s="337"/>
    </row>
    <row r="212" spans="2:11" s="1" customFormat="1" ht="15" customHeight="1">
      <c r="B212" s="336"/>
      <c r="C212" s="304"/>
      <c r="D212" s="304"/>
      <c r="E212" s="304"/>
      <c r="F212" s="297" t="s">
        <v>1075</v>
      </c>
      <c r="G212" s="283"/>
      <c r="H212" s="393" t="s">
        <v>1237</v>
      </c>
      <c r="I212" s="393"/>
      <c r="J212" s="393"/>
      <c r="K212" s="337"/>
    </row>
    <row r="213" spans="2:11" s="1" customFormat="1" ht="15" customHeight="1">
      <c r="B213" s="336"/>
      <c r="C213" s="304"/>
      <c r="D213" s="304"/>
      <c r="E213" s="304"/>
      <c r="F213" s="338"/>
      <c r="G213" s="283"/>
      <c r="H213" s="339"/>
      <c r="I213" s="339"/>
      <c r="J213" s="339"/>
      <c r="K213" s="337"/>
    </row>
    <row r="214" spans="2:11" s="1" customFormat="1" ht="15" customHeight="1">
      <c r="B214" s="336"/>
      <c r="C214" s="277" t="s">
        <v>1199</v>
      </c>
      <c r="D214" s="304"/>
      <c r="E214" s="304"/>
      <c r="F214" s="297">
        <v>1</v>
      </c>
      <c r="G214" s="283"/>
      <c r="H214" s="393" t="s">
        <v>1238</v>
      </c>
      <c r="I214" s="393"/>
      <c r="J214" s="393"/>
      <c r="K214" s="337"/>
    </row>
    <row r="215" spans="2:11" s="1" customFormat="1" ht="15" customHeight="1">
      <c r="B215" s="336"/>
      <c r="C215" s="304"/>
      <c r="D215" s="304"/>
      <c r="E215" s="304"/>
      <c r="F215" s="297">
        <v>2</v>
      </c>
      <c r="G215" s="283"/>
      <c r="H215" s="393" t="s">
        <v>1239</v>
      </c>
      <c r="I215" s="393"/>
      <c r="J215" s="393"/>
      <c r="K215" s="337"/>
    </row>
    <row r="216" spans="2:11" s="1" customFormat="1" ht="15" customHeight="1">
      <c r="B216" s="336"/>
      <c r="C216" s="304"/>
      <c r="D216" s="304"/>
      <c r="E216" s="304"/>
      <c r="F216" s="297">
        <v>3</v>
      </c>
      <c r="G216" s="283"/>
      <c r="H216" s="393" t="s">
        <v>1240</v>
      </c>
      <c r="I216" s="393"/>
      <c r="J216" s="393"/>
      <c r="K216" s="337"/>
    </row>
    <row r="217" spans="2:11" s="1" customFormat="1" ht="15" customHeight="1">
      <c r="B217" s="336"/>
      <c r="C217" s="304"/>
      <c r="D217" s="304"/>
      <c r="E217" s="304"/>
      <c r="F217" s="297">
        <v>4</v>
      </c>
      <c r="G217" s="283"/>
      <c r="H217" s="393" t="s">
        <v>1241</v>
      </c>
      <c r="I217" s="393"/>
      <c r="J217" s="393"/>
      <c r="K217" s="337"/>
    </row>
    <row r="218" spans="2:11" s="1" customFormat="1" ht="12.75" customHeight="1">
      <c r="B218" s="340"/>
      <c r="C218" s="341"/>
      <c r="D218" s="341"/>
      <c r="E218" s="341"/>
      <c r="F218" s="341"/>
      <c r="G218" s="341"/>
      <c r="H218" s="341"/>
      <c r="I218" s="341"/>
      <c r="J218" s="341"/>
      <c r="K218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SO.01-01 - Bourané konstr...</vt:lpstr>
      <vt:lpstr>SO.01-02 - Nové konstrukce</vt:lpstr>
      <vt:lpstr>SO.02 - Umělé osvětlení a...</vt:lpstr>
      <vt:lpstr>SO.03 - Hromosvod</vt:lpstr>
      <vt:lpstr>VO - Všeobecný objekt</vt:lpstr>
      <vt:lpstr>Pokyny pro vyplnění</vt:lpstr>
      <vt:lpstr>'Rekapitulace stavby'!Názvy_tisku</vt:lpstr>
      <vt:lpstr>'SO.01-01 - Bourané konstr...'!Názvy_tisku</vt:lpstr>
      <vt:lpstr>'SO.01-02 - Nové konstrukce'!Názvy_tisku</vt:lpstr>
      <vt:lpstr>'SO.02 - Umělé osvětlení a...'!Názvy_tisku</vt:lpstr>
      <vt:lpstr>'SO.03 - Hromosvod'!Názvy_tisku</vt:lpstr>
      <vt:lpstr>'VO - Všeobecný objekt'!Názvy_tisku</vt:lpstr>
      <vt:lpstr>'Pokyny pro vyplnění'!Oblast_tisku</vt:lpstr>
      <vt:lpstr>'Rekapitulace stavby'!Oblast_tisku</vt:lpstr>
      <vt:lpstr>'SO.01-01 - Bourané konstr...'!Oblast_tisku</vt:lpstr>
      <vt:lpstr>'SO.01-02 - Nové konstrukce'!Oblast_tisku</vt:lpstr>
      <vt:lpstr>'SO.02 - Umělé osvětlení a...'!Oblast_tisku</vt:lpstr>
      <vt:lpstr>'SO.03 - Hromosvod'!Oblast_tisku</vt:lpstr>
      <vt:lpstr>'VO - Všeobecný objekt'!Oblast_tisku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</dc:creator>
  <cp:lastModifiedBy>Rečková Radomíra, Ing.</cp:lastModifiedBy>
  <dcterms:created xsi:type="dcterms:W3CDTF">2020-01-14T13:23:56Z</dcterms:created>
  <dcterms:modified xsi:type="dcterms:W3CDTF">2020-01-14T13:41:56Z</dcterms:modified>
</cp:coreProperties>
</file>