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90" yWindow="465" windowWidth="28530" windowHeight="16275"/>
  </bookViews>
  <sheets>
    <sheet name="Rekapitulace stavby" sheetId="1" r:id="rId1"/>
    <sheet name="SO 01 - Oprava TV v úseku..." sheetId="2" r:id="rId2"/>
  </sheets>
  <definedNames>
    <definedName name="_xlnm._FilterDatabase" localSheetId="1" hidden="1">'SO 01 - Oprava TV v úseku...'!$C$121:$L$236</definedName>
    <definedName name="_xlnm.Print_Titles" localSheetId="0">'Rekapitulace stavby'!$92:$92</definedName>
    <definedName name="_xlnm.Print_Titles" localSheetId="1">'SO 01 - Oprava TV v úseku...'!$121:$121</definedName>
    <definedName name="_xlnm.Print_Area" localSheetId="0">'Rekapitulace stavby'!$D$4:$AO$76,'Rekapitulace stavby'!$C$82:$AQ$96</definedName>
    <definedName name="_xlnm.Print_Area" localSheetId="1">'SO 01 - Oprava TV v úseku...'!$C$4:$K$76,'SO 01 - Oprava TV v úseku...'!$C$82:$K$103,'SO 01 - Oprava TV v úseku...'!$C$109:$L$236</definedName>
  </definedNames>
  <calcPr calcId="145621"/>
</workbook>
</file>

<file path=xl/calcChain.xml><?xml version="1.0" encoding="utf-8"?>
<calcChain xmlns="http://schemas.openxmlformats.org/spreadsheetml/2006/main">
  <c r="K39" i="2" l="1"/>
  <c r="K38" i="2"/>
  <c r="BA95" i="1"/>
  <c r="K37" i="2"/>
  <c r="AZ95" i="1"/>
  <c r="BI235" i="2"/>
  <c r="BH235" i="2"/>
  <c r="BG235" i="2"/>
  <c r="BF235" i="2"/>
  <c r="R235" i="2"/>
  <c r="Q235" i="2"/>
  <c r="X235" i="2"/>
  <c r="V235" i="2"/>
  <c r="T235" i="2"/>
  <c r="P235" i="2"/>
  <c r="K235" i="2" s="1"/>
  <c r="BE235" i="2" s="1"/>
  <c r="BI233" i="2"/>
  <c r="BH233" i="2"/>
  <c r="BG233" i="2"/>
  <c r="BF233" i="2"/>
  <c r="R233" i="2"/>
  <c r="Q233" i="2"/>
  <c r="X233" i="2"/>
  <c r="V233" i="2"/>
  <c r="T233" i="2"/>
  <c r="P233" i="2"/>
  <c r="BK233" i="2" s="1"/>
  <c r="K233" i="2"/>
  <c r="BE233" i="2" s="1"/>
  <c r="BI231" i="2"/>
  <c r="BH231" i="2"/>
  <c r="BG231" i="2"/>
  <c r="BF231" i="2"/>
  <c r="R231" i="2"/>
  <c r="Q231" i="2"/>
  <c r="X231" i="2"/>
  <c r="V231" i="2"/>
  <c r="T231" i="2"/>
  <c r="P231" i="2"/>
  <c r="BK231" i="2"/>
  <c r="K231" i="2"/>
  <c r="BE231" i="2" s="1"/>
  <c r="BI229" i="2"/>
  <c r="BH229" i="2"/>
  <c r="BG229" i="2"/>
  <c r="BF229" i="2"/>
  <c r="R229" i="2"/>
  <c r="Q229" i="2"/>
  <c r="X229" i="2"/>
  <c r="V229" i="2"/>
  <c r="T229" i="2"/>
  <c r="P229" i="2"/>
  <c r="BK229" i="2" s="1"/>
  <c r="BI227" i="2"/>
  <c r="BH227" i="2"/>
  <c r="BG227" i="2"/>
  <c r="BF227" i="2"/>
  <c r="R227" i="2"/>
  <c r="R226" i="2" s="1"/>
  <c r="J102" i="2" s="1"/>
  <c r="Q227" i="2"/>
  <c r="Q226" i="2" s="1"/>
  <c r="I102" i="2" s="1"/>
  <c r="X227" i="2"/>
  <c r="X226" i="2" s="1"/>
  <c r="V227" i="2"/>
  <c r="V226" i="2" s="1"/>
  <c r="T227" i="2"/>
  <c r="T226" i="2" s="1"/>
  <c r="P227" i="2"/>
  <c r="BK227" i="2" s="1"/>
  <c r="K227" i="2"/>
  <c r="BE227" i="2"/>
  <c r="BI224" i="2"/>
  <c r="BH224" i="2"/>
  <c r="BG224" i="2"/>
  <c r="BF224" i="2"/>
  <c r="R224" i="2"/>
  <c r="Q224" i="2"/>
  <c r="X224" i="2"/>
  <c r="V224" i="2"/>
  <c r="T224" i="2"/>
  <c r="P224" i="2"/>
  <c r="BK224" i="2" s="1"/>
  <c r="BI222" i="2"/>
  <c r="BH222" i="2"/>
  <c r="BG222" i="2"/>
  <c r="BF222" i="2"/>
  <c r="R222" i="2"/>
  <c r="Q222" i="2"/>
  <c r="X222" i="2"/>
  <c r="V222" i="2"/>
  <c r="T222" i="2"/>
  <c r="P222" i="2"/>
  <c r="K222" i="2" s="1"/>
  <c r="BE222" i="2" s="1"/>
  <c r="BI220" i="2"/>
  <c r="BH220" i="2"/>
  <c r="BG220" i="2"/>
  <c r="BF220" i="2"/>
  <c r="R220" i="2"/>
  <c r="Q220" i="2"/>
  <c r="X220" i="2"/>
  <c r="V220" i="2"/>
  <c r="T220" i="2"/>
  <c r="P220" i="2"/>
  <c r="BK220" i="2"/>
  <c r="K220" i="2"/>
  <c r="BE220" i="2" s="1"/>
  <c r="BI218" i="2"/>
  <c r="BH218" i="2"/>
  <c r="BG218" i="2"/>
  <c r="BF218" i="2"/>
  <c r="R218" i="2"/>
  <c r="Q218" i="2"/>
  <c r="X218" i="2"/>
  <c r="V218" i="2"/>
  <c r="T218" i="2"/>
  <c r="P218" i="2"/>
  <c r="BK218" i="2"/>
  <c r="K218" i="2"/>
  <c r="BE218" i="2" s="1"/>
  <c r="BI216" i="2"/>
  <c r="BH216" i="2"/>
  <c r="BG216" i="2"/>
  <c r="BF216" i="2"/>
  <c r="R216" i="2"/>
  <c r="R215" i="2"/>
  <c r="Q216" i="2"/>
  <c r="Q215" i="2" s="1"/>
  <c r="I101" i="2" s="1"/>
  <c r="X216" i="2"/>
  <c r="X215" i="2"/>
  <c r="V216" i="2"/>
  <c r="V215" i="2" s="1"/>
  <c r="T216" i="2"/>
  <c r="T215" i="2"/>
  <c r="P216" i="2"/>
  <c r="BK216" i="2" s="1"/>
  <c r="K216" i="2"/>
  <c r="BE216" i="2" s="1"/>
  <c r="J101" i="2"/>
  <c r="BI213" i="2"/>
  <c r="BH213" i="2"/>
  <c r="BG213" i="2"/>
  <c r="BF213" i="2"/>
  <c r="R213" i="2"/>
  <c r="Q213" i="2"/>
  <c r="X213" i="2"/>
  <c r="V213" i="2"/>
  <c r="T213" i="2"/>
  <c r="P213" i="2"/>
  <c r="BK213" i="2"/>
  <c r="K213" i="2"/>
  <c r="BE213" i="2" s="1"/>
  <c r="BI211" i="2"/>
  <c r="BH211" i="2"/>
  <c r="BG211" i="2"/>
  <c r="BF211" i="2"/>
  <c r="R211" i="2"/>
  <c r="Q211" i="2"/>
  <c r="X211" i="2"/>
  <c r="V211" i="2"/>
  <c r="T211" i="2"/>
  <c r="P211" i="2"/>
  <c r="BK211" i="2" s="1"/>
  <c r="BI209" i="2"/>
  <c r="BH209" i="2"/>
  <c r="BG209" i="2"/>
  <c r="BF209" i="2"/>
  <c r="R209" i="2"/>
  <c r="Q209" i="2"/>
  <c r="X209" i="2"/>
  <c r="V209" i="2"/>
  <c r="T209" i="2"/>
  <c r="P209" i="2"/>
  <c r="K209" i="2" s="1"/>
  <c r="BE209" i="2" s="1"/>
  <c r="BI207" i="2"/>
  <c r="BH207" i="2"/>
  <c r="BG207" i="2"/>
  <c r="BF207" i="2"/>
  <c r="R207" i="2"/>
  <c r="Q207" i="2"/>
  <c r="X207" i="2"/>
  <c r="V207" i="2"/>
  <c r="T207" i="2"/>
  <c r="P207" i="2"/>
  <c r="BK207" i="2"/>
  <c r="K207" i="2"/>
  <c r="BE207" i="2" s="1"/>
  <c r="BI205" i="2"/>
  <c r="BH205" i="2"/>
  <c r="BG205" i="2"/>
  <c r="BF205" i="2"/>
  <c r="R205" i="2"/>
  <c r="Q205" i="2"/>
  <c r="X205" i="2"/>
  <c r="V205" i="2"/>
  <c r="T205" i="2"/>
  <c r="P205" i="2"/>
  <c r="BK205" i="2"/>
  <c r="K205" i="2"/>
  <c r="BE205" i="2" s="1"/>
  <c r="BI203" i="2"/>
  <c r="BH203" i="2"/>
  <c r="BG203" i="2"/>
  <c r="BF203" i="2"/>
  <c r="R203" i="2"/>
  <c r="Q203" i="2"/>
  <c r="X203" i="2"/>
  <c r="V203" i="2"/>
  <c r="T203" i="2"/>
  <c r="P203" i="2"/>
  <c r="BK203" i="2" s="1"/>
  <c r="BI201" i="2"/>
  <c r="BH201" i="2"/>
  <c r="BG201" i="2"/>
  <c r="BF201" i="2"/>
  <c r="R201" i="2"/>
  <c r="R196" i="2" s="1"/>
  <c r="J100" i="2" s="1"/>
  <c r="Q201" i="2"/>
  <c r="X201" i="2"/>
  <c r="V201" i="2"/>
  <c r="T201" i="2"/>
  <c r="P201" i="2"/>
  <c r="K201" i="2" s="1"/>
  <c r="BE201" i="2" s="1"/>
  <c r="BI199" i="2"/>
  <c r="BH199" i="2"/>
  <c r="BG199" i="2"/>
  <c r="BF199" i="2"/>
  <c r="R199" i="2"/>
  <c r="Q199" i="2"/>
  <c r="X199" i="2"/>
  <c r="V199" i="2"/>
  <c r="T199" i="2"/>
  <c r="P199" i="2"/>
  <c r="BK199" i="2"/>
  <c r="K199" i="2"/>
  <c r="BE199" i="2" s="1"/>
  <c r="BI197" i="2"/>
  <c r="BH197" i="2"/>
  <c r="BG197" i="2"/>
  <c r="BF197" i="2"/>
  <c r="R197" i="2"/>
  <c r="Q197" i="2"/>
  <c r="Q196" i="2" s="1"/>
  <c r="I100" i="2" s="1"/>
  <c r="X197" i="2"/>
  <c r="X196" i="2"/>
  <c r="V197" i="2"/>
  <c r="V196" i="2" s="1"/>
  <c r="T197" i="2"/>
  <c r="T196" i="2"/>
  <c r="P197" i="2"/>
  <c r="BK197" i="2" s="1"/>
  <c r="K197" i="2"/>
  <c r="BE197" i="2" s="1"/>
  <c r="BI194" i="2"/>
  <c r="BH194" i="2"/>
  <c r="BG194" i="2"/>
  <c r="BF194" i="2"/>
  <c r="R194" i="2"/>
  <c r="Q194" i="2"/>
  <c r="X194" i="2"/>
  <c r="V194" i="2"/>
  <c r="T194" i="2"/>
  <c r="P194" i="2"/>
  <c r="BK194" i="2"/>
  <c r="K194" i="2"/>
  <c r="BE194" i="2" s="1"/>
  <c r="BI192" i="2"/>
  <c r="BH192" i="2"/>
  <c r="BG192" i="2"/>
  <c r="BF192" i="2"/>
  <c r="R192" i="2"/>
  <c r="Q192" i="2"/>
  <c r="X192" i="2"/>
  <c r="V192" i="2"/>
  <c r="T192" i="2"/>
  <c r="P192" i="2"/>
  <c r="BK192" i="2"/>
  <c r="K192" i="2"/>
  <c r="BE192" i="2" s="1"/>
  <c r="BI190" i="2"/>
  <c r="BH190" i="2"/>
  <c r="BG190" i="2"/>
  <c r="BF190" i="2"/>
  <c r="R190" i="2"/>
  <c r="Q190" i="2"/>
  <c r="X190" i="2"/>
  <c r="V190" i="2"/>
  <c r="T190" i="2"/>
  <c r="P190" i="2"/>
  <c r="BK190" i="2" s="1"/>
  <c r="BI188" i="2"/>
  <c r="BH188" i="2"/>
  <c r="BG188" i="2"/>
  <c r="BF188" i="2"/>
  <c r="R188" i="2"/>
  <c r="Q188" i="2"/>
  <c r="X188" i="2"/>
  <c r="V188" i="2"/>
  <c r="T188" i="2"/>
  <c r="P188" i="2"/>
  <c r="K188" i="2" s="1"/>
  <c r="BE188" i="2" s="1"/>
  <c r="BI186" i="2"/>
  <c r="BH186" i="2"/>
  <c r="BG186" i="2"/>
  <c r="BF186" i="2"/>
  <c r="R186" i="2"/>
  <c r="Q186" i="2"/>
  <c r="X186" i="2"/>
  <c r="V186" i="2"/>
  <c r="T186" i="2"/>
  <c r="P186" i="2"/>
  <c r="BK186" i="2"/>
  <c r="K186" i="2"/>
  <c r="BE186" i="2" s="1"/>
  <c r="BI184" i="2"/>
  <c r="BH184" i="2"/>
  <c r="BG184" i="2"/>
  <c r="BF184" i="2"/>
  <c r="R184" i="2"/>
  <c r="Q184" i="2"/>
  <c r="X184" i="2"/>
  <c r="V184" i="2"/>
  <c r="T184" i="2"/>
  <c r="P184" i="2"/>
  <c r="BK184" i="2"/>
  <c r="K184" i="2"/>
  <c r="BE184" i="2" s="1"/>
  <c r="BI182" i="2"/>
  <c r="BH182" i="2"/>
  <c r="BG182" i="2"/>
  <c r="BF182" i="2"/>
  <c r="R182" i="2"/>
  <c r="Q182" i="2"/>
  <c r="X182" i="2"/>
  <c r="V182" i="2"/>
  <c r="T182" i="2"/>
  <c r="P182" i="2"/>
  <c r="BK182" i="2" s="1"/>
  <c r="BI180" i="2"/>
  <c r="BH180" i="2"/>
  <c r="BG180" i="2"/>
  <c r="BF180" i="2"/>
  <c r="R180" i="2"/>
  <c r="Q180" i="2"/>
  <c r="X180" i="2"/>
  <c r="V180" i="2"/>
  <c r="T180" i="2"/>
  <c r="P180" i="2"/>
  <c r="K180" i="2" s="1"/>
  <c r="BE180" i="2" s="1"/>
  <c r="BI178" i="2"/>
  <c r="BH178" i="2"/>
  <c r="BG178" i="2"/>
  <c r="BF178" i="2"/>
  <c r="R178" i="2"/>
  <c r="Q178" i="2"/>
  <c r="X178" i="2"/>
  <c r="V178" i="2"/>
  <c r="T178" i="2"/>
  <c r="P178" i="2"/>
  <c r="BK178" i="2"/>
  <c r="K178" i="2"/>
  <c r="BE178" i="2" s="1"/>
  <c r="BI176" i="2"/>
  <c r="BH176" i="2"/>
  <c r="BG176" i="2"/>
  <c r="BF176" i="2"/>
  <c r="R176" i="2"/>
  <c r="Q176" i="2"/>
  <c r="X176" i="2"/>
  <c r="V176" i="2"/>
  <c r="T176" i="2"/>
  <c r="P176" i="2"/>
  <c r="BK176" i="2"/>
  <c r="K176" i="2"/>
  <c r="BE176" i="2" s="1"/>
  <c r="BI174" i="2"/>
  <c r="BH174" i="2"/>
  <c r="BG174" i="2"/>
  <c r="BF174" i="2"/>
  <c r="R174" i="2"/>
  <c r="Q174" i="2"/>
  <c r="X174" i="2"/>
  <c r="V174" i="2"/>
  <c r="T174" i="2"/>
  <c r="P174" i="2"/>
  <c r="BK174" i="2" s="1"/>
  <c r="BI172" i="2"/>
  <c r="BH172" i="2"/>
  <c r="BG172" i="2"/>
  <c r="BF172" i="2"/>
  <c r="R172" i="2"/>
  <c r="Q172" i="2"/>
  <c r="X172" i="2"/>
  <c r="V172" i="2"/>
  <c r="T172" i="2"/>
  <c r="P172" i="2"/>
  <c r="BK172" i="2" s="1"/>
  <c r="K172" i="2"/>
  <c r="BE172" i="2"/>
  <c r="BI170" i="2"/>
  <c r="BH170" i="2"/>
  <c r="BG170" i="2"/>
  <c r="BF170" i="2"/>
  <c r="R170" i="2"/>
  <c r="Q170" i="2"/>
  <c r="X170" i="2"/>
  <c r="V170" i="2"/>
  <c r="T170" i="2"/>
  <c r="P170" i="2"/>
  <c r="BK170" i="2"/>
  <c r="K170" i="2"/>
  <c r="BE170" i="2" s="1"/>
  <c r="BI168" i="2"/>
  <c r="BH168" i="2"/>
  <c r="BG168" i="2"/>
  <c r="BF168" i="2"/>
  <c r="R168" i="2"/>
  <c r="Q168" i="2"/>
  <c r="X168" i="2"/>
  <c r="V168" i="2"/>
  <c r="T168" i="2"/>
  <c r="P168" i="2"/>
  <c r="K168" i="2" s="1"/>
  <c r="BE168" i="2" s="1"/>
  <c r="BK168" i="2"/>
  <c r="BI166" i="2"/>
  <c r="BH166" i="2"/>
  <c r="BG166" i="2"/>
  <c r="BF166" i="2"/>
  <c r="R166" i="2"/>
  <c r="Q166" i="2"/>
  <c r="X166" i="2"/>
  <c r="V166" i="2"/>
  <c r="T166" i="2"/>
  <c r="P166" i="2"/>
  <c r="BK166" i="2" s="1"/>
  <c r="BI164" i="2"/>
  <c r="BH164" i="2"/>
  <c r="BG164" i="2"/>
  <c r="BF164" i="2"/>
  <c r="R164" i="2"/>
  <c r="Q164" i="2"/>
  <c r="X164" i="2"/>
  <c r="V164" i="2"/>
  <c r="T164" i="2"/>
  <c r="P164" i="2"/>
  <c r="BK164" i="2" s="1"/>
  <c r="K164" i="2"/>
  <c r="BE164" i="2"/>
  <c r="BI162" i="2"/>
  <c r="BH162" i="2"/>
  <c r="BG162" i="2"/>
  <c r="BF162" i="2"/>
  <c r="R162" i="2"/>
  <c r="Q162" i="2"/>
  <c r="X162" i="2"/>
  <c r="V162" i="2"/>
  <c r="T162" i="2"/>
  <c r="P162" i="2"/>
  <c r="BK162" i="2"/>
  <c r="K162" i="2"/>
  <c r="BE162" i="2" s="1"/>
  <c r="BI160" i="2"/>
  <c r="BH160" i="2"/>
  <c r="BG160" i="2"/>
  <c r="BF160" i="2"/>
  <c r="R160" i="2"/>
  <c r="Q160" i="2"/>
  <c r="X160" i="2"/>
  <c r="V160" i="2"/>
  <c r="T160" i="2"/>
  <c r="P160" i="2"/>
  <c r="K160" i="2" s="1"/>
  <c r="BE160" i="2" s="1"/>
  <c r="BK160" i="2"/>
  <c r="BI158" i="2"/>
  <c r="BH158" i="2"/>
  <c r="BG158" i="2"/>
  <c r="BF158" i="2"/>
  <c r="R158" i="2"/>
  <c r="Q158" i="2"/>
  <c r="X158" i="2"/>
  <c r="V158" i="2"/>
  <c r="T158" i="2"/>
  <c r="P158" i="2"/>
  <c r="BK158" i="2" s="1"/>
  <c r="BI156" i="2"/>
  <c r="BH156" i="2"/>
  <c r="BG156" i="2"/>
  <c r="BF156" i="2"/>
  <c r="R156" i="2"/>
  <c r="Q156" i="2"/>
  <c r="X156" i="2"/>
  <c r="V156" i="2"/>
  <c r="T156" i="2"/>
  <c r="P156" i="2"/>
  <c r="BK156" i="2" s="1"/>
  <c r="K156" i="2"/>
  <c r="BE156" i="2"/>
  <c r="BI154" i="2"/>
  <c r="BH154" i="2"/>
  <c r="BG154" i="2"/>
  <c r="BF154" i="2"/>
  <c r="R154" i="2"/>
  <c r="Q154" i="2"/>
  <c r="X154" i="2"/>
  <c r="V154" i="2"/>
  <c r="T154" i="2"/>
  <c r="P154" i="2"/>
  <c r="BK154" i="2"/>
  <c r="K154" i="2"/>
  <c r="BE154" i="2" s="1"/>
  <c r="BI152" i="2"/>
  <c r="BH152" i="2"/>
  <c r="BG152" i="2"/>
  <c r="BF152" i="2"/>
  <c r="R152" i="2"/>
  <c r="Q152" i="2"/>
  <c r="X152" i="2"/>
  <c r="V152" i="2"/>
  <c r="T152" i="2"/>
  <c r="P152" i="2"/>
  <c r="K152" i="2" s="1"/>
  <c r="BE152" i="2" s="1"/>
  <c r="BK152" i="2"/>
  <c r="BI150" i="2"/>
  <c r="BH150" i="2"/>
  <c r="BG150" i="2"/>
  <c r="BF150" i="2"/>
  <c r="R150" i="2"/>
  <c r="Q150" i="2"/>
  <c r="X150" i="2"/>
  <c r="V150" i="2"/>
  <c r="T150" i="2"/>
  <c r="P150" i="2"/>
  <c r="BK150" i="2" s="1"/>
  <c r="BI148" i="2"/>
  <c r="BH148" i="2"/>
  <c r="BG148" i="2"/>
  <c r="BF148" i="2"/>
  <c r="R148" i="2"/>
  <c r="Q148" i="2"/>
  <c r="X148" i="2"/>
  <c r="V148" i="2"/>
  <c r="T148" i="2"/>
  <c r="P148" i="2"/>
  <c r="BK148" i="2" s="1"/>
  <c r="K148" i="2"/>
  <c r="BE148" i="2"/>
  <c r="BI146" i="2"/>
  <c r="BH146" i="2"/>
  <c r="BG146" i="2"/>
  <c r="BF146" i="2"/>
  <c r="R146" i="2"/>
  <c r="Q146" i="2"/>
  <c r="X146" i="2"/>
  <c r="V146" i="2"/>
  <c r="T146" i="2"/>
  <c r="P146" i="2"/>
  <c r="BK146" i="2"/>
  <c r="K146" i="2"/>
  <c r="BE146" i="2" s="1"/>
  <c r="BI144" i="2"/>
  <c r="BH144" i="2"/>
  <c r="BG144" i="2"/>
  <c r="BF144" i="2"/>
  <c r="R144" i="2"/>
  <c r="Q144" i="2"/>
  <c r="X144" i="2"/>
  <c r="V144" i="2"/>
  <c r="T144" i="2"/>
  <c r="P144" i="2"/>
  <c r="K144" i="2" s="1"/>
  <c r="BE144" i="2" s="1"/>
  <c r="BK144" i="2"/>
  <c r="BI142" i="2"/>
  <c r="BH142" i="2"/>
  <c r="BG142" i="2"/>
  <c r="BF142" i="2"/>
  <c r="R142" i="2"/>
  <c r="Q142" i="2"/>
  <c r="X142" i="2"/>
  <c r="V142" i="2"/>
  <c r="T142" i="2"/>
  <c r="P142" i="2"/>
  <c r="BK142" i="2" s="1"/>
  <c r="BI140" i="2"/>
  <c r="BH140" i="2"/>
  <c r="BG140" i="2"/>
  <c r="BF140" i="2"/>
  <c r="R140" i="2"/>
  <c r="Q140" i="2"/>
  <c r="X140" i="2"/>
  <c r="V140" i="2"/>
  <c r="T140" i="2"/>
  <c r="P140" i="2"/>
  <c r="BK140" i="2" s="1"/>
  <c r="K140" i="2"/>
  <c r="BE140" i="2"/>
  <c r="BI138" i="2"/>
  <c r="BH138" i="2"/>
  <c r="BG138" i="2"/>
  <c r="BF138" i="2"/>
  <c r="R138" i="2"/>
  <c r="Q138" i="2"/>
  <c r="X138" i="2"/>
  <c r="V138" i="2"/>
  <c r="T138" i="2"/>
  <c r="P138" i="2"/>
  <c r="BK138" i="2"/>
  <c r="K138" i="2"/>
  <c r="BE138" i="2" s="1"/>
  <c r="BI136" i="2"/>
  <c r="BH136" i="2"/>
  <c r="BG136" i="2"/>
  <c r="BF136" i="2"/>
  <c r="R136" i="2"/>
  <c r="Q136" i="2"/>
  <c r="X136" i="2"/>
  <c r="V136" i="2"/>
  <c r="T136" i="2"/>
  <c r="P136" i="2"/>
  <c r="K136" i="2" s="1"/>
  <c r="BE136" i="2" s="1"/>
  <c r="BK136" i="2"/>
  <c r="BI134" i="2"/>
  <c r="BH134" i="2"/>
  <c r="BG134" i="2"/>
  <c r="BF134" i="2"/>
  <c r="R134" i="2"/>
  <c r="Q134" i="2"/>
  <c r="X134" i="2"/>
  <c r="V134" i="2"/>
  <c r="T134" i="2"/>
  <c r="P134" i="2"/>
  <c r="BK134" i="2" s="1"/>
  <c r="BI132" i="2"/>
  <c r="BH132" i="2"/>
  <c r="BG132" i="2"/>
  <c r="BF132" i="2"/>
  <c r="R132" i="2"/>
  <c r="R131" i="2" s="1"/>
  <c r="J99" i="2" s="1"/>
  <c r="Q132" i="2"/>
  <c r="Q131" i="2"/>
  <c r="I99" i="2" s="1"/>
  <c r="X132" i="2"/>
  <c r="X131" i="2" s="1"/>
  <c r="V132" i="2"/>
  <c r="V131" i="2"/>
  <c r="T132" i="2"/>
  <c r="T131" i="2" s="1"/>
  <c r="P132" i="2"/>
  <c r="BK132" i="2"/>
  <c r="K132" i="2"/>
  <c r="BE132" i="2"/>
  <c r="BI129" i="2"/>
  <c r="BH129" i="2"/>
  <c r="BG129" i="2"/>
  <c r="BF129" i="2"/>
  <c r="R129" i="2"/>
  <c r="Q129" i="2"/>
  <c r="X129" i="2"/>
  <c r="V129" i="2"/>
  <c r="T129" i="2"/>
  <c r="P129" i="2"/>
  <c r="BK129" i="2" s="1"/>
  <c r="BI127" i="2"/>
  <c r="BH127" i="2"/>
  <c r="BG127" i="2"/>
  <c r="BF127" i="2"/>
  <c r="F36" i="2" s="1"/>
  <c r="BC95" i="1" s="1"/>
  <c r="BC94" i="1" s="1"/>
  <c r="R127" i="2"/>
  <c r="Q127" i="2"/>
  <c r="X127" i="2"/>
  <c r="V127" i="2"/>
  <c r="T127" i="2"/>
  <c r="P127" i="2"/>
  <c r="BK127" i="2" s="1"/>
  <c r="K127" i="2"/>
  <c r="BE127" i="2" s="1"/>
  <c r="BI125" i="2"/>
  <c r="F39" i="2" s="1"/>
  <c r="BF95" i="1" s="1"/>
  <c r="BF94" i="1" s="1"/>
  <c r="W33" i="1" s="1"/>
  <c r="BH125" i="2"/>
  <c r="F38" i="2" s="1"/>
  <c r="BE95" i="1" s="1"/>
  <c r="BE94" i="1" s="1"/>
  <c r="BG125" i="2"/>
  <c r="F37" i="2" s="1"/>
  <c r="BD95" i="1" s="1"/>
  <c r="BD94" i="1" s="1"/>
  <c r="BF125" i="2"/>
  <c r="K36" i="2"/>
  <c r="AY95" i="1" s="1"/>
  <c r="R125" i="2"/>
  <c r="R124" i="2" s="1"/>
  <c r="Q125" i="2"/>
  <c r="Q124" i="2" s="1"/>
  <c r="X125" i="2"/>
  <c r="X124" i="2" s="1"/>
  <c r="V125" i="2"/>
  <c r="V124" i="2" s="1"/>
  <c r="V123" i="2" s="1"/>
  <c r="V122" i="2" s="1"/>
  <c r="T125" i="2"/>
  <c r="T124" i="2" s="1"/>
  <c r="T123" i="2" s="1"/>
  <c r="T122" i="2" s="1"/>
  <c r="AW95" i="1" s="1"/>
  <c r="AW94" i="1" s="1"/>
  <c r="P125" i="2"/>
  <c r="BK125" i="2"/>
  <c r="BK124" i="2" s="1"/>
  <c r="K125" i="2"/>
  <c r="BE125" i="2" s="1"/>
  <c r="J119" i="2"/>
  <c r="J118" i="2"/>
  <c r="F118" i="2"/>
  <c r="F116" i="2"/>
  <c r="E114" i="2"/>
  <c r="J92" i="2"/>
  <c r="J91" i="2"/>
  <c r="F91" i="2"/>
  <c r="F89" i="2"/>
  <c r="E87" i="2"/>
  <c r="J18" i="2"/>
  <c r="E18" i="2"/>
  <c r="F119" i="2" s="1"/>
  <c r="F92" i="2"/>
  <c r="J17" i="2"/>
  <c r="J12" i="2"/>
  <c r="J116" i="2" s="1"/>
  <c r="E7" i="2"/>
  <c r="E112" i="2" s="1"/>
  <c r="AU94" i="1"/>
  <c r="L90" i="1"/>
  <c r="AM90" i="1"/>
  <c r="AM89" i="1"/>
  <c r="L89" i="1"/>
  <c r="AM87" i="1"/>
  <c r="L87" i="1"/>
  <c r="L85" i="1"/>
  <c r="L84" i="1"/>
  <c r="J89" i="2" l="1"/>
  <c r="W30" i="1"/>
  <c r="AY94" i="1"/>
  <c r="AK30" i="1" s="1"/>
  <c r="BK131" i="2"/>
  <c r="K131" i="2" s="1"/>
  <c r="K99" i="2" s="1"/>
  <c r="X123" i="2"/>
  <c r="X122" i="2" s="1"/>
  <c r="I98" i="2"/>
  <c r="Q123" i="2"/>
  <c r="AZ94" i="1"/>
  <c r="W31" i="1"/>
  <c r="K124" i="2"/>
  <c r="K98" i="2" s="1"/>
  <c r="J98" i="2"/>
  <c r="R123" i="2"/>
  <c r="BA94" i="1"/>
  <c r="W32" i="1"/>
  <c r="E85" i="2"/>
  <c r="K129" i="2"/>
  <c r="BE129" i="2" s="1"/>
  <c r="K35" i="2" s="1"/>
  <c r="AX95" i="1" s="1"/>
  <c r="AV95" i="1" s="1"/>
  <c r="K134" i="2"/>
  <c r="BE134" i="2" s="1"/>
  <c r="K142" i="2"/>
  <c r="BE142" i="2" s="1"/>
  <c r="K150" i="2"/>
  <c r="BE150" i="2" s="1"/>
  <c r="K158" i="2"/>
  <c r="BE158" i="2" s="1"/>
  <c r="K166" i="2"/>
  <c r="BE166" i="2" s="1"/>
  <c r="K174" i="2"/>
  <c r="BE174" i="2" s="1"/>
  <c r="BK180" i="2"/>
  <c r="K182" i="2"/>
  <c r="BE182" i="2" s="1"/>
  <c r="BK188" i="2"/>
  <c r="K190" i="2"/>
  <c r="BE190" i="2" s="1"/>
  <c r="BK201" i="2"/>
  <c r="BK196" i="2" s="1"/>
  <c r="K196" i="2" s="1"/>
  <c r="K100" i="2" s="1"/>
  <c r="K203" i="2"/>
  <c r="BE203" i="2" s="1"/>
  <c r="BK209" i="2"/>
  <c r="K211" i="2"/>
  <c r="BE211" i="2" s="1"/>
  <c r="BK222" i="2"/>
  <c r="BK215" i="2" s="1"/>
  <c r="K215" i="2" s="1"/>
  <c r="K101" i="2" s="1"/>
  <c r="K224" i="2"/>
  <c r="BE224" i="2" s="1"/>
  <c r="K229" i="2"/>
  <c r="BE229" i="2" s="1"/>
  <c r="BK235" i="2"/>
  <c r="BK226" i="2" s="1"/>
  <c r="K226" i="2" s="1"/>
  <c r="K102" i="2" s="1"/>
  <c r="I97" i="2" l="1"/>
  <c r="Q122" i="2"/>
  <c r="I96" i="2" s="1"/>
  <c r="K30" i="2" s="1"/>
  <c r="AS95" i="1" s="1"/>
  <c r="AS94" i="1" s="1"/>
  <c r="F35" i="2"/>
  <c r="BB95" i="1" s="1"/>
  <c r="BB94" i="1" s="1"/>
  <c r="J97" i="2"/>
  <c r="R122" i="2"/>
  <c r="J96" i="2" s="1"/>
  <c r="K31" i="2" s="1"/>
  <c r="AT95" i="1" s="1"/>
  <c r="AT94" i="1" s="1"/>
  <c r="BK123" i="2"/>
  <c r="W29" i="1" l="1"/>
  <c r="AX94" i="1"/>
  <c r="BK122" i="2"/>
  <c r="K122" i="2" s="1"/>
  <c r="K123" i="2"/>
  <c r="K97" i="2" s="1"/>
  <c r="K32" i="2" l="1"/>
  <c r="K96" i="2"/>
  <c r="AK29" i="1"/>
  <c r="AV94" i="1"/>
  <c r="AG95" i="1" l="1"/>
  <c r="K41" i="2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<sst xmlns="http://schemas.openxmlformats.org/spreadsheetml/2006/main" count="1329" uniqueCount="363">
  <si>
    <t>Export Komplet</t>
  </si>
  <si>
    <t/>
  </si>
  <si>
    <t>2.0</t>
  </si>
  <si>
    <t>ZAMOK</t>
  </si>
  <si>
    <t>False</t>
  </si>
  <si>
    <t>True</t>
  </si>
  <si>
    <t>{56f04340-e00d-4ac7-a45e-7fa94d50892d}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</si>
  <si>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</si>
  <si>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</si>
  <si>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</si>
  <si>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</si>
  <si>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</si>
  <si>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</si>
  <si>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</si>
  <si>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15/2019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</si>
  <si>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</si>
  <si>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</si>
  <si>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TV v úseku Věžky - Chropyně</t>
  </si>
  <si>
    <t>KSO:</t>
  </si>
  <si>
    <t>CC-CZ:</t>
  </si>
  <si>
    <t>Místo:</t>
  </si>
  <si>
    <t>t.ú. Věžky - Chropyně</t>
  </si>
  <si>
    <t>Datum:</t>
  </si>
  <si>
    <t>Zadavatel:</t>
  </si>
  <si>
    <t>IČ:</t>
  </si>
  <si>
    <t>SŽDC, s.o. - OŘ Olomouc SEE</t>
  </si>
  <si>
    <t>DIČ:</t>
  </si>
  <si>
    <t>Uchazeč:</t>
  </si>
  <si>
    <t>Vyplň údaj</t>
  </si>
  <si>
    <t>Projektant:</t>
  </si>
  <si>
    <t>Wlodaz Jiří</t>
  </si>
  <si>
    <t>Zpracovatel:</t>
  </si>
  <si>
    <t>Ing. Jaroslav Kypús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</si>
  <si>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</si>
  <si>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</si>
  <si>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</si>
  <si>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</si>
  <si>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</si>
  <si>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</si>
  <si>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</si>
  <si>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</si>
  <si>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</si>
  <si>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</si>
  <si>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</si>
  <si>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</si>
  <si>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</si>
  <si>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</si>
  <si>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</si>
  <si>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</si>
  <si>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</si>
  <si>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</si>
  <si>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</si>
  <si>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</si>
  <si>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</si>
  <si>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</si>
  <si>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</si>
  <si>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</si>
  <si>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</si>
  <si>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</si>
  <si>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</si>
  <si>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</si>
  <si>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</si>
  <si>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</si>
  <si>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</si>
  <si>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</si>
  <si>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</si>
  <si>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</si>
  <si>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</si>
  <si>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</si>
  <si>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</si>
  <si>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</si>
  <si>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</si>
  <si>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</si>
  <si>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</si>
  <si>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</si>
  <si>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</si>
  <si>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</si>
  <si>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</si>
  <si>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</si>
  <si>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</si>
  <si>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</si>
  <si>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</si>
  <si>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</si>
  <si>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</si>
  <si>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{d2452299-67b8-4bcb-9be3-aa0543297ff5}</t>
  </si>
  <si>
    <t>2</t>
  </si>
  <si>
    <t>KRYCÍ LIST SOUPISU PRACÍ</t>
  </si>
  <si>
    <t>Objekt:</t>
  </si>
  <si>
    <t>SO 01 - Oprava TV v úseku Věžky - Chropyně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</si>
  <si>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</si>
  <si>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</si>
  <si>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</si>
  <si>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</si>
  <si>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</si>
  <si>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</si>
  <si>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</si>
  <si>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</si>
  <si>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</si>
  <si>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</si>
  <si>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1 - Stožáry TV</t>
  </si>
  <si>
    <t xml:space="preserve">    2 - Vodiče TV</t>
  </si>
  <si>
    <t xml:space="preserve">    3 - Demontáže TV</t>
  </si>
  <si>
    <t xml:space="preserve">    4 - Poplatky, Ostatní TV</t>
  </si>
  <si>
    <t xml:space="preserve">    5 - Revize, Prohlídky a zkoušky TV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</si>
  <si>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</si>
  <si>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</si>
  <si>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</si>
  <si>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</si>
  <si>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</si>
  <si>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</si>
  <si>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</si>
  <si>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</si>
  <si>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</si>
  <si>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</si>
  <si>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</si>
  <si>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</si>
  <si>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</si>
  <si>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</si>
  <si>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</si>
  <si>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</si>
  <si>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</si>
  <si>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</si>
  <si>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</si>
  <si>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</si>
  <si>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Stožáry TV</t>
  </si>
  <si>
    <t>M</t>
  </si>
  <si>
    <t>7497100020</t>
  </si>
  <si>
    <t>Základy trakčního vedení Betonová hlavička stožáru PS, PSI - materiál</t>
  </si>
  <si>
    <t>m3</t>
  </si>
  <si>
    <t>Sborník UOŽI 01 2019</t>
  </si>
  <si>
    <t>8</t>
  </si>
  <si>
    <t>4</t>
  </si>
  <si>
    <t>1448352704</t>
  </si>
  <si>
    <t>PP</t>
  </si>
  <si>
    <t>K</t>
  </si>
  <si>
    <t>7497258015</t>
  </si>
  <si>
    <t>Montáž hlavičky na vrchol trakční podpěry typ PS, PSI</t>
  </si>
  <si>
    <t>kus</t>
  </si>
  <si>
    <t>-1524630041</t>
  </si>
  <si>
    <t>3</t>
  </si>
  <si>
    <t>7497655010</t>
  </si>
  <si>
    <t>Tažné hnací vozidlo k pracovním soupravám pro montáž a demontáž</t>
  </si>
  <si>
    <t>hod</t>
  </si>
  <si>
    <t>-844086092</t>
  </si>
  <si>
    <t>Vodiče TV</t>
  </si>
  <si>
    <t>7497300020</t>
  </si>
  <si>
    <t>Vodiče trakčního vedení Závěs na konzole</t>
  </si>
  <si>
    <t>-71016221</t>
  </si>
  <si>
    <t>5</t>
  </si>
  <si>
    <t>7497350020</t>
  </si>
  <si>
    <t>Montáž závěsu na konzole bez přídavného lana</t>
  </si>
  <si>
    <t>22064683</t>
  </si>
  <si>
    <t>6</t>
  </si>
  <si>
    <t>7497300030</t>
  </si>
  <si>
    <t>Vodiče trakčního vedení Závěs na konzole s přídavným lanem</t>
  </si>
  <si>
    <t>1894247119</t>
  </si>
  <si>
    <t>7</t>
  </si>
  <si>
    <t>7497350025</t>
  </si>
  <si>
    <t>Montáž závěsu na konzole s přídavným lanem</t>
  </si>
  <si>
    <t>-1600802139</t>
  </si>
  <si>
    <t>7497300050</t>
  </si>
  <si>
    <t>Vodiče trakčního vedení Příplatek 2x plastový izolátor do ramena TV nebo SIK-u</t>
  </si>
  <si>
    <t>-1641328229</t>
  </si>
  <si>
    <t>9</t>
  </si>
  <si>
    <t>7497350060</t>
  </si>
  <si>
    <t>Posunutí ramene trakčního vedení, SIK-u, závěsu výškové, směrové</t>
  </si>
  <si>
    <t>-1448143106</t>
  </si>
  <si>
    <t>10</t>
  </si>
  <si>
    <t>7497300080</t>
  </si>
  <si>
    <t>Vodiče trakčního vedení Přídavné lano pro nosné lano</t>
  </si>
  <si>
    <t>1832725415</t>
  </si>
  <si>
    <t>11</t>
  </si>
  <si>
    <t>7497350080</t>
  </si>
  <si>
    <t>Montáž přídavného lana pro nosné lano</t>
  </si>
  <si>
    <t>-1293652886</t>
  </si>
  <si>
    <t>12</t>
  </si>
  <si>
    <t>7497300260</t>
  </si>
  <si>
    <t>Vodiče trakčního vedení Věšák troleje</t>
  </si>
  <si>
    <t>128</t>
  </si>
  <si>
    <t>1045916979</t>
  </si>
  <si>
    <t>13</t>
  </si>
  <si>
    <t>7497350200</t>
  </si>
  <si>
    <t>Montáž věšáku troleje</t>
  </si>
  <si>
    <t>64</t>
  </si>
  <si>
    <t>-1187958670</t>
  </si>
  <si>
    <t>14</t>
  </si>
  <si>
    <t>7497350720</t>
  </si>
  <si>
    <t>Výšková regulace troleje</t>
  </si>
  <si>
    <t>m</t>
  </si>
  <si>
    <t>-1060726029</t>
  </si>
  <si>
    <t>7497300280</t>
  </si>
  <si>
    <t>Vodiče trakčního vedení Spojka  2  lan    nebo    TR + lana</t>
  </si>
  <si>
    <t>1384402551</t>
  </si>
  <si>
    <t>16</t>
  </si>
  <si>
    <t>7497350230</t>
  </si>
  <si>
    <t>Montáž spojky - svorky dvou lan nebo troleje a lana</t>
  </si>
  <si>
    <t>533787512</t>
  </si>
  <si>
    <t>17</t>
  </si>
  <si>
    <t>7497300510</t>
  </si>
  <si>
    <t>Vodiče trakčního vedení Vložená izolace v podélných a příčných polích</t>
  </si>
  <si>
    <t>-1005666699</t>
  </si>
  <si>
    <t>18</t>
  </si>
  <si>
    <t>7497350420</t>
  </si>
  <si>
    <t>Vložení izolace v podélných a příčných polích</t>
  </si>
  <si>
    <t>-943965522</t>
  </si>
  <si>
    <t>19</t>
  </si>
  <si>
    <t>7497300540</t>
  </si>
  <si>
    <t>Vodiče trakčního vedení lano 50 mm2 Bz (např. lano nosné, směrové, příčné, pevných bodů, odtahů)</t>
  </si>
  <si>
    <t>1833525159</t>
  </si>
  <si>
    <t>20</t>
  </si>
  <si>
    <t>7497350430</t>
  </si>
  <si>
    <t>Tažení lana pevného bodu do 120 mm2 Bz, Cu</t>
  </si>
  <si>
    <t>687612435</t>
  </si>
  <si>
    <t>7497300580</t>
  </si>
  <si>
    <t>Vodiče trakčního vedení Pohyb. kotvení sestavy TV, TR+NL na BP  -  15kN</t>
  </si>
  <si>
    <t>-1594114687</t>
  </si>
  <si>
    <t>22</t>
  </si>
  <si>
    <t>7497350444</t>
  </si>
  <si>
    <t>Montáž pohyblivého kotvení sestavy trakčního vedení troleje a nosného lana na stožár BP 15 kN</t>
  </si>
  <si>
    <t>-1375573891</t>
  </si>
  <si>
    <t>23</t>
  </si>
  <si>
    <t>7497350734</t>
  </si>
  <si>
    <t>Montáž definitivní regulace pohyblivého kotvení nosného lana a troleje</t>
  </si>
  <si>
    <t>-2056610859</t>
  </si>
  <si>
    <t>24</t>
  </si>
  <si>
    <t>7497350750</t>
  </si>
  <si>
    <t>Zajištění kotvení nosného lana a troleje všech sestavení</t>
  </si>
  <si>
    <t>1473709917</t>
  </si>
  <si>
    <t>25</t>
  </si>
  <si>
    <t>7497300920</t>
  </si>
  <si>
    <t>Vodiče trakčního vedení Kotvení 2 lan ZV, NV, OV</t>
  </si>
  <si>
    <t>854295832</t>
  </si>
  <si>
    <t>26</t>
  </si>
  <si>
    <t>7497350805</t>
  </si>
  <si>
    <t>Montáž kotvení lana zesilovacího, napájecího a obcházecího vedení dvou</t>
  </si>
  <si>
    <t>-1046490628</t>
  </si>
  <si>
    <t>27</t>
  </si>
  <si>
    <t>7497300960</t>
  </si>
  <si>
    <t>Vodiče trakčního vedení Konzola  ZV, NV OV pro svislý závěs na T, P, BP, DS</t>
  </si>
  <si>
    <t>-865750802</t>
  </si>
  <si>
    <t>28</t>
  </si>
  <si>
    <t>7497350830</t>
  </si>
  <si>
    <t>Připevnění konzoly zesilovacího, napájecího a obcházecího vedení svislý závěs na stožár T, P, BP, DS</t>
  </si>
  <si>
    <t>-1523867089</t>
  </si>
  <si>
    <t>29</t>
  </si>
  <si>
    <t>7497300990</t>
  </si>
  <si>
    <t>Vodiče trakčního vedení Svislý závěs 1-2 lan ZV, NV, OV</t>
  </si>
  <si>
    <t>256</t>
  </si>
  <si>
    <t>375448324</t>
  </si>
  <si>
    <t>30</t>
  </si>
  <si>
    <t>7497350850</t>
  </si>
  <si>
    <t>Montáž závěsu zesilovacího, napájecího a obcházecího vedení (ZV, NV, OV) svislého 1 - 2 lan</t>
  </si>
  <si>
    <t>-1282007561</t>
  </si>
  <si>
    <t>31</t>
  </si>
  <si>
    <t>7497301010</t>
  </si>
  <si>
    <t>Vodiče trakčního vedení "V" závěs  1-2 lan ZV, NV, OV</t>
  </si>
  <si>
    <t>1494209632</t>
  </si>
  <si>
    <t>32</t>
  </si>
  <si>
    <t>7497350860</t>
  </si>
  <si>
    <t>Montáž závěsu zesilovacího, napájecího a obcházecího vedení (ZV, NV, OV) typ "V" 1 - 2 lan</t>
  </si>
  <si>
    <t>-1112424063</t>
  </si>
  <si>
    <t>33</t>
  </si>
  <si>
    <t>7497301070</t>
  </si>
  <si>
    <t>Vodiče trakčního vedení Distanční rozpěrka pro 2-6 lan ZV, NV, OV</t>
  </si>
  <si>
    <t>-429646898</t>
  </si>
  <si>
    <t>34</t>
  </si>
  <si>
    <t>7497350910</t>
  </si>
  <si>
    <t>Montáž distanční rozpěrky zesilovacího, napájecího a obcházecího vedení pro 2-6 lan</t>
  </si>
  <si>
    <t>203236645</t>
  </si>
  <si>
    <t>35</t>
  </si>
  <si>
    <t>-388310867</t>
  </si>
  <si>
    <t>Demontáže TV</t>
  </si>
  <si>
    <t>36</t>
  </si>
  <si>
    <t>7497271045</t>
  </si>
  <si>
    <t>Demontáže zařízení trakčního vedení stožáru konzoly TV</t>
  </si>
  <si>
    <t>1275651792</t>
  </si>
  <si>
    <t>37</t>
  </si>
  <si>
    <t>7497371020</t>
  </si>
  <si>
    <t>Demontáže zařízení trakčního vedení závěsu "V"</t>
  </si>
  <si>
    <t>709167671</t>
  </si>
  <si>
    <t>38</t>
  </si>
  <si>
    <t>7497371035</t>
  </si>
  <si>
    <t>Demontáže zařízení trakčního vedení závěsu přídavného lana pro nosné lano</t>
  </si>
  <si>
    <t>-788415322</t>
  </si>
  <si>
    <t>Demontáže zařízení trakčního vedení závěsu přídavného lana pro nosné lano - demontáž stávajícího zařízení se všemi pomocnými doplňujícími úpravami</t>
  </si>
  <si>
    <t>39</t>
  </si>
  <si>
    <t>7497371040</t>
  </si>
  <si>
    <t>Demontáže zařízení trakčního vedení závěsu věšáku</t>
  </si>
  <si>
    <t>996891630</t>
  </si>
  <si>
    <t>40</t>
  </si>
  <si>
    <t>7497371065</t>
  </si>
  <si>
    <t>Demontáže zařízení trakčního vedení závěsu vložené izolace</t>
  </si>
  <si>
    <t>-1490153812</t>
  </si>
  <si>
    <t>41</t>
  </si>
  <si>
    <t>7497371210</t>
  </si>
  <si>
    <t>Demontáže zařízení trakčního vedení lana pevných bodů stříhání</t>
  </si>
  <si>
    <t>-1126256287</t>
  </si>
  <si>
    <t>Demontáže zařízení trakčního vedení lana pevných bodů stříhání - demontáž stávajícího zařízení se všemi pomocnými doplňujícími úpravami</t>
  </si>
  <si>
    <t>42</t>
  </si>
  <si>
    <t>7497371315</t>
  </si>
  <si>
    <t>Demontáže zařízení trakčního vedení kotvení troleje, nosného lana pohyblivě</t>
  </si>
  <si>
    <t>-710140233</t>
  </si>
  <si>
    <t>43</t>
  </si>
  <si>
    <t>7497371350</t>
  </si>
  <si>
    <t>Demontáže zařízení trakčního vedení kotvení zesilovacího, napájecího, obcházecího vedení včetně připevnění lišt</t>
  </si>
  <si>
    <t>1826914548</t>
  </si>
  <si>
    <t>Demontáže zařízení trakčního vedení kotvení zesilovacího, napájecího, obcházecího vedení včetně připevnění lišt - demontáž stávajícího zařízení se všemi pomocnými doplňujícími úpravami</t>
  </si>
  <si>
    <t>44</t>
  </si>
  <si>
    <t>1422120722</t>
  </si>
  <si>
    <t>Poplatky, Ostatní TV</t>
  </si>
  <si>
    <t>45</t>
  </si>
  <si>
    <t>9902900100</t>
  </si>
  <si>
    <t xml:space="preserve">Naložení  sypanin, drobného kusového materiálu, suti  </t>
  </si>
  <si>
    <t>t</t>
  </si>
  <si>
    <t>-648704656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</si>
  <si>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</si>
  <si>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46</t>
  </si>
  <si>
    <t>9902100200</t>
  </si>
  <si>
    <t>Doprava dodávek zhotovitele, dodávek objednatele nebo výzisku mechanizací přes 3,5 t sypanin  do 20 km</t>
  </si>
  <si>
    <t>-181029990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</si>
  <si>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</si>
  <si>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47</t>
  </si>
  <si>
    <t>9909000100</t>
  </si>
  <si>
    <t xml:space="preserve">Poplatek za uložení suti nebo hmot na oficiální skládku  </t>
  </si>
  <si>
    <t>1541608761</t>
  </si>
  <si>
    <t>Poplatek za uložení suti nebo hmot na oficiální skládku Poznámka: V cenách jsou započteny náklady na uložení stavebního odpadu na oficiální skládku.</t>
  </si>
  <si>
    <t>48</t>
  </si>
  <si>
    <t>9909000400</t>
  </si>
  <si>
    <t xml:space="preserve">Poplatek za likvidaci plastových součástí   </t>
  </si>
  <si>
    <t>1745768741</t>
  </si>
  <si>
    <t>Poplatek za likvidaci plastových součástí Poznámka: V cenách jsou započteny náklady na uložení stavebního odpadu na oficiální skládku.</t>
  </si>
  <si>
    <t>49</t>
  </si>
  <si>
    <t>023131011</t>
  </si>
  <si>
    <t>Projektové práce Dokumentace skutečného provedení zabezpečovacích, sdělovacích, elektrických zařízení</t>
  </si>
  <si>
    <t>%</t>
  </si>
  <si>
    <t>2135571774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</si>
  <si>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</si>
  <si>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Revize, Prohlídky a zkoušky TV</t>
  </si>
  <si>
    <t>50</t>
  </si>
  <si>
    <t>7497350760</t>
  </si>
  <si>
    <t>Zkouška trakčního vedení vlastností mechanických</t>
  </si>
  <si>
    <t>km</t>
  </si>
  <si>
    <t>-270464461</t>
  </si>
  <si>
    <t>Zkouška trakčního vedení vlastností mechanických - prvotní zkouška dodaného zařízení podle TKP</t>
  </si>
  <si>
    <t>51</t>
  </si>
  <si>
    <t>7497350765</t>
  </si>
  <si>
    <t>Zkouška trakčního vedení vlastností elektrických</t>
  </si>
  <si>
    <t>1949933903</t>
  </si>
  <si>
    <t>Zkouška trakčního vedení vlastností elektrických - prvotní zkouška dodaného zařízení podle TKP</t>
  </si>
  <si>
    <t>52</t>
  </si>
  <si>
    <t>7498150520</t>
  </si>
  <si>
    <t>Vyhotovení výchozí revizní zprávy pro opravné práce pro objem investičních nákladů přes 500 000 do 1 000 000 Kč</t>
  </si>
  <si>
    <t>658822797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</si>
  <si>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</si>
  <si>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53</t>
  </si>
  <si>
    <t>7498150525</t>
  </si>
  <si>
    <t>Vyhotovení výchozí revizní zprávy příplatek za každých dalších i započatých 500 000 Kč přes 1 000 000 Kč</t>
  </si>
  <si>
    <t>-1412897175</t>
  </si>
  <si>
    <t>54</t>
  </si>
  <si>
    <t>7498351010</t>
  </si>
  <si>
    <t>Vydání průkazu způsobilosti pro funkční celek, provizorní stav</t>
  </si>
  <si>
    <t>-311280317</t>
  </si>
  <si>
    <t>Vydání průkazu způsobilosti pro funkční celek, provizorní stav - vyhotovení dokladu o silnoproudých zařízeních a vydání průkazu způsobilosti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</si>
</sst>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%"/>
    <numFmt numFmtId="165" formatCode="dd\.mm\.yyyy"/>
    <numFmt numFmtId="166" formatCode="#,##0.00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4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4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>
      <selection activeCell="AN8" sqref="AN8"/>
    </sheetView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pans="1:74" s="1" customFormat="1" ht="36.950000000000003" customHeight="1">
      <c r="AR2" s="241"/>
      <c r="AS2" s="241"/>
      <c r="AT2" s="241"/>
      <c r="AU2" s="241"/>
      <c r="AV2" s="241"/>
      <c r="AW2" s="241"/>
      <c r="AX2" s="241"/>
      <c r="AY2" s="241"/>
      <c r="AZ2" s="241"/>
      <c r="BA2" s="241"/>
      <c r="BB2" s="241"/>
      <c r="BC2" s="241"/>
      <c r="BD2" s="241"/>
      <c r="BE2" s="241"/>
      <c r="BF2" s="241"/>
      <c r="BG2" s="241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s="1" customFormat="1" ht="24.95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7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63" t="s">
        <v>14</v>
      </c>
      <c r="L5" s="264"/>
      <c r="M5" s="264"/>
      <c r="N5" s="264"/>
      <c r="O5" s="264"/>
      <c r="P5" s="264"/>
      <c r="Q5" s="264"/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64"/>
      <c r="AC5" s="264"/>
      <c r="AD5" s="264"/>
      <c r="AE5" s="264"/>
      <c r="AF5" s="264"/>
      <c r="AG5" s="264"/>
      <c r="AH5" s="264"/>
      <c r="AI5" s="264"/>
      <c r="AJ5" s="264"/>
      <c r="AK5" s="264"/>
      <c r="AL5" s="264"/>
      <c r="AM5" s="264"/>
      <c r="AN5" s="264"/>
      <c r="AO5" s="264"/>
      <c r="AP5" s="19"/>
      <c r="AQ5" s="19"/>
      <c r="AR5" s="17"/>
      <c r="BG5" s="232" t="s">
        <v>15</v>
      </c>
      <c r="BS5" s="14" t="s">
        <v>7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65" t="s">
        <v>17</v>
      </c>
      <c r="L6" s="264"/>
      <c r="M6" s="264"/>
      <c r="N6" s="264"/>
      <c r="O6" s="264"/>
      <c r="P6" s="264"/>
      <c r="Q6" s="264"/>
      <c r="R6" s="264"/>
      <c r="S6" s="264"/>
      <c r="T6" s="264"/>
      <c r="U6" s="264"/>
      <c r="V6" s="264"/>
      <c r="W6" s="264"/>
      <c r="X6" s="264"/>
      <c r="Y6" s="264"/>
      <c r="Z6" s="264"/>
      <c r="AA6" s="264"/>
      <c r="AB6" s="264"/>
      <c r="AC6" s="264"/>
      <c r="AD6" s="264"/>
      <c r="AE6" s="264"/>
      <c r="AF6" s="264"/>
      <c r="AG6" s="264"/>
      <c r="AH6" s="264"/>
      <c r="AI6" s="264"/>
      <c r="AJ6" s="264"/>
      <c r="AK6" s="264"/>
      <c r="AL6" s="264"/>
      <c r="AM6" s="264"/>
      <c r="AN6" s="264"/>
      <c r="AO6" s="264"/>
      <c r="AP6" s="19"/>
      <c r="AQ6" s="19"/>
      <c r="AR6" s="17"/>
      <c r="BG6" s="233"/>
      <c r="BS6" s="14" t="s">
        <v>7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G7" s="233"/>
      <c r="BS7" s="14" t="s">
        <v>7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/>
      <c r="AO8" s="19"/>
      <c r="AP8" s="19"/>
      <c r="AQ8" s="19"/>
      <c r="AR8" s="17"/>
      <c r="BG8" s="233"/>
      <c r="BS8" s="14" t="s">
        <v>7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33"/>
      <c r="BS9" s="14" t="s">
        <v>7</v>
      </c>
    </row>
    <row r="10" spans="1:74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4" t="s">
        <v>1</v>
      </c>
      <c r="AO10" s="19"/>
      <c r="AP10" s="19"/>
      <c r="AQ10" s="19"/>
      <c r="AR10" s="17"/>
      <c r="BG10" s="233"/>
      <c r="BS10" s="14" t="s">
        <v>7</v>
      </c>
    </row>
    <row r="11" spans="1:74" s="1" customFormat="1" ht="18.399999999999999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</v>
      </c>
      <c r="AO11" s="19"/>
      <c r="AP11" s="19"/>
      <c r="AQ11" s="19"/>
      <c r="AR11" s="17"/>
      <c r="BG11" s="233"/>
      <c r="BS11" s="14" t="s">
        <v>7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33"/>
      <c r="BS12" s="14" t="s">
        <v>7</v>
      </c>
    </row>
    <row r="13" spans="1:74" s="1" customFormat="1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8" t="s">
        <v>28</v>
      </c>
      <c r="AO13" s="19"/>
      <c r="AP13" s="19"/>
      <c r="AQ13" s="19"/>
      <c r="AR13" s="17"/>
      <c r="BG13" s="233"/>
      <c r="BS13" s="14" t="s">
        <v>7</v>
      </c>
    </row>
    <row r="14" spans="1:74" ht="12.75">
      <c r="B14" s="18"/>
      <c r="C14" s="19"/>
      <c r="D14" s="19"/>
      <c r="E14" s="266" t="s">
        <v>28</v>
      </c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  <c r="Q14" s="267"/>
      <c r="R14" s="267"/>
      <c r="S14" s="267"/>
      <c r="T14" s="267"/>
      <c r="U14" s="267"/>
      <c r="V14" s="267"/>
      <c r="W14" s="267"/>
      <c r="X14" s="267"/>
      <c r="Y14" s="267"/>
      <c r="Z14" s="267"/>
      <c r="AA14" s="267"/>
      <c r="AB14" s="267"/>
      <c r="AC14" s="267"/>
      <c r="AD14" s="267"/>
      <c r="AE14" s="267"/>
      <c r="AF14" s="267"/>
      <c r="AG14" s="267"/>
      <c r="AH14" s="267"/>
      <c r="AI14" s="267"/>
      <c r="AJ14" s="267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G14" s="233"/>
      <c r="BS14" s="14" t="s">
        <v>7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33"/>
      <c r="BS15" s="14" t="s">
        <v>4</v>
      </c>
    </row>
    <row r="16" spans="1:74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4" t="s">
        <v>1</v>
      </c>
      <c r="AO16" s="19"/>
      <c r="AP16" s="19"/>
      <c r="AQ16" s="19"/>
      <c r="AR16" s="17"/>
      <c r="BG16" s="233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</v>
      </c>
      <c r="AO17" s="19"/>
      <c r="AP17" s="19"/>
      <c r="AQ17" s="19"/>
      <c r="AR17" s="17"/>
      <c r="BG17" s="233"/>
      <c r="BS17" s="14" t="s">
        <v>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33"/>
      <c r="BS18" s="14" t="s">
        <v>7</v>
      </c>
    </row>
    <row r="19" spans="1:71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4" t="s">
        <v>1</v>
      </c>
      <c r="AO19" s="19"/>
      <c r="AP19" s="19"/>
      <c r="AQ19" s="19"/>
      <c r="AR19" s="17"/>
      <c r="BG19" s="233"/>
      <c r="BS19" s="14" t="s">
        <v>7</v>
      </c>
    </row>
    <row r="20" spans="1:71" s="1" customFormat="1" ht="18.399999999999999" customHeight="1">
      <c r="B20" s="18"/>
      <c r="C20" s="19"/>
      <c r="D20" s="19"/>
      <c r="E20" s="24" t="s">
        <v>32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G20" s="233"/>
      <c r="BS20" s="14" t="s">
        <v>5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33"/>
    </row>
    <row r="22" spans="1:71" s="1" customFormat="1" ht="12" customHeight="1">
      <c r="B22" s="18"/>
      <c r="C22" s="19"/>
      <c r="D22" s="26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33"/>
    </row>
    <row r="23" spans="1:71" s="1" customFormat="1" ht="16.5" customHeight="1">
      <c r="B23" s="18"/>
      <c r="C23" s="19"/>
      <c r="D23" s="19"/>
      <c r="E23" s="268" t="s">
        <v>1</v>
      </c>
      <c r="F23" s="268"/>
      <c r="G23" s="268"/>
      <c r="H23" s="268"/>
      <c r="I23" s="268"/>
      <c r="J23" s="268"/>
      <c r="K23" s="268"/>
      <c r="L23" s="268"/>
      <c r="M23" s="268"/>
      <c r="N23" s="268"/>
      <c r="O23" s="268"/>
      <c r="P23" s="268"/>
      <c r="Q23" s="268"/>
      <c r="R23" s="268"/>
      <c r="S23" s="268"/>
      <c r="T23" s="268"/>
      <c r="U23" s="268"/>
      <c r="V23" s="268"/>
      <c r="W23" s="268"/>
      <c r="X23" s="268"/>
      <c r="Y23" s="268"/>
      <c r="Z23" s="268"/>
      <c r="AA23" s="268"/>
      <c r="AB23" s="268"/>
      <c r="AC23" s="268"/>
      <c r="AD23" s="268"/>
      <c r="AE23" s="268"/>
      <c r="AF23" s="268"/>
      <c r="AG23" s="268"/>
      <c r="AH23" s="268"/>
      <c r="AI23" s="268"/>
      <c r="AJ23" s="268"/>
      <c r="AK23" s="268"/>
      <c r="AL23" s="268"/>
      <c r="AM23" s="268"/>
      <c r="AN23" s="268"/>
      <c r="AO23" s="19"/>
      <c r="AP23" s="19"/>
      <c r="AQ23" s="19"/>
      <c r="AR23" s="17"/>
      <c r="BG23" s="233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33"/>
    </row>
    <row r="25" spans="1:71" s="1" customFormat="1" ht="6.95" customHeight="1">
      <c r="B25" s="18"/>
      <c r="C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9"/>
      <c r="AQ25" s="19"/>
      <c r="AR25" s="17"/>
      <c r="BG25" s="233"/>
    </row>
    <row r="26" spans="1:71" s="2" customFormat="1" ht="25.9" customHeight="1">
      <c r="A26" s="30"/>
      <c r="B26" s="31"/>
      <c r="C26" s="32"/>
      <c r="D26" s="33" t="s">
        <v>34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5">
        <f>ROUND(AG94,2)</f>
        <v>0</v>
      </c>
      <c r="AL26" s="236"/>
      <c r="AM26" s="236"/>
      <c r="AN26" s="236"/>
      <c r="AO26" s="236"/>
      <c r="AP26" s="32"/>
      <c r="AQ26" s="32"/>
      <c r="AR26" s="35"/>
      <c r="BG26" s="233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G27" s="233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69" t="s">
        <v>35</v>
      </c>
      <c r="M28" s="269"/>
      <c r="N28" s="269"/>
      <c r="O28" s="269"/>
      <c r="P28" s="269"/>
      <c r="Q28" s="32"/>
      <c r="R28" s="32"/>
      <c r="S28" s="32"/>
      <c r="T28" s="32"/>
      <c r="U28" s="32"/>
      <c r="V28" s="32"/>
      <c r="W28" s="269" t="s">
        <v>36</v>
      </c>
      <c r="X28" s="269"/>
      <c r="Y28" s="269"/>
      <c r="Z28" s="269"/>
      <c r="AA28" s="269"/>
      <c r="AB28" s="269"/>
      <c r="AC28" s="269"/>
      <c r="AD28" s="269"/>
      <c r="AE28" s="269"/>
      <c r="AF28" s="32"/>
      <c r="AG28" s="32"/>
      <c r="AH28" s="32"/>
      <c r="AI28" s="32"/>
      <c r="AJ28" s="32"/>
      <c r="AK28" s="269" t="s">
        <v>37</v>
      </c>
      <c r="AL28" s="269"/>
      <c r="AM28" s="269"/>
      <c r="AN28" s="269"/>
      <c r="AO28" s="269"/>
      <c r="AP28" s="32"/>
      <c r="AQ28" s="32"/>
      <c r="AR28" s="35"/>
      <c r="BG28" s="233"/>
    </row>
    <row r="29" spans="1:71" s="3" customFormat="1" ht="14.45" customHeight="1">
      <c r="B29" s="36"/>
      <c r="C29" s="37"/>
      <c r="D29" s="26" t="s">
        <v>38</v>
      </c>
      <c r="E29" s="37"/>
      <c r="F29" s="26" t="s">
        <v>39</v>
      </c>
      <c r="G29" s="37"/>
      <c r="H29" s="37"/>
      <c r="I29" s="37"/>
      <c r="J29" s="37"/>
      <c r="K29" s="37"/>
      <c r="L29" s="270">
        <v>0.21</v>
      </c>
      <c r="M29" s="231"/>
      <c r="N29" s="231"/>
      <c r="O29" s="231"/>
      <c r="P29" s="231"/>
      <c r="Q29" s="37"/>
      <c r="R29" s="37"/>
      <c r="S29" s="37"/>
      <c r="T29" s="37"/>
      <c r="U29" s="37"/>
      <c r="V29" s="37"/>
      <c r="W29" s="230">
        <f>ROUND(BB94, 2)</f>
        <v>0</v>
      </c>
      <c r="X29" s="231"/>
      <c r="Y29" s="231"/>
      <c r="Z29" s="231"/>
      <c r="AA29" s="231"/>
      <c r="AB29" s="231"/>
      <c r="AC29" s="231"/>
      <c r="AD29" s="231"/>
      <c r="AE29" s="231"/>
      <c r="AF29" s="37"/>
      <c r="AG29" s="37"/>
      <c r="AH29" s="37"/>
      <c r="AI29" s="37"/>
      <c r="AJ29" s="37"/>
      <c r="AK29" s="230">
        <f>ROUND(AX94, 2)</f>
        <v>0</v>
      </c>
      <c r="AL29" s="231"/>
      <c r="AM29" s="231"/>
      <c r="AN29" s="231"/>
      <c r="AO29" s="231"/>
      <c r="AP29" s="37"/>
      <c r="AQ29" s="37"/>
      <c r="AR29" s="38"/>
      <c r="BG29" s="234"/>
    </row>
    <row r="30" spans="1:71" s="3" customFormat="1" ht="14.45" customHeight="1">
      <c r="B30" s="36"/>
      <c r="C30" s="37"/>
      <c r="D30" s="37"/>
      <c r="E30" s="37"/>
      <c r="F30" s="26" t="s">
        <v>40</v>
      </c>
      <c r="G30" s="37"/>
      <c r="H30" s="37"/>
      <c r="I30" s="37"/>
      <c r="J30" s="37"/>
      <c r="K30" s="37"/>
      <c r="L30" s="270">
        <v>0.15</v>
      </c>
      <c r="M30" s="231"/>
      <c r="N30" s="231"/>
      <c r="O30" s="231"/>
      <c r="P30" s="231"/>
      <c r="Q30" s="37"/>
      <c r="R30" s="37"/>
      <c r="S30" s="37"/>
      <c r="T30" s="37"/>
      <c r="U30" s="37"/>
      <c r="V30" s="37"/>
      <c r="W30" s="230">
        <f>ROUND(BC94, 2)</f>
        <v>0</v>
      </c>
      <c r="X30" s="231"/>
      <c r="Y30" s="231"/>
      <c r="Z30" s="231"/>
      <c r="AA30" s="231"/>
      <c r="AB30" s="231"/>
      <c r="AC30" s="231"/>
      <c r="AD30" s="231"/>
      <c r="AE30" s="231"/>
      <c r="AF30" s="37"/>
      <c r="AG30" s="37"/>
      <c r="AH30" s="37"/>
      <c r="AI30" s="37"/>
      <c r="AJ30" s="37"/>
      <c r="AK30" s="230">
        <f>ROUND(AY94, 2)</f>
        <v>0</v>
      </c>
      <c r="AL30" s="231"/>
      <c r="AM30" s="231"/>
      <c r="AN30" s="231"/>
      <c r="AO30" s="231"/>
      <c r="AP30" s="37"/>
      <c r="AQ30" s="37"/>
      <c r="AR30" s="38"/>
      <c r="BG30" s="234"/>
    </row>
    <row r="31" spans="1:71" s="3" customFormat="1" ht="14.45" hidden="1" customHeight="1">
      <c r="B31" s="36"/>
      <c r="C31" s="37"/>
      <c r="D31" s="37"/>
      <c r="E31" s="37"/>
      <c r="F31" s="26" t="s">
        <v>41</v>
      </c>
      <c r="G31" s="37"/>
      <c r="H31" s="37"/>
      <c r="I31" s="37"/>
      <c r="J31" s="37"/>
      <c r="K31" s="37"/>
      <c r="L31" s="270">
        <v>0.21</v>
      </c>
      <c r="M31" s="231"/>
      <c r="N31" s="231"/>
      <c r="O31" s="231"/>
      <c r="P31" s="231"/>
      <c r="Q31" s="37"/>
      <c r="R31" s="37"/>
      <c r="S31" s="37"/>
      <c r="T31" s="37"/>
      <c r="U31" s="37"/>
      <c r="V31" s="37"/>
      <c r="W31" s="230">
        <f>ROUND(BD94, 2)</f>
        <v>0</v>
      </c>
      <c r="X31" s="231"/>
      <c r="Y31" s="231"/>
      <c r="Z31" s="231"/>
      <c r="AA31" s="231"/>
      <c r="AB31" s="231"/>
      <c r="AC31" s="231"/>
      <c r="AD31" s="231"/>
      <c r="AE31" s="231"/>
      <c r="AF31" s="37"/>
      <c r="AG31" s="37"/>
      <c r="AH31" s="37"/>
      <c r="AI31" s="37"/>
      <c r="AJ31" s="37"/>
      <c r="AK31" s="230">
        <v>0</v>
      </c>
      <c r="AL31" s="231"/>
      <c r="AM31" s="231"/>
      <c r="AN31" s="231"/>
      <c r="AO31" s="231"/>
      <c r="AP31" s="37"/>
      <c r="AQ31" s="37"/>
      <c r="AR31" s="38"/>
      <c r="BG31" s="234"/>
    </row>
    <row r="32" spans="1:71" s="3" customFormat="1" ht="14.45" hidden="1" customHeight="1">
      <c r="B32" s="36"/>
      <c r="C32" s="37"/>
      <c r="D32" s="37"/>
      <c r="E32" s="37"/>
      <c r="F32" s="26" t="s">
        <v>42</v>
      </c>
      <c r="G32" s="37"/>
      <c r="H32" s="37"/>
      <c r="I32" s="37"/>
      <c r="J32" s="37"/>
      <c r="K32" s="37"/>
      <c r="L32" s="270">
        <v>0.15</v>
      </c>
      <c r="M32" s="231"/>
      <c r="N32" s="231"/>
      <c r="O32" s="231"/>
      <c r="P32" s="231"/>
      <c r="Q32" s="37"/>
      <c r="R32" s="37"/>
      <c r="S32" s="37"/>
      <c r="T32" s="37"/>
      <c r="U32" s="37"/>
      <c r="V32" s="37"/>
      <c r="W32" s="230">
        <f>ROUND(BE94, 2)</f>
        <v>0</v>
      </c>
      <c r="X32" s="231"/>
      <c r="Y32" s="231"/>
      <c r="Z32" s="231"/>
      <c r="AA32" s="231"/>
      <c r="AB32" s="231"/>
      <c r="AC32" s="231"/>
      <c r="AD32" s="231"/>
      <c r="AE32" s="231"/>
      <c r="AF32" s="37"/>
      <c r="AG32" s="37"/>
      <c r="AH32" s="37"/>
      <c r="AI32" s="37"/>
      <c r="AJ32" s="37"/>
      <c r="AK32" s="230">
        <v>0</v>
      </c>
      <c r="AL32" s="231"/>
      <c r="AM32" s="231"/>
      <c r="AN32" s="231"/>
      <c r="AO32" s="231"/>
      <c r="AP32" s="37"/>
      <c r="AQ32" s="37"/>
      <c r="AR32" s="38"/>
      <c r="BG32" s="234"/>
    </row>
    <row r="33" spans="1:59" s="3" customFormat="1" ht="14.45" hidden="1" customHeight="1">
      <c r="B33" s="36"/>
      <c r="C33" s="37"/>
      <c r="D33" s="37"/>
      <c r="E33" s="37"/>
      <c r="F33" s="26" t="s">
        <v>43</v>
      </c>
      <c r="G33" s="37"/>
      <c r="H33" s="37"/>
      <c r="I33" s="37"/>
      <c r="J33" s="37"/>
      <c r="K33" s="37"/>
      <c r="L33" s="270">
        <v>0</v>
      </c>
      <c r="M33" s="231"/>
      <c r="N33" s="231"/>
      <c r="O33" s="231"/>
      <c r="P33" s="231"/>
      <c r="Q33" s="37"/>
      <c r="R33" s="37"/>
      <c r="S33" s="37"/>
      <c r="T33" s="37"/>
      <c r="U33" s="37"/>
      <c r="V33" s="37"/>
      <c r="W33" s="230">
        <f>ROUND(BF94, 2)</f>
        <v>0</v>
      </c>
      <c r="X33" s="231"/>
      <c r="Y33" s="231"/>
      <c r="Z33" s="231"/>
      <c r="AA33" s="231"/>
      <c r="AB33" s="231"/>
      <c r="AC33" s="231"/>
      <c r="AD33" s="231"/>
      <c r="AE33" s="231"/>
      <c r="AF33" s="37"/>
      <c r="AG33" s="37"/>
      <c r="AH33" s="37"/>
      <c r="AI33" s="37"/>
      <c r="AJ33" s="37"/>
      <c r="AK33" s="230">
        <v>0</v>
      </c>
      <c r="AL33" s="231"/>
      <c r="AM33" s="231"/>
      <c r="AN33" s="231"/>
      <c r="AO33" s="231"/>
      <c r="AP33" s="37"/>
      <c r="AQ33" s="37"/>
      <c r="AR33" s="38"/>
      <c r="BG33" s="234"/>
    </row>
    <row r="34" spans="1:59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G34" s="233"/>
    </row>
    <row r="35" spans="1:59" s="2" customFormat="1" ht="25.9" customHeight="1">
      <c r="A35" s="30"/>
      <c r="B35" s="31"/>
      <c r="C35" s="39"/>
      <c r="D35" s="40" t="s">
        <v>44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45</v>
      </c>
      <c r="U35" s="41"/>
      <c r="V35" s="41"/>
      <c r="W35" s="41"/>
      <c r="X35" s="237" t="s">
        <v>46</v>
      </c>
      <c r="Y35" s="238"/>
      <c r="Z35" s="238"/>
      <c r="AA35" s="238"/>
      <c r="AB35" s="238"/>
      <c r="AC35" s="41"/>
      <c r="AD35" s="41"/>
      <c r="AE35" s="41"/>
      <c r="AF35" s="41"/>
      <c r="AG35" s="41"/>
      <c r="AH35" s="41"/>
      <c r="AI35" s="41"/>
      <c r="AJ35" s="41"/>
      <c r="AK35" s="239">
        <f>SUM(AK26:AK33)</f>
        <v>0</v>
      </c>
      <c r="AL35" s="238"/>
      <c r="AM35" s="238"/>
      <c r="AN35" s="238"/>
      <c r="AO35" s="240"/>
      <c r="AP35" s="39"/>
      <c r="AQ35" s="39"/>
      <c r="AR35" s="35"/>
      <c r="BG35" s="30"/>
    </row>
    <row r="36" spans="1:59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G36" s="30"/>
    </row>
    <row r="37" spans="1:59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G37" s="30"/>
    </row>
    <row r="38" spans="1:59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9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9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9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9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9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9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9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9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9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9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9" s="2" customFormat="1" ht="14.45" customHeight="1">
      <c r="B49" s="43"/>
      <c r="C49" s="44"/>
      <c r="D49" s="45" t="s">
        <v>47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48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9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9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9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9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9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9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9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9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9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9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9" s="2" customFormat="1" ht="12.75">
      <c r="A60" s="30"/>
      <c r="B60" s="31"/>
      <c r="C60" s="32"/>
      <c r="D60" s="48" t="s">
        <v>49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50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49</v>
      </c>
      <c r="AI60" s="34"/>
      <c r="AJ60" s="34"/>
      <c r="AK60" s="34"/>
      <c r="AL60" s="34"/>
      <c r="AM60" s="48" t="s">
        <v>50</v>
      </c>
      <c r="AN60" s="34"/>
      <c r="AO60" s="34"/>
      <c r="AP60" s="32"/>
      <c r="AQ60" s="32"/>
      <c r="AR60" s="35"/>
      <c r="BG60" s="30"/>
    </row>
    <row r="61" spans="1:59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9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9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9" s="2" customFormat="1" ht="12.75">
      <c r="A64" s="30"/>
      <c r="B64" s="31"/>
      <c r="C64" s="32"/>
      <c r="D64" s="45" t="s">
        <v>51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52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G64" s="30"/>
    </row>
    <row r="65" spans="1:59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9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9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9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9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9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9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9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9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9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9" s="2" customFormat="1" ht="12.75">
      <c r="A75" s="30"/>
      <c r="B75" s="31"/>
      <c r="C75" s="32"/>
      <c r="D75" s="48" t="s">
        <v>49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50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49</v>
      </c>
      <c r="AI75" s="34"/>
      <c r="AJ75" s="34"/>
      <c r="AK75" s="34"/>
      <c r="AL75" s="34"/>
      <c r="AM75" s="48" t="s">
        <v>50</v>
      </c>
      <c r="AN75" s="34"/>
      <c r="AO75" s="34"/>
      <c r="AP75" s="32"/>
      <c r="AQ75" s="32"/>
      <c r="AR75" s="35"/>
      <c r="BG75" s="30"/>
    </row>
    <row r="76" spans="1:59" s="2" customFormat="1" ht="11.25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G76" s="30"/>
    </row>
    <row r="77" spans="1:59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G77" s="30"/>
    </row>
    <row r="81" spans="1:91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G81" s="30"/>
    </row>
    <row r="82" spans="1:91" s="2" customFormat="1" ht="24.95" customHeight="1">
      <c r="A82" s="30"/>
      <c r="B82" s="31"/>
      <c r="C82" s="20" t="s">
        <v>53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G82" s="30"/>
    </row>
    <row r="83" spans="1:9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G83" s="30"/>
    </row>
    <row r="84" spans="1:91" s="4" customFormat="1" ht="12" customHeight="1">
      <c r="B84" s="54"/>
      <c r="C84" s="26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15/2019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44" t="str">
        <f>K6</f>
        <v>Oprava TV v úseku Věžky - Chropyně</v>
      </c>
      <c r="M85" s="245"/>
      <c r="N85" s="245"/>
      <c r="O85" s="245"/>
      <c r="P85" s="245"/>
      <c r="Q85" s="245"/>
      <c r="R85" s="245"/>
      <c r="S85" s="245"/>
      <c r="T85" s="245"/>
      <c r="U85" s="245"/>
      <c r="V85" s="245"/>
      <c r="W85" s="245"/>
      <c r="X85" s="245"/>
      <c r="Y85" s="245"/>
      <c r="Z85" s="245"/>
      <c r="AA85" s="245"/>
      <c r="AB85" s="245"/>
      <c r="AC85" s="245"/>
      <c r="AD85" s="245"/>
      <c r="AE85" s="245"/>
      <c r="AF85" s="245"/>
      <c r="AG85" s="245"/>
      <c r="AH85" s="245"/>
      <c r="AI85" s="245"/>
      <c r="AJ85" s="245"/>
      <c r="AK85" s="245"/>
      <c r="AL85" s="245"/>
      <c r="AM85" s="245"/>
      <c r="AN85" s="245"/>
      <c r="AO85" s="245"/>
      <c r="AP85" s="59"/>
      <c r="AQ85" s="59"/>
      <c r="AR85" s="60"/>
    </row>
    <row r="86" spans="1:91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G86" s="30"/>
    </row>
    <row r="87" spans="1:91" s="2" customFormat="1" ht="12" customHeight="1">
      <c r="A87" s="30"/>
      <c r="B87" s="31"/>
      <c r="C87" s="26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>t.ú. Věžky - Chropyně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6" t="s">
        <v>22</v>
      </c>
      <c r="AJ87" s="32"/>
      <c r="AK87" s="32"/>
      <c r="AL87" s="32"/>
      <c r="AM87" s="246" t="str">
        <f>IF(AN8= "","",AN8)</f>
        <v/>
      </c>
      <c r="AN87" s="246"/>
      <c r="AO87" s="32"/>
      <c r="AP87" s="32"/>
      <c r="AQ87" s="32"/>
      <c r="AR87" s="35"/>
      <c r="BG87" s="30"/>
    </row>
    <row r="88" spans="1:91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G88" s="30"/>
    </row>
    <row r="89" spans="1:91" s="2" customFormat="1" ht="15.2" customHeight="1">
      <c r="A89" s="30"/>
      <c r="B89" s="31"/>
      <c r="C89" s="26" t="s">
        <v>23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>SŽDC, s.o. - OŘ Olomouc SEE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6" t="s">
        <v>29</v>
      </c>
      <c r="AJ89" s="32"/>
      <c r="AK89" s="32"/>
      <c r="AL89" s="32"/>
      <c r="AM89" s="242" t="str">
        <f>IF(E17="","",E17)</f>
        <v>Wlodaz Jiří</v>
      </c>
      <c r="AN89" s="243"/>
      <c r="AO89" s="243"/>
      <c r="AP89" s="243"/>
      <c r="AQ89" s="32"/>
      <c r="AR89" s="35"/>
      <c r="AS89" s="247" t="s">
        <v>54</v>
      </c>
      <c r="AT89" s="248"/>
      <c r="AU89" s="62"/>
      <c r="AV89" s="62"/>
      <c r="AW89" s="62"/>
      <c r="AX89" s="62"/>
      <c r="AY89" s="62"/>
      <c r="AZ89" s="62"/>
      <c r="BA89" s="62"/>
      <c r="BB89" s="62"/>
      <c r="BC89" s="62"/>
      <c r="BD89" s="62"/>
      <c r="BE89" s="62"/>
      <c r="BF89" s="63"/>
      <c r="BG89" s="30"/>
    </row>
    <row r="90" spans="1:91" s="2" customFormat="1" ht="15.2" customHeight="1">
      <c r="A90" s="30"/>
      <c r="B90" s="31"/>
      <c r="C90" s="26" t="s">
        <v>27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6" t="s">
        <v>31</v>
      </c>
      <c r="AJ90" s="32"/>
      <c r="AK90" s="32"/>
      <c r="AL90" s="32"/>
      <c r="AM90" s="242" t="str">
        <f>IF(E20="","",E20)</f>
        <v>Ing. Jaroslav Kypús</v>
      </c>
      <c r="AN90" s="243"/>
      <c r="AO90" s="243"/>
      <c r="AP90" s="243"/>
      <c r="AQ90" s="32"/>
      <c r="AR90" s="35"/>
      <c r="AS90" s="249"/>
      <c r="AT90" s="250"/>
      <c r="AU90" s="64"/>
      <c r="AV90" s="64"/>
      <c r="AW90" s="64"/>
      <c r="AX90" s="64"/>
      <c r="AY90" s="64"/>
      <c r="AZ90" s="64"/>
      <c r="BA90" s="64"/>
      <c r="BB90" s="64"/>
      <c r="BC90" s="64"/>
      <c r="BD90" s="64"/>
      <c r="BE90" s="64"/>
      <c r="BF90" s="65"/>
      <c r="BG90" s="30"/>
    </row>
    <row r="91" spans="1:91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51"/>
      <c r="AT91" s="252"/>
      <c r="AU91" s="66"/>
      <c r="AV91" s="66"/>
      <c r="AW91" s="66"/>
      <c r="AX91" s="66"/>
      <c r="AY91" s="66"/>
      <c r="AZ91" s="66"/>
      <c r="BA91" s="66"/>
      <c r="BB91" s="66"/>
      <c r="BC91" s="66"/>
      <c r="BD91" s="66"/>
      <c r="BE91" s="66"/>
      <c r="BF91" s="67"/>
      <c r="BG91" s="30"/>
    </row>
    <row r="92" spans="1:91" s="2" customFormat="1" ht="29.25" customHeight="1">
      <c r="A92" s="30"/>
      <c r="B92" s="31"/>
      <c r="C92" s="253" t="s">
        <v>55</v>
      </c>
      <c r="D92" s="254"/>
      <c r="E92" s="254"/>
      <c r="F92" s="254"/>
      <c r="G92" s="254"/>
      <c r="H92" s="68"/>
      <c r="I92" s="255" t="s">
        <v>56</v>
      </c>
      <c r="J92" s="254"/>
      <c r="K92" s="254"/>
      <c r="L92" s="254"/>
      <c r="M92" s="254"/>
      <c r="N92" s="254"/>
      <c r="O92" s="254"/>
      <c r="P92" s="254"/>
      <c r="Q92" s="254"/>
      <c r="R92" s="254"/>
      <c r="S92" s="254"/>
      <c r="T92" s="254"/>
      <c r="U92" s="254"/>
      <c r="V92" s="254"/>
      <c r="W92" s="254"/>
      <c r="X92" s="254"/>
      <c r="Y92" s="254"/>
      <c r="Z92" s="254"/>
      <c r="AA92" s="254"/>
      <c r="AB92" s="254"/>
      <c r="AC92" s="254"/>
      <c r="AD92" s="254"/>
      <c r="AE92" s="254"/>
      <c r="AF92" s="254"/>
      <c r="AG92" s="256" t="s">
        <v>57</v>
      </c>
      <c r="AH92" s="254"/>
      <c r="AI92" s="254"/>
      <c r="AJ92" s="254"/>
      <c r="AK92" s="254"/>
      <c r="AL92" s="254"/>
      <c r="AM92" s="254"/>
      <c r="AN92" s="255" t="s">
        <v>58</v>
      </c>
      <c r="AO92" s="254"/>
      <c r="AP92" s="257"/>
      <c r="AQ92" s="69" t="s">
        <v>59</v>
      </c>
      <c r="AR92" s="35"/>
      <c r="AS92" s="70" t="s">
        <v>60</v>
      </c>
      <c r="AT92" s="71" t="s">
        <v>61</v>
      </c>
      <c r="AU92" s="71" t="s">
        <v>62</v>
      </c>
      <c r="AV92" s="71" t="s">
        <v>63</v>
      </c>
      <c r="AW92" s="71" t="s">
        <v>64</v>
      </c>
      <c r="AX92" s="71" t="s">
        <v>65</v>
      </c>
      <c r="AY92" s="71" t="s">
        <v>66</v>
      </c>
      <c r="AZ92" s="71" t="s">
        <v>67</v>
      </c>
      <c r="BA92" s="71" t="s">
        <v>68</v>
      </c>
      <c r="BB92" s="71" t="s">
        <v>69</v>
      </c>
      <c r="BC92" s="71" t="s">
        <v>70</v>
      </c>
      <c r="BD92" s="71" t="s">
        <v>71</v>
      </c>
      <c r="BE92" s="71" t="s">
        <v>72</v>
      </c>
      <c r="BF92" s="72" t="s">
        <v>73</v>
      </c>
      <c r="BG92" s="30"/>
    </row>
    <row r="93" spans="1:91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3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4"/>
      <c r="BE93" s="74"/>
      <c r="BF93" s="75"/>
      <c r="BG93" s="30"/>
    </row>
    <row r="94" spans="1:91" s="6" customFormat="1" ht="32.450000000000003" customHeight="1">
      <c r="B94" s="76"/>
      <c r="C94" s="77" t="s">
        <v>74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261">
        <f>ROUND(AG95,2)</f>
        <v>0</v>
      </c>
      <c r="AH94" s="261"/>
      <c r="AI94" s="261"/>
      <c r="AJ94" s="261"/>
      <c r="AK94" s="261"/>
      <c r="AL94" s="261"/>
      <c r="AM94" s="261"/>
      <c r="AN94" s="262">
        <f>SUM(AG94,AV94)</f>
        <v>0</v>
      </c>
      <c r="AO94" s="262"/>
      <c r="AP94" s="262"/>
      <c r="AQ94" s="80" t="s">
        <v>1</v>
      </c>
      <c r="AR94" s="81"/>
      <c r="AS94" s="82">
        <f>ROUND(AS95,2)</f>
        <v>0</v>
      </c>
      <c r="AT94" s="83">
        <f>ROUND(AT95,2)</f>
        <v>0</v>
      </c>
      <c r="AU94" s="84">
        <f>ROUND(AU95,2)</f>
        <v>0</v>
      </c>
      <c r="AV94" s="84">
        <f>ROUND(SUM(AX94:AY94),2)</f>
        <v>0</v>
      </c>
      <c r="AW94" s="85">
        <f>ROUND(AW95,5)</f>
        <v>0</v>
      </c>
      <c r="AX94" s="84">
        <f>ROUND(BB94*L29,2)</f>
        <v>0</v>
      </c>
      <c r="AY94" s="84">
        <f>ROUND(BC94*L30,2)</f>
        <v>0</v>
      </c>
      <c r="AZ94" s="84">
        <f>ROUND(BD94*L29,2)</f>
        <v>0</v>
      </c>
      <c r="BA94" s="84">
        <f>ROUND(BE94*L30,2)</f>
        <v>0</v>
      </c>
      <c r="BB94" s="84">
        <f>ROUND(BB95,2)</f>
        <v>0</v>
      </c>
      <c r="BC94" s="84">
        <f>ROUND(BC95,2)</f>
        <v>0</v>
      </c>
      <c r="BD94" s="84">
        <f>ROUND(BD95,2)</f>
        <v>0</v>
      </c>
      <c r="BE94" s="84">
        <f>ROUND(BE95,2)</f>
        <v>0</v>
      </c>
      <c r="BF94" s="86">
        <f>ROUND(BF95,2)</f>
        <v>0</v>
      </c>
      <c r="BS94" s="87" t="s">
        <v>75</v>
      </c>
      <c r="BT94" s="87" t="s">
        <v>76</v>
      </c>
      <c r="BU94" s="88" t="s">
        <v>77</v>
      </c>
      <c r="BV94" s="87" t="s">
        <v>78</v>
      </c>
      <c r="BW94" s="87" t="s">
        <v>6</v>
      </c>
      <c r="BX94" s="87" t="s">
        <v>79</v>
      </c>
      <c r="CL94" s="87" t="s">
        <v>1</v>
      </c>
    </row>
    <row r="95" spans="1:91" s="7" customFormat="1" ht="16.5" customHeight="1">
      <c r="A95" s="89" t="s">
        <v>80</v>
      </c>
      <c r="B95" s="90"/>
      <c r="C95" s="91"/>
      <c r="D95" s="260" t="s">
        <v>81</v>
      </c>
      <c r="E95" s="260"/>
      <c r="F95" s="260"/>
      <c r="G95" s="260"/>
      <c r="H95" s="260"/>
      <c r="I95" s="92"/>
      <c r="J95" s="260" t="s">
        <v>17</v>
      </c>
      <c r="K95" s="260"/>
      <c r="L95" s="260"/>
      <c r="M95" s="260"/>
      <c r="N95" s="260"/>
      <c r="O95" s="260"/>
      <c r="P95" s="260"/>
      <c r="Q95" s="260"/>
      <c r="R95" s="260"/>
      <c r="S95" s="260"/>
      <c r="T95" s="260"/>
      <c r="U95" s="260"/>
      <c r="V95" s="260"/>
      <c r="W95" s="260"/>
      <c r="X95" s="260"/>
      <c r="Y95" s="260"/>
      <c r="Z95" s="260"/>
      <c r="AA95" s="260"/>
      <c r="AB95" s="260"/>
      <c r="AC95" s="260"/>
      <c r="AD95" s="260"/>
      <c r="AE95" s="260"/>
      <c r="AF95" s="260"/>
      <c r="AG95" s="258">
        <f>'SO 01 - Oprava TV v úseku...'!K32</f>
        <v>0</v>
      </c>
      <c r="AH95" s="259"/>
      <c r="AI95" s="259"/>
      <c r="AJ95" s="259"/>
      <c r="AK95" s="259"/>
      <c r="AL95" s="259"/>
      <c r="AM95" s="259"/>
      <c r="AN95" s="258">
        <f>SUM(AG95,AV95)</f>
        <v>0</v>
      </c>
      <c r="AO95" s="259"/>
      <c r="AP95" s="259"/>
      <c r="AQ95" s="93" t="s">
        <v>82</v>
      </c>
      <c r="AR95" s="94"/>
      <c r="AS95" s="95">
        <f>'SO 01 - Oprava TV v úseku...'!K30</f>
        <v>0</v>
      </c>
      <c r="AT95" s="96">
        <f>'SO 01 - Oprava TV v úseku...'!K31</f>
        <v>0</v>
      </c>
      <c r="AU95" s="96">
        <v>0</v>
      </c>
      <c r="AV95" s="96">
        <f>ROUND(SUM(AX95:AY95),2)</f>
        <v>0</v>
      </c>
      <c r="AW95" s="97">
        <f>'SO 01 - Oprava TV v úseku...'!T122</f>
        <v>0</v>
      </c>
      <c r="AX95" s="96">
        <f>'SO 01 - Oprava TV v úseku...'!K35</f>
        <v>0</v>
      </c>
      <c r="AY95" s="96">
        <f>'SO 01 - Oprava TV v úseku...'!K36</f>
        <v>0</v>
      </c>
      <c r="AZ95" s="96">
        <f>'SO 01 - Oprava TV v úseku...'!K37</f>
        <v>0</v>
      </c>
      <c r="BA95" s="96">
        <f>'SO 01 - Oprava TV v úseku...'!K38</f>
        <v>0</v>
      </c>
      <c r="BB95" s="96">
        <f>'SO 01 - Oprava TV v úseku...'!F35</f>
        <v>0</v>
      </c>
      <c r="BC95" s="96">
        <f>'SO 01 - Oprava TV v úseku...'!F36</f>
        <v>0</v>
      </c>
      <c r="BD95" s="96">
        <f>'SO 01 - Oprava TV v úseku...'!F37</f>
        <v>0</v>
      </c>
      <c r="BE95" s="96">
        <f>'SO 01 - Oprava TV v úseku...'!F38</f>
        <v>0</v>
      </c>
      <c r="BF95" s="98">
        <f>'SO 01 - Oprava TV v úseku...'!F39</f>
        <v>0</v>
      </c>
      <c r="BT95" s="99" t="s">
        <v>83</v>
      </c>
      <c r="BV95" s="99" t="s">
        <v>78</v>
      </c>
      <c r="BW95" s="99" t="s">
        <v>84</v>
      </c>
      <c r="BX95" s="99" t="s">
        <v>6</v>
      </c>
      <c r="CL95" s="99" t="s">
        <v>1</v>
      </c>
      <c r="CM95" s="99" t="s">
        <v>85</v>
      </c>
    </row>
    <row r="96" spans="1:91" s="2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5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  <c r="BF96" s="30"/>
      <c r="BG96" s="30"/>
    </row>
    <row r="97" spans="1:59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  <c r="BF97" s="30"/>
      <c r="BG97" s="30"/>
    </row>
  </sheetData>
  <sheetProtection algorithmName="SHA-512" hashValue="0/I2JTYSaDdNu2R0Kk59M3qJ6kaZn56NLgmsu08zL2GAL9OaA5TmEfAei0j7FP6hlzlhezOx6yHbn8ju/wAQ4Q==" saltValue="76S4eKsrgak952MEuG1PDntCwNBuqu3J/x6R4WWEvKXfkh+hiONAaL/foTP5nVcG+hOTlWKj86tjQzj94eqiCA==" spinCount="100000" sheet="1" objects="1" scenarios="1" formatColumns="0" formatRows="0"/>
  <mergeCells count="42"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X35:AB35"/>
    <mergeCell ref="AK35:AO35"/>
    <mergeCell ref="AR2:BG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SO 01 - Oprava TV v úseku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7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0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0"/>
      <c r="J2" s="100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T2" s="14" t="s">
        <v>84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3"/>
      <c r="J3" s="103"/>
      <c r="K3" s="102"/>
      <c r="L3" s="102"/>
      <c r="M3" s="17"/>
      <c r="AT3" s="14" t="s">
        <v>85</v>
      </c>
    </row>
    <row r="4" spans="1:46" s="1" customFormat="1" ht="24.95" customHeight="1">
      <c r="B4" s="17"/>
      <c r="D4" s="104" t="s">
        <v>86</v>
      </c>
      <c r="I4" s="100"/>
      <c r="J4" s="100"/>
      <c r="M4" s="17"/>
      <c r="N4" s="105" t="s">
        <v>11</v>
      </c>
      <c r="AT4" s="14" t="s">
        <v>4</v>
      </c>
    </row>
    <row r="5" spans="1:46" s="1" customFormat="1" ht="6.95" customHeight="1">
      <c r="B5" s="17"/>
      <c r="I5" s="100"/>
      <c r="J5" s="100"/>
      <c r="M5" s="17"/>
    </row>
    <row r="6" spans="1:46" s="1" customFormat="1" ht="12" customHeight="1">
      <c r="B6" s="17"/>
      <c r="D6" s="106" t="s">
        <v>16</v>
      </c>
      <c r="I6" s="100"/>
      <c r="J6" s="100"/>
      <c r="M6" s="17"/>
    </row>
    <row r="7" spans="1:46" s="1" customFormat="1" ht="16.5" customHeight="1">
      <c r="B7" s="17"/>
      <c r="E7" s="271" t="str">
        <f>'Rekapitulace stavby'!K6</f>
        <v>Oprava TV v úseku Věžky - Chropyně</v>
      </c>
      <c r="F7" s="272"/>
      <c r="G7" s="272"/>
      <c r="H7" s="272"/>
      <c r="I7" s="100"/>
      <c r="J7" s="100"/>
      <c r="M7" s="17"/>
    </row>
    <row r="8" spans="1:46" s="2" customFormat="1" ht="12" customHeight="1">
      <c r="A8" s="30"/>
      <c r="B8" s="35"/>
      <c r="C8" s="30"/>
      <c r="D8" s="106" t="s">
        <v>87</v>
      </c>
      <c r="E8" s="30"/>
      <c r="F8" s="30"/>
      <c r="G8" s="30"/>
      <c r="H8" s="30"/>
      <c r="I8" s="107"/>
      <c r="J8" s="107"/>
      <c r="K8" s="30"/>
      <c r="L8" s="30"/>
      <c r="M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73" t="s">
        <v>88</v>
      </c>
      <c r="F9" s="274"/>
      <c r="G9" s="274"/>
      <c r="H9" s="274"/>
      <c r="I9" s="107"/>
      <c r="J9" s="107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107"/>
      <c r="J10" s="107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6" t="s">
        <v>18</v>
      </c>
      <c r="E11" s="30"/>
      <c r="F11" s="108" t="s">
        <v>1</v>
      </c>
      <c r="G11" s="30"/>
      <c r="H11" s="30"/>
      <c r="I11" s="109" t="s">
        <v>19</v>
      </c>
      <c r="J11" s="110" t="s">
        <v>1</v>
      </c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6" t="s">
        <v>20</v>
      </c>
      <c r="E12" s="30"/>
      <c r="F12" s="108" t="s">
        <v>21</v>
      </c>
      <c r="G12" s="30"/>
      <c r="H12" s="30"/>
      <c r="I12" s="109" t="s">
        <v>22</v>
      </c>
      <c r="J12" s="111">
        <f>'Rekapitulace stavby'!AN8</f>
        <v>0</v>
      </c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107"/>
      <c r="J13" s="107"/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6" t="s">
        <v>23</v>
      </c>
      <c r="E14" s="30"/>
      <c r="F14" s="30"/>
      <c r="G14" s="30"/>
      <c r="H14" s="30"/>
      <c r="I14" s="109" t="s">
        <v>24</v>
      </c>
      <c r="J14" s="110" t="s">
        <v>1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8" t="s">
        <v>25</v>
      </c>
      <c r="F15" s="30"/>
      <c r="G15" s="30"/>
      <c r="H15" s="30"/>
      <c r="I15" s="109" t="s">
        <v>26</v>
      </c>
      <c r="J15" s="110" t="s">
        <v>1</v>
      </c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107"/>
      <c r="J16" s="107"/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6" t="s">
        <v>27</v>
      </c>
      <c r="E17" s="30"/>
      <c r="F17" s="30"/>
      <c r="G17" s="30"/>
      <c r="H17" s="30"/>
      <c r="I17" s="109" t="s">
        <v>24</v>
      </c>
      <c r="J17" s="27" t="str">
        <f>'Rekapitulace stavby'!AN13</f>
        <v>Vyplň údaj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75" t="str">
        <f>'Rekapitulace stavby'!E14</f>
        <v>Vyplň údaj</v>
      </c>
      <c r="F18" s="276"/>
      <c r="G18" s="276"/>
      <c r="H18" s="276"/>
      <c r="I18" s="109" t="s">
        <v>26</v>
      </c>
      <c r="J18" s="27" t="str">
        <f>'Rekapitulace stavby'!AN14</f>
        <v>Vyplň údaj</v>
      </c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107"/>
      <c r="J19" s="107"/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6" t="s">
        <v>29</v>
      </c>
      <c r="E20" s="30"/>
      <c r="F20" s="30"/>
      <c r="G20" s="30"/>
      <c r="H20" s="30"/>
      <c r="I20" s="109" t="s">
        <v>24</v>
      </c>
      <c r="J20" s="110" t="s">
        <v>1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8" t="s">
        <v>30</v>
      </c>
      <c r="F21" s="30"/>
      <c r="G21" s="30"/>
      <c r="H21" s="30"/>
      <c r="I21" s="109" t="s">
        <v>26</v>
      </c>
      <c r="J21" s="110" t="s">
        <v>1</v>
      </c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107"/>
      <c r="J22" s="107"/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6" t="s">
        <v>31</v>
      </c>
      <c r="E23" s="30"/>
      <c r="F23" s="30"/>
      <c r="G23" s="30"/>
      <c r="H23" s="30"/>
      <c r="I23" s="109" t="s">
        <v>24</v>
      </c>
      <c r="J23" s="110" t="s">
        <v>1</v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8" t="s">
        <v>32</v>
      </c>
      <c r="F24" s="30"/>
      <c r="G24" s="30"/>
      <c r="H24" s="30"/>
      <c r="I24" s="109" t="s">
        <v>26</v>
      </c>
      <c r="J24" s="110" t="s">
        <v>1</v>
      </c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107"/>
      <c r="J25" s="107"/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6" t="s">
        <v>33</v>
      </c>
      <c r="E26" s="30"/>
      <c r="F26" s="30"/>
      <c r="G26" s="30"/>
      <c r="H26" s="30"/>
      <c r="I26" s="107"/>
      <c r="J26" s="107"/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2"/>
      <c r="B27" s="113"/>
      <c r="C27" s="112"/>
      <c r="D27" s="112"/>
      <c r="E27" s="277" t="s">
        <v>1</v>
      </c>
      <c r="F27" s="277"/>
      <c r="G27" s="277"/>
      <c r="H27" s="277"/>
      <c r="I27" s="114"/>
      <c r="J27" s="114"/>
      <c r="K27" s="112"/>
      <c r="L27" s="112"/>
      <c r="M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107"/>
      <c r="J28" s="107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6"/>
      <c r="E29" s="116"/>
      <c r="F29" s="116"/>
      <c r="G29" s="116"/>
      <c r="H29" s="116"/>
      <c r="I29" s="117"/>
      <c r="J29" s="117"/>
      <c r="K29" s="116"/>
      <c r="L29" s="116"/>
      <c r="M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2.75">
      <c r="A30" s="30"/>
      <c r="B30" s="35"/>
      <c r="C30" s="30"/>
      <c r="D30" s="30"/>
      <c r="E30" s="106" t="s">
        <v>89</v>
      </c>
      <c r="F30" s="30"/>
      <c r="G30" s="30"/>
      <c r="H30" s="30"/>
      <c r="I30" s="107"/>
      <c r="J30" s="107"/>
      <c r="K30" s="118">
        <f>I96</f>
        <v>0</v>
      </c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2.75">
      <c r="A31" s="30"/>
      <c r="B31" s="35"/>
      <c r="C31" s="30"/>
      <c r="D31" s="30"/>
      <c r="E31" s="106" t="s">
        <v>90</v>
      </c>
      <c r="F31" s="30"/>
      <c r="G31" s="30"/>
      <c r="H31" s="30"/>
      <c r="I31" s="107"/>
      <c r="J31" s="107"/>
      <c r="K31" s="118">
        <f>J96</f>
        <v>0</v>
      </c>
      <c r="L31" s="30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19" t="s">
        <v>34</v>
      </c>
      <c r="E32" s="30"/>
      <c r="F32" s="30"/>
      <c r="G32" s="30"/>
      <c r="H32" s="30"/>
      <c r="I32" s="107"/>
      <c r="J32" s="107"/>
      <c r="K32" s="120">
        <f>ROUND(K122, 2)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16"/>
      <c r="E33" s="116"/>
      <c r="F33" s="116"/>
      <c r="G33" s="116"/>
      <c r="H33" s="116"/>
      <c r="I33" s="117"/>
      <c r="J33" s="117"/>
      <c r="K33" s="116"/>
      <c r="L33" s="116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21" t="s">
        <v>36</v>
      </c>
      <c r="G34" s="30"/>
      <c r="H34" s="30"/>
      <c r="I34" s="122" t="s">
        <v>35</v>
      </c>
      <c r="J34" s="107"/>
      <c r="K34" s="121" t="s">
        <v>37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23" t="s">
        <v>38</v>
      </c>
      <c r="E35" s="106" t="s">
        <v>39</v>
      </c>
      <c r="F35" s="118">
        <f>ROUND((SUM(BE122:BE236)),  2)</f>
        <v>0</v>
      </c>
      <c r="G35" s="30"/>
      <c r="H35" s="30"/>
      <c r="I35" s="124">
        <v>0.21</v>
      </c>
      <c r="J35" s="107"/>
      <c r="K35" s="118">
        <f>ROUND(((SUM(BE122:BE236))*I35),  2)</f>
        <v>0</v>
      </c>
      <c r="L35" s="30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06" t="s">
        <v>40</v>
      </c>
      <c r="F36" s="118">
        <f>ROUND((SUM(BF122:BF236)),  2)</f>
        <v>0</v>
      </c>
      <c r="G36" s="30"/>
      <c r="H36" s="30"/>
      <c r="I36" s="124">
        <v>0.15</v>
      </c>
      <c r="J36" s="107"/>
      <c r="K36" s="118">
        <f>ROUND(((SUM(BF122:BF236))*I36),  2)</f>
        <v>0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6" t="s">
        <v>41</v>
      </c>
      <c r="F37" s="118">
        <f>ROUND((SUM(BG122:BG236)),  2)</f>
        <v>0</v>
      </c>
      <c r="G37" s="30"/>
      <c r="H37" s="30"/>
      <c r="I37" s="124">
        <v>0.21</v>
      </c>
      <c r="J37" s="107"/>
      <c r="K37" s="118">
        <f>0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06" t="s">
        <v>42</v>
      </c>
      <c r="F38" s="118">
        <f>ROUND((SUM(BH122:BH236)),  2)</f>
        <v>0</v>
      </c>
      <c r="G38" s="30"/>
      <c r="H38" s="30"/>
      <c r="I38" s="124">
        <v>0.15</v>
      </c>
      <c r="J38" s="107"/>
      <c r="K38" s="118">
        <f>0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06" t="s">
        <v>43</v>
      </c>
      <c r="F39" s="118">
        <f>ROUND((SUM(BI122:BI236)),  2)</f>
        <v>0</v>
      </c>
      <c r="G39" s="30"/>
      <c r="H39" s="30"/>
      <c r="I39" s="124">
        <v>0</v>
      </c>
      <c r="J39" s="107"/>
      <c r="K39" s="118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107"/>
      <c r="J40" s="107"/>
      <c r="K40" s="30"/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25"/>
      <c r="D41" s="126" t="s">
        <v>44</v>
      </c>
      <c r="E41" s="127"/>
      <c r="F41" s="127"/>
      <c r="G41" s="128" t="s">
        <v>45</v>
      </c>
      <c r="H41" s="129" t="s">
        <v>46</v>
      </c>
      <c r="I41" s="130"/>
      <c r="J41" s="130"/>
      <c r="K41" s="131">
        <f>SUM(K32:K39)</f>
        <v>0</v>
      </c>
      <c r="L41" s="132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107"/>
      <c r="J42" s="107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7"/>
      <c r="I43" s="100"/>
      <c r="J43" s="100"/>
      <c r="M43" s="17"/>
    </row>
    <row r="44" spans="1:31" s="1" customFormat="1" ht="14.45" customHeight="1">
      <c r="B44" s="17"/>
      <c r="I44" s="100"/>
      <c r="J44" s="100"/>
      <c r="M44" s="17"/>
    </row>
    <row r="45" spans="1:31" s="1" customFormat="1" ht="14.45" customHeight="1">
      <c r="B45" s="17"/>
      <c r="I45" s="100"/>
      <c r="J45" s="100"/>
      <c r="M45" s="17"/>
    </row>
    <row r="46" spans="1:31" s="1" customFormat="1" ht="14.45" customHeight="1">
      <c r="B46" s="17"/>
      <c r="I46" s="100"/>
      <c r="J46" s="100"/>
      <c r="M46" s="17"/>
    </row>
    <row r="47" spans="1:31" s="1" customFormat="1" ht="14.45" customHeight="1">
      <c r="B47" s="17"/>
      <c r="I47" s="100"/>
      <c r="J47" s="100"/>
      <c r="M47" s="17"/>
    </row>
    <row r="48" spans="1:31" s="1" customFormat="1" ht="14.45" customHeight="1">
      <c r="B48" s="17"/>
      <c r="I48" s="100"/>
      <c r="J48" s="100"/>
      <c r="M48" s="17"/>
    </row>
    <row r="49" spans="1:31" s="1" customFormat="1" ht="14.45" customHeight="1">
      <c r="B49" s="17"/>
      <c r="I49" s="100"/>
      <c r="J49" s="100"/>
      <c r="M49" s="17"/>
    </row>
    <row r="50" spans="1:31" s="2" customFormat="1" ht="14.45" customHeight="1">
      <c r="B50" s="47"/>
      <c r="D50" s="133" t="s">
        <v>47</v>
      </c>
      <c r="E50" s="134"/>
      <c r="F50" s="134"/>
      <c r="G50" s="133" t="s">
        <v>48</v>
      </c>
      <c r="H50" s="134"/>
      <c r="I50" s="135"/>
      <c r="J50" s="135"/>
      <c r="K50" s="134"/>
      <c r="L50" s="134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36" t="s">
        <v>49</v>
      </c>
      <c r="E61" s="137"/>
      <c r="F61" s="138" t="s">
        <v>50</v>
      </c>
      <c r="G61" s="136" t="s">
        <v>49</v>
      </c>
      <c r="H61" s="137"/>
      <c r="I61" s="139"/>
      <c r="J61" s="140" t="s">
        <v>50</v>
      </c>
      <c r="K61" s="137"/>
      <c r="L61" s="137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33" t="s">
        <v>51</v>
      </c>
      <c r="E65" s="141"/>
      <c r="F65" s="141"/>
      <c r="G65" s="133" t="s">
        <v>52</v>
      </c>
      <c r="H65" s="141"/>
      <c r="I65" s="142"/>
      <c r="J65" s="142"/>
      <c r="K65" s="141"/>
      <c r="L65" s="141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36" t="s">
        <v>49</v>
      </c>
      <c r="E76" s="137"/>
      <c r="F76" s="138" t="s">
        <v>50</v>
      </c>
      <c r="G76" s="136" t="s">
        <v>49</v>
      </c>
      <c r="H76" s="137"/>
      <c r="I76" s="139"/>
      <c r="J76" s="140" t="s">
        <v>50</v>
      </c>
      <c r="K76" s="137"/>
      <c r="L76" s="137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43"/>
      <c r="C77" s="144"/>
      <c r="D77" s="144"/>
      <c r="E77" s="144"/>
      <c r="F77" s="144"/>
      <c r="G77" s="144"/>
      <c r="H77" s="144"/>
      <c r="I77" s="145"/>
      <c r="J77" s="145"/>
      <c r="K77" s="144"/>
      <c r="L77" s="144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46"/>
      <c r="C81" s="147"/>
      <c r="D81" s="147"/>
      <c r="E81" s="147"/>
      <c r="F81" s="147"/>
      <c r="G81" s="147"/>
      <c r="H81" s="147"/>
      <c r="I81" s="148"/>
      <c r="J81" s="148"/>
      <c r="K81" s="147"/>
      <c r="L81" s="147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0" t="s">
        <v>91</v>
      </c>
      <c r="D82" s="32"/>
      <c r="E82" s="32"/>
      <c r="F82" s="32"/>
      <c r="G82" s="32"/>
      <c r="H82" s="32"/>
      <c r="I82" s="107"/>
      <c r="J82" s="107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07"/>
      <c r="J83" s="107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6" t="s">
        <v>16</v>
      </c>
      <c r="D84" s="32"/>
      <c r="E84" s="32"/>
      <c r="F84" s="32"/>
      <c r="G84" s="32"/>
      <c r="H84" s="32"/>
      <c r="I84" s="107"/>
      <c r="J84" s="107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78" t="str">
        <f>E7</f>
        <v>Oprava TV v úseku Věžky - Chropyně</v>
      </c>
      <c r="F85" s="279"/>
      <c r="G85" s="279"/>
      <c r="H85" s="279"/>
      <c r="I85" s="107"/>
      <c r="J85" s="107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6" t="s">
        <v>87</v>
      </c>
      <c r="D86" s="32"/>
      <c r="E86" s="32"/>
      <c r="F86" s="32"/>
      <c r="G86" s="32"/>
      <c r="H86" s="32"/>
      <c r="I86" s="107"/>
      <c r="J86" s="107"/>
      <c r="K86" s="32"/>
      <c r="L86" s="32"/>
      <c r="M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44" t="str">
        <f>E9</f>
        <v>SO 01 - Oprava TV v úseku Věžky - Chropyně</v>
      </c>
      <c r="F87" s="280"/>
      <c r="G87" s="280"/>
      <c r="H87" s="280"/>
      <c r="I87" s="107"/>
      <c r="J87" s="107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107"/>
      <c r="J88" s="107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6" t="s">
        <v>20</v>
      </c>
      <c r="D89" s="32"/>
      <c r="E89" s="32"/>
      <c r="F89" s="24" t="str">
        <f>F12</f>
        <v>t.ú. Věžky - Chropyně</v>
      </c>
      <c r="G89" s="32"/>
      <c r="H89" s="32"/>
      <c r="I89" s="109" t="s">
        <v>22</v>
      </c>
      <c r="J89" s="111">
        <f>IF(J12="","",J12)</f>
        <v>0</v>
      </c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07"/>
      <c r="J90" s="107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6" t="s">
        <v>23</v>
      </c>
      <c r="D91" s="32"/>
      <c r="E91" s="32"/>
      <c r="F91" s="24" t="str">
        <f>E15</f>
        <v>SŽDC, s.o. - OŘ Olomouc SEE</v>
      </c>
      <c r="G91" s="32"/>
      <c r="H91" s="32"/>
      <c r="I91" s="109" t="s">
        <v>29</v>
      </c>
      <c r="J91" s="149" t="str">
        <f>E21</f>
        <v>Wlodaz Jiří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6" t="s">
        <v>27</v>
      </c>
      <c r="D92" s="32"/>
      <c r="E92" s="32"/>
      <c r="F92" s="24" t="str">
        <f>IF(E18="","",E18)</f>
        <v>Vyplň údaj</v>
      </c>
      <c r="G92" s="32"/>
      <c r="H92" s="32"/>
      <c r="I92" s="109" t="s">
        <v>31</v>
      </c>
      <c r="J92" s="149" t="str">
        <f>E24</f>
        <v>Ing. Jaroslav Kypús</v>
      </c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107"/>
      <c r="J93" s="107"/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50" t="s">
        <v>92</v>
      </c>
      <c r="D94" s="151"/>
      <c r="E94" s="151"/>
      <c r="F94" s="151"/>
      <c r="G94" s="151"/>
      <c r="H94" s="151"/>
      <c r="I94" s="152" t="s">
        <v>93</v>
      </c>
      <c r="J94" s="152" t="s">
        <v>94</v>
      </c>
      <c r="K94" s="153" t="s">
        <v>95</v>
      </c>
      <c r="L94" s="151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07"/>
      <c r="J95" s="107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54" t="s">
        <v>96</v>
      </c>
      <c r="D96" s="32"/>
      <c r="E96" s="32"/>
      <c r="F96" s="32"/>
      <c r="G96" s="32"/>
      <c r="H96" s="32"/>
      <c r="I96" s="155">
        <f t="shared" ref="I96:J98" si="0">Q122</f>
        <v>0</v>
      </c>
      <c r="J96" s="155">
        <f t="shared" si="0"/>
        <v>0</v>
      </c>
      <c r="K96" s="79">
        <f>K122</f>
        <v>0</v>
      </c>
      <c r="L96" s="32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4" t="s">
        <v>97</v>
      </c>
    </row>
    <row r="97" spans="1:31" s="9" customFormat="1" ht="24.95" customHeight="1">
      <c r="B97" s="156"/>
      <c r="C97" s="157"/>
      <c r="D97" s="158" t="s">
        <v>98</v>
      </c>
      <c r="E97" s="159"/>
      <c r="F97" s="159"/>
      <c r="G97" s="159"/>
      <c r="H97" s="159"/>
      <c r="I97" s="160">
        <f t="shared" si="0"/>
        <v>0</v>
      </c>
      <c r="J97" s="160">
        <f t="shared" si="0"/>
        <v>0</v>
      </c>
      <c r="K97" s="161">
        <f>K123</f>
        <v>0</v>
      </c>
      <c r="L97" s="157"/>
      <c r="M97" s="162"/>
    </row>
    <row r="98" spans="1:31" s="10" customFormat="1" ht="19.899999999999999" customHeight="1">
      <c r="B98" s="163"/>
      <c r="C98" s="164"/>
      <c r="D98" s="165" t="s">
        <v>99</v>
      </c>
      <c r="E98" s="166"/>
      <c r="F98" s="166"/>
      <c r="G98" s="166"/>
      <c r="H98" s="166"/>
      <c r="I98" s="167">
        <f t="shared" si="0"/>
        <v>0</v>
      </c>
      <c r="J98" s="167">
        <f t="shared" si="0"/>
        <v>0</v>
      </c>
      <c r="K98" s="168">
        <f>K124</f>
        <v>0</v>
      </c>
      <c r="L98" s="164"/>
      <c r="M98" s="169"/>
    </row>
    <row r="99" spans="1:31" s="10" customFormat="1" ht="19.899999999999999" customHeight="1">
      <c r="B99" s="163"/>
      <c r="C99" s="164"/>
      <c r="D99" s="165" t="s">
        <v>100</v>
      </c>
      <c r="E99" s="166"/>
      <c r="F99" s="166"/>
      <c r="G99" s="166"/>
      <c r="H99" s="166"/>
      <c r="I99" s="167">
        <f>Q131</f>
        <v>0</v>
      </c>
      <c r="J99" s="167">
        <f>R131</f>
        <v>0</v>
      </c>
      <c r="K99" s="168">
        <f>K131</f>
        <v>0</v>
      </c>
      <c r="L99" s="164"/>
      <c r="M99" s="169"/>
    </row>
    <row r="100" spans="1:31" s="10" customFormat="1" ht="19.899999999999999" customHeight="1">
      <c r="B100" s="163"/>
      <c r="C100" s="164"/>
      <c r="D100" s="165" t="s">
        <v>101</v>
      </c>
      <c r="E100" s="166"/>
      <c r="F100" s="166"/>
      <c r="G100" s="166"/>
      <c r="H100" s="166"/>
      <c r="I100" s="167">
        <f>Q196</f>
        <v>0</v>
      </c>
      <c r="J100" s="167">
        <f>R196</f>
        <v>0</v>
      </c>
      <c r="K100" s="168">
        <f>K196</f>
        <v>0</v>
      </c>
      <c r="L100" s="164"/>
      <c r="M100" s="169"/>
    </row>
    <row r="101" spans="1:31" s="10" customFormat="1" ht="19.899999999999999" customHeight="1">
      <c r="B101" s="163"/>
      <c r="C101" s="164"/>
      <c r="D101" s="165" t="s">
        <v>102</v>
      </c>
      <c r="E101" s="166"/>
      <c r="F101" s="166"/>
      <c r="G101" s="166"/>
      <c r="H101" s="166"/>
      <c r="I101" s="167">
        <f>Q215</f>
        <v>0</v>
      </c>
      <c r="J101" s="167">
        <f>R215</f>
        <v>0</v>
      </c>
      <c r="K101" s="168">
        <f>K215</f>
        <v>0</v>
      </c>
      <c r="L101" s="164"/>
      <c r="M101" s="169"/>
    </row>
    <row r="102" spans="1:31" s="10" customFormat="1" ht="19.899999999999999" customHeight="1">
      <c r="B102" s="163"/>
      <c r="C102" s="164"/>
      <c r="D102" s="165" t="s">
        <v>103</v>
      </c>
      <c r="E102" s="166"/>
      <c r="F102" s="166"/>
      <c r="G102" s="166"/>
      <c r="H102" s="166"/>
      <c r="I102" s="167">
        <f>Q226</f>
        <v>0</v>
      </c>
      <c r="J102" s="167">
        <f>R226</f>
        <v>0</v>
      </c>
      <c r="K102" s="168">
        <f>K226</f>
        <v>0</v>
      </c>
      <c r="L102" s="164"/>
      <c r="M102" s="169"/>
    </row>
    <row r="103" spans="1:31" s="2" customFormat="1" ht="21.75" customHeight="1">
      <c r="A103" s="30"/>
      <c r="B103" s="31"/>
      <c r="C103" s="32"/>
      <c r="D103" s="32"/>
      <c r="E103" s="32"/>
      <c r="F103" s="32"/>
      <c r="G103" s="32"/>
      <c r="H103" s="32"/>
      <c r="I103" s="107"/>
      <c r="J103" s="107"/>
      <c r="K103" s="32"/>
      <c r="L103" s="32"/>
      <c r="M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6.95" customHeight="1">
      <c r="A104" s="30"/>
      <c r="B104" s="50"/>
      <c r="C104" s="51"/>
      <c r="D104" s="51"/>
      <c r="E104" s="51"/>
      <c r="F104" s="51"/>
      <c r="G104" s="51"/>
      <c r="H104" s="51"/>
      <c r="I104" s="145"/>
      <c r="J104" s="145"/>
      <c r="K104" s="51"/>
      <c r="L104" s="51"/>
      <c r="M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8" spans="1:31" s="2" customFormat="1" ht="6.95" customHeight="1">
      <c r="A108" s="30"/>
      <c r="B108" s="52"/>
      <c r="C108" s="53"/>
      <c r="D108" s="53"/>
      <c r="E108" s="53"/>
      <c r="F108" s="53"/>
      <c r="G108" s="53"/>
      <c r="H108" s="53"/>
      <c r="I108" s="148"/>
      <c r="J108" s="148"/>
      <c r="K108" s="53"/>
      <c r="L108" s="53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24.95" customHeight="1">
      <c r="A109" s="30"/>
      <c r="B109" s="31"/>
      <c r="C109" s="20" t="s">
        <v>104</v>
      </c>
      <c r="D109" s="32"/>
      <c r="E109" s="32"/>
      <c r="F109" s="32"/>
      <c r="G109" s="32"/>
      <c r="H109" s="32"/>
      <c r="I109" s="107"/>
      <c r="J109" s="107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107"/>
      <c r="J110" s="107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6" t="s">
        <v>16</v>
      </c>
      <c r="D111" s="32"/>
      <c r="E111" s="32"/>
      <c r="F111" s="32"/>
      <c r="G111" s="32"/>
      <c r="H111" s="32"/>
      <c r="I111" s="107"/>
      <c r="J111" s="107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>
      <c r="A112" s="30"/>
      <c r="B112" s="31"/>
      <c r="C112" s="32"/>
      <c r="D112" s="32"/>
      <c r="E112" s="278" t="str">
        <f>E7</f>
        <v>Oprava TV v úseku Věžky - Chropyně</v>
      </c>
      <c r="F112" s="279"/>
      <c r="G112" s="279"/>
      <c r="H112" s="279"/>
      <c r="I112" s="107"/>
      <c r="J112" s="107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6" t="s">
        <v>87</v>
      </c>
      <c r="D113" s="32"/>
      <c r="E113" s="32"/>
      <c r="F113" s="32"/>
      <c r="G113" s="32"/>
      <c r="H113" s="32"/>
      <c r="I113" s="107"/>
      <c r="J113" s="107"/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6.5" customHeight="1">
      <c r="A114" s="30"/>
      <c r="B114" s="31"/>
      <c r="C114" s="32"/>
      <c r="D114" s="32"/>
      <c r="E114" s="244" t="str">
        <f>E9</f>
        <v>SO 01 - Oprava TV v úseku Věžky - Chropyně</v>
      </c>
      <c r="F114" s="280"/>
      <c r="G114" s="280"/>
      <c r="H114" s="280"/>
      <c r="I114" s="107"/>
      <c r="J114" s="107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2"/>
      <c r="D115" s="32"/>
      <c r="E115" s="32"/>
      <c r="F115" s="32"/>
      <c r="G115" s="32"/>
      <c r="H115" s="32"/>
      <c r="I115" s="107"/>
      <c r="J115" s="107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>
      <c r="A116" s="30"/>
      <c r="B116" s="31"/>
      <c r="C116" s="26" t="s">
        <v>20</v>
      </c>
      <c r="D116" s="32"/>
      <c r="E116" s="32"/>
      <c r="F116" s="24" t="str">
        <f>F12</f>
        <v>t.ú. Věžky - Chropyně</v>
      </c>
      <c r="G116" s="32"/>
      <c r="H116" s="32"/>
      <c r="I116" s="109" t="s">
        <v>22</v>
      </c>
      <c r="J116" s="111">
        <f>IF(J12="","",J12)</f>
        <v>0</v>
      </c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>
      <c r="A117" s="30"/>
      <c r="B117" s="31"/>
      <c r="C117" s="32"/>
      <c r="D117" s="32"/>
      <c r="E117" s="32"/>
      <c r="F117" s="32"/>
      <c r="G117" s="32"/>
      <c r="H117" s="32"/>
      <c r="I117" s="107"/>
      <c r="J117" s="107"/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6" t="s">
        <v>23</v>
      </c>
      <c r="D118" s="32"/>
      <c r="E118" s="32"/>
      <c r="F118" s="24" t="str">
        <f>E15</f>
        <v>SŽDC, s.o. - OŘ Olomouc SEE</v>
      </c>
      <c r="G118" s="32"/>
      <c r="H118" s="32"/>
      <c r="I118" s="109" t="s">
        <v>29</v>
      </c>
      <c r="J118" s="149" t="str">
        <f>E21</f>
        <v>Wlodaz Jiří</v>
      </c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>
      <c r="A119" s="30"/>
      <c r="B119" s="31"/>
      <c r="C119" s="26" t="s">
        <v>27</v>
      </c>
      <c r="D119" s="32"/>
      <c r="E119" s="32"/>
      <c r="F119" s="24" t="str">
        <f>IF(E18="","",E18)</f>
        <v>Vyplň údaj</v>
      </c>
      <c r="G119" s="32"/>
      <c r="H119" s="32"/>
      <c r="I119" s="109" t="s">
        <v>31</v>
      </c>
      <c r="J119" s="149" t="str">
        <f>E24</f>
        <v>Ing. Jaroslav Kypús</v>
      </c>
      <c r="K119" s="32"/>
      <c r="L119" s="32"/>
      <c r="M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0.35" customHeight="1">
      <c r="A120" s="30"/>
      <c r="B120" s="31"/>
      <c r="C120" s="32"/>
      <c r="D120" s="32"/>
      <c r="E120" s="32"/>
      <c r="F120" s="32"/>
      <c r="G120" s="32"/>
      <c r="H120" s="32"/>
      <c r="I120" s="107"/>
      <c r="J120" s="107"/>
      <c r="K120" s="32"/>
      <c r="L120" s="32"/>
      <c r="M120" s="4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1" customFormat="1" ht="29.25" customHeight="1">
      <c r="A121" s="170"/>
      <c r="B121" s="171"/>
      <c r="C121" s="172" t="s">
        <v>105</v>
      </c>
      <c r="D121" s="173" t="s">
        <v>59</v>
      </c>
      <c r="E121" s="173" t="s">
        <v>55</v>
      </c>
      <c r="F121" s="173" t="s">
        <v>56</v>
      </c>
      <c r="G121" s="173" t="s">
        <v>106</v>
      </c>
      <c r="H121" s="173" t="s">
        <v>107</v>
      </c>
      <c r="I121" s="174" t="s">
        <v>108</v>
      </c>
      <c r="J121" s="174" t="s">
        <v>109</v>
      </c>
      <c r="K121" s="173" t="s">
        <v>95</v>
      </c>
      <c r="L121" s="175" t="s">
        <v>110</v>
      </c>
      <c r="M121" s="176"/>
      <c r="N121" s="70" t="s">
        <v>1</v>
      </c>
      <c r="O121" s="71" t="s">
        <v>38</v>
      </c>
      <c r="P121" s="71" t="s">
        <v>111</v>
      </c>
      <c r="Q121" s="71" t="s">
        <v>112</v>
      </c>
      <c r="R121" s="71" t="s">
        <v>113</v>
      </c>
      <c r="S121" s="71" t="s">
        <v>114</v>
      </c>
      <c r="T121" s="71" t="s">
        <v>115</v>
      </c>
      <c r="U121" s="71" t="s">
        <v>116</v>
      </c>
      <c r="V121" s="71" t="s">
        <v>117</v>
      </c>
      <c r="W121" s="71" t="s">
        <v>118</v>
      </c>
      <c r="X121" s="72" t="s">
        <v>119</v>
      </c>
      <c r="Y121" s="170"/>
      <c r="Z121" s="170"/>
      <c r="AA121" s="170"/>
      <c r="AB121" s="170"/>
      <c r="AC121" s="170"/>
      <c r="AD121" s="170"/>
      <c r="AE121" s="170"/>
    </row>
    <row r="122" spans="1:65" s="2" customFormat="1" ht="22.9" customHeight="1">
      <c r="A122" s="30"/>
      <c r="B122" s="31"/>
      <c r="C122" s="77" t="s">
        <v>120</v>
      </c>
      <c r="D122" s="32"/>
      <c r="E122" s="32"/>
      <c r="F122" s="32"/>
      <c r="G122" s="32"/>
      <c r="H122" s="32"/>
      <c r="I122" s="107"/>
      <c r="J122" s="107"/>
      <c r="K122" s="177">
        <f>BK122</f>
        <v>0</v>
      </c>
      <c r="L122" s="32"/>
      <c r="M122" s="35"/>
      <c r="N122" s="73"/>
      <c r="O122" s="178"/>
      <c r="P122" s="74"/>
      <c r="Q122" s="179">
        <f>Q123</f>
        <v>0</v>
      </c>
      <c r="R122" s="179">
        <f>R123</f>
        <v>0</v>
      </c>
      <c r="S122" s="74"/>
      <c r="T122" s="180">
        <f>T123</f>
        <v>0</v>
      </c>
      <c r="U122" s="74"/>
      <c r="V122" s="180">
        <f>V123</f>
        <v>0</v>
      </c>
      <c r="W122" s="74"/>
      <c r="X122" s="181">
        <f>X123</f>
        <v>0</v>
      </c>
      <c r="Y122" s="30"/>
      <c r="Z122" s="30"/>
      <c r="AA122" s="30"/>
      <c r="AB122" s="30"/>
      <c r="AC122" s="30"/>
      <c r="AD122" s="30"/>
      <c r="AE122" s="30"/>
      <c r="AT122" s="14" t="s">
        <v>75</v>
      </c>
      <c r="AU122" s="14" t="s">
        <v>97</v>
      </c>
      <c r="BK122" s="182">
        <f>BK123</f>
        <v>0</v>
      </c>
    </row>
    <row r="123" spans="1:65" s="12" customFormat="1" ht="25.9" customHeight="1">
      <c r="B123" s="183"/>
      <c r="C123" s="184"/>
      <c r="D123" s="185" t="s">
        <v>75</v>
      </c>
      <c r="E123" s="186" t="s">
        <v>121</v>
      </c>
      <c r="F123" s="186" t="s">
        <v>122</v>
      </c>
      <c r="G123" s="184"/>
      <c r="H123" s="184"/>
      <c r="I123" s="187"/>
      <c r="J123" s="187"/>
      <c r="K123" s="188">
        <f>BK123</f>
        <v>0</v>
      </c>
      <c r="L123" s="184"/>
      <c r="M123" s="189"/>
      <c r="N123" s="190"/>
      <c r="O123" s="191"/>
      <c r="P123" s="191"/>
      <c r="Q123" s="192">
        <f>Q124+Q131+Q196+Q215+Q226</f>
        <v>0</v>
      </c>
      <c r="R123" s="192">
        <f>R124+R131+R196+R215+R226</f>
        <v>0</v>
      </c>
      <c r="S123" s="191"/>
      <c r="T123" s="193">
        <f>T124+T131+T196+T215+T226</f>
        <v>0</v>
      </c>
      <c r="U123" s="191"/>
      <c r="V123" s="193">
        <f>V124+V131+V196+V215+V226</f>
        <v>0</v>
      </c>
      <c r="W123" s="191"/>
      <c r="X123" s="194">
        <f>X124+X131+X196+X215+X226</f>
        <v>0</v>
      </c>
      <c r="AR123" s="195" t="s">
        <v>83</v>
      </c>
      <c r="AT123" s="196" t="s">
        <v>75</v>
      </c>
      <c r="AU123" s="196" t="s">
        <v>76</v>
      </c>
      <c r="AY123" s="195" t="s">
        <v>123</v>
      </c>
      <c r="BK123" s="197">
        <f>BK124+BK131+BK196+BK215+BK226</f>
        <v>0</v>
      </c>
    </row>
    <row r="124" spans="1:65" s="12" customFormat="1" ht="22.9" customHeight="1">
      <c r="B124" s="183"/>
      <c r="C124" s="184"/>
      <c r="D124" s="185" t="s">
        <v>75</v>
      </c>
      <c r="E124" s="198" t="s">
        <v>83</v>
      </c>
      <c r="F124" s="198" t="s">
        <v>124</v>
      </c>
      <c r="G124" s="184"/>
      <c r="H124" s="184"/>
      <c r="I124" s="187"/>
      <c r="J124" s="187"/>
      <c r="K124" s="199">
        <f>BK124</f>
        <v>0</v>
      </c>
      <c r="L124" s="184"/>
      <c r="M124" s="189"/>
      <c r="N124" s="190"/>
      <c r="O124" s="191"/>
      <c r="P124" s="191"/>
      <c r="Q124" s="192">
        <f>SUM(Q125:Q130)</f>
        <v>0</v>
      </c>
      <c r="R124" s="192">
        <f>SUM(R125:R130)</f>
        <v>0</v>
      </c>
      <c r="S124" s="191"/>
      <c r="T124" s="193">
        <f>SUM(T125:T130)</f>
        <v>0</v>
      </c>
      <c r="U124" s="191"/>
      <c r="V124" s="193">
        <f>SUM(V125:V130)</f>
        <v>0</v>
      </c>
      <c r="W124" s="191"/>
      <c r="X124" s="194">
        <f>SUM(X125:X130)</f>
        <v>0</v>
      </c>
      <c r="AR124" s="195" t="s">
        <v>83</v>
      </c>
      <c r="AT124" s="196" t="s">
        <v>75</v>
      </c>
      <c r="AU124" s="196" t="s">
        <v>83</v>
      </c>
      <c r="AY124" s="195" t="s">
        <v>123</v>
      </c>
      <c r="BK124" s="197">
        <f>SUM(BK125:BK130)</f>
        <v>0</v>
      </c>
    </row>
    <row r="125" spans="1:65" s="2" customFormat="1" ht="24" customHeight="1">
      <c r="A125" s="30"/>
      <c r="B125" s="31"/>
      <c r="C125" s="200" t="s">
        <v>83</v>
      </c>
      <c r="D125" s="200" t="s">
        <v>125</v>
      </c>
      <c r="E125" s="201" t="s">
        <v>126</v>
      </c>
      <c r="F125" s="202" t="s">
        <v>127</v>
      </c>
      <c r="G125" s="203" t="s">
        <v>128</v>
      </c>
      <c r="H125" s="204">
        <v>5</v>
      </c>
      <c r="I125" s="205"/>
      <c r="J125" s="206"/>
      <c r="K125" s="204">
        <f>ROUND(P125*H125,2)</f>
        <v>0</v>
      </c>
      <c r="L125" s="202" t="s">
        <v>129</v>
      </c>
      <c r="M125" s="207"/>
      <c r="N125" s="208" t="s">
        <v>1</v>
      </c>
      <c r="O125" s="209" t="s">
        <v>39</v>
      </c>
      <c r="P125" s="210">
        <f>I125+J125</f>
        <v>0</v>
      </c>
      <c r="Q125" s="210">
        <f>ROUND(I125*H125,2)</f>
        <v>0</v>
      </c>
      <c r="R125" s="210">
        <f>ROUND(J125*H125,2)</f>
        <v>0</v>
      </c>
      <c r="S125" s="66"/>
      <c r="T125" s="211">
        <f>S125*H125</f>
        <v>0</v>
      </c>
      <c r="U125" s="211">
        <v>0</v>
      </c>
      <c r="V125" s="211">
        <f>U125*H125</f>
        <v>0</v>
      </c>
      <c r="W125" s="211">
        <v>0</v>
      </c>
      <c r="X125" s="212">
        <f>W125*H125</f>
        <v>0</v>
      </c>
      <c r="Y125" s="30"/>
      <c r="Z125" s="30"/>
      <c r="AA125" s="30"/>
      <c r="AB125" s="30"/>
      <c r="AC125" s="30"/>
      <c r="AD125" s="30"/>
      <c r="AE125" s="30"/>
      <c r="AR125" s="213" t="s">
        <v>130</v>
      </c>
      <c r="AT125" s="213" t="s">
        <v>125</v>
      </c>
      <c r="AU125" s="213" t="s">
        <v>85</v>
      </c>
      <c r="AY125" s="14" t="s">
        <v>123</v>
      </c>
      <c r="BE125" s="214">
        <f>IF(O125="základní",K125,0)</f>
        <v>0</v>
      </c>
      <c r="BF125" s="214">
        <f>IF(O125="snížená",K125,0)</f>
        <v>0</v>
      </c>
      <c r="BG125" s="214">
        <f>IF(O125="zákl. přenesená",K125,0)</f>
        <v>0</v>
      </c>
      <c r="BH125" s="214">
        <f>IF(O125="sníž. přenesená",K125,0)</f>
        <v>0</v>
      </c>
      <c r="BI125" s="214">
        <f>IF(O125="nulová",K125,0)</f>
        <v>0</v>
      </c>
      <c r="BJ125" s="14" t="s">
        <v>83</v>
      </c>
      <c r="BK125" s="214">
        <f>ROUND(P125*H125,2)</f>
        <v>0</v>
      </c>
      <c r="BL125" s="14" t="s">
        <v>131</v>
      </c>
      <c r="BM125" s="213" t="s">
        <v>132</v>
      </c>
    </row>
    <row r="126" spans="1:65" s="2" customFormat="1" ht="19.5">
      <c r="A126" s="30"/>
      <c r="B126" s="31"/>
      <c r="C126" s="32"/>
      <c r="D126" s="215" t="s">
        <v>133</v>
      </c>
      <c r="E126" s="32"/>
      <c r="F126" s="216" t="s">
        <v>127</v>
      </c>
      <c r="G126" s="32"/>
      <c r="H126" s="32"/>
      <c r="I126" s="107"/>
      <c r="J126" s="107"/>
      <c r="K126" s="32"/>
      <c r="L126" s="32"/>
      <c r="M126" s="35"/>
      <c r="N126" s="217"/>
      <c r="O126" s="218"/>
      <c r="P126" s="66"/>
      <c r="Q126" s="66"/>
      <c r="R126" s="66"/>
      <c r="S126" s="66"/>
      <c r="T126" s="66"/>
      <c r="U126" s="66"/>
      <c r="V126" s="66"/>
      <c r="W126" s="66"/>
      <c r="X126" s="67"/>
      <c r="Y126" s="30"/>
      <c r="Z126" s="30"/>
      <c r="AA126" s="30"/>
      <c r="AB126" s="30"/>
      <c r="AC126" s="30"/>
      <c r="AD126" s="30"/>
      <c r="AE126" s="30"/>
      <c r="AT126" s="14" t="s">
        <v>133</v>
      </c>
      <c r="AU126" s="14" t="s">
        <v>85</v>
      </c>
    </row>
    <row r="127" spans="1:65" s="2" customFormat="1" ht="24" customHeight="1">
      <c r="A127" s="30"/>
      <c r="B127" s="31"/>
      <c r="C127" s="219" t="s">
        <v>85</v>
      </c>
      <c r="D127" s="219" t="s">
        <v>134</v>
      </c>
      <c r="E127" s="220" t="s">
        <v>135</v>
      </c>
      <c r="F127" s="221" t="s">
        <v>136</v>
      </c>
      <c r="G127" s="222" t="s">
        <v>137</v>
      </c>
      <c r="H127" s="223">
        <v>31</v>
      </c>
      <c r="I127" s="224"/>
      <c r="J127" s="224"/>
      <c r="K127" s="223">
        <f>ROUND(P127*H127,2)</f>
        <v>0</v>
      </c>
      <c r="L127" s="221" t="s">
        <v>129</v>
      </c>
      <c r="M127" s="35"/>
      <c r="N127" s="225" t="s">
        <v>1</v>
      </c>
      <c r="O127" s="209" t="s">
        <v>39</v>
      </c>
      <c r="P127" s="210">
        <f>I127+J127</f>
        <v>0</v>
      </c>
      <c r="Q127" s="210">
        <f>ROUND(I127*H127,2)</f>
        <v>0</v>
      </c>
      <c r="R127" s="210">
        <f>ROUND(J127*H127,2)</f>
        <v>0</v>
      </c>
      <c r="S127" s="66"/>
      <c r="T127" s="211">
        <f>S127*H127</f>
        <v>0</v>
      </c>
      <c r="U127" s="211">
        <v>0</v>
      </c>
      <c r="V127" s="211">
        <f>U127*H127</f>
        <v>0</v>
      </c>
      <c r="W127" s="211">
        <v>0</v>
      </c>
      <c r="X127" s="212">
        <f>W127*H127</f>
        <v>0</v>
      </c>
      <c r="Y127" s="30"/>
      <c r="Z127" s="30"/>
      <c r="AA127" s="30"/>
      <c r="AB127" s="30"/>
      <c r="AC127" s="30"/>
      <c r="AD127" s="30"/>
      <c r="AE127" s="30"/>
      <c r="AR127" s="213" t="s">
        <v>131</v>
      </c>
      <c r="AT127" s="213" t="s">
        <v>134</v>
      </c>
      <c r="AU127" s="213" t="s">
        <v>85</v>
      </c>
      <c r="AY127" s="14" t="s">
        <v>123</v>
      </c>
      <c r="BE127" s="214">
        <f>IF(O127="základní",K127,0)</f>
        <v>0</v>
      </c>
      <c r="BF127" s="214">
        <f>IF(O127="snížená",K127,0)</f>
        <v>0</v>
      </c>
      <c r="BG127" s="214">
        <f>IF(O127="zákl. přenesená",K127,0)</f>
        <v>0</v>
      </c>
      <c r="BH127" s="214">
        <f>IF(O127="sníž. přenesená",K127,0)</f>
        <v>0</v>
      </c>
      <c r="BI127" s="214">
        <f>IF(O127="nulová",K127,0)</f>
        <v>0</v>
      </c>
      <c r="BJ127" s="14" t="s">
        <v>83</v>
      </c>
      <c r="BK127" s="214">
        <f>ROUND(P127*H127,2)</f>
        <v>0</v>
      </c>
      <c r="BL127" s="14" t="s">
        <v>131</v>
      </c>
      <c r="BM127" s="213" t="s">
        <v>138</v>
      </c>
    </row>
    <row r="128" spans="1:65" s="2" customFormat="1" ht="11.25">
      <c r="A128" s="30"/>
      <c r="B128" s="31"/>
      <c r="C128" s="32"/>
      <c r="D128" s="215" t="s">
        <v>133</v>
      </c>
      <c r="E128" s="32"/>
      <c r="F128" s="216" t="s">
        <v>136</v>
      </c>
      <c r="G128" s="32"/>
      <c r="H128" s="32"/>
      <c r="I128" s="107"/>
      <c r="J128" s="107"/>
      <c r="K128" s="32"/>
      <c r="L128" s="32"/>
      <c r="M128" s="35"/>
      <c r="N128" s="217"/>
      <c r="O128" s="218"/>
      <c r="P128" s="66"/>
      <c r="Q128" s="66"/>
      <c r="R128" s="66"/>
      <c r="S128" s="66"/>
      <c r="T128" s="66"/>
      <c r="U128" s="66"/>
      <c r="V128" s="66"/>
      <c r="W128" s="66"/>
      <c r="X128" s="67"/>
      <c r="Y128" s="30"/>
      <c r="Z128" s="30"/>
      <c r="AA128" s="30"/>
      <c r="AB128" s="30"/>
      <c r="AC128" s="30"/>
      <c r="AD128" s="30"/>
      <c r="AE128" s="30"/>
      <c r="AT128" s="14" t="s">
        <v>133</v>
      </c>
      <c r="AU128" s="14" t="s">
        <v>85</v>
      </c>
    </row>
    <row r="129" spans="1:65" s="2" customFormat="1" ht="24" customHeight="1">
      <c r="A129" s="30"/>
      <c r="B129" s="31"/>
      <c r="C129" s="219" t="s">
        <v>139</v>
      </c>
      <c r="D129" s="219" t="s">
        <v>134</v>
      </c>
      <c r="E129" s="220" t="s">
        <v>140</v>
      </c>
      <c r="F129" s="221" t="s">
        <v>141</v>
      </c>
      <c r="G129" s="222" t="s">
        <v>142</v>
      </c>
      <c r="H129" s="223">
        <v>10</v>
      </c>
      <c r="I129" s="224"/>
      <c r="J129" s="224"/>
      <c r="K129" s="223">
        <f>ROUND(P129*H129,2)</f>
        <v>0</v>
      </c>
      <c r="L129" s="221" t="s">
        <v>129</v>
      </c>
      <c r="M129" s="35"/>
      <c r="N129" s="225" t="s">
        <v>1</v>
      </c>
      <c r="O129" s="209" t="s">
        <v>39</v>
      </c>
      <c r="P129" s="210">
        <f>I129+J129</f>
        <v>0</v>
      </c>
      <c r="Q129" s="210">
        <f>ROUND(I129*H129,2)</f>
        <v>0</v>
      </c>
      <c r="R129" s="210">
        <f>ROUND(J129*H129,2)</f>
        <v>0</v>
      </c>
      <c r="S129" s="66"/>
      <c r="T129" s="211">
        <f>S129*H129</f>
        <v>0</v>
      </c>
      <c r="U129" s="211">
        <v>0</v>
      </c>
      <c r="V129" s="211">
        <f>U129*H129</f>
        <v>0</v>
      </c>
      <c r="W129" s="211">
        <v>0</v>
      </c>
      <c r="X129" s="212">
        <f>W129*H129</f>
        <v>0</v>
      </c>
      <c r="Y129" s="30"/>
      <c r="Z129" s="30"/>
      <c r="AA129" s="30"/>
      <c r="AB129" s="30"/>
      <c r="AC129" s="30"/>
      <c r="AD129" s="30"/>
      <c r="AE129" s="30"/>
      <c r="AR129" s="213" t="s">
        <v>131</v>
      </c>
      <c r="AT129" s="213" t="s">
        <v>134</v>
      </c>
      <c r="AU129" s="213" t="s">
        <v>85</v>
      </c>
      <c r="AY129" s="14" t="s">
        <v>123</v>
      </c>
      <c r="BE129" s="214">
        <f>IF(O129="základní",K129,0)</f>
        <v>0</v>
      </c>
      <c r="BF129" s="214">
        <f>IF(O129="snížená",K129,0)</f>
        <v>0</v>
      </c>
      <c r="BG129" s="214">
        <f>IF(O129="zákl. přenesená",K129,0)</f>
        <v>0</v>
      </c>
      <c r="BH129" s="214">
        <f>IF(O129="sníž. přenesená",K129,0)</f>
        <v>0</v>
      </c>
      <c r="BI129" s="214">
        <f>IF(O129="nulová",K129,0)</f>
        <v>0</v>
      </c>
      <c r="BJ129" s="14" t="s">
        <v>83</v>
      </c>
      <c r="BK129" s="214">
        <f>ROUND(P129*H129,2)</f>
        <v>0</v>
      </c>
      <c r="BL129" s="14" t="s">
        <v>131</v>
      </c>
      <c r="BM129" s="213" t="s">
        <v>143</v>
      </c>
    </row>
    <row r="130" spans="1:65" s="2" customFormat="1" ht="11.25">
      <c r="A130" s="30"/>
      <c r="B130" s="31"/>
      <c r="C130" s="32"/>
      <c r="D130" s="215" t="s">
        <v>133</v>
      </c>
      <c r="E130" s="32"/>
      <c r="F130" s="216" t="s">
        <v>141</v>
      </c>
      <c r="G130" s="32"/>
      <c r="H130" s="32"/>
      <c r="I130" s="107"/>
      <c r="J130" s="107"/>
      <c r="K130" s="32"/>
      <c r="L130" s="32"/>
      <c r="M130" s="35"/>
      <c r="N130" s="217"/>
      <c r="O130" s="218"/>
      <c r="P130" s="66"/>
      <c r="Q130" s="66"/>
      <c r="R130" s="66"/>
      <c r="S130" s="66"/>
      <c r="T130" s="66"/>
      <c r="U130" s="66"/>
      <c r="V130" s="66"/>
      <c r="W130" s="66"/>
      <c r="X130" s="67"/>
      <c r="Y130" s="30"/>
      <c r="Z130" s="30"/>
      <c r="AA130" s="30"/>
      <c r="AB130" s="30"/>
      <c r="AC130" s="30"/>
      <c r="AD130" s="30"/>
      <c r="AE130" s="30"/>
      <c r="AT130" s="14" t="s">
        <v>133</v>
      </c>
      <c r="AU130" s="14" t="s">
        <v>85</v>
      </c>
    </row>
    <row r="131" spans="1:65" s="12" customFormat="1" ht="22.9" customHeight="1">
      <c r="B131" s="183"/>
      <c r="C131" s="184"/>
      <c r="D131" s="185" t="s">
        <v>75</v>
      </c>
      <c r="E131" s="198" t="s">
        <v>85</v>
      </c>
      <c r="F131" s="198" t="s">
        <v>144</v>
      </c>
      <c r="G131" s="184"/>
      <c r="H131" s="184"/>
      <c r="I131" s="187"/>
      <c r="J131" s="187"/>
      <c r="K131" s="199">
        <f>BK131</f>
        <v>0</v>
      </c>
      <c r="L131" s="184"/>
      <c r="M131" s="189"/>
      <c r="N131" s="190"/>
      <c r="O131" s="191"/>
      <c r="P131" s="191"/>
      <c r="Q131" s="192">
        <f>SUM(Q132:Q195)</f>
        <v>0</v>
      </c>
      <c r="R131" s="192">
        <f>SUM(R132:R195)</f>
        <v>0</v>
      </c>
      <c r="S131" s="191"/>
      <c r="T131" s="193">
        <f>SUM(T132:T195)</f>
        <v>0</v>
      </c>
      <c r="U131" s="191"/>
      <c r="V131" s="193">
        <f>SUM(V132:V195)</f>
        <v>0</v>
      </c>
      <c r="W131" s="191"/>
      <c r="X131" s="194">
        <f>SUM(X132:X195)</f>
        <v>0</v>
      </c>
      <c r="AR131" s="195" t="s">
        <v>83</v>
      </c>
      <c r="AT131" s="196" t="s">
        <v>75</v>
      </c>
      <c r="AU131" s="196" t="s">
        <v>83</v>
      </c>
      <c r="AY131" s="195" t="s">
        <v>123</v>
      </c>
      <c r="BK131" s="197">
        <f>SUM(BK132:BK195)</f>
        <v>0</v>
      </c>
    </row>
    <row r="132" spans="1:65" s="2" customFormat="1" ht="24" customHeight="1">
      <c r="A132" s="30"/>
      <c r="B132" s="31"/>
      <c r="C132" s="200" t="s">
        <v>131</v>
      </c>
      <c r="D132" s="200" t="s">
        <v>125</v>
      </c>
      <c r="E132" s="201" t="s">
        <v>145</v>
      </c>
      <c r="F132" s="202" t="s">
        <v>146</v>
      </c>
      <c r="G132" s="203" t="s">
        <v>137</v>
      </c>
      <c r="H132" s="204">
        <v>8</v>
      </c>
      <c r="I132" s="205"/>
      <c r="J132" s="206"/>
      <c r="K132" s="204">
        <f>ROUND(P132*H132,2)</f>
        <v>0</v>
      </c>
      <c r="L132" s="202" t="s">
        <v>129</v>
      </c>
      <c r="M132" s="207"/>
      <c r="N132" s="208" t="s">
        <v>1</v>
      </c>
      <c r="O132" s="209" t="s">
        <v>39</v>
      </c>
      <c r="P132" s="210">
        <f>I132+J132</f>
        <v>0</v>
      </c>
      <c r="Q132" s="210">
        <f>ROUND(I132*H132,2)</f>
        <v>0</v>
      </c>
      <c r="R132" s="210">
        <f>ROUND(J132*H132,2)</f>
        <v>0</v>
      </c>
      <c r="S132" s="66"/>
      <c r="T132" s="211">
        <f>S132*H132</f>
        <v>0</v>
      </c>
      <c r="U132" s="211">
        <v>0</v>
      </c>
      <c r="V132" s="211">
        <f>U132*H132</f>
        <v>0</v>
      </c>
      <c r="W132" s="211">
        <v>0</v>
      </c>
      <c r="X132" s="212">
        <f>W132*H132</f>
        <v>0</v>
      </c>
      <c r="Y132" s="30"/>
      <c r="Z132" s="30"/>
      <c r="AA132" s="30"/>
      <c r="AB132" s="30"/>
      <c r="AC132" s="30"/>
      <c r="AD132" s="30"/>
      <c r="AE132" s="30"/>
      <c r="AR132" s="213" t="s">
        <v>130</v>
      </c>
      <c r="AT132" s="213" t="s">
        <v>125</v>
      </c>
      <c r="AU132" s="213" t="s">
        <v>85</v>
      </c>
      <c r="AY132" s="14" t="s">
        <v>123</v>
      </c>
      <c r="BE132" s="214">
        <f>IF(O132="základní",K132,0)</f>
        <v>0</v>
      </c>
      <c r="BF132" s="214">
        <f>IF(O132="snížená",K132,0)</f>
        <v>0</v>
      </c>
      <c r="BG132" s="214">
        <f>IF(O132="zákl. přenesená",K132,0)</f>
        <v>0</v>
      </c>
      <c r="BH132" s="214">
        <f>IF(O132="sníž. přenesená",K132,0)</f>
        <v>0</v>
      </c>
      <c r="BI132" s="214">
        <f>IF(O132="nulová",K132,0)</f>
        <v>0</v>
      </c>
      <c r="BJ132" s="14" t="s">
        <v>83</v>
      </c>
      <c r="BK132" s="214">
        <f>ROUND(P132*H132,2)</f>
        <v>0</v>
      </c>
      <c r="BL132" s="14" t="s">
        <v>131</v>
      </c>
      <c r="BM132" s="213" t="s">
        <v>147</v>
      </c>
    </row>
    <row r="133" spans="1:65" s="2" customFormat="1" ht="11.25">
      <c r="A133" s="30"/>
      <c r="B133" s="31"/>
      <c r="C133" s="32"/>
      <c r="D133" s="215" t="s">
        <v>133</v>
      </c>
      <c r="E133" s="32"/>
      <c r="F133" s="216" t="s">
        <v>146</v>
      </c>
      <c r="G133" s="32"/>
      <c r="H133" s="32"/>
      <c r="I133" s="107"/>
      <c r="J133" s="107"/>
      <c r="K133" s="32"/>
      <c r="L133" s="32"/>
      <c r="M133" s="35"/>
      <c r="N133" s="217"/>
      <c r="O133" s="218"/>
      <c r="P133" s="66"/>
      <c r="Q133" s="66"/>
      <c r="R133" s="66"/>
      <c r="S133" s="66"/>
      <c r="T133" s="66"/>
      <c r="U133" s="66"/>
      <c r="V133" s="66"/>
      <c r="W133" s="66"/>
      <c r="X133" s="67"/>
      <c r="Y133" s="30"/>
      <c r="Z133" s="30"/>
      <c r="AA133" s="30"/>
      <c r="AB133" s="30"/>
      <c r="AC133" s="30"/>
      <c r="AD133" s="30"/>
      <c r="AE133" s="30"/>
      <c r="AT133" s="14" t="s">
        <v>133</v>
      </c>
      <c r="AU133" s="14" t="s">
        <v>85</v>
      </c>
    </row>
    <row r="134" spans="1:65" s="2" customFormat="1" ht="24" customHeight="1">
      <c r="A134" s="30"/>
      <c r="B134" s="31"/>
      <c r="C134" s="219" t="s">
        <v>148</v>
      </c>
      <c r="D134" s="219" t="s">
        <v>134</v>
      </c>
      <c r="E134" s="220" t="s">
        <v>149</v>
      </c>
      <c r="F134" s="221" t="s">
        <v>150</v>
      </c>
      <c r="G134" s="222" t="s">
        <v>137</v>
      </c>
      <c r="H134" s="223">
        <v>8</v>
      </c>
      <c r="I134" s="224"/>
      <c r="J134" s="224"/>
      <c r="K134" s="223">
        <f>ROUND(P134*H134,2)</f>
        <v>0</v>
      </c>
      <c r="L134" s="221" t="s">
        <v>129</v>
      </c>
      <c r="M134" s="35"/>
      <c r="N134" s="225" t="s">
        <v>1</v>
      </c>
      <c r="O134" s="209" t="s">
        <v>39</v>
      </c>
      <c r="P134" s="210">
        <f>I134+J134</f>
        <v>0</v>
      </c>
      <c r="Q134" s="210">
        <f>ROUND(I134*H134,2)</f>
        <v>0</v>
      </c>
      <c r="R134" s="210">
        <f>ROUND(J134*H134,2)</f>
        <v>0</v>
      </c>
      <c r="S134" s="66"/>
      <c r="T134" s="211">
        <f>S134*H134</f>
        <v>0</v>
      </c>
      <c r="U134" s="211">
        <v>0</v>
      </c>
      <c r="V134" s="211">
        <f>U134*H134</f>
        <v>0</v>
      </c>
      <c r="W134" s="211">
        <v>0</v>
      </c>
      <c r="X134" s="212">
        <f>W134*H134</f>
        <v>0</v>
      </c>
      <c r="Y134" s="30"/>
      <c r="Z134" s="30"/>
      <c r="AA134" s="30"/>
      <c r="AB134" s="30"/>
      <c r="AC134" s="30"/>
      <c r="AD134" s="30"/>
      <c r="AE134" s="30"/>
      <c r="AR134" s="213" t="s">
        <v>131</v>
      </c>
      <c r="AT134" s="213" t="s">
        <v>134</v>
      </c>
      <c r="AU134" s="213" t="s">
        <v>85</v>
      </c>
      <c r="AY134" s="14" t="s">
        <v>123</v>
      </c>
      <c r="BE134" s="214">
        <f>IF(O134="základní",K134,0)</f>
        <v>0</v>
      </c>
      <c r="BF134" s="214">
        <f>IF(O134="snížená",K134,0)</f>
        <v>0</v>
      </c>
      <c r="BG134" s="214">
        <f>IF(O134="zákl. přenesená",K134,0)</f>
        <v>0</v>
      </c>
      <c r="BH134" s="214">
        <f>IF(O134="sníž. přenesená",K134,0)</f>
        <v>0</v>
      </c>
      <c r="BI134" s="214">
        <f>IF(O134="nulová",K134,0)</f>
        <v>0</v>
      </c>
      <c r="BJ134" s="14" t="s">
        <v>83</v>
      </c>
      <c r="BK134" s="214">
        <f>ROUND(P134*H134,2)</f>
        <v>0</v>
      </c>
      <c r="BL134" s="14" t="s">
        <v>131</v>
      </c>
      <c r="BM134" s="213" t="s">
        <v>151</v>
      </c>
    </row>
    <row r="135" spans="1:65" s="2" customFormat="1" ht="11.25">
      <c r="A135" s="30"/>
      <c r="B135" s="31"/>
      <c r="C135" s="32"/>
      <c r="D135" s="215" t="s">
        <v>133</v>
      </c>
      <c r="E135" s="32"/>
      <c r="F135" s="216" t="s">
        <v>150</v>
      </c>
      <c r="G135" s="32"/>
      <c r="H135" s="32"/>
      <c r="I135" s="107"/>
      <c r="J135" s="107"/>
      <c r="K135" s="32"/>
      <c r="L135" s="32"/>
      <c r="M135" s="35"/>
      <c r="N135" s="217"/>
      <c r="O135" s="218"/>
      <c r="P135" s="66"/>
      <c r="Q135" s="66"/>
      <c r="R135" s="66"/>
      <c r="S135" s="66"/>
      <c r="T135" s="66"/>
      <c r="U135" s="66"/>
      <c r="V135" s="66"/>
      <c r="W135" s="66"/>
      <c r="X135" s="67"/>
      <c r="Y135" s="30"/>
      <c r="Z135" s="30"/>
      <c r="AA135" s="30"/>
      <c r="AB135" s="30"/>
      <c r="AC135" s="30"/>
      <c r="AD135" s="30"/>
      <c r="AE135" s="30"/>
      <c r="AT135" s="14" t="s">
        <v>133</v>
      </c>
      <c r="AU135" s="14" t="s">
        <v>85</v>
      </c>
    </row>
    <row r="136" spans="1:65" s="2" customFormat="1" ht="24" customHeight="1">
      <c r="A136" s="30"/>
      <c r="B136" s="31"/>
      <c r="C136" s="200" t="s">
        <v>152</v>
      </c>
      <c r="D136" s="200" t="s">
        <v>125</v>
      </c>
      <c r="E136" s="201" t="s">
        <v>153</v>
      </c>
      <c r="F136" s="202" t="s">
        <v>154</v>
      </c>
      <c r="G136" s="203" t="s">
        <v>137</v>
      </c>
      <c r="H136" s="204">
        <v>58</v>
      </c>
      <c r="I136" s="205"/>
      <c r="J136" s="206"/>
      <c r="K136" s="204">
        <f>ROUND(P136*H136,2)</f>
        <v>0</v>
      </c>
      <c r="L136" s="202" t="s">
        <v>129</v>
      </c>
      <c r="M136" s="207"/>
      <c r="N136" s="208" t="s">
        <v>1</v>
      </c>
      <c r="O136" s="209" t="s">
        <v>39</v>
      </c>
      <c r="P136" s="210">
        <f>I136+J136</f>
        <v>0</v>
      </c>
      <c r="Q136" s="210">
        <f>ROUND(I136*H136,2)</f>
        <v>0</v>
      </c>
      <c r="R136" s="210">
        <f>ROUND(J136*H136,2)</f>
        <v>0</v>
      </c>
      <c r="S136" s="66"/>
      <c r="T136" s="211">
        <f>S136*H136</f>
        <v>0</v>
      </c>
      <c r="U136" s="211">
        <v>0</v>
      </c>
      <c r="V136" s="211">
        <f>U136*H136</f>
        <v>0</v>
      </c>
      <c r="W136" s="211">
        <v>0</v>
      </c>
      <c r="X136" s="212">
        <f>W136*H136</f>
        <v>0</v>
      </c>
      <c r="Y136" s="30"/>
      <c r="Z136" s="30"/>
      <c r="AA136" s="30"/>
      <c r="AB136" s="30"/>
      <c r="AC136" s="30"/>
      <c r="AD136" s="30"/>
      <c r="AE136" s="30"/>
      <c r="AR136" s="213" t="s">
        <v>130</v>
      </c>
      <c r="AT136" s="213" t="s">
        <v>125</v>
      </c>
      <c r="AU136" s="213" t="s">
        <v>85</v>
      </c>
      <c r="AY136" s="14" t="s">
        <v>123</v>
      </c>
      <c r="BE136" s="214">
        <f>IF(O136="základní",K136,0)</f>
        <v>0</v>
      </c>
      <c r="BF136" s="214">
        <f>IF(O136="snížená",K136,0)</f>
        <v>0</v>
      </c>
      <c r="BG136" s="214">
        <f>IF(O136="zákl. přenesená",K136,0)</f>
        <v>0</v>
      </c>
      <c r="BH136" s="214">
        <f>IF(O136="sníž. přenesená",K136,0)</f>
        <v>0</v>
      </c>
      <c r="BI136" s="214">
        <f>IF(O136="nulová",K136,0)</f>
        <v>0</v>
      </c>
      <c r="BJ136" s="14" t="s">
        <v>83</v>
      </c>
      <c r="BK136" s="214">
        <f>ROUND(P136*H136,2)</f>
        <v>0</v>
      </c>
      <c r="BL136" s="14" t="s">
        <v>131</v>
      </c>
      <c r="BM136" s="213" t="s">
        <v>155</v>
      </c>
    </row>
    <row r="137" spans="1:65" s="2" customFormat="1" ht="11.25">
      <c r="A137" s="30"/>
      <c r="B137" s="31"/>
      <c r="C137" s="32"/>
      <c r="D137" s="215" t="s">
        <v>133</v>
      </c>
      <c r="E137" s="32"/>
      <c r="F137" s="216" t="s">
        <v>154</v>
      </c>
      <c r="G137" s="32"/>
      <c r="H137" s="32"/>
      <c r="I137" s="107"/>
      <c r="J137" s="107"/>
      <c r="K137" s="32"/>
      <c r="L137" s="32"/>
      <c r="M137" s="35"/>
      <c r="N137" s="217"/>
      <c r="O137" s="218"/>
      <c r="P137" s="66"/>
      <c r="Q137" s="66"/>
      <c r="R137" s="66"/>
      <c r="S137" s="66"/>
      <c r="T137" s="66"/>
      <c r="U137" s="66"/>
      <c r="V137" s="66"/>
      <c r="W137" s="66"/>
      <c r="X137" s="67"/>
      <c r="Y137" s="30"/>
      <c r="Z137" s="30"/>
      <c r="AA137" s="30"/>
      <c r="AB137" s="30"/>
      <c r="AC137" s="30"/>
      <c r="AD137" s="30"/>
      <c r="AE137" s="30"/>
      <c r="AT137" s="14" t="s">
        <v>133</v>
      </c>
      <c r="AU137" s="14" t="s">
        <v>85</v>
      </c>
    </row>
    <row r="138" spans="1:65" s="2" customFormat="1" ht="24" customHeight="1">
      <c r="A138" s="30"/>
      <c r="B138" s="31"/>
      <c r="C138" s="219" t="s">
        <v>156</v>
      </c>
      <c r="D138" s="219" t="s">
        <v>134</v>
      </c>
      <c r="E138" s="220" t="s">
        <v>157</v>
      </c>
      <c r="F138" s="221" t="s">
        <v>158</v>
      </c>
      <c r="G138" s="222" t="s">
        <v>137</v>
      </c>
      <c r="H138" s="223">
        <v>58</v>
      </c>
      <c r="I138" s="224"/>
      <c r="J138" s="224"/>
      <c r="K138" s="223">
        <f>ROUND(P138*H138,2)</f>
        <v>0</v>
      </c>
      <c r="L138" s="221" t="s">
        <v>129</v>
      </c>
      <c r="M138" s="35"/>
      <c r="N138" s="225" t="s">
        <v>1</v>
      </c>
      <c r="O138" s="209" t="s">
        <v>39</v>
      </c>
      <c r="P138" s="210">
        <f>I138+J138</f>
        <v>0</v>
      </c>
      <c r="Q138" s="210">
        <f>ROUND(I138*H138,2)</f>
        <v>0</v>
      </c>
      <c r="R138" s="210">
        <f>ROUND(J138*H138,2)</f>
        <v>0</v>
      </c>
      <c r="S138" s="66"/>
      <c r="T138" s="211">
        <f>S138*H138</f>
        <v>0</v>
      </c>
      <c r="U138" s="211">
        <v>0</v>
      </c>
      <c r="V138" s="211">
        <f>U138*H138</f>
        <v>0</v>
      </c>
      <c r="W138" s="211">
        <v>0</v>
      </c>
      <c r="X138" s="212">
        <f>W138*H138</f>
        <v>0</v>
      </c>
      <c r="Y138" s="30"/>
      <c r="Z138" s="30"/>
      <c r="AA138" s="30"/>
      <c r="AB138" s="30"/>
      <c r="AC138" s="30"/>
      <c r="AD138" s="30"/>
      <c r="AE138" s="30"/>
      <c r="AR138" s="213" t="s">
        <v>131</v>
      </c>
      <c r="AT138" s="213" t="s">
        <v>134</v>
      </c>
      <c r="AU138" s="213" t="s">
        <v>85</v>
      </c>
      <c r="AY138" s="14" t="s">
        <v>123</v>
      </c>
      <c r="BE138" s="214">
        <f>IF(O138="základní",K138,0)</f>
        <v>0</v>
      </c>
      <c r="BF138" s="214">
        <f>IF(O138="snížená",K138,0)</f>
        <v>0</v>
      </c>
      <c r="BG138" s="214">
        <f>IF(O138="zákl. přenesená",K138,0)</f>
        <v>0</v>
      </c>
      <c r="BH138" s="214">
        <f>IF(O138="sníž. přenesená",K138,0)</f>
        <v>0</v>
      </c>
      <c r="BI138" s="214">
        <f>IF(O138="nulová",K138,0)</f>
        <v>0</v>
      </c>
      <c r="BJ138" s="14" t="s">
        <v>83</v>
      </c>
      <c r="BK138" s="214">
        <f>ROUND(P138*H138,2)</f>
        <v>0</v>
      </c>
      <c r="BL138" s="14" t="s">
        <v>131</v>
      </c>
      <c r="BM138" s="213" t="s">
        <v>159</v>
      </c>
    </row>
    <row r="139" spans="1:65" s="2" customFormat="1" ht="11.25">
      <c r="A139" s="30"/>
      <c r="B139" s="31"/>
      <c r="C139" s="32"/>
      <c r="D139" s="215" t="s">
        <v>133</v>
      </c>
      <c r="E139" s="32"/>
      <c r="F139" s="216" t="s">
        <v>158</v>
      </c>
      <c r="G139" s="32"/>
      <c r="H139" s="32"/>
      <c r="I139" s="107"/>
      <c r="J139" s="107"/>
      <c r="K139" s="32"/>
      <c r="L139" s="32"/>
      <c r="M139" s="35"/>
      <c r="N139" s="217"/>
      <c r="O139" s="218"/>
      <c r="P139" s="66"/>
      <c r="Q139" s="66"/>
      <c r="R139" s="66"/>
      <c r="S139" s="66"/>
      <c r="T139" s="66"/>
      <c r="U139" s="66"/>
      <c r="V139" s="66"/>
      <c r="W139" s="66"/>
      <c r="X139" s="67"/>
      <c r="Y139" s="30"/>
      <c r="Z139" s="30"/>
      <c r="AA139" s="30"/>
      <c r="AB139" s="30"/>
      <c r="AC139" s="30"/>
      <c r="AD139" s="30"/>
      <c r="AE139" s="30"/>
      <c r="AT139" s="14" t="s">
        <v>133</v>
      </c>
      <c r="AU139" s="14" t="s">
        <v>85</v>
      </c>
    </row>
    <row r="140" spans="1:65" s="2" customFormat="1" ht="24" customHeight="1">
      <c r="A140" s="30"/>
      <c r="B140" s="31"/>
      <c r="C140" s="200" t="s">
        <v>130</v>
      </c>
      <c r="D140" s="200" t="s">
        <v>125</v>
      </c>
      <c r="E140" s="201" t="s">
        <v>160</v>
      </c>
      <c r="F140" s="202" t="s">
        <v>161</v>
      </c>
      <c r="G140" s="203" t="s">
        <v>137</v>
      </c>
      <c r="H140" s="204">
        <v>66</v>
      </c>
      <c r="I140" s="205"/>
      <c r="J140" s="206"/>
      <c r="K140" s="204">
        <f>ROUND(P140*H140,2)</f>
        <v>0</v>
      </c>
      <c r="L140" s="202" t="s">
        <v>129</v>
      </c>
      <c r="M140" s="207"/>
      <c r="N140" s="208" t="s">
        <v>1</v>
      </c>
      <c r="O140" s="209" t="s">
        <v>39</v>
      </c>
      <c r="P140" s="210">
        <f>I140+J140</f>
        <v>0</v>
      </c>
      <c r="Q140" s="210">
        <f>ROUND(I140*H140,2)</f>
        <v>0</v>
      </c>
      <c r="R140" s="210">
        <f>ROUND(J140*H140,2)</f>
        <v>0</v>
      </c>
      <c r="S140" s="66"/>
      <c r="T140" s="211">
        <f>S140*H140</f>
        <v>0</v>
      </c>
      <c r="U140" s="211">
        <v>0</v>
      </c>
      <c r="V140" s="211">
        <f>U140*H140</f>
        <v>0</v>
      </c>
      <c r="W140" s="211">
        <v>0</v>
      </c>
      <c r="X140" s="212">
        <f>W140*H140</f>
        <v>0</v>
      </c>
      <c r="Y140" s="30"/>
      <c r="Z140" s="30"/>
      <c r="AA140" s="30"/>
      <c r="AB140" s="30"/>
      <c r="AC140" s="30"/>
      <c r="AD140" s="30"/>
      <c r="AE140" s="30"/>
      <c r="AR140" s="213" t="s">
        <v>130</v>
      </c>
      <c r="AT140" s="213" t="s">
        <v>125</v>
      </c>
      <c r="AU140" s="213" t="s">
        <v>85</v>
      </c>
      <c r="AY140" s="14" t="s">
        <v>123</v>
      </c>
      <c r="BE140" s="214">
        <f>IF(O140="základní",K140,0)</f>
        <v>0</v>
      </c>
      <c r="BF140" s="214">
        <f>IF(O140="snížená",K140,0)</f>
        <v>0</v>
      </c>
      <c r="BG140" s="214">
        <f>IF(O140="zákl. přenesená",K140,0)</f>
        <v>0</v>
      </c>
      <c r="BH140" s="214">
        <f>IF(O140="sníž. přenesená",K140,0)</f>
        <v>0</v>
      </c>
      <c r="BI140" s="214">
        <f>IF(O140="nulová",K140,0)</f>
        <v>0</v>
      </c>
      <c r="BJ140" s="14" t="s">
        <v>83</v>
      </c>
      <c r="BK140" s="214">
        <f>ROUND(P140*H140,2)</f>
        <v>0</v>
      </c>
      <c r="BL140" s="14" t="s">
        <v>131</v>
      </c>
      <c r="BM140" s="213" t="s">
        <v>162</v>
      </c>
    </row>
    <row r="141" spans="1:65" s="2" customFormat="1" ht="19.5">
      <c r="A141" s="30"/>
      <c r="B141" s="31"/>
      <c r="C141" s="32"/>
      <c r="D141" s="215" t="s">
        <v>133</v>
      </c>
      <c r="E141" s="32"/>
      <c r="F141" s="216" t="s">
        <v>161</v>
      </c>
      <c r="G141" s="32"/>
      <c r="H141" s="32"/>
      <c r="I141" s="107"/>
      <c r="J141" s="107"/>
      <c r="K141" s="32"/>
      <c r="L141" s="32"/>
      <c r="M141" s="35"/>
      <c r="N141" s="217"/>
      <c r="O141" s="218"/>
      <c r="P141" s="66"/>
      <c r="Q141" s="66"/>
      <c r="R141" s="66"/>
      <c r="S141" s="66"/>
      <c r="T141" s="66"/>
      <c r="U141" s="66"/>
      <c r="V141" s="66"/>
      <c r="W141" s="66"/>
      <c r="X141" s="67"/>
      <c r="Y141" s="30"/>
      <c r="Z141" s="30"/>
      <c r="AA141" s="30"/>
      <c r="AB141" s="30"/>
      <c r="AC141" s="30"/>
      <c r="AD141" s="30"/>
      <c r="AE141" s="30"/>
      <c r="AT141" s="14" t="s">
        <v>133</v>
      </c>
      <c r="AU141" s="14" t="s">
        <v>85</v>
      </c>
    </row>
    <row r="142" spans="1:65" s="2" customFormat="1" ht="24" customHeight="1">
      <c r="A142" s="30"/>
      <c r="B142" s="31"/>
      <c r="C142" s="219" t="s">
        <v>163</v>
      </c>
      <c r="D142" s="219" t="s">
        <v>134</v>
      </c>
      <c r="E142" s="220" t="s">
        <v>164</v>
      </c>
      <c r="F142" s="221" t="s">
        <v>165</v>
      </c>
      <c r="G142" s="222" t="s">
        <v>137</v>
      </c>
      <c r="H142" s="223">
        <v>66</v>
      </c>
      <c r="I142" s="224"/>
      <c r="J142" s="224"/>
      <c r="K142" s="223">
        <f>ROUND(P142*H142,2)</f>
        <v>0</v>
      </c>
      <c r="L142" s="221" t="s">
        <v>129</v>
      </c>
      <c r="M142" s="35"/>
      <c r="N142" s="225" t="s">
        <v>1</v>
      </c>
      <c r="O142" s="209" t="s">
        <v>39</v>
      </c>
      <c r="P142" s="210">
        <f>I142+J142</f>
        <v>0</v>
      </c>
      <c r="Q142" s="210">
        <f>ROUND(I142*H142,2)</f>
        <v>0</v>
      </c>
      <c r="R142" s="210">
        <f>ROUND(J142*H142,2)</f>
        <v>0</v>
      </c>
      <c r="S142" s="66"/>
      <c r="T142" s="211">
        <f>S142*H142</f>
        <v>0</v>
      </c>
      <c r="U142" s="211">
        <v>0</v>
      </c>
      <c r="V142" s="211">
        <f>U142*H142</f>
        <v>0</v>
      </c>
      <c r="W142" s="211">
        <v>0</v>
      </c>
      <c r="X142" s="212">
        <f>W142*H142</f>
        <v>0</v>
      </c>
      <c r="Y142" s="30"/>
      <c r="Z142" s="30"/>
      <c r="AA142" s="30"/>
      <c r="AB142" s="30"/>
      <c r="AC142" s="30"/>
      <c r="AD142" s="30"/>
      <c r="AE142" s="30"/>
      <c r="AR142" s="213" t="s">
        <v>131</v>
      </c>
      <c r="AT142" s="213" t="s">
        <v>134</v>
      </c>
      <c r="AU142" s="213" t="s">
        <v>85</v>
      </c>
      <c r="AY142" s="14" t="s">
        <v>123</v>
      </c>
      <c r="BE142" s="214">
        <f>IF(O142="základní",K142,0)</f>
        <v>0</v>
      </c>
      <c r="BF142" s="214">
        <f>IF(O142="snížená",K142,0)</f>
        <v>0</v>
      </c>
      <c r="BG142" s="214">
        <f>IF(O142="zákl. přenesená",K142,0)</f>
        <v>0</v>
      </c>
      <c r="BH142" s="214">
        <f>IF(O142="sníž. přenesená",K142,0)</f>
        <v>0</v>
      </c>
      <c r="BI142" s="214">
        <f>IF(O142="nulová",K142,0)</f>
        <v>0</v>
      </c>
      <c r="BJ142" s="14" t="s">
        <v>83</v>
      </c>
      <c r="BK142" s="214">
        <f>ROUND(P142*H142,2)</f>
        <v>0</v>
      </c>
      <c r="BL142" s="14" t="s">
        <v>131</v>
      </c>
      <c r="BM142" s="213" t="s">
        <v>166</v>
      </c>
    </row>
    <row r="143" spans="1:65" s="2" customFormat="1" ht="19.5">
      <c r="A143" s="30"/>
      <c r="B143" s="31"/>
      <c r="C143" s="32"/>
      <c r="D143" s="215" t="s">
        <v>133</v>
      </c>
      <c r="E143" s="32"/>
      <c r="F143" s="216" t="s">
        <v>165</v>
      </c>
      <c r="G143" s="32"/>
      <c r="H143" s="32"/>
      <c r="I143" s="107"/>
      <c r="J143" s="107"/>
      <c r="K143" s="32"/>
      <c r="L143" s="32"/>
      <c r="M143" s="35"/>
      <c r="N143" s="217"/>
      <c r="O143" s="218"/>
      <c r="P143" s="66"/>
      <c r="Q143" s="66"/>
      <c r="R143" s="66"/>
      <c r="S143" s="66"/>
      <c r="T143" s="66"/>
      <c r="U143" s="66"/>
      <c r="V143" s="66"/>
      <c r="W143" s="66"/>
      <c r="X143" s="67"/>
      <c r="Y143" s="30"/>
      <c r="Z143" s="30"/>
      <c r="AA143" s="30"/>
      <c r="AB143" s="30"/>
      <c r="AC143" s="30"/>
      <c r="AD143" s="30"/>
      <c r="AE143" s="30"/>
      <c r="AT143" s="14" t="s">
        <v>133</v>
      </c>
      <c r="AU143" s="14" t="s">
        <v>85</v>
      </c>
    </row>
    <row r="144" spans="1:65" s="2" customFormat="1" ht="24" customHeight="1">
      <c r="A144" s="30"/>
      <c r="B144" s="31"/>
      <c r="C144" s="200" t="s">
        <v>167</v>
      </c>
      <c r="D144" s="200" t="s">
        <v>125</v>
      </c>
      <c r="E144" s="201" t="s">
        <v>168</v>
      </c>
      <c r="F144" s="202" t="s">
        <v>169</v>
      </c>
      <c r="G144" s="203" t="s">
        <v>137</v>
      </c>
      <c r="H144" s="204">
        <v>58</v>
      </c>
      <c r="I144" s="205"/>
      <c r="J144" s="206"/>
      <c r="K144" s="204">
        <f>ROUND(P144*H144,2)</f>
        <v>0</v>
      </c>
      <c r="L144" s="202" t="s">
        <v>129</v>
      </c>
      <c r="M144" s="207"/>
      <c r="N144" s="208" t="s">
        <v>1</v>
      </c>
      <c r="O144" s="209" t="s">
        <v>39</v>
      </c>
      <c r="P144" s="210">
        <f>I144+J144</f>
        <v>0</v>
      </c>
      <c r="Q144" s="210">
        <f>ROUND(I144*H144,2)</f>
        <v>0</v>
      </c>
      <c r="R144" s="210">
        <f>ROUND(J144*H144,2)</f>
        <v>0</v>
      </c>
      <c r="S144" s="66"/>
      <c r="T144" s="211">
        <f>S144*H144</f>
        <v>0</v>
      </c>
      <c r="U144" s="211">
        <v>0</v>
      </c>
      <c r="V144" s="211">
        <f>U144*H144</f>
        <v>0</v>
      </c>
      <c r="W144" s="211">
        <v>0</v>
      </c>
      <c r="X144" s="212">
        <f>W144*H144</f>
        <v>0</v>
      </c>
      <c r="Y144" s="30"/>
      <c r="Z144" s="30"/>
      <c r="AA144" s="30"/>
      <c r="AB144" s="30"/>
      <c r="AC144" s="30"/>
      <c r="AD144" s="30"/>
      <c r="AE144" s="30"/>
      <c r="AR144" s="213" t="s">
        <v>130</v>
      </c>
      <c r="AT144" s="213" t="s">
        <v>125</v>
      </c>
      <c r="AU144" s="213" t="s">
        <v>85</v>
      </c>
      <c r="AY144" s="14" t="s">
        <v>123</v>
      </c>
      <c r="BE144" s="214">
        <f>IF(O144="základní",K144,0)</f>
        <v>0</v>
      </c>
      <c r="BF144" s="214">
        <f>IF(O144="snížená",K144,0)</f>
        <v>0</v>
      </c>
      <c r="BG144" s="214">
        <f>IF(O144="zákl. přenesená",K144,0)</f>
        <v>0</v>
      </c>
      <c r="BH144" s="214">
        <f>IF(O144="sníž. přenesená",K144,0)</f>
        <v>0</v>
      </c>
      <c r="BI144" s="214">
        <f>IF(O144="nulová",K144,0)</f>
        <v>0</v>
      </c>
      <c r="BJ144" s="14" t="s">
        <v>83</v>
      </c>
      <c r="BK144" s="214">
        <f>ROUND(P144*H144,2)</f>
        <v>0</v>
      </c>
      <c r="BL144" s="14" t="s">
        <v>131</v>
      </c>
      <c r="BM144" s="213" t="s">
        <v>170</v>
      </c>
    </row>
    <row r="145" spans="1:65" s="2" customFormat="1" ht="11.25">
      <c r="A145" s="30"/>
      <c r="B145" s="31"/>
      <c r="C145" s="32"/>
      <c r="D145" s="215" t="s">
        <v>133</v>
      </c>
      <c r="E145" s="32"/>
      <c r="F145" s="216" t="s">
        <v>169</v>
      </c>
      <c r="G145" s="32"/>
      <c r="H145" s="32"/>
      <c r="I145" s="107"/>
      <c r="J145" s="107"/>
      <c r="K145" s="32"/>
      <c r="L145" s="32"/>
      <c r="M145" s="35"/>
      <c r="N145" s="217"/>
      <c r="O145" s="218"/>
      <c r="P145" s="66"/>
      <c r="Q145" s="66"/>
      <c r="R145" s="66"/>
      <c r="S145" s="66"/>
      <c r="T145" s="66"/>
      <c r="U145" s="66"/>
      <c r="V145" s="66"/>
      <c r="W145" s="66"/>
      <c r="X145" s="67"/>
      <c r="Y145" s="30"/>
      <c r="Z145" s="30"/>
      <c r="AA145" s="30"/>
      <c r="AB145" s="30"/>
      <c r="AC145" s="30"/>
      <c r="AD145" s="30"/>
      <c r="AE145" s="30"/>
      <c r="AT145" s="14" t="s">
        <v>133</v>
      </c>
      <c r="AU145" s="14" t="s">
        <v>85</v>
      </c>
    </row>
    <row r="146" spans="1:65" s="2" customFormat="1" ht="24" customHeight="1">
      <c r="A146" s="30"/>
      <c r="B146" s="31"/>
      <c r="C146" s="219" t="s">
        <v>171</v>
      </c>
      <c r="D146" s="219" t="s">
        <v>134</v>
      </c>
      <c r="E146" s="220" t="s">
        <v>172</v>
      </c>
      <c r="F146" s="221" t="s">
        <v>173</v>
      </c>
      <c r="G146" s="222" t="s">
        <v>137</v>
      </c>
      <c r="H146" s="223">
        <v>58</v>
      </c>
      <c r="I146" s="224"/>
      <c r="J146" s="224"/>
      <c r="K146" s="223">
        <f>ROUND(P146*H146,2)</f>
        <v>0</v>
      </c>
      <c r="L146" s="221" t="s">
        <v>129</v>
      </c>
      <c r="M146" s="35"/>
      <c r="N146" s="225" t="s">
        <v>1</v>
      </c>
      <c r="O146" s="209" t="s">
        <v>39</v>
      </c>
      <c r="P146" s="210">
        <f>I146+J146</f>
        <v>0</v>
      </c>
      <c r="Q146" s="210">
        <f>ROUND(I146*H146,2)</f>
        <v>0</v>
      </c>
      <c r="R146" s="210">
        <f>ROUND(J146*H146,2)</f>
        <v>0</v>
      </c>
      <c r="S146" s="66"/>
      <c r="T146" s="211">
        <f>S146*H146</f>
        <v>0</v>
      </c>
      <c r="U146" s="211">
        <v>0</v>
      </c>
      <c r="V146" s="211">
        <f>U146*H146</f>
        <v>0</v>
      </c>
      <c r="W146" s="211">
        <v>0</v>
      </c>
      <c r="X146" s="212">
        <f>W146*H146</f>
        <v>0</v>
      </c>
      <c r="Y146" s="30"/>
      <c r="Z146" s="30"/>
      <c r="AA146" s="30"/>
      <c r="AB146" s="30"/>
      <c r="AC146" s="30"/>
      <c r="AD146" s="30"/>
      <c r="AE146" s="30"/>
      <c r="AR146" s="213" t="s">
        <v>131</v>
      </c>
      <c r="AT146" s="213" t="s">
        <v>134</v>
      </c>
      <c r="AU146" s="213" t="s">
        <v>85</v>
      </c>
      <c r="AY146" s="14" t="s">
        <v>123</v>
      </c>
      <c r="BE146" s="214">
        <f>IF(O146="základní",K146,0)</f>
        <v>0</v>
      </c>
      <c r="BF146" s="214">
        <f>IF(O146="snížená",K146,0)</f>
        <v>0</v>
      </c>
      <c r="BG146" s="214">
        <f>IF(O146="zákl. přenesená",K146,0)</f>
        <v>0</v>
      </c>
      <c r="BH146" s="214">
        <f>IF(O146="sníž. přenesená",K146,0)</f>
        <v>0</v>
      </c>
      <c r="BI146" s="214">
        <f>IF(O146="nulová",K146,0)</f>
        <v>0</v>
      </c>
      <c r="BJ146" s="14" t="s">
        <v>83</v>
      </c>
      <c r="BK146" s="214">
        <f>ROUND(P146*H146,2)</f>
        <v>0</v>
      </c>
      <c r="BL146" s="14" t="s">
        <v>131</v>
      </c>
      <c r="BM146" s="213" t="s">
        <v>174</v>
      </c>
    </row>
    <row r="147" spans="1:65" s="2" customFormat="1" ht="11.25">
      <c r="A147" s="30"/>
      <c r="B147" s="31"/>
      <c r="C147" s="32"/>
      <c r="D147" s="215" t="s">
        <v>133</v>
      </c>
      <c r="E147" s="32"/>
      <c r="F147" s="216" t="s">
        <v>173</v>
      </c>
      <c r="G147" s="32"/>
      <c r="H147" s="32"/>
      <c r="I147" s="107"/>
      <c r="J147" s="107"/>
      <c r="K147" s="32"/>
      <c r="L147" s="32"/>
      <c r="M147" s="35"/>
      <c r="N147" s="217"/>
      <c r="O147" s="218"/>
      <c r="P147" s="66"/>
      <c r="Q147" s="66"/>
      <c r="R147" s="66"/>
      <c r="S147" s="66"/>
      <c r="T147" s="66"/>
      <c r="U147" s="66"/>
      <c r="V147" s="66"/>
      <c r="W147" s="66"/>
      <c r="X147" s="67"/>
      <c r="Y147" s="30"/>
      <c r="Z147" s="30"/>
      <c r="AA147" s="30"/>
      <c r="AB147" s="30"/>
      <c r="AC147" s="30"/>
      <c r="AD147" s="30"/>
      <c r="AE147" s="30"/>
      <c r="AT147" s="14" t="s">
        <v>133</v>
      </c>
      <c r="AU147" s="14" t="s">
        <v>85</v>
      </c>
    </row>
    <row r="148" spans="1:65" s="2" customFormat="1" ht="24" customHeight="1">
      <c r="A148" s="30"/>
      <c r="B148" s="31"/>
      <c r="C148" s="200" t="s">
        <v>175</v>
      </c>
      <c r="D148" s="200" t="s">
        <v>125</v>
      </c>
      <c r="E148" s="201" t="s">
        <v>176</v>
      </c>
      <c r="F148" s="202" t="s">
        <v>177</v>
      </c>
      <c r="G148" s="203" t="s">
        <v>137</v>
      </c>
      <c r="H148" s="204">
        <v>575</v>
      </c>
      <c r="I148" s="205"/>
      <c r="J148" s="206"/>
      <c r="K148" s="204">
        <f>ROUND(P148*H148,2)</f>
        <v>0</v>
      </c>
      <c r="L148" s="202" t="s">
        <v>129</v>
      </c>
      <c r="M148" s="207"/>
      <c r="N148" s="208" t="s">
        <v>1</v>
      </c>
      <c r="O148" s="209" t="s">
        <v>39</v>
      </c>
      <c r="P148" s="210">
        <f>I148+J148</f>
        <v>0</v>
      </c>
      <c r="Q148" s="210">
        <f>ROUND(I148*H148,2)</f>
        <v>0</v>
      </c>
      <c r="R148" s="210">
        <f>ROUND(J148*H148,2)</f>
        <v>0</v>
      </c>
      <c r="S148" s="66"/>
      <c r="T148" s="211">
        <f>S148*H148</f>
        <v>0</v>
      </c>
      <c r="U148" s="211">
        <v>0</v>
      </c>
      <c r="V148" s="211">
        <f>U148*H148</f>
        <v>0</v>
      </c>
      <c r="W148" s="211">
        <v>0</v>
      </c>
      <c r="X148" s="212">
        <f>W148*H148</f>
        <v>0</v>
      </c>
      <c r="Y148" s="30"/>
      <c r="Z148" s="30"/>
      <c r="AA148" s="30"/>
      <c r="AB148" s="30"/>
      <c r="AC148" s="30"/>
      <c r="AD148" s="30"/>
      <c r="AE148" s="30"/>
      <c r="AR148" s="213" t="s">
        <v>178</v>
      </c>
      <c r="AT148" s="213" t="s">
        <v>125</v>
      </c>
      <c r="AU148" s="213" t="s">
        <v>85</v>
      </c>
      <c r="AY148" s="14" t="s">
        <v>123</v>
      </c>
      <c r="BE148" s="214">
        <f>IF(O148="základní",K148,0)</f>
        <v>0</v>
      </c>
      <c r="BF148" s="214">
        <f>IF(O148="snížená",K148,0)</f>
        <v>0</v>
      </c>
      <c r="BG148" s="214">
        <f>IF(O148="zákl. přenesená",K148,0)</f>
        <v>0</v>
      </c>
      <c r="BH148" s="214">
        <f>IF(O148="sníž. přenesená",K148,0)</f>
        <v>0</v>
      </c>
      <c r="BI148" s="214">
        <f>IF(O148="nulová",K148,0)</f>
        <v>0</v>
      </c>
      <c r="BJ148" s="14" t="s">
        <v>83</v>
      </c>
      <c r="BK148" s="214">
        <f>ROUND(P148*H148,2)</f>
        <v>0</v>
      </c>
      <c r="BL148" s="14" t="s">
        <v>178</v>
      </c>
      <c r="BM148" s="213" t="s">
        <v>179</v>
      </c>
    </row>
    <row r="149" spans="1:65" s="2" customFormat="1" ht="11.25">
      <c r="A149" s="30"/>
      <c r="B149" s="31"/>
      <c r="C149" s="32"/>
      <c r="D149" s="215" t="s">
        <v>133</v>
      </c>
      <c r="E149" s="32"/>
      <c r="F149" s="216" t="s">
        <v>177</v>
      </c>
      <c r="G149" s="32"/>
      <c r="H149" s="32"/>
      <c r="I149" s="107"/>
      <c r="J149" s="107"/>
      <c r="K149" s="32"/>
      <c r="L149" s="32"/>
      <c r="M149" s="35"/>
      <c r="N149" s="217"/>
      <c r="O149" s="218"/>
      <c r="P149" s="66"/>
      <c r="Q149" s="66"/>
      <c r="R149" s="66"/>
      <c r="S149" s="66"/>
      <c r="T149" s="66"/>
      <c r="U149" s="66"/>
      <c r="V149" s="66"/>
      <c r="W149" s="66"/>
      <c r="X149" s="67"/>
      <c r="Y149" s="30"/>
      <c r="Z149" s="30"/>
      <c r="AA149" s="30"/>
      <c r="AB149" s="30"/>
      <c r="AC149" s="30"/>
      <c r="AD149" s="30"/>
      <c r="AE149" s="30"/>
      <c r="AT149" s="14" t="s">
        <v>133</v>
      </c>
      <c r="AU149" s="14" t="s">
        <v>85</v>
      </c>
    </row>
    <row r="150" spans="1:65" s="2" customFormat="1" ht="24" customHeight="1">
      <c r="A150" s="30"/>
      <c r="B150" s="31"/>
      <c r="C150" s="219" t="s">
        <v>180</v>
      </c>
      <c r="D150" s="219" t="s">
        <v>134</v>
      </c>
      <c r="E150" s="220" t="s">
        <v>181</v>
      </c>
      <c r="F150" s="221" t="s">
        <v>182</v>
      </c>
      <c r="G150" s="222" t="s">
        <v>137</v>
      </c>
      <c r="H150" s="223">
        <v>575</v>
      </c>
      <c r="I150" s="224"/>
      <c r="J150" s="224"/>
      <c r="K150" s="223">
        <f>ROUND(P150*H150,2)</f>
        <v>0</v>
      </c>
      <c r="L150" s="221" t="s">
        <v>129</v>
      </c>
      <c r="M150" s="35"/>
      <c r="N150" s="225" t="s">
        <v>1</v>
      </c>
      <c r="O150" s="209" t="s">
        <v>39</v>
      </c>
      <c r="P150" s="210">
        <f>I150+J150</f>
        <v>0</v>
      </c>
      <c r="Q150" s="210">
        <f>ROUND(I150*H150,2)</f>
        <v>0</v>
      </c>
      <c r="R150" s="210">
        <f>ROUND(J150*H150,2)</f>
        <v>0</v>
      </c>
      <c r="S150" s="66"/>
      <c r="T150" s="211">
        <f>S150*H150</f>
        <v>0</v>
      </c>
      <c r="U150" s="211">
        <v>0</v>
      </c>
      <c r="V150" s="211">
        <f>U150*H150</f>
        <v>0</v>
      </c>
      <c r="W150" s="211">
        <v>0</v>
      </c>
      <c r="X150" s="212">
        <f>W150*H150</f>
        <v>0</v>
      </c>
      <c r="Y150" s="30"/>
      <c r="Z150" s="30"/>
      <c r="AA150" s="30"/>
      <c r="AB150" s="30"/>
      <c r="AC150" s="30"/>
      <c r="AD150" s="30"/>
      <c r="AE150" s="30"/>
      <c r="AR150" s="213" t="s">
        <v>183</v>
      </c>
      <c r="AT150" s="213" t="s">
        <v>134</v>
      </c>
      <c r="AU150" s="213" t="s">
        <v>85</v>
      </c>
      <c r="AY150" s="14" t="s">
        <v>123</v>
      </c>
      <c r="BE150" s="214">
        <f>IF(O150="základní",K150,0)</f>
        <v>0</v>
      </c>
      <c r="BF150" s="214">
        <f>IF(O150="snížená",K150,0)</f>
        <v>0</v>
      </c>
      <c r="BG150" s="214">
        <f>IF(O150="zákl. přenesená",K150,0)</f>
        <v>0</v>
      </c>
      <c r="BH150" s="214">
        <f>IF(O150="sníž. přenesená",K150,0)</f>
        <v>0</v>
      </c>
      <c r="BI150" s="214">
        <f>IF(O150="nulová",K150,0)</f>
        <v>0</v>
      </c>
      <c r="BJ150" s="14" t="s">
        <v>83</v>
      </c>
      <c r="BK150" s="214">
        <f>ROUND(P150*H150,2)</f>
        <v>0</v>
      </c>
      <c r="BL150" s="14" t="s">
        <v>183</v>
      </c>
      <c r="BM150" s="213" t="s">
        <v>184</v>
      </c>
    </row>
    <row r="151" spans="1:65" s="2" customFormat="1" ht="11.25">
      <c r="A151" s="30"/>
      <c r="B151" s="31"/>
      <c r="C151" s="32"/>
      <c r="D151" s="215" t="s">
        <v>133</v>
      </c>
      <c r="E151" s="32"/>
      <c r="F151" s="216" t="s">
        <v>182</v>
      </c>
      <c r="G151" s="32"/>
      <c r="H151" s="32"/>
      <c r="I151" s="107"/>
      <c r="J151" s="107"/>
      <c r="K151" s="32"/>
      <c r="L151" s="32"/>
      <c r="M151" s="35"/>
      <c r="N151" s="217"/>
      <c r="O151" s="218"/>
      <c r="P151" s="66"/>
      <c r="Q151" s="66"/>
      <c r="R151" s="66"/>
      <c r="S151" s="66"/>
      <c r="T151" s="66"/>
      <c r="U151" s="66"/>
      <c r="V151" s="66"/>
      <c r="W151" s="66"/>
      <c r="X151" s="67"/>
      <c r="Y151" s="30"/>
      <c r="Z151" s="30"/>
      <c r="AA151" s="30"/>
      <c r="AB151" s="30"/>
      <c r="AC151" s="30"/>
      <c r="AD151" s="30"/>
      <c r="AE151" s="30"/>
      <c r="AT151" s="14" t="s">
        <v>133</v>
      </c>
      <c r="AU151" s="14" t="s">
        <v>85</v>
      </c>
    </row>
    <row r="152" spans="1:65" s="2" customFormat="1" ht="24" customHeight="1">
      <c r="A152" s="30"/>
      <c r="B152" s="31"/>
      <c r="C152" s="219" t="s">
        <v>185</v>
      </c>
      <c r="D152" s="219" t="s">
        <v>134</v>
      </c>
      <c r="E152" s="220" t="s">
        <v>186</v>
      </c>
      <c r="F152" s="221" t="s">
        <v>187</v>
      </c>
      <c r="G152" s="222" t="s">
        <v>188</v>
      </c>
      <c r="H152" s="223">
        <v>4095</v>
      </c>
      <c r="I152" s="224"/>
      <c r="J152" s="224"/>
      <c r="K152" s="223">
        <f>ROUND(P152*H152,2)</f>
        <v>0</v>
      </c>
      <c r="L152" s="221" t="s">
        <v>129</v>
      </c>
      <c r="M152" s="35"/>
      <c r="N152" s="225" t="s">
        <v>1</v>
      </c>
      <c r="O152" s="209" t="s">
        <v>39</v>
      </c>
      <c r="P152" s="210">
        <f>I152+J152</f>
        <v>0</v>
      </c>
      <c r="Q152" s="210">
        <f>ROUND(I152*H152,2)</f>
        <v>0</v>
      </c>
      <c r="R152" s="210">
        <f>ROUND(J152*H152,2)</f>
        <v>0</v>
      </c>
      <c r="S152" s="66"/>
      <c r="T152" s="211">
        <f>S152*H152</f>
        <v>0</v>
      </c>
      <c r="U152" s="211">
        <v>0</v>
      </c>
      <c r="V152" s="211">
        <f>U152*H152</f>
        <v>0</v>
      </c>
      <c r="W152" s="211">
        <v>0</v>
      </c>
      <c r="X152" s="212">
        <f>W152*H152</f>
        <v>0</v>
      </c>
      <c r="Y152" s="30"/>
      <c r="Z152" s="30"/>
      <c r="AA152" s="30"/>
      <c r="AB152" s="30"/>
      <c r="AC152" s="30"/>
      <c r="AD152" s="30"/>
      <c r="AE152" s="30"/>
      <c r="AR152" s="213" t="s">
        <v>183</v>
      </c>
      <c r="AT152" s="213" t="s">
        <v>134</v>
      </c>
      <c r="AU152" s="213" t="s">
        <v>85</v>
      </c>
      <c r="AY152" s="14" t="s">
        <v>123</v>
      </c>
      <c r="BE152" s="214">
        <f>IF(O152="základní",K152,0)</f>
        <v>0</v>
      </c>
      <c r="BF152" s="214">
        <f>IF(O152="snížená",K152,0)</f>
        <v>0</v>
      </c>
      <c r="BG152" s="214">
        <f>IF(O152="zákl. přenesená",K152,0)</f>
        <v>0</v>
      </c>
      <c r="BH152" s="214">
        <f>IF(O152="sníž. přenesená",K152,0)</f>
        <v>0</v>
      </c>
      <c r="BI152" s="214">
        <f>IF(O152="nulová",K152,0)</f>
        <v>0</v>
      </c>
      <c r="BJ152" s="14" t="s">
        <v>83</v>
      </c>
      <c r="BK152" s="214">
        <f>ROUND(P152*H152,2)</f>
        <v>0</v>
      </c>
      <c r="BL152" s="14" t="s">
        <v>183</v>
      </c>
      <c r="BM152" s="213" t="s">
        <v>189</v>
      </c>
    </row>
    <row r="153" spans="1:65" s="2" customFormat="1" ht="11.25">
      <c r="A153" s="30"/>
      <c r="B153" s="31"/>
      <c r="C153" s="32"/>
      <c r="D153" s="215" t="s">
        <v>133</v>
      </c>
      <c r="E153" s="32"/>
      <c r="F153" s="216" t="s">
        <v>187</v>
      </c>
      <c r="G153" s="32"/>
      <c r="H153" s="32"/>
      <c r="I153" s="107"/>
      <c r="J153" s="107"/>
      <c r="K153" s="32"/>
      <c r="L153" s="32"/>
      <c r="M153" s="35"/>
      <c r="N153" s="217"/>
      <c r="O153" s="218"/>
      <c r="P153" s="66"/>
      <c r="Q153" s="66"/>
      <c r="R153" s="66"/>
      <c r="S153" s="66"/>
      <c r="T153" s="66"/>
      <c r="U153" s="66"/>
      <c r="V153" s="66"/>
      <c r="W153" s="66"/>
      <c r="X153" s="67"/>
      <c r="Y153" s="30"/>
      <c r="Z153" s="30"/>
      <c r="AA153" s="30"/>
      <c r="AB153" s="30"/>
      <c r="AC153" s="30"/>
      <c r="AD153" s="30"/>
      <c r="AE153" s="30"/>
      <c r="AT153" s="14" t="s">
        <v>133</v>
      </c>
      <c r="AU153" s="14" t="s">
        <v>85</v>
      </c>
    </row>
    <row r="154" spans="1:65" s="2" customFormat="1" ht="24" customHeight="1">
      <c r="A154" s="30"/>
      <c r="B154" s="31"/>
      <c r="C154" s="200" t="s">
        <v>9</v>
      </c>
      <c r="D154" s="200" t="s">
        <v>125</v>
      </c>
      <c r="E154" s="201" t="s">
        <v>190</v>
      </c>
      <c r="F154" s="202" t="s">
        <v>191</v>
      </c>
      <c r="G154" s="203" t="s">
        <v>137</v>
      </c>
      <c r="H154" s="204">
        <v>24</v>
      </c>
      <c r="I154" s="205"/>
      <c r="J154" s="206"/>
      <c r="K154" s="204">
        <f>ROUND(P154*H154,2)</f>
        <v>0</v>
      </c>
      <c r="L154" s="202" t="s">
        <v>129</v>
      </c>
      <c r="M154" s="207"/>
      <c r="N154" s="208" t="s">
        <v>1</v>
      </c>
      <c r="O154" s="209" t="s">
        <v>39</v>
      </c>
      <c r="P154" s="210">
        <f>I154+J154</f>
        <v>0</v>
      </c>
      <c r="Q154" s="210">
        <f>ROUND(I154*H154,2)</f>
        <v>0</v>
      </c>
      <c r="R154" s="210">
        <f>ROUND(J154*H154,2)</f>
        <v>0</v>
      </c>
      <c r="S154" s="66"/>
      <c r="T154" s="211">
        <f>S154*H154</f>
        <v>0</v>
      </c>
      <c r="U154" s="211">
        <v>0</v>
      </c>
      <c r="V154" s="211">
        <f>U154*H154</f>
        <v>0</v>
      </c>
      <c r="W154" s="211">
        <v>0</v>
      </c>
      <c r="X154" s="212">
        <f>W154*H154</f>
        <v>0</v>
      </c>
      <c r="Y154" s="30"/>
      <c r="Z154" s="30"/>
      <c r="AA154" s="30"/>
      <c r="AB154" s="30"/>
      <c r="AC154" s="30"/>
      <c r="AD154" s="30"/>
      <c r="AE154" s="30"/>
      <c r="AR154" s="213" t="s">
        <v>178</v>
      </c>
      <c r="AT154" s="213" t="s">
        <v>125</v>
      </c>
      <c r="AU154" s="213" t="s">
        <v>85</v>
      </c>
      <c r="AY154" s="14" t="s">
        <v>123</v>
      </c>
      <c r="BE154" s="214">
        <f>IF(O154="základní",K154,0)</f>
        <v>0</v>
      </c>
      <c r="BF154" s="214">
        <f>IF(O154="snížená",K154,0)</f>
        <v>0</v>
      </c>
      <c r="BG154" s="214">
        <f>IF(O154="zákl. přenesená",K154,0)</f>
        <v>0</v>
      </c>
      <c r="BH154" s="214">
        <f>IF(O154="sníž. přenesená",K154,0)</f>
        <v>0</v>
      </c>
      <c r="BI154" s="214">
        <f>IF(O154="nulová",K154,0)</f>
        <v>0</v>
      </c>
      <c r="BJ154" s="14" t="s">
        <v>83</v>
      </c>
      <c r="BK154" s="214">
        <f>ROUND(P154*H154,2)</f>
        <v>0</v>
      </c>
      <c r="BL154" s="14" t="s">
        <v>178</v>
      </c>
      <c r="BM154" s="213" t="s">
        <v>192</v>
      </c>
    </row>
    <row r="155" spans="1:65" s="2" customFormat="1" ht="11.25">
      <c r="A155" s="30"/>
      <c r="B155" s="31"/>
      <c r="C155" s="32"/>
      <c r="D155" s="215" t="s">
        <v>133</v>
      </c>
      <c r="E155" s="32"/>
      <c r="F155" s="216" t="s">
        <v>191</v>
      </c>
      <c r="G155" s="32"/>
      <c r="H155" s="32"/>
      <c r="I155" s="107"/>
      <c r="J155" s="107"/>
      <c r="K155" s="32"/>
      <c r="L155" s="32"/>
      <c r="M155" s="35"/>
      <c r="N155" s="217"/>
      <c r="O155" s="218"/>
      <c r="P155" s="66"/>
      <c r="Q155" s="66"/>
      <c r="R155" s="66"/>
      <c r="S155" s="66"/>
      <c r="T155" s="66"/>
      <c r="U155" s="66"/>
      <c r="V155" s="66"/>
      <c r="W155" s="66"/>
      <c r="X155" s="67"/>
      <c r="Y155" s="30"/>
      <c r="Z155" s="30"/>
      <c r="AA155" s="30"/>
      <c r="AB155" s="30"/>
      <c r="AC155" s="30"/>
      <c r="AD155" s="30"/>
      <c r="AE155" s="30"/>
      <c r="AT155" s="14" t="s">
        <v>133</v>
      </c>
      <c r="AU155" s="14" t="s">
        <v>85</v>
      </c>
    </row>
    <row r="156" spans="1:65" s="2" customFormat="1" ht="24" customHeight="1">
      <c r="A156" s="30"/>
      <c r="B156" s="31"/>
      <c r="C156" s="219" t="s">
        <v>193</v>
      </c>
      <c r="D156" s="219" t="s">
        <v>134</v>
      </c>
      <c r="E156" s="220" t="s">
        <v>194</v>
      </c>
      <c r="F156" s="221" t="s">
        <v>195</v>
      </c>
      <c r="G156" s="222" t="s">
        <v>137</v>
      </c>
      <c r="H156" s="223">
        <v>24</v>
      </c>
      <c r="I156" s="224"/>
      <c r="J156" s="224"/>
      <c r="K156" s="223">
        <f>ROUND(P156*H156,2)</f>
        <v>0</v>
      </c>
      <c r="L156" s="221" t="s">
        <v>129</v>
      </c>
      <c r="M156" s="35"/>
      <c r="N156" s="225" t="s">
        <v>1</v>
      </c>
      <c r="O156" s="209" t="s">
        <v>39</v>
      </c>
      <c r="P156" s="210">
        <f>I156+J156</f>
        <v>0</v>
      </c>
      <c r="Q156" s="210">
        <f>ROUND(I156*H156,2)</f>
        <v>0</v>
      </c>
      <c r="R156" s="210">
        <f>ROUND(J156*H156,2)</f>
        <v>0</v>
      </c>
      <c r="S156" s="66"/>
      <c r="T156" s="211">
        <f>S156*H156</f>
        <v>0</v>
      </c>
      <c r="U156" s="211">
        <v>0</v>
      </c>
      <c r="V156" s="211">
        <f>U156*H156</f>
        <v>0</v>
      </c>
      <c r="W156" s="211">
        <v>0</v>
      </c>
      <c r="X156" s="212">
        <f>W156*H156</f>
        <v>0</v>
      </c>
      <c r="Y156" s="30"/>
      <c r="Z156" s="30"/>
      <c r="AA156" s="30"/>
      <c r="AB156" s="30"/>
      <c r="AC156" s="30"/>
      <c r="AD156" s="30"/>
      <c r="AE156" s="30"/>
      <c r="AR156" s="213" t="s">
        <v>183</v>
      </c>
      <c r="AT156" s="213" t="s">
        <v>134</v>
      </c>
      <c r="AU156" s="213" t="s">
        <v>85</v>
      </c>
      <c r="AY156" s="14" t="s">
        <v>123</v>
      </c>
      <c r="BE156" s="214">
        <f>IF(O156="základní",K156,0)</f>
        <v>0</v>
      </c>
      <c r="BF156" s="214">
        <f>IF(O156="snížená",K156,0)</f>
        <v>0</v>
      </c>
      <c r="BG156" s="214">
        <f>IF(O156="zákl. přenesená",K156,0)</f>
        <v>0</v>
      </c>
      <c r="BH156" s="214">
        <f>IF(O156="sníž. přenesená",K156,0)</f>
        <v>0</v>
      </c>
      <c r="BI156" s="214">
        <f>IF(O156="nulová",K156,0)</f>
        <v>0</v>
      </c>
      <c r="BJ156" s="14" t="s">
        <v>83</v>
      </c>
      <c r="BK156" s="214">
        <f>ROUND(P156*H156,2)</f>
        <v>0</v>
      </c>
      <c r="BL156" s="14" t="s">
        <v>183</v>
      </c>
      <c r="BM156" s="213" t="s">
        <v>196</v>
      </c>
    </row>
    <row r="157" spans="1:65" s="2" customFormat="1" ht="11.25">
      <c r="A157" s="30"/>
      <c r="B157" s="31"/>
      <c r="C157" s="32"/>
      <c r="D157" s="215" t="s">
        <v>133</v>
      </c>
      <c r="E157" s="32"/>
      <c r="F157" s="216" t="s">
        <v>195</v>
      </c>
      <c r="G157" s="32"/>
      <c r="H157" s="32"/>
      <c r="I157" s="107"/>
      <c r="J157" s="107"/>
      <c r="K157" s="32"/>
      <c r="L157" s="32"/>
      <c r="M157" s="35"/>
      <c r="N157" s="217"/>
      <c r="O157" s="218"/>
      <c r="P157" s="66"/>
      <c r="Q157" s="66"/>
      <c r="R157" s="66"/>
      <c r="S157" s="66"/>
      <c r="T157" s="66"/>
      <c r="U157" s="66"/>
      <c r="V157" s="66"/>
      <c r="W157" s="66"/>
      <c r="X157" s="67"/>
      <c r="Y157" s="30"/>
      <c r="Z157" s="30"/>
      <c r="AA157" s="30"/>
      <c r="AB157" s="30"/>
      <c r="AC157" s="30"/>
      <c r="AD157" s="30"/>
      <c r="AE157" s="30"/>
      <c r="AT157" s="14" t="s">
        <v>133</v>
      </c>
      <c r="AU157" s="14" t="s">
        <v>85</v>
      </c>
    </row>
    <row r="158" spans="1:65" s="2" customFormat="1" ht="24" customHeight="1">
      <c r="A158" s="30"/>
      <c r="B158" s="31"/>
      <c r="C158" s="200" t="s">
        <v>197</v>
      </c>
      <c r="D158" s="200" t="s">
        <v>125</v>
      </c>
      <c r="E158" s="201" t="s">
        <v>198</v>
      </c>
      <c r="F158" s="202" t="s">
        <v>199</v>
      </c>
      <c r="G158" s="203" t="s">
        <v>137</v>
      </c>
      <c r="H158" s="204">
        <v>24</v>
      </c>
      <c r="I158" s="205"/>
      <c r="J158" s="206"/>
      <c r="K158" s="204">
        <f>ROUND(P158*H158,2)</f>
        <v>0</v>
      </c>
      <c r="L158" s="202" t="s">
        <v>129</v>
      </c>
      <c r="M158" s="207"/>
      <c r="N158" s="208" t="s">
        <v>1</v>
      </c>
      <c r="O158" s="209" t="s">
        <v>39</v>
      </c>
      <c r="P158" s="210">
        <f>I158+J158</f>
        <v>0</v>
      </c>
      <c r="Q158" s="210">
        <f>ROUND(I158*H158,2)</f>
        <v>0</v>
      </c>
      <c r="R158" s="210">
        <f>ROUND(J158*H158,2)</f>
        <v>0</v>
      </c>
      <c r="S158" s="66"/>
      <c r="T158" s="211">
        <f>S158*H158</f>
        <v>0</v>
      </c>
      <c r="U158" s="211">
        <v>0</v>
      </c>
      <c r="V158" s="211">
        <f>U158*H158</f>
        <v>0</v>
      </c>
      <c r="W158" s="211">
        <v>0</v>
      </c>
      <c r="X158" s="212">
        <f>W158*H158</f>
        <v>0</v>
      </c>
      <c r="Y158" s="30"/>
      <c r="Z158" s="30"/>
      <c r="AA158" s="30"/>
      <c r="AB158" s="30"/>
      <c r="AC158" s="30"/>
      <c r="AD158" s="30"/>
      <c r="AE158" s="30"/>
      <c r="AR158" s="213" t="s">
        <v>178</v>
      </c>
      <c r="AT158" s="213" t="s">
        <v>125</v>
      </c>
      <c r="AU158" s="213" t="s">
        <v>85</v>
      </c>
      <c r="AY158" s="14" t="s">
        <v>123</v>
      </c>
      <c r="BE158" s="214">
        <f>IF(O158="základní",K158,0)</f>
        <v>0</v>
      </c>
      <c r="BF158" s="214">
        <f>IF(O158="snížená",K158,0)</f>
        <v>0</v>
      </c>
      <c r="BG158" s="214">
        <f>IF(O158="zákl. přenesená",K158,0)</f>
        <v>0</v>
      </c>
      <c r="BH158" s="214">
        <f>IF(O158="sníž. přenesená",K158,0)</f>
        <v>0</v>
      </c>
      <c r="BI158" s="214">
        <f>IF(O158="nulová",K158,0)</f>
        <v>0</v>
      </c>
      <c r="BJ158" s="14" t="s">
        <v>83</v>
      </c>
      <c r="BK158" s="214">
        <f>ROUND(P158*H158,2)</f>
        <v>0</v>
      </c>
      <c r="BL158" s="14" t="s">
        <v>178</v>
      </c>
      <c r="BM158" s="213" t="s">
        <v>200</v>
      </c>
    </row>
    <row r="159" spans="1:65" s="2" customFormat="1" ht="19.5">
      <c r="A159" s="30"/>
      <c r="B159" s="31"/>
      <c r="C159" s="32"/>
      <c r="D159" s="215" t="s">
        <v>133</v>
      </c>
      <c r="E159" s="32"/>
      <c r="F159" s="216" t="s">
        <v>199</v>
      </c>
      <c r="G159" s="32"/>
      <c r="H159" s="32"/>
      <c r="I159" s="107"/>
      <c r="J159" s="107"/>
      <c r="K159" s="32"/>
      <c r="L159" s="32"/>
      <c r="M159" s="35"/>
      <c r="N159" s="217"/>
      <c r="O159" s="218"/>
      <c r="P159" s="66"/>
      <c r="Q159" s="66"/>
      <c r="R159" s="66"/>
      <c r="S159" s="66"/>
      <c r="T159" s="66"/>
      <c r="U159" s="66"/>
      <c r="V159" s="66"/>
      <c r="W159" s="66"/>
      <c r="X159" s="67"/>
      <c r="Y159" s="30"/>
      <c r="Z159" s="30"/>
      <c r="AA159" s="30"/>
      <c r="AB159" s="30"/>
      <c r="AC159" s="30"/>
      <c r="AD159" s="30"/>
      <c r="AE159" s="30"/>
      <c r="AT159" s="14" t="s">
        <v>133</v>
      </c>
      <c r="AU159" s="14" t="s">
        <v>85</v>
      </c>
    </row>
    <row r="160" spans="1:65" s="2" customFormat="1" ht="24" customHeight="1">
      <c r="A160" s="30"/>
      <c r="B160" s="31"/>
      <c r="C160" s="219" t="s">
        <v>201</v>
      </c>
      <c r="D160" s="219" t="s">
        <v>134</v>
      </c>
      <c r="E160" s="220" t="s">
        <v>202</v>
      </c>
      <c r="F160" s="221" t="s">
        <v>203</v>
      </c>
      <c r="G160" s="222" t="s">
        <v>137</v>
      </c>
      <c r="H160" s="223">
        <v>24</v>
      </c>
      <c r="I160" s="224"/>
      <c r="J160" s="224"/>
      <c r="K160" s="223">
        <f>ROUND(P160*H160,2)</f>
        <v>0</v>
      </c>
      <c r="L160" s="221" t="s">
        <v>129</v>
      </c>
      <c r="M160" s="35"/>
      <c r="N160" s="225" t="s">
        <v>1</v>
      </c>
      <c r="O160" s="209" t="s">
        <v>39</v>
      </c>
      <c r="P160" s="210">
        <f>I160+J160</f>
        <v>0</v>
      </c>
      <c r="Q160" s="210">
        <f>ROUND(I160*H160,2)</f>
        <v>0</v>
      </c>
      <c r="R160" s="210">
        <f>ROUND(J160*H160,2)</f>
        <v>0</v>
      </c>
      <c r="S160" s="66"/>
      <c r="T160" s="211">
        <f>S160*H160</f>
        <v>0</v>
      </c>
      <c r="U160" s="211">
        <v>0</v>
      </c>
      <c r="V160" s="211">
        <f>U160*H160</f>
        <v>0</v>
      </c>
      <c r="W160" s="211">
        <v>0</v>
      </c>
      <c r="X160" s="212">
        <f>W160*H160</f>
        <v>0</v>
      </c>
      <c r="Y160" s="30"/>
      <c r="Z160" s="30"/>
      <c r="AA160" s="30"/>
      <c r="AB160" s="30"/>
      <c r="AC160" s="30"/>
      <c r="AD160" s="30"/>
      <c r="AE160" s="30"/>
      <c r="AR160" s="213" t="s">
        <v>183</v>
      </c>
      <c r="AT160" s="213" t="s">
        <v>134</v>
      </c>
      <c r="AU160" s="213" t="s">
        <v>85</v>
      </c>
      <c r="AY160" s="14" t="s">
        <v>123</v>
      </c>
      <c r="BE160" s="214">
        <f>IF(O160="základní",K160,0)</f>
        <v>0</v>
      </c>
      <c r="BF160" s="214">
        <f>IF(O160="snížená",K160,0)</f>
        <v>0</v>
      </c>
      <c r="BG160" s="214">
        <f>IF(O160="zákl. přenesená",K160,0)</f>
        <v>0</v>
      </c>
      <c r="BH160" s="214">
        <f>IF(O160="sníž. přenesená",K160,0)</f>
        <v>0</v>
      </c>
      <c r="BI160" s="214">
        <f>IF(O160="nulová",K160,0)</f>
        <v>0</v>
      </c>
      <c r="BJ160" s="14" t="s">
        <v>83</v>
      </c>
      <c r="BK160" s="214">
        <f>ROUND(P160*H160,2)</f>
        <v>0</v>
      </c>
      <c r="BL160" s="14" t="s">
        <v>183</v>
      </c>
      <c r="BM160" s="213" t="s">
        <v>204</v>
      </c>
    </row>
    <row r="161" spans="1:65" s="2" customFormat="1" ht="11.25">
      <c r="A161" s="30"/>
      <c r="B161" s="31"/>
      <c r="C161" s="32"/>
      <c r="D161" s="215" t="s">
        <v>133</v>
      </c>
      <c r="E161" s="32"/>
      <c r="F161" s="216" t="s">
        <v>203</v>
      </c>
      <c r="G161" s="32"/>
      <c r="H161" s="32"/>
      <c r="I161" s="107"/>
      <c r="J161" s="107"/>
      <c r="K161" s="32"/>
      <c r="L161" s="32"/>
      <c r="M161" s="35"/>
      <c r="N161" s="217"/>
      <c r="O161" s="218"/>
      <c r="P161" s="66"/>
      <c r="Q161" s="66"/>
      <c r="R161" s="66"/>
      <c r="S161" s="66"/>
      <c r="T161" s="66"/>
      <c r="U161" s="66"/>
      <c r="V161" s="66"/>
      <c r="W161" s="66"/>
      <c r="X161" s="67"/>
      <c r="Y161" s="30"/>
      <c r="Z161" s="30"/>
      <c r="AA161" s="30"/>
      <c r="AB161" s="30"/>
      <c r="AC161" s="30"/>
      <c r="AD161" s="30"/>
      <c r="AE161" s="30"/>
      <c r="AT161" s="14" t="s">
        <v>133</v>
      </c>
      <c r="AU161" s="14" t="s">
        <v>85</v>
      </c>
    </row>
    <row r="162" spans="1:65" s="2" customFormat="1" ht="24" customHeight="1">
      <c r="A162" s="30"/>
      <c r="B162" s="31"/>
      <c r="C162" s="200" t="s">
        <v>205</v>
      </c>
      <c r="D162" s="200" t="s">
        <v>125</v>
      </c>
      <c r="E162" s="201" t="s">
        <v>206</v>
      </c>
      <c r="F162" s="202" t="s">
        <v>207</v>
      </c>
      <c r="G162" s="203" t="s">
        <v>188</v>
      </c>
      <c r="H162" s="204">
        <v>540</v>
      </c>
      <c r="I162" s="205"/>
      <c r="J162" s="206"/>
      <c r="K162" s="204">
        <f>ROUND(P162*H162,2)</f>
        <v>0</v>
      </c>
      <c r="L162" s="202" t="s">
        <v>129</v>
      </c>
      <c r="M162" s="207"/>
      <c r="N162" s="208" t="s">
        <v>1</v>
      </c>
      <c r="O162" s="209" t="s">
        <v>39</v>
      </c>
      <c r="P162" s="210">
        <f>I162+J162</f>
        <v>0</v>
      </c>
      <c r="Q162" s="210">
        <f>ROUND(I162*H162,2)</f>
        <v>0</v>
      </c>
      <c r="R162" s="210">
        <f>ROUND(J162*H162,2)</f>
        <v>0</v>
      </c>
      <c r="S162" s="66"/>
      <c r="T162" s="211">
        <f>S162*H162</f>
        <v>0</v>
      </c>
      <c r="U162" s="211">
        <v>0</v>
      </c>
      <c r="V162" s="211">
        <f>U162*H162</f>
        <v>0</v>
      </c>
      <c r="W162" s="211">
        <v>0</v>
      </c>
      <c r="X162" s="212">
        <f>W162*H162</f>
        <v>0</v>
      </c>
      <c r="Y162" s="30"/>
      <c r="Z162" s="30"/>
      <c r="AA162" s="30"/>
      <c r="AB162" s="30"/>
      <c r="AC162" s="30"/>
      <c r="AD162" s="30"/>
      <c r="AE162" s="30"/>
      <c r="AR162" s="213" t="s">
        <v>178</v>
      </c>
      <c r="AT162" s="213" t="s">
        <v>125</v>
      </c>
      <c r="AU162" s="213" t="s">
        <v>85</v>
      </c>
      <c r="AY162" s="14" t="s">
        <v>123</v>
      </c>
      <c r="BE162" s="214">
        <f>IF(O162="základní",K162,0)</f>
        <v>0</v>
      </c>
      <c r="BF162" s="214">
        <f>IF(O162="snížená",K162,0)</f>
        <v>0</v>
      </c>
      <c r="BG162" s="214">
        <f>IF(O162="zákl. přenesená",K162,0)</f>
        <v>0</v>
      </c>
      <c r="BH162" s="214">
        <f>IF(O162="sníž. přenesená",K162,0)</f>
        <v>0</v>
      </c>
      <c r="BI162" s="214">
        <f>IF(O162="nulová",K162,0)</f>
        <v>0</v>
      </c>
      <c r="BJ162" s="14" t="s">
        <v>83</v>
      </c>
      <c r="BK162" s="214">
        <f>ROUND(P162*H162,2)</f>
        <v>0</v>
      </c>
      <c r="BL162" s="14" t="s">
        <v>178</v>
      </c>
      <c r="BM162" s="213" t="s">
        <v>208</v>
      </c>
    </row>
    <row r="163" spans="1:65" s="2" customFormat="1" ht="19.5">
      <c r="A163" s="30"/>
      <c r="B163" s="31"/>
      <c r="C163" s="32"/>
      <c r="D163" s="215" t="s">
        <v>133</v>
      </c>
      <c r="E163" s="32"/>
      <c r="F163" s="216" t="s">
        <v>207</v>
      </c>
      <c r="G163" s="32"/>
      <c r="H163" s="32"/>
      <c r="I163" s="107"/>
      <c r="J163" s="107"/>
      <c r="K163" s="32"/>
      <c r="L163" s="32"/>
      <c r="M163" s="35"/>
      <c r="N163" s="217"/>
      <c r="O163" s="218"/>
      <c r="P163" s="66"/>
      <c r="Q163" s="66"/>
      <c r="R163" s="66"/>
      <c r="S163" s="66"/>
      <c r="T163" s="66"/>
      <c r="U163" s="66"/>
      <c r="V163" s="66"/>
      <c r="W163" s="66"/>
      <c r="X163" s="67"/>
      <c r="Y163" s="30"/>
      <c r="Z163" s="30"/>
      <c r="AA163" s="30"/>
      <c r="AB163" s="30"/>
      <c r="AC163" s="30"/>
      <c r="AD163" s="30"/>
      <c r="AE163" s="30"/>
      <c r="AT163" s="14" t="s">
        <v>133</v>
      </c>
      <c r="AU163" s="14" t="s">
        <v>85</v>
      </c>
    </row>
    <row r="164" spans="1:65" s="2" customFormat="1" ht="24" customHeight="1">
      <c r="A164" s="30"/>
      <c r="B164" s="31"/>
      <c r="C164" s="219" t="s">
        <v>209</v>
      </c>
      <c r="D164" s="219" t="s">
        <v>134</v>
      </c>
      <c r="E164" s="220" t="s">
        <v>210</v>
      </c>
      <c r="F164" s="221" t="s">
        <v>211</v>
      </c>
      <c r="G164" s="222" t="s">
        <v>188</v>
      </c>
      <c r="H164" s="223">
        <v>540</v>
      </c>
      <c r="I164" s="224"/>
      <c r="J164" s="224"/>
      <c r="K164" s="223">
        <f>ROUND(P164*H164,2)</f>
        <v>0</v>
      </c>
      <c r="L164" s="221" t="s">
        <v>129</v>
      </c>
      <c r="M164" s="35"/>
      <c r="N164" s="225" t="s">
        <v>1</v>
      </c>
      <c r="O164" s="209" t="s">
        <v>39</v>
      </c>
      <c r="P164" s="210">
        <f>I164+J164</f>
        <v>0</v>
      </c>
      <c r="Q164" s="210">
        <f>ROUND(I164*H164,2)</f>
        <v>0</v>
      </c>
      <c r="R164" s="210">
        <f>ROUND(J164*H164,2)</f>
        <v>0</v>
      </c>
      <c r="S164" s="66"/>
      <c r="T164" s="211">
        <f>S164*H164</f>
        <v>0</v>
      </c>
      <c r="U164" s="211">
        <v>0</v>
      </c>
      <c r="V164" s="211">
        <f>U164*H164</f>
        <v>0</v>
      </c>
      <c r="W164" s="211">
        <v>0</v>
      </c>
      <c r="X164" s="212">
        <f>W164*H164</f>
        <v>0</v>
      </c>
      <c r="Y164" s="30"/>
      <c r="Z164" s="30"/>
      <c r="AA164" s="30"/>
      <c r="AB164" s="30"/>
      <c r="AC164" s="30"/>
      <c r="AD164" s="30"/>
      <c r="AE164" s="30"/>
      <c r="AR164" s="213" t="s">
        <v>183</v>
      </c>
      <c r="AT164" s="213" t="s">
        <v>134</v>
      </c>
      <c r="AU164" s="213" t="s">
        <v>85</v>
      </c>
      <c r="AY164" s="14" t="s">
        <v>123</v>
      </c>
      <c r="BE164" s="214">
        <f>IF(O164="základní",K164,0)</f>
        <v>0</v>
      </c>
      <c r="BF164" s="214">
        <f>IF(O164="snížená",K164,0)</f>
        <v>0</v>
      </c>
      <c r="BG164" s="214">
        <f>IF(O164="zákl. přenesená",K164,0)</f>
        <v>0</v>
      </c>
      <c r="BH164" s="214">
        <f>IF(O164="sníž. přenesená",K164,0)</f>
        <v>0</v>
      </c>
      <c r="BI164" s="214">
        <f>IF(O164="nulová",K164,0)</f>
        <v>0</v>
      </c>
      <c r="BJ164" s="14" t="s">
        <v>83</v>
      </c>
      <c r="BK164" s="214">
        <f>ROUND(P164*H164,2)</f>
        <v>0</v>
      </c>
      <c r="BL164" s="14" t="s">
        <v>183</v>
      </c>
      <c r="BM164" s="213" t="s">
        <v>212</v>
      </c>
    </row>
    <row r="165" spans="1:65" s="2" customFormat="1" ht="11.25">
      <c r="A165" s="30"/>
      <c r="B165" s="31"/>
      <c r="C165" s="32"/>
      <c r="D165" s="215" t="s">
        <v>133</v>
      </c>
      <c r="E165" s="32"/>
      <c r="F165" s="216" t="s">
        <v>211</v>
      </c>
      <c r="G165" s="32"/>
      <c r="H165" s="32"/>
      <c r="I165" s="107"/>
      <c r="J165" s="107"/>
      <c r="K165" s="32"/>
      <c r="L165" s="32"/>
      <c r="M165" s="35"/>
      <c r="N165" s="217"/>
      <c r="O165" s="218"/>
      <c r="P165" s="66"/>
      <c r="Q165" s="66"/>
      <c r="R165" s="66"/>
      <c r="S165" s="66"/>
      <c r="T165" s="66"/>
      <c r="U165" s="66"/>
      <c r="V165" s="66"/>
      <c r="W165" s="66"/>
      <c r="X165" s="67"/>
      <c r="Y165" s="30"/>
      <c r="Z165" s="30"/>
      <c r="AA165" s="30"/>
      <c r="AB165" s="30"/>
      <c r="AC165" s="30"/>
      <c r="AD165" s="30"/>
      <c r="AE165" s="30"/>
      <c r="AT165" s="14" t="s">
        <v>133</v>
      </c>
      <c r="AU165" s="14" t="s">
        <v>85</v>
      </c>
    </row>
    <row r="166" spans="1:65" s="2" customFormat="1" ht="24" customHeight="1">
      <c r="A166" s="30"/>
      <c r="B166" s="31"/>
      <c r="C166" s="200" t="s">
        <v>8</v>
      </c>
      <c r="D166" s="200" t="s">
        <v>125</v>
      </c>
      <c r="E166" s="201" t="s">
        <v>213</v>
      </c>
      <c r="F166" s="202" t="s">
        <v>214</v>
      </c>
      <c r="G166" s="203" t="s">
        <v>137</v>
      </c>
      <c r="H166" s="204">
        <v>7</v>
      </c>
      <c r="I166" s="205"/>
      <c r="J166" s="206"/>
      <c r="K166" s="204">
        <f>ROUND(P166*H166,2)</f>
        <v>0</v>
      </c>
      <c r="L166" s="202" t="s">
        <v>129</v>
      </c>
      <c r="M166" s="207"/>
      <c r="N166" s="208" t="s">
        <v>1</v>
      </c>
      <c r="O166" s="209" t="s">
        <v>39</v>
      </c>
      <c r="P166" s="210">
        <f>I166+J166</f>
        <v>0</v>
      </c>
      <c r="Q166" s="210">
        <f>ROUND(I166*H166,2)</f>
        <v>0</v>
      </c>
      <c r="R166" s="210">
        <f>ROUND(J166*H166,2)</f>
        <v>0</v>
      </c>
      <c r="S166" s="66"/>
      <c r="T166" s="211">
        <f>S166*H166</f>
        <v>0</v>
      </c>
      <c r="U166" s="211">
        <v>0</v>
      </c>
      <c r="V166" s="211">
        <f>U166*H166</f>
        <v>0</v>
      </c>
      <c r="W166" s="211">
        <v>0</v>
      </c>
      <c r="X166" s="212">
        <f>W166*H166</f>
        <v>0</v>
      </c>
      <c r="Y166" s="30"/>
      <c r="Z166" s="30"/>
      <c r="AA166" s="30"/>
      <c r="AB166" s="30"/>
      <c r="AC166" s="30"/>
      <c r="AD166" s="30"/>
      <c r="AE166" s="30"/>
      <c r="AR166" s="213" t="s">
        <v>178</v>
      </c>
      <c r="AT166" s="213" t="s">
        <v>125</v>
      </c>
      <c r="AU166" s="213" t="s">
        <v>85</v>
      </c>
      <c r="AY166" s="14" t="s">
        <v>123</v>
      </c>
      <c r="BE166" s="214">
        <f>IF(O166="základní",K166,0)</f>
        <v>0</v>
      </c>
      <c r="BF166" s="214">
        <f>IF(O166="snížená",K166,0)</f>
        <v>0</v>
      </c>
      <c r="BG166" s="214">
        <f>IF(O166="zákl. přenesená",K166,0)</f>
        <v>0</v>
      </c>
      <c r="BH166" s="214">
        <f>IF(O166="sníž. přenesená",K166,0)</f>
        <v>0</v>
      </c>
      <c r="BI166" s="214">
        <f>IF(O166="nulová",K166,0)</f>
        <v>0</v>
      </c>
      <c r="BJ166" s="14" t="s">
        <v>83</v>
      </c>
      <c r="BK166" s="214">
        <f>ROUND(P166*H166,2)</f>
        <v>0</v>
      </c>
      <c r="BL166" s="14" t="s">
        <v>178</v>
      </c>
      <c r="BM166" s="213" t="s">
        <v>215</v>
      </c>
    </row>
    <row r="167" spans="1:65" s="2" customFormat="1" ht="19.5">
      <c r="A167" s="30"/>
      <c r="B167" s="31"/>
      <c r="C167" s="32"/>
      <c r="D167" s="215" t="s">
        <v>133</v>
      </c>
      <c r="E167" s="32"/>
      <c r="F167" s="216" t="s">
        <v>214</v>
      </c>
      <c r="G167" s="32"/>
      <c r="H167" s="32"/>
      <c r="I167" s="107"/>
      <c r="J167" s="107"/>
      <c r="K167" s="32"/>
      <c r="L167" s="32"/>
      <c r="M167" s="35"/>
      <c r="N167" s="217"/>
      <c r="O167" s="218"/>
      <c r="P167" s="66"/>
      <c r="Q167" s="66"/>
      <c r="R167" s="66"/>
      <c r="S167" s="66"/>
      <c r="T167" s="66"/>
      <c r="U167" s="66"/>
      <c r="V167" s="66"/>
      <c r="W167" s="66"/>
      <c r="X167" s="67"/>
      <c r="Y167" s="30"/>
      <c r="Z167" s="30"/>
      <c r="AA167" s="30"/>
      <c r="AB167" s="30"/>
      <c r="AC167" s="30"/>
      <c r="AD167" s="30"/>
      <c r="AE167" s="30"/>
      <c r="AT167" s="14" t="s">
        <v>133</v>
      </c>
      <c r="AU167" s="14" t="s">
        <v>85</v>
      </c>
    </row>
    <row r="168" spans="1:65" s="2" customFormat="1" ht="24" customHeight="1">
      <c r="A168" s="30"/>
      <c r="B168" s="31"/>
      <c r="C168" s="219" t="s">
        <v>216</v>
      </c>
      <c r="D168" s="219" t="s">
        <v>134</v>
      </c>
      <c r="E168" s="220" t="s">
        <v>217</v>
      </c>
      <c r="F168" s="221" t="s">
        <v>218</v>
      </c>
      <c r="G168" s="222" t="s">
        <v>137</v>
      </c>
      <c r="H168" s="223">
        <v>7</v>
      </c>
      <c r="I168" s="224"/>
      <c r="J168" s="224"/>
      <c r="K168" s="223">
        <f>ROUND(P168*H168,2)</f>
        <v>0</v>
      </c>
      <c r="L168" s="221" t="s">
        <v>129</v>
      </c>
      <c r="M168" s="35"/>
      <c r="N168" s="225" t="s">
        <v>1</v>
      </c>
      <c r="O168" s="209" t="s">
        <v>39</v>
      </c>
      <c r="P168" s="210">
        <f>I168+J168</f>
        <v>0</v>
      </c>
      <c r="Q168" s="210">
        <f>ROUND(I168*H168,2)</f>
        <v>0</v>
      </c>
      <c r="R168" s="210">
        <f>ROUND(J168*H168,2)</f>
        <v>0</v>
      </c>
      <c r="S168" s="66"/>
      <c r="T168" s="211">
        <f>S168*H168</f>
        <v>0</v>
      </c>
      <c r="U168" s="211">
        <v>0</v>
      </c>
      <c r="V168" s="211">
        <f>U168*H168</f>
        <v>0</v>
      </c>
      <c r="W168" s="211">
        <v>0</v>
      </c>
      <c r="X168" s="212">
        <f>W168*H168</f>
        <v>0</v>
      </c>
      <c r="Y168" s="30"/>
      <c r="Z168" s="30"/>
      <c r="AA168" s="30"/>
      <c r="AB168" s="30"/>
      <c r="AC168" s="30"/>
      <c r="AD168" s="30"/>
      <c r="AE168" s="30"/>
      <c r="AR168" s="213" t="s">
        <v>183</v>
      </c>
      <c r="AT168" s="213" t="s">
        <v>134</v>
      </c>
      <c r="AU168" s="213" t="s">
        <v>85</v>
      </c>
      <c r="AY168" s="14" t="s">
        <v>123</v>
      </c>
      <c r="BE168" s="214">
        <f>IF(O168="základní",K168,0)</f>
        <v>0</v>
      </c>
      <c r="BF168" s="214">
        <f>IF(O168="snížená",K168,0)</f>
        <v>0</v>
      </c>
      <c r="BG168" s="214">
        <f>IF(O168="zákl. přenesená",K168,0)</f>
        <v>0</v>
      </c>
      <c r="BH168" s="214">
        <f>IF(O168="sníž. přenesená",K168,0)</f>
        <v>0</v>
      </c>
      <c r="BI168" s="214">
        <f>IF(O168="nulová",K168,0)</f>
        <v>0</v>
      </c>
      <c r="BJ168" s="14" t="s">
        <v>83</v>
      </c>
      <c r="BK168" s="214">
        <f>ROUND(P168*H168,2)</f>
        <v>0</v>
      </c>
      <c r="BL168" s="14" t="s">
        <v>183</v>
      </c>
      <c r="BM168" s="213" t="s">
        <v>219</v>
      </c>
    </row>
    <row r="169" spans="1:65" s="2" customFormat="1" ht="19.5">
      <c r="A169" s="30"/>
      <c r="B169" s="31"/>
      <c r="C169" s="32"/>
      <c r="D169" s="215" t="s">
        <v>133</v>
      </c>
      <c r="E169" s="32"/>
      <c r="F169" s="216" t="s">
        <v>218</v>
      </c>
      <c r="G169" s="32"/>
      <c r="H169" s="32"/>
      <c r="I169" s="107"/>
      <c r="J169" s="107"/>
      <c r="K169" s="32"/>
      <c r="L169" s="32"/>
      <c r="M169" s="35"/>
      <c r="N169" s="217"/>
      <c r="O169" s="218"/>
      <c r="P169" s="66"/>
      <c r="Q169" s="66"/>
      <c r="R169" s="66"/>
      <c r="S169" s="66"/>
      <c r="T169" s="66"/>
      <c r="U169" s="66"/>
      <c r="V169" s="66"/>
      <c r="W169" s="66"/>
      <c r="X169" s="67"/>
      <c r="Y169" s="30"/>
      <c r="Z169" s="30"/>
      <c r="AA169" s="30"/>
      <c r="AB169" s="30"/>
      <c r="AC169" s="30"/>
      <c r="AD169" s="30"/>
      <c r="AE169" s="30"/>
      <c r="AT169" s="14" t="s">
        <v>133</v>
      </c>
      <c r="AU169" s="14" t="s">
        <v>85</v>
      </c>
    </row>
    <row r="170" spans="1:65" s="2" customFormat="1" ht="24" customHeight="1">
      <c r="A170" s="30"/>
      <c r="B170" s="31"/>
      <c r="C170" s="219" t="s">
        <v>220</v>
      </c>
      <c r="D170" s="219" t="s">
        <v>134</v>
      </c>
      <c r="E170" s="220" t="s">
        <v>221</v>
      </c>
      <c r="F170" s="221" t="s">
        <v>222</v>
      </c>
      <c r="G170" s="222" t="s">
        <v>137</v>
      </c>
      <c r="H170" s="223">
        <v>7</v>
      </c>
      <c r="I170" s="224"/>
      <c r="J170" s="224"/>
      <c r="K170" s="223">
        <f>ROUND(P170*H170,2)</f>
        <v>0</v>
      </c>
      <c r="L170" s="221" t="s">
        <v>129</v>
      </c>
      <c r="M170" s="35"/>
      <c r="N170" s="225" t="s">
        <v>1</v>
      </c>
      <c r="O170" s="209" t="s">
        <v>39</v>
      </c>
      <c r="P170" s="210">
        <f>I170+J170</f>
        <v>0</v>
      </c>
      <c r="Q170" s="210">
        <f>ROUND(I170*H170,2)</f>
        <v>0</v>
      </c>
      <c r="R170" s="210">
        <f>ROUND(J170*H170,2)</f>
        <v>0</v>
      </c>
      <c r="S170" s="66"/>
      <c r="T170" s="211">
        <f>S170*H170</f>
        <v>0</v>
      </c>
      <c r="U170" s="211">
        <v>0</v>
      </c>
      <c r="V170" s="211">
        <f>U170*H170</f>
        <v>0</v>
      </c>
      <c r="W170" s="211">
        <v>0</v>
      </c>
      <c r="X170" s="212">
        <f>W170*H170</f>
        <v>0</v>
      </c>
      <c r="Y170" s="30"/>
      <c r="Z170" s="30"/>
      <c r="AA170" s="30"/>
      <c r="AB170" s="30"/>
      <c r="AC170" s="30"/>
      <c r="AD170" s="30"/>
      <c r="AE170" s="30"/>
      <c r="AR170" s="213" t="s">
        <v>183</v>
      </c>
      <c r="AT170" s="213" t="s">
        <v>134</v>
      </c>
      <c r="AU170" s="213" t="s">
        <v>85</v>
      </c>
      <c r="AY170" s="14" t="s">
        <v>123</v>
      </c>
      <c r="BE170" s="214">
        <f>IF(O170="základní",K170,0)</f>
        <v>0</v>
      </c>
      <c r="BF170" s="214">
        <f>IF(O170="snížená",K170,0)</f>
        <v>0</v>
      </c>
      <c r="BG170" s="214">
        <f>IF(O170="zákl. přenesená",K170,0)</f>
        <v>0</v>
      </c>
      <c r="BH170" s="214">
        <f>IF(O170="sníž. přenesená",K170,0)</f>
        <v>0</v>
      </c>
      <c r="BI170" s="214">
        <f>IF(O170="nulová",K170,0)</f>
        <v>0</v>
      </c>
      <c r="BJ170" s="14" t="s">
        <v>83</v>
      </c>
      <c r="BK170" s="214">
        <f>ROUND(P170*H170,2)</f>
        <v>0</v>
      </c>
      <c r="BL170" s="14" t="s">
        <v>183</v>
      </c>
      <c r="BM170" s="213" t="s">
        <v>223</v>
      </c>
    </row>
    <row r="171" spans="1:65" s="2" customFormat="1" ht="19.5">
      <c r="A171" s="30"/>
      <c r="B171" s="31"/>
      <c r="C171" s="32"/>
      <c r="D171" s="215" t="s">
        <v>133</v>
      </c>
      <c r="E171" s="32"/>
      <c r="F171" s="216" t="s">
        <v>222</v>
      </c>
      <c r="G171" s="32"/>
      <c r="H171" s="32"/>
      <c r="I171" s="107"/>
      <c r="J171" s="107"/>
      <c r="K171" s="32"/>
      <c r="L171" s="32"/>
      <c r="M171" s="35"/>
      <c r="N171" s="217"/>
      <c r="O171" s="218"/>
      <c r="P171" s="66"/>
      <c r="Q171" s="66"/>
      <c r="R171" s="66"/>
      <c r="S171" s="66"/>
      <c r="T171" s="66"/>
      <c r="U171" s="66"/>
      <c r="V171" s="66"/>
      <c r="W171" s="66"/>
      <c r="X171" s="67"/>
      <c r="Y171" s="30"/>
      <c r="Z171" s="30"/>
      <c r="AA171" s="30"/>
      <c r="AB171" s="30"/>
      <c r="AC171" s="30"/>
      <c r="AD171" s="30"/>
      <c r="AE171" s="30"/>
      <c r="AT171" s="14" t="s">
        <v>133</v>
      </c>
      <c r="AU171" s="14" t="s">
        <v>85</v>
      </c>
    </row>
    <row r="172" spans="1:65" s="2" customFormat="1" ht="24" customHeight="1">
      <c r="A172" s="30"/>
      <c r="B172" s="31"/>
      <c r="C172" s="219" t="s">
        <v>224</v>
      </c>
      <c r="D172" s="219" t="s">
        <v>134</v>
      </c>
      <c r="E172" s="220" t="s">
        <v>225</v>
      </c>
      <c r="F172" s="221" t="s">
        <v>226</v>
      </c>
      <c r="G172" s="222" t="s">
        <v>137</v>
      </c>
      <c r="H172" s="223">
        <v>7</v>
      </c>
      <c r="I172" s="224"/>
      <c r="J172" s="224"/>
      <c r="K172" s="223">
        <f>ROUND(P172*H172,2)</f>
        <v>0</v>
      </c>
      <c r="L172" s="221" t="s">
        <v>129</v>
      </c>
      <c r="M172" s="35"/>
      <c r="N172" s="225" t="s">
        <v>1</v>
      </c>
      <c r="O172" s="209" t="s">
        <v>39</v>
      </c>
      <c r="P172" s="210">
        <f>I172+J172</f>
        <v>0</v>
      </c>
      <c r="Q172" s="210">
        <f>ROUND(I172*H172,2)</f>
        <v>0</v>
      </c>
      <c r="R172" s="210">
        <f>ROUND(J172*H172,2)</f>
        <v>0</v>
      </c>
      <c r="S172" s="66"/>
      <c r="T172" s="211">
        <f>S172*H172</f>
        <v>0</v>
      </c>
      <c r="U172" s="211">
        <v>0</v>
      </c>
      <c r="V172" s="211">
        <f>U172*H172</f>
        <v>0</v>
      </c>
      <c r="W172" s="211">
        <v>0</v>
      </c>
      <c r="X172" s="212">
        <f>W172*H172</f>
        <v>0</v>
      </c>
      <c r="Y172" s="30"/>
      <c r="Z172" s="30"/>
      <c r="AA172" s="30"/>
      <c r="AB172" s="30"/>
      <c r="AC172" s="30"/>
      <c r="AD172" s="30"/>
      <c r="AE172" s="30"/>
      <c r="AR172" s="213" t="s">
        <v>183</v>
      </c>
      <c r="AT172" s="213" t="s">
        <v>134</v>
      </c>
      <c r="AU172" s="213" t="s">
        <v>85</v>
      </c>
      <c r="AY172" s="14" t="s">
        <v>123</v>
      </c>
      <c r="BE172" s="214">
        <f>IF(O172="základní",K172,0)</f>
        <v>0</v>
      </c>
      <c r="BF172" s="214">
        <f>IF(O172="snížená",K172,0)</f>
        <v>0</v>
      </c>
      <c r="BG172" s="214">
        <f>IF(O172="zákl. přenesená",K172,0)</f>
        <v>0</v>
      </c>
      <c r="BH172" s="214">
        <f>IF(O172="sníž. přenesená",K172,0)</f>
        <v>0</v>
      </c>
      <c r="BI172" s="214">
        <f>IF(O172="nulová",K172,0)</f>
        <v>0</v>
      </c>
      <c r="BJ172" s="14" t="s">
        <v>83</v>
      </c>
      <c r="BK172" s="214">
        <f>ROUND(P172*H172,2)</f>
        <v>0</v>
      </c>
      <c r="BL172" s="14" t="s">
        <v>183</v>
      </c>
      <c r="BM172" s="213" t="s">
        <v>227</v>
      </c>
    </row>
    <row r="173" spans="1:65" s="2" customFormat="1" ht="11.25">
      <c r="A173" s="30"/>
      <c r="B173" s="31"/>
      <c r="C173" s="32"/>
      <c r="D173" s="215" t="s">
        <v>133</v>
      </c>
      <c r="E173" s="32"/>
      <c r="F173" s="216" t="s">
        <v>226</v>
      </c>
      <c r="G173" s="32"/>
      <c r="H173" s="32"/>
      <c r="I173" s="107"/>
      <c r="J173" s="107"/>
      <c r="K173" s="32"/>
      <c r="L173" s="32"/>
      <c r="M173" s="35"/>
      <c r="N173" s="217"/>
      <c r="O173" s="218"/>
      <c r="P173" s="66"/>
      <c r="Q173" s="66"/>
      <c r="R173" s="66"/>
      <c r="S173" s="66"/>
      <c r="T173" s="66"/>
      <c r="U173" s="66"/>
      <c r="V173" s="66"/>
      <c r="W173" s="66"/>
      <c r="X173" s="67"/>
      <c r="Y173" s="30"/>
      <c r="Z173" s="30"/>
      <c r="AA173" s="30"/>
      <c r="AB173" s="30"/>
      <c r="AC173" s="30"/>
      <c r="AD173" s="30"/>
      <c r="AE173" s="30"/>
      <c r="AT173" s="14" t="s">
        <v>133</v>
      </c>
      <c r="AU173" s="14" t="s">
        <v>85</v>
      </c>
    </row>
    <row r="174" spans="1:65" s="2" customFormat="1" ht="24" customHeight="1">
      <c r="A174" s="30"/>
      <c r="B174" s="31"/>
      <c r="C174" s="200" t="s">
        <v>228</v>
      </c>
      <c r="D174" s="200" t="s">
        <v>125</v>
      </c>
      <c r="E174" s="201" t="s">
        <v>229</v>
      </c>
      <c r="F174" s="202" t="s">
        <v>230</v>
      </c>
      <c r="G174" s="203" t="s">
        <v>137</v>
      </c>
      <c r="H174" s="204">
        <v>2</v>
      </c>
      <c r="I174" s="205"/>
      <c r="J174" s="206"/>
      <c r="K174" s="204">
        <f>ROUND(P174*H174,2)</f>
        <v>0</v>
      </c>
      <c r="L174" s="202" t="s">
        <v>129</v>
      </c>
      <c r="M174" s="207"/>
      <c r="N174" s="208" t="s">
        <v>1</v>
      </c>
      <c r="O174" s="209" t="s">
        <v>39</v>
      </c>
      <c r="P174" s="210">
        <f>I174+J174</f>
        <v>0</v>
      </c>
      <c r="Q174" s="210">
        <f>ROUND(I174*H174,2)</f>
        <v>0</v>
      </c>
      <c r="R174" s="210">
        <f>ROUND(J174*H174,2)</f>
        <v>0</v>
      </c>
      <c r="S174" s="66"/>
      <c r="T174" s="211">
        <f>S174*H174</f>
        <v>0</v>
      </c>
      <c r="U174" s="211">
        <v>0</v>
      </c>
      <c r="V174" s="211">
        <f>U174*H174</f>
        <v>0</v>
      </c>
      <c r="W174" s="211">
        <v>0</v>
      </c>
      <c r="X174" s="212">
        <f>W174*H174</f>
        <v>0</v>
      </c>
      <c r="Y174" s="30"/>
      <c r="Z174" s="30"/>
      <c r="AA174" s="30"/>
      <c r="AB174" s="30"/>
      <c r="AC174" s="30"/>
      <c r="AD174" s="30"/>
      <c r="AE174" s="30"/>
      <c r="AR174" s="213" t="s">
        <v>178</v>
      </c>
      <c r="AT174" s="213" t="s">
        <v>125</v>
      </c>
      <c r="AU174" s="213" t="s">
        <v>85</v>
      </c>
      <c r="AY174" s="14" t="s">
        <v>123</v>
      </c>
      <c r="BE174" s="214">
        <f>IF(O174="základní",K174,0)</f>
        <v>0</v>
      </c>
      <c r="BF174" s="214">
        <f>IF(O174="snížená",K174,0)</f>
        <v>0</v>
      </c>
      <c r="BG174" s="214">
        <f>IF(O174="zákl. přenesená",K174,0)</f>
        <v>0</v>
      </c>
      <c r="BH174" s="214">
        <f>IF(O174="sníž. přenesená",K174,0)</f>
        <v>0</v>
      </c>
      <c r="BI174" s="214">
        <f>IF(O174="nulová",K174,0)</f>
        <v>0</v>
      </c>
      <c r="BJ174" s="14" t="s">
        <v>83</v>
      </c>
      <c r="BK174" s="214">
        <f>ROUND(P174*H174,2)</f>
        <v>0</v>
      </c>
      <c r="BL174" s="14" t="s">
        <v>178</v>
      </c>
      <c r="BM174" s="213" t="s">
        <v>231</v>
      </c>
    </row>
    <row r="175" spans="1:65" s="2" customFormat="1" ht="11.25">
      <c r="A175" s="30"/>
      <c r="B175" s="31"/>
      <c r="C175" s="32"/>
      <c r="D175" s="215" t="s">
        <v>133</v>
      </c>
      <c r="E175" s="32"/>
      <c r="F175" s="216" t="s">
        <v>230</v>
      </c>
      <c r="G175" s="32"/>
      <c r="H175" s="32"/>
      <c r="I175" s="107"/>
      <c r="J175" s="107"/>
      <c r="K175" s="32"/>
      <c r="L175" s="32"/>
      <c r="M175" s="35"/>
      <c r="N175" s="217"/>
      <c r="O175" s="218"/>
      <c r="P175" s="66"/>
      <c r="Q175" s="66"/>
      <c r="R175" s="66"/>
      <c r="S175" s="66"/>
      <c r="T175" s="66"/>
      <c r="U175" s="66"/>
      <c r="V175" s="66"/>
      <c r="W175" s="66"/>
      <c r="X175" s="67"/>
      <c r="Y175" s="30"/>
      <c r="Z175" s="30"/>
      <c r="AA175" s="30"/>
      <c r="AB175" s="30"/>
      <c r="AC175" s="30"/>
      <c r="AD175" s="30"/>
      <c r="AE175" s="30"/>
      <c r="AT175" s="14" t="s">
        <v>133</v>
      </c>
      <c r="AU175" s="14" t="s">
        <v>85</v>
      </c>
    </row>
    <row r="176" spans="1:65" s="2" customFormat="1" ht="24" customHeight="1">
      <c r="A176" s="30"/>
      <c r="B176" s="31"/>
      <c r="C176" s="219" t="s">
        <v>232</v>
      </c>
      <c r="D176" s="219" t="s">
        <v>134</v>
      </c>
      <c r="E176" s="220" t="s">
        <v>233</v>
      </c>
      <c r="F176" s="221" t="s">
        <v>234</v>
      </c>
      <c r="G176" s="222" t="s">
        <v>137</v>
      </c>
      <c r="H176" s="223">
        <v>2</v>
      </c>
      <c r="I176" s="224"/>
      <c r="J176" s="224"/>
      <c r="K176" s="223">
        <f>ROUND(P176*H176,2)</f>
        <v>0</v>
      </c>
      <c r="L176" s="221" t="s">
        <v>129</v>
      </c>
      <c r="M176" s="35"/>
      <c r="N176" s="225" t="s">
        <v>1</v>
      </c>
      <c r="O176" s="209" t="s">
        <v>39</v>
      </c>
      <c r="P176" s="210">
        <f>I176+J176</f>
        <v>0</v>
      </c>
      <c r="Q176" s="210">
        <f>ROUND(I176*H176,2)</f>
        <v>0</v>
      </c>
      <c r="R176" s="210">
        <f>ROUND(J176*H176,2)</f>
        <v>0</v>
      </c>
      <c r="S176" s="66"/>
      <c r="T176" s="211">
        <f>S176*H176</f>
        <v>0</v>
      </c>
      <c r="U176" s="211">
        <v>0</v>
      </c>
      <c r="V176" s="211">
        <f>U176*H176</f>
        <v>0</v>
      </c>
      <c r="W176" s="211">
        <v>0</v>
      </c>
      <c r="X176" s="212">
        <f>W176*H176</f>
        <v>0</v>
      </c>
      <c r="Y176" s="30"/>
      <c r="Z176" s="30"/>
      <c r="AA176" s="30"/>
      <c r="AB176" s="30"/>
      <c r="AC176" s="30"/>
      <c r="AD176" s="30"/>
      <c r="AE176" s="30"/>
      <c r="AR176" s="213" t="s">
        <v>183</v>
      </c>
      <c r="AT176" s="213" t="s">
        <v>134</v>
      </c>
      <c r="AU176" s="213" t="s">
        <v>85</v>
      </c>
      <c r="AY176" s="14" t="s">
        <v>123</v>
      </c>
      <c r="BE176" s="214">
        <f>IF(O176="základní",K176,0)</f>
        <v>0</v>
      </c>
      <c r="BF176" s="214">
        <f>IF(O176="snížená",K176,0)</f>
        <v>0</v>
      </c>
      <c r="BG176" s="214">
        <f>IF(O176="zákl. přenesená",K176,0)</f>
        <v>0</v>
      </c>
      <c r="BH176" s="214">
        <f>IF(O176="sníž. přenesená",K176,0)</f>
        <v>0</v>
      </c>
      <c r="BI176" s="214">
        <f>IF(O176="nulová",K176,0)</f>
        <v>0</v>
      </c>
      <c r="BJ176" s="14" t="s">
        <v>83</v>
      </c>
      <c r="BK176" s="214">
        <f>ROUND(P176*H176,2)</f>
        <v>0</v>
      </c>
      <c r="BL176" s="14" t="s">
        <v>183</v>
      </c>
      <c r="BM176" s="213" t="s">
        <v>235</v>
      </c>
    </row>
    <row r="177" spans="1:65" s="2" customFormat="1" ht="19.5">
      <c r="A177" s="30"/>
      <c r="B177" s="31"/>
      <c r="C177" s="32"/>
      <c r="D177" s="215" t="s">
        <v>133</v>
      </c>
      <c r="E177" s="32"/>
      <c r="F177" s="216" t="s">
        <v>234</v>
      </c>
      <c r="G177" s="32"/>
      <c r="H177" s="32"/>
      <c r="I177" s="107"/>
      <c r="J177" s="107"/>
      <c r="K177" s="32"/>
      <c r="L177" s="32"/>
      <c r="M177" s="35"/>
      <c r="N177" s="217"/>
      <c r="O177" s="218"/>
      <c r="P177" s="66"/>
      <c r="Q177" s="66"/>
      <c r="R177" s="66"/>
      <c r="S177" s="66"/>
      <c r="T177" s="66"/>
      <c r="U177" s="66"/>
      <c r="V177" s="66"/>
      <c r="W177" s="66"/>
      <c r="X177" s="67"/>
      <c r="Y177" s="30"/>
      <c r="Z177" s="30"/>
      <c r="AA177" s="30"/>
      <c r="AB177" s="30"/>
      <c r="AC177" s="30"/>
      <c r="AD177" s="30"/>
      <c r="AE177" s="30"/>
      <c r="AT177" s="14" t="s">
        <v>133</v>
      </c>
      <c r="AU177" s="14" t="s">
        <v>85</v>
      </c>
    </row>
    <row r="178" spans="1:65" s="2" customFormat="1" ht="24" customHeight="1">
      <c r="A178" s="30"/>
      <c r="B178" s="31"/>
      <c r="C178" s="200" t="s">
        <v>236</v>
      </c>
      <c r="D178" s="200" t="s">
        <v>125</v>
      </c>
      <c r="E178" s="201" t="s">
        <v>237</v>
      </c>
      <c r="F178" s="202" t="s">
        <v>238</v>
      </c>
      <c r="G178" s="203" t="s">
        <v>137</v>
      </c>
      <c r="H178" s="204">
        <v>2</v>
      </c>
      <c r="I178" s="205"/>
      <c r="J178" s="206"/>
      <c r="K178" s="204">
        <f>ROUND(P178*H178,2)</f>
        <v>0</v>
      </c>
      <c r="L178" s="202" t="s">
        <v>129</v>
      </c>
      <c r="M178" s="207"/>
      <c r="N178" s="208" t="s">
        <v>1</v>
      </c>
      <c r="O178" s="209" t="s">
        <v>39</v>
      </c>
      <c r="P178" s="210">
        <f>I178+J178</f>
        <v>0</v>
      </c>
      <c r="Q178" s="210">
        <f>ROUND(I178*H178,2)</f>
        <v>0</v>
      </c>
      <c r="R178" s="210">
        <f>ROUND(J178*H178,2)</f>
        <v>0</v>
      </c>
      <c r="S178" s="66"/>
      <c r="T178" s="211">
        <f>S178*H178</f>
        <v>0</v>
      </c>
      <c r="U178" s="211">
        <v>0</v>
      </c>
      <c r="V178" s="211">
        <f>U178*H178</f>
        <v>0</v>
      </c>
      <c r="W178" s="211">
        <v>0</v>
      </c>
      <c r="X178" s="212">
        <f>W178*H178</f>
        <v>0</v>
      </c>
      <c r="Y178" s="30"/>
      <c r="Z178" s="30"/>
      <c r="AA178" s="30"/>
      <c r="AB178" s="30"/>
      <c r="AC178" s="30"/>
      <c r="AD178" s="30"/>
      <c r="AE178" s="30"/>
      <c r="AR178" s="213" t="s">
        <v>178</v>
      </c>
      <c r="AT178" s="213" t="s">
        <v>125</v>
      </c>
      <c r="AU178" s="213" t="s">
        <v>85</v>
      </c>
      <c r="AY178" s="14" t="s">
        <v>123</v>
      </c>
      <c r="BE178" s="214">
        <f>IF(O178="základní",K178,0)</f>
        <v>0</v>
      </c>
      <c r="BF178" s="214">
        <f>IF(O178="snížená",K178,0)</f>
        <v>0</v>
      </c>
      <c r="BG178" s="214">
        <f>IF(O178="zákl. přenesená",K178,0)</f>
        <v>0</v>
      </c>
      <c r="BH178" s="214">
        <f>IF(O178="sníž. přenesená",K178,0)</f>
        <v>0</v>
      </c>
      <c r="BI178" s="214">
        <f>IF(O178="nulová",K178,0)</f>
        <v>0</v>
      </c>
      <c r="BJ178" s="14" t="s">
        <v>83</v>
      </c>
      <c r="BK178" s="214">
        <f>ROUND(P178*H178,2)</f>
        <v>0</v>
      </c>
      <c r="BL178" s="14" t="s">
        <v>178</v>
      </c>
      <c r="BM178" s="213" t="s">
        <v>239</v>
      </c>
    </row>
    <row r="179" spans="1:65" s="2" customFormat="1" ht="19.5">
      <c r="A179" s="30"/>
      <c r="B179" s="31"/>
      <c r="C179" s="32"/>
      <c r="D179" s="215" t="s">
        <v>133</v>
      </c>
      <c r="E179" s="32"/>
      <c r="F179" s="216" t="s">
        <v>238</v>
      </c>
      <c r="G179" s="32"/>
      <c r="H179" s="32"/>
      <c r="I179" s="107"/>
      <c r="J179" s="107"/>
      <c r="K179" s="32"/>
      <c r="L179" s="32"/>
      <c r="M179" s="35"/>
      <c r="N179" s="217"/>
      <c r="O179" s="218"/>
      <c r="P179" s="66"/>
      <c r="Q179" s="66"/>
      <c r="R179" s="66"/>
      <c r="S179" s="66"/>
      <c r="T179" s="66"/>
      <c r="U179" s="66"/>
      <c r="V179" s="66"/>
      <c r="W179" s="66"/>
      <c r="X179" s="67"/>
      <c r="Y179" s="30"/>
      <c r="Z179" s="30"/>
      <c r="AA179" s="30"/>
      <c r="AB179" s="30"/>
      <c r="AC179" s="30"/>
      <c r="AD179" s="30"/>
      <c r="AE179" s="30"/>
      <c r="AT179" s="14" t="s">
        <v>133</v>
      </c>
      <c r="AU179" s="14" t="s">
        <v>85</v>
      </c>
    </row>
    <row r="180" spans="1:65" s="2" customFormat="1" ht="24" customHeight="1">
      <c r="A180" s="30"/>
      <c r="B180" s="31"/>
      <c r="C180" s="219" t="s">
        <v>240</v>
      </c>
      <c r="D180" s="219" t="s">
        <v>134</v>
      </c>
      <c r="E180" s="220" t="s">
        <v>241</v>
      </c>
      <c r="F180" s="221" t="s">
        <v>242</v>
      </c>
      <c r="G180" s="222" t="s">
        <v>137</v>
      </c>
      <c r="H180" s="223">
        <v>2</v>
      </c>
      <c r="I180" s="224"/>
      <c r="J180" s="224"/>
      <c r="K180" s="223">
        <f>ROUND(P180*H180,2)</f>
        <v>0</v>
      </c>
      <c r="L180" s="221" t="s">
        <v>129</v>
      </c>
      <c r="M180" s="35"/>
      <c r="N180" s="225" t="s">
        <v>1</v>
      </c>
      <c r="O180" s="209" t="s">
        <v>39</v>
      </c>
      <c r="P180" s="210">
        <f>I180+J180</f>
        <v>0</v>
      </c>
      <c r="Q180" s="210">
        <f>ROUND(I180*H180,2)</f>
        <v>0</v>
      </c>
      <c r="R180" s="210">
        <f>ROUND(J180*H180,2)</f>
        <v>0</v>
      </c>
      <c r="S180" s="66"/>
      <c r="T180" s="211">
        <f>S180*H180</f>
        <v>0</v>
      </c>
      <c r="U180" s="211">
        <v>0</v>
      </c>
      <c r="V180" s="211">
        <f>U180*H180</f>
        <v>0</v>
      </c>
      <c r="W180" s="211">
        <v>0</v>
      </c>
      <c r="X180" s="212">
        <f>W180*H180</f>
        <v>0</v>
      </c>
      <c r="Y180" s="30"/>
      <c r="Z180" s="30"/>
      <c r="AA180" s="30"/>
      <c r="AB180" s="30"/>
      <c r="AC180" s="30"/>
      <c r="AD180" s="30"/>
      <c r="AE180" s="30"/>
      <c r="AR180" s="213" t="s">
        <v>183</v>
      </c>
      <c r="AT180" s="213" t="s">
        <v>134</v>
      </c>
      <c r="AU180" s="213" t="s">
        <v>85</v>
      </c>
      <c r="AY180" s="14" t="s">
        <v>123</v>
      </c>
      <c r="BE180" s="214">
        <f>IF(O180="základní",K180,0)</f>
        <v>0</v>
      </c>
      <c r="BF180" s="214">
        <f>IF(O180="snížená",K180,0)</f>
        <v>0</v>
      </c>
      <c r="BG180" s="214">
        <f>IF(O180="zákl. přenesená",K180,0)</f>
        <v>0</v>
      </c>
      <c r="BH180" s="214">
        <f>IF(O180="sníž. přenesená",K180,0)</f>
        <v>0</v>
      </c>
      <c r="BI180" s="214">
        <f>IF(O180="nulová",K180,0)</f>
        <v>0</v>
      </c>
      <c r="BJ180" s="14" t="s">
        <v>83</v>
      </c>
      <c r="BK180" s="214">
        <f>ROUND(P180*H180,2)</f>
        <v>0</v>
      </c>
      <c r="BL180" s="14" t="s">
        <v>183</v>
      </c>
      <c r="BM180" s="213" t="s">
        <v>243</v>
      </c>
    </row>
    <row r="181" spans="1:65" s="2" customFormat="1" ht="19.5">
      <c r="A181" s="30"/>
      <c r="B181" s="31"/>
      <c r="C181" s="32"/>
      <c r="D181" s="215" t="s">
        <v>133</v>
      </c>
      <c r="E181" s="32"/>
      <c r="F181" s="216" t="s">
        <v>242</v>
      </c>
      <c r="G181" s="32"/>
      <c r="H181" s="32"/>
      <c r="I181" s="107"/>
      <c r="J181" s="107"/>
      <c r="K181" s="32"/>
      <c r="L181" s="32"/>
      <c r="M181" s="35"/>
      <c r="N181" s="217"/>
      <c r="O181" s="218"/>
      <c r="P181" s="66"/>
      <c r="Q181" s="66"/>
      <c r="R181" s="66"/>
      <c r="S181" s="66"/>
      <c r="T181" s="66"/>
      <c r="U181" s="66"/>
      <c r="V181" s="66"/>
      <c r="W181" s="66"/>
      <c r="X181" s="67"/>
      <c r="Y181" s="30"/>
      <c r="Z181" s="30"/>
      <c r="AA181" s="30"/>
      <c r="AB181" s="30"/>
      <c r="AC181" s="30"/>
      <c r="AD181" s="30"/>
      <c r="AE181" s="30"/>
      <c r="AT181" s="14" t="s">
        <v>133</v>
      </c>
      <c r="AU181" s="14" t="s">
        <v>85</v>
      </c>
    </row>
    <row r="182" spans="1:65" s="2" customFormat="1" ht="24" customHeight="1">
      <c r="A182" s="30"/>
      <c r="B182" s="31"/>
      <c r="C182" s="200" t="s">
        <v>244</v>
      </c>
      <c r="D182" s="200" t="s">
        <v>125</v>
      </c>
      <c r="E182" s="201" t="s">
        <v>245</v>
      </c>
      <c r="F182" s="202" t="s">
        <v>246</v>
      </c>
      <c r="G182" s="203" t="s">
        <v>137</v>
      </c>
      <c r="H182" s="204">
        <v>54</v>
      </c>
      <c r="I182" s="205"/>
      <c r="J182" s="206"/>
      <c r="K182" s="204">
        <f>ROUND(P182*H182,2)</f>
        <v>0</v>
      </c>
      <c r="L182" s="202" t="s">
        <v>129</v>
      </c>
      <c r="M182" s="207"/>
      <c r="N182" s="208" t="s">
        <v>1</v>
      </c>
      <c r="O182" s="209" t="s">
        <v>39</v>
      </c>
      <c r="P182" s="210">
        <f>I182+J182</f>
        <v>0</v>
      </c>
      <c r="Q182" s="210">
        <f>ROUND(I182*H182,2)</f>
        <v>0</v>
      </c>
      <c r="R182" s="210">
        <f>ROUND(J182*H182,2)</f>
        <v>0</v>
      </c>
      <c r="S182" s="66"/>
      <c r="T182" s="211">
        <f>S182*H182</f>
        <v>0</v>
      </c>
      <c r="U182" s="211">
        <v>0</v>
      </c>
      <c r="V182" s="211">
        <f>U182*H182</f>
        <v>0</v>
      </c>
      <c r="W182" s="211">
        <v>0</v>
      </c>
      <c r="X182" s="212">
        <f>W182*H182</f>
        <v>0</v>
      </c>
      <c r="Y182" s="30"/>
      <c r="Z182" s="30"/>
      <c r="AA182" s="30"/>
      <c r="AB182" s="30"/>
      <c r="AC182" s="30"/>
      <c r="AD182" s="30"/>
      <c r="AE182" s="30"/>
      <c r="AR182" s="213" t="s">
        <v>247</v>
      </c>
      <c r="AT182" s="213" t="s">
        <v>125</v>
      </c>
      <c r="AU182" s="213" t="s">
        <v>85</v>
      </c>
      <c r="AY182" s="14" t="s">
        <v>123</v>
      </c>
      <c r="BE182" s="214">
        <f>IF(O182="základní",K182,0)</f>
        <v>0</v>
      </c>
      <c r="BF182" s="214">
        <f>IF(O182="snížená",K182,0)</f>
        <v>0</v>
      </c>
      <c r="BG182" s="214">
        <f>IF(O182="zákl. přenesená",K182,0)</f>
        <v>0</v>
      </c>
      <c r="BH182" s="214">
        <f>IF(O182="sníž. přenesená",K182,0)</f>
        <v>0</v>
      </c>
      <c r="BI182" s="214">
        <f>IF(O182="nulová",K182,0)</f>
        <v>0</v>
      </c>
      <c r="BJ182" s="14" t="s">
        <v>83</v>
      </c>
      <c r="BK182" s="214">
        <f>ROUND(P182*H182,2)</f>
        <v>0</v>
      </c>
      <c r="BL182" s="14" t="s">
        <v>183</v>
      </c>
      <c r="BM182" s="213" t="s">
        <v>248</v>
      </c>
    </row>
    <row r="183" spans="1:65" s="2" customFormat="1" ht="11.25">
      <c r="A183" s="30"/>
      <c r="B183" s="31"/>
      <c r="C183" s="32"/>
      <c r="D183" s="215" t="s">
        <v>133</v>
      </c>
      <c r="E183" s="32"/>
      <c r="F183" s="216" t="s">
        <v>246</v>
      </c>
      <c r="G183" s="32"/>
      <c r="H183" s="32"/>
      <c r="I183" s="107"/>
      <c r="J183" s="107"/>
      <c r="K183" s="32"/>
      <c r="L183" s="32"/>
      <c r="M183" s="35"/>
      <c r="N183" s="217"/>
      <c r="O183" s="218"/>
      <c r="P183" s="66"/>
      <c r="Q183" s="66"/>
      <c r="R183" s="66"/>
      <c r="S183" s="66"/>
      <c r="T183" s="66"/>
      <c r="U183" s="66"/>
      <c r="V183" s="66"/>
      <c r="W183" s="66"/>
      <c r="X183" s="67"/>
      <c r="Y183" s="30"/>
      <c r="Z183" s="30"/>
      <c r="AA183" s="30"/>
      <c r="AB183" s="30"/>
      <c r="AC183" s="30"/>
      <c r="AD183" s="30"/>
      <c r="AE183" s="30"/>
      <c r="AT183" s="14" t="s">
        <v>133</v>
      </c>
      <c r="AU183" s="14" t="s">
        <v>85</v>
      </c>
    </row>
    <row r="184" spans="1:65" s="2" customFormat="1" ht="24" customHeight="1">
      <c r="A184" s="30"/>
      <c r="B184" s="31"/>
      <c r="C184" s="219" t="s">
        <v>249</v>
      </c>
      <c r="D184" s="219" t="s">
        <v>134</v>
      </c>
      <c r="E184" s="220" t="s">
        <v>250</v>
      </c>
      <c r="F184" s="221" t="s">
        <v>251</v>
      </c>
      <c r="G184" s="222" t="s">
        <v>137</v>
      </c>
      <c r="H184" s="223">
        <v>54</v>
      </c>
      <c r="I184" s="224"/>
      <c r="J184" s="224"/>
      <c r="K184" s="223">
        <f>ROUND(P184*H184,2)</f>
        <v>0</v>
      </c>
      <c r="L184" s="221" t="s">
        <v>129</v>
      </c>
      <c r="M184" s="35"/>
      <c r="N184" s="225" t="s">
        <v>1</v>
      </c>
      <c r="O184" s="209" t="s">
        <v>39</v>
      </c>
      <c r="P184" s="210">
        <f>I184+J184</f>
        <v>0</v>
      </c>
      <c r="Q184" s="210">
        <f>ROUND(I184*H184,2)</f>
        <v>0</v>
      </c>
      <c r="R184" s="210">
        <f>ROUND(J184*H184,2)</f>
        <v>0</v>
      </c>
      <c r="S184" s="66"/>
      <c r="T184" s="211">
        <f>S184*H184</f>
        <v>0</v>
      </c>
      <c r="U184" s="211">
        <v>0</v>
      </c>
      <c r="V184" s="211">
        <f>U184*H184</f>
        <v>0</v>
      </c>
      <c r="W184" s="211">
        <v>0</v>
      </c>
      <c r="X184" s="212">
        <f>W184*H184</f>
        <v>0</v>
      </c>
      <c r="Y184" s="30"/>
      <c r="Z184" s="30"/>
      <c r="AA184" s="30"/>
      <c r="AB184" s="30"/>
      <c r="AC184" s="30"/>
      <c r="AD184" s="30"/>
      <c r="AE184" s="30"/>
      <c r="AR184" s="213" t="s">
        <v>183</v>
      </c>
      <c r="AT184" s="213" t="s">
        <v>134</v>
      </c>
      <c r="AU184" s="213" t="s">
        <v>85</v>
      </c>
      <c r="AY184" s="14" t="s">
        <v>123</v>
      </c>
      <c r="BE184" s="214">
        <f>IF(O184="základní",K184,0)</f>
        <v>0</v>
      </c>
      <c r="BF184" s="214">
        <f>IF(O184="snížená",K184,0)</f>
        <v>0</v>
      </c>
      <c r="BG184" s="214">
        <f>IF(O184="zákl. přenesená",K184,0)</f>
        <v>0</v>
      </c>
      <c r="BH184" s="214">
        <f>IF(O184="sníž. přenesená",K184,0)</f>
        <v>0</v>
      </c>
      <c r="BI184" s="214">
        <f>IF(O184="nulová",K184,0)</f>
        <v>0</v>
      </c>
      <c r="BJ184" s="14" t="s">
        <v>83</v>
      </c>
      <c r="BK184" s="214">
        <f>ROUND(P184*H184,2)</f>
        <v>0</v>
      </c>
      <c r="BL184" s="14" t="s">
        <v>183</v>
      </c>
      <c r="BM184" s="213" t="s">
        <v>252</v>
      </c>
    </row>
    <row r="185" spans="1:65" s="2" customFormat="1" ht="19.5">
      <c r="A185" s="30"/>
      <c r="B185" s="31"/>
      <c r="C185" s="32"/>
      <c r="D185" s="215" t="s">
        <v>133</v>
      </c>
      <c r="E185" s="32"/>
      <c r="F185" s="216" t="s">
        <v>251</v>
      </c>
      <c r="G185" s="32"/>
      <c r="H185" s="32"/>
      <c r="I185" s="107"/>
      <c r="J185" s="107"/>
      <c r="K185" s="32"/>
      <c r="L185" s="32"/>
      <c r="M185" s="35"/>
      <c r="N185" s="217"/>
      <c r="O185" s="218"/>
      <c r="P185" s="66"/>
      <c r="Q185" s="66"/>
      <c r="R185" s="66"/>
      <c r="S185" s="66"/>
      <c r="T185" s="66"/>
      <c r="U185" s="66"/>
      <c r="V185" s="66"/>
      <c r="W185" s="66"/>
      <c r="X185" s="67"/>
      <c r="Y185" s="30"/>
      <c r="Z185" s="30"/>
      <c r="AA185" s="30"/>
      <c r="AB185" s="30"/>
      <c r="AC185" s="30"/>
      <c r="AD185" s="30"/>
      <c r="AE185" s="30"/>
      <c r="AT185" s="14" t="s">
        <v>133</v>
      </c>
      <c r="AU185" s="14" t="s">
        <v>85</v>
      </c>
    </row>
    <row r="186" spans="1:65" s="2" customFormat="1" ht="24" customHeight="1">
      <c r="A186" s="30"/>
      <c r="B186" s="31"/>
      <c r="C186" s="200" t="s">
        <v>253</v>
      </c>
      <c r="D186" s="200" t="s">
        <v>125</v>
      </c>
      <c r="E186" s="201" t="s">
        <v>254</v>
      </c>
      <c r="F186" s="202" t="s">
        <v>255</v>
      </c>
      <c r="G186" s="203" t="s">
        <v>137</v>
      </c>
      <c r="H186" s="204">
        <v>2</v>
      </c>
      <c r="I186" s="205"/>
      <c r="J186" s="206"/>
      <c r="K186" s="204">
        <f>ROUND(P186*H186,2)</f>
        <v>0</v>
      </c>
      <c r="L186" s="202" t="s">
        <v>129</v>
      </c>
      <c r="M186" s="207"/>
      <c r="N186" s="208" t="s">
        <v>1</v>
      </c>
      <c r="O186" s="209" t="s">
        <v>39</v>
      </c>
      <c r="P186" s="210">
        <f>I186+J186</f>
        <v>0</v>
      </c>
      <c r="Q186" s="210">
        <f>ROUND(I186*H186,2)</f>
        <v>0</v>
      </c>
      <c r="R186" s="210">
        <f>ROUND(J186*H186,2)</f>
        <v>0</v>
      </c>
      <c r="S186" s="66"/>
      <c r="T186" s="211">
        <f>S186*H186</f>
        <v>0</v>
      </c>
      <c r="U186" s="211">
        <v>0</v>
      </c>
      <c r="V186" s="211">
        <f>U186*H186</f>
        <v>0</v>
      </c>
      <c r="W186" s="211">
        <v>0</v>
      </c>
      <c r="X186" s="212">
        <f>W186*H186</f>
        <v>0</v>
      </c>
      <c r="Y186" s="30"/>
      <c r="Z186" s="30"/>
      <c r="AA186" s="30"/>
      <c r="AB186" s="30"/>
      <c r="AC186" s="30"/>
      <c r="AD186" s="30"/>
      <c r="AE186" s="30"/>
      <c r="AR186" s="213" t="s">
        <v>178</v>
      </c>
      <c r="AT186" s="213" t="s">
        <v>125</v>
      </c>
      <c r="AU186" s="213" t="s">
        <v>85</v>
      </c>
      <c r="AY186" s="14" t="s">
        <v>123</v>
      </c>
      <c r="BE186" s="214">
        <f>IF(O186="základní",K186,0)</f>
        <v>0</v>
      </c>
      <c r="BF186" s="214">
        <f>IF(O186="snížená",K186,0)</f>
        <v>0</v>
      </c>
      <c r="BG186" s="214">
        <f>IF(O186="zákl. přenesená",K186,0)</f>
        <v>0</v>
      </c>
      <c r="BH186" s="214">
        <f>IF(O186="sníž. přenesená",K186,0)</f>
        <v>0</v>
      </c>
      <c r="BI186" s="214">
        <f>IF(O186="nulová",K186,0)</f>
        <v>0</v>
      </c>
      <c r="BJ186" s="14" t="s">
        <v>83</v>
      </c>
      <c r="BK186" s="214">
        <f>ROUND(P186*H186,2)</f>
        <v>0</v>
      </c>
      <c r="BL186" s="14" t="s">
        <v>178</v>
      </c>
      <c r="BM186" s="213" t="s">
        <v>256</v>
      </c>
    </row>
    <row r="187" spans="1:65" s="2" customFormat="1" ht="11.25">
      <c r="A187" s="30"/>
      <c r="B187" s="31"/>
      <c r="C187" s="32"/>
      <c r="D187" s="215" t="s">
        <v>133</v>
      </c>
      <c r="E187" s="32"/>
      <c r="F187" s="216" t="s">
        <v>255</v>
      </c>
      <c r="G187" s="32"/>
      <c r="H187" s="32"/>
      <c r="I187" s="107"/>
      <c r="J187" s="107"/>
      <c r="K187" s="32"/>
      <c r="L187" s="32"/>
      <c r="M187" s="35"/>
      <c r="N187" s="217"/>
      <c r="O187" s="218"/>
      <c r="P187" s="66"/>
      <c r="Q187" s="66"/>
      <c r="R187" s="66"/>
      <c r="S187" s="66"/>
      <c r="T187" s="66"/>
      <c r="U187" s="66"/>
      <c r="V187" s="66"/>
      <c r="W187" s="66"/>
      <c r="X187" s="67"/>
      <c r="Y187" s="30"/>
      <c r="Z187" s="30"/>
      <c r="AA187" s="30"/>
      <c r="AB187" s="30"/>
      <c r="AC187" s="30"/>
      <c r="AD187" s="30"/>
      <c r="AE187" s="30"/>
      <c r="AT187" s="14" t="s">
        <v>133</v>
      </c>
      <c r="AU187" s="14" t="s">
        <v>85</v>
      </c>
    </row>
    <row r="188" spans="1:65" s="2" customFormat="1" ht="24" customHeight="1">
      <c r="A188" s="30"/>
      <c r="B188" s="31"/>
      <c r="C188" s="219" t="s">
        <v>257</v>
      </c>
      <c r="D188" s="219" t="s">
        <v>134</v>
      </c>
      <c r="E188" s="220" t="s">
        <v>258</v>
      </c>
      <c r="F188" s="221" t="s">
        <v>259</v>
      </c>
      <c r="G188" s="222" t="s">
        <v>137</v>
      </c>
      <c r="H188" s="223">
        <v>2</v>
      </c>
      <c r="I188" s="224"/>
      <c r="J188" s="224"/>
      <c r="K188" s="223">
        <f>ROUND(P188*H188,2)</f>
        <v>0</v>
      </c>
      <c r="L188" s="221" t="s">
        <v>129</v>
      </c>
      <c r="M188" s="35"/>
      <c r="N188" s="225" t="s">
        <v>1</v>
      </c>
      <c r="O188" s="209" t="s">
        <v>39</v>
      </c>
      <c r="P188" s="210">
        <f>I188+J188</f>
        <v>0</v>
      </c>
      <c r="Q188" s="210">
        <f>ROUND(I188*H188,2)</f>
        <v>0</v>
      </c>
      <c r="R188" s="210">
        <f>ROUND(J188*H188,2)</f>
        <v>0</v>
      </c>
      <c r="S188" s="66"/>
      <c r="T188" s="211">
        <f>S188*H188</f>
        <v>0</v>
      </c>
      <c r="U188" s="211">
        <v>0</v>
      </c>
      <c r="V188" s="211">
        <f>U188*H188</f>
        <v>0</v>
      </c>
      <c r="W188" s="211">
        <v>0</v>
      </c>
      <c r="X188" s="212">
        <f>W188*H188</f>
        <v>0</v>
      </c>
      <c r="Y188" s="30"/>
      <c r="Z188" s="30"/>
      <c r="AA188" s="30"/>
      <c r="AB188" s="30"/>
      <c r="AC188" s="30"/>
      <c r="AD188" s="30"/>
      <c r="AE188" s="30"/>
      <c r="AR188" s="213" t="s">
        <v>183</v>
      </c>
      <c r="AT188" s="213" t="s">
        <v>134</v>
      </c>
      <c r="AU188" s="213" t="s">
        <v>85</v>
      </c>
      <c r="AY188" s="14" t="s">
        <v>123</v>
      </c>
      <c r="BE188" s="214">
        <f>IF(O188="základní",K188,0)</f>
        <v>0</v>
      </c>
      <c r="BF188" s="214">
        <f>IF(O188="snížená",K188,0)</f>
        <v>0</v>
      </c>
      <c r="BG188" s="214">
        <f>IF(O188="zákl. přenesená",K188,0)</f>
        <v>0</v>
      </c>
      <c r="BH188" s="214">
        <f>IF(O188="sníž. přenesená",K188,0)</f>
        <v>0</v>
      </c>
      <c r="BI188" s="214">
        <f>IF(O188="nulová",K188,0)</f>
        <v>0</v>
      </c>
      <c r="BJ188" s="14" t="s">
        <v>83</v>
      </c>
      <c r="BK188" s="214">
        <f>ROUND(P188*H188,2)</f>
        <v>0</v>
      </c>
      <c r="BL188" s="14" t="s">
        <v>183</v>
      </c>
      <c r="BM188" s="213" t="s">
        <v>260</v>
      </c>
    </row>
    <row r="189" spans="1:65" s="2" customFormat="1" ht="19.5">
      <c r="A189" s="30"/>
      <c r="B189" s="31"/>
      <c r="C189" s="32"/>
      <c r="D189" s="215" t="s">
        <v>133</v>
      </c>
      <c r="E189" s="32"/>
      <c r="F189" s="216" t="s">
        <v>259</v>
      </c>
      <c r="G189" s="32"/>
      <c r="H189" s="32"/>
      <c r="I189" s="107"/>
      <c r="J189" s="107"/>
      <c r="K189" s="32"/>
      <c r="L189" s="32"/>
      <c r="M189" s="35"/>
      <c r="N189" s="217"/>
      <c r="O189" s="218"/>
      <c r="P189" s="66"/>
      <c r="Q189" s="66"/>
      <c r="R189" s="66"/>
      <c r="S189" s="66"/>
      <c r="T189" s="66"/>
      <c r="U189" s="66"/>
      <c r="V189" s="66"/>
      <c r="W189" s="66"/>
      <c r="X189" s="67"/>
      <c r="Y189" s="30"/>
      <c r="Z189" s="30"/>
      <c r="AA189" s="30"/>
      <c r="AB189" s="30"/>
      <c r="AC189" s="30"/>
      <c r="AD189" s="30"/>
      <c r="AE189" s="30"/>
      <c r="AT189" s="14" t="s">
        <v>133</v>
      </c>
      <c r="AU189" s="14" t="s">
        <v>85</v>
      </c>
    </row>
    <row r="190" spans="1:65" s="2" customFormat="1" ht="24" customHeight="1">
      <c r="A190" s="30"/>
      <c r="B190" s="31"/>
      <c r="C190" s="200" t="s">
        <v>261</v>
      </c>
      <c r="D190" s="200" t="s">
        <v>125</v>
      </c>
      <c r="E190" s="201" t="s">
        <v>262</v>
      </c>
      <c r="F190" s="202" t="s">
        <v>263</v>
      </c>
      <c r="G190" s="203" t="s">
        <v>137</v>
      </c>
      <c r="H190" s="204">
        <v>5</v>
      </c>
      <c r="I190" s="205"/>
      <c r="J190" s="206"/>
      <c r="K190" s="204">
        <f>ROUND(P190*H190,2)</f>
        <v>0</v>
      </c>
      <c r="L190" s="202" t="s">
        <v>129</v>
      </c>
      <c r="M190" s="207"/>
      <c r="N190" s="208" t="s">
        <v>1</v>
      </c>
      <c r="O190" s="209" t="s">
        <v>39</v>
      </c>
      <c r="P190" s="210">
        <f>I190+J190</f>
        <v>0</v>
      </c>
      <c r="Q190" s="210">
        <f>ROUND(I190*H190,2)</f>
        <v>0</v>
      </c>
      <c r="R190" s="210">
        <f>ROUND(J190*H190,2)</f>
        <v>0</v>
      </c>
      <c r="S190" s="66"/>
      <c r="T190" s="211">
        <f>S190*H190</f>
        <v>0</v>
      </c>
      <c r="U190" s="211">
        <v>0</v>
      </c>
      <c r="V190" s="211">
        <f>U190*H190</f>
        <v>0</v>
      </c>
      <c r="W190" s="211">
        <v>0</v>
      </c>
      <c r="X190" s="212">
        <f>W190*H190</f>
        <v>0</v>
      </c>
      <c r="Y190" s="30"/>
      <c r="Z190" s="30"/>
      <c r="AA190" s="30"/>
      <c r="AB190" s="30"/>
      <c r="AC190" s="30"/>
      <c r="AD190" s="30"/>
      <c r="AE190" s="30"/>
      <c r="AR190" s="213" t="s">
        <v>178</v>
      </c>
      <c r="AT190" s="213" t="s">
        <v>125</v>
      </c>
      <c r="AU190" s="213" t="s">
        <v>85</v>
      </c>
      <c r="AY190" s="14" t="s">
        <v>123</v>
      </c>
      <c r="BE190" s="214">
        <f>IF(O190="základní",K190,0)</f>
        <v>0</v>
      </c>
      <c r="BF190" s="214">
        <f>IF(O190="snížená",K190,0)</f>
        <v>0</v>
      </c>
      <c r="BG190" s="214">
        <f>IF(O190="zákl. přenesená",K190,0)</f>
        <v>0</v>
      </c>
      <c r="BH190" s="214">
        <f>IF(O190="sníž. přenesená",K190,0)</f>
        <v>0</v>
      </c>
      <c r="BI190" s="214">
        <f>IF(O190="nulová",K190,0)</f>
        <v>0</v>
      </c>
      <c r="BJ190" s="14" t="s">
        <v>83</v>
      </c>
      <c r="BK190" s="214">
        <f>ROUND(P190*H190,2)</f>
        <v>0</v>
      </c>
      <c r="BL190" s="14" t="s">
        <v>178</v>
      </c>
      <c r="BM190" s="213" t="s">
        <v>264</v>
      </c>
    </row>
    <row r="191" spans="1:65" s="2" customFormat="1" ht="11.25">
      <c r="A191" s="30"/>
      <c r="B191" s="31"/>
      <c r="C191" s="32"/>
      <c r="D191" s="215" t="s">
        <v>133</v>
      </c>
      <c r="E191" s="32"/>
      <c r="F191" s="216" t="s">
        <v>263</v>
      </c>
      <c r="G191" s="32"/>
      <c r="H191" s="32"/>
      <c r="I191" s="107"/>
      <c r="J191" s="107"/>
      <c r="K191" s="32"/>
      <c r="L191" s="32"/>
      <c r="M191" s="35"/>
      <c r="N191" s="217"/>
      <c r="O191" s="218"/>
      <c r="P191" s="66"/>
      <c r="Q191" s="66"/>
      <c r="R191" s="66"/>
      <c r="S191" s="66"/>
      <c r="T191" s="66"/>
      <c r="U191" s="66"/>
      <c r="V191" s="66"/>
      <c r="W191" s="66"/>
      <c r="X191" s="67"/>
      <c r="Y191" s="30"/>
      <c r="Z191" s="30"/>
      <c r="AA191" s="30"/>
      <c r="AB191" s="30"/>
      <c r="AC191" s="30"/>
      <c r="AD191" s="30"/>
      <c r="AE191" s="30"/>
      <c r="AT191" s="14" t="s">
        <v>133</v>
      </c>
      <c r="AU191" s="14" t="s">
        <v>85</v>
      </c>
    </row>
    <row r="192" spans="1:65" s="2" customFormat="1" ht="24" customHeight="1">
      <c r="A192" s="30"/>
      <c r="B192" s="31"/>
      <c r="C192" s="219" t="s">
        <v>265</v>
      </c>
      <c r="D192" s="219" t="s">
        <v>134</v>
      </c>
      <c r="E192" s="220" t="s">
        <v>266</v>
      </c>
      <c r="F192" s="221" t="s">
        <v>267</v>
      </c>
      <c r="G192" s="222" t="s">
        <v>137</v>
      </c>
      <c r="H192" s="223">
        <v>5</v>
      </c>
      <c r="I192" s="224"/>
      <c r="J192" s="224"/>
      <c r="K192" s="223">
        <f>ROUND(P192*H192,2)</f>
        <v>0</v>
      </c>
      <c r="L192" s="221" t="s">
        <v>129</v>
      </c>
      <c r="M192" s="35"/>
      <c r="N192" s="225" t="s">
        <v>1</v>
      </c>
      <c r="O192" s="209" t="s">
        <v>39</v>
      </c>
      <c r="P192" s="210">
        <f>I192+J192</f>
        <v>0</v>
      </c>
      <c r="Q192" s="210">
        <f>ROUND(I192*H192,2)</f>
        <v>0</v>
      </c>
      <c r="R192" s="210">
        <f>ROUND(J192*H192,2)</f>
        <v>0</v>
      </c>
      <c r="S192" s="66"/>
      <c r="T192" s="211">
        <f>S192*H192</f>
        <v>0</v>
      </c>
      <c r="U192" s="211">
        <v>0</v>
      </c>
      <c r="V192" s="211">
        <f>U192*H192</f>
        <v>0</v>
      </c>
      <c r="W192" s="211">
        <v>0</v>
      </c>
      <c r="X192" s="212">
        <f>W192*H192</f>
        <v>0</v>
      </c>
      <c r="Y192" s="30"/>
      <c r="Z192" s="30"/>
      <c r="AA192" s="30"/>
      <c r="AB192" s="30"/>
      <c r="AC192" s="30"/>
      <c r="AD192" s="30"/>
      <c r="AE192" s="30"/>
      <c r="AR192" s="213" t="s">
        <v>183</v>
      </c>
      <c r="AT192" s="213" t="s">
        <v>134</v>
      </c>
      <c r="AU192" s="213" t="s">
        <v>85</v>
      </c>
      <c r="AY192" s="14" t="s">
        <v>123</v>
      </c>
      <c r="BE192" s="214">
        <f>IF(O192="základní",K192,0)</f>
        <v>0</v>
      </c>
      <c r="BF192" s="214">
        <f>IF(O192="snížená",K192,0)</f>
        <v>0</v>
      </c>
      <c r="BG192" s="214">
        <f>IF(O192="zákl. přenesená",K192,0)</f>
        <v>0</v>
      </c>
      <c r="BH192" s="214">
        <f>IF(O192="sníž. přenesená",K192,0)</f>
        <v>0</v>
      </c>
      <c r="BI192" s="214">
        <f>IF(O192="nulová",K192,0)</f>
        <v>0</v>
      </c>
      <c r="BJ192" s="14" t="s">
        <v>83</v>
      </c>
      <c r="BK192" s="214">
        <f>ROUND(P192*H192,2)</f>
        <v>0</v>
      </c>
      <c r="BL192" s="14" t="s">
        <v>183</v>
      </c>
      <c r="BM192" s="213" t="s">
        <v>268</v>
      </c>
    </row>
    <row r="193" spans="1:65" s="2" customFormat="1" ht="19.5">
      <c r="A193" s="30"/>
      <c r="B193" s="31"/>
      <c r="C193" s="32"/>
      <c r="D193" s="215" t="s">
        <v>133</v>
      </c>
      <c r="E193" s="32"/>
      <c r="F193" s="216" t="s">
        <v>267</v>
      </c>
      <c r="G193" s="32"/>
      <c r="H193" s="32"/>
      <c r="I193" s="107"/>
      <c r="J193" s="107"/>
      <c r="K193" s="32"/>
      <c r="L193" s="32"/>
      <c r="M193" s="35"/>
      <c r="N193" s="217"/>
      <c r="O193" s="218"/>
      <c r="P193" s="66"/>
      <c r="Q193" s="66"/>
      <c r="R193" s="66"/>
      <c r="S193" s="66"/>
      <c r="T193" s="66"/>
      <c r="U193" s="66"/>
      <c r="V193" s="66"/>
      <c r="W193" s="66"/>
      <c r="X193" s="67"/>
      <c r="Y193" s="30"/>
      <c r="Z193" s="30"/>
      <c r="AA193" s="30"/>
      <c r="AB193" s="30"/>
      <c r="AC193" s="30"/>
      <c r="AD193" s="30"/>
      <c r="AE193" s="30"/>
      <c r="AT193" s="14" t="s">
        <v>133</v>
      </c>
      <c r="AU193" s="14" t="s">
        <v>85</v>
      </c>
    </row>
    <row r="194" spans="1:65" s="2" customFormat="1" ht="24" customHeight="1">
      <c r="A194" s="30"/>
      <c r="B194" s="31"/>
      <c r="C194" s="219" t="s">
        <v>269</v>
      </c>
      <c r="D194" s="219" t="s">
        <v>134</v>
      </c>
      <c r="E194" s="220" t="s">
        <v>140</v>
      </c>
      <c r="F194" s="221" t="s">
        <v>141</v>
      </c>
      <c r="G194" s="222" t="s">
        <v>142</v>
      </c>
      <c r="H194" s="223">
        <v>213</v>
      </c>
      <c r="I194" s="224"/>
      <c r="J194" s="224"/>
      <c r="K194" s="223">
        <f>ROUND(P194*H194,2)</f>
        <v>0</v>
      </c>
      <c r="L194" s="221" t="s">
        <v>129</v>
      </c>
      <c r="M194" s="35"/>
      <c r="N194" s="225" t="s">
        <v>1</v>
      </c>
      <c r="O194" s="209" t="s">
        <v>39</v>
      </c>
      <c r="P194" s="210">
        <f>I194+J194</f>
        <v>0</v>
      </c>
      <c r="Q194" s="210">
        <f>ROUND(I194*H194,2)</f>
        <v>0</v>
      </c>
      <c r="R194" s="210">
        <f>ROUND(J194*H194,2)</f>
        <v>0</v>
      </c>
      <c r="S194" s="66"/>
      <c r="T194" s="211">
        <f>S194*H194</f>
        <v>0</v>
      </c>
      <c r="U194" s="211">
        <v>0</v>
      </c>
      <c r="V194" s="211">
        <f>U194*H194</f>
        <v>0</v>
      </c>
      <c r="W194" s="211">
        <v>0</v>
      </c>
      <c r="X194" s="212">
        <f>W194*H194</f>
        <v>0</v>
      </c>
      <c r="Y194" s="30"/>
      <c r="Z194" s="30"/>
      <c r="AA194" s="30"/>
      <c r="AB194" s="30"/>
      <c r="AC194" s="30"/>
      <c r="AD194" s="30"/>
      <c r="AE194" s="30"/>
      <c r="AR194" s="213" t="s">
        <v>183</v>
      </c>
      <c r="AT194" s="213" t="s">
        <v>134</v>
      </c>
      <c r="AU194" s="213" t="s">
        <v>85</v>
      </c>
      <c r="AY194" s="14" t="s">
        <v>123</v>
      </c>
      <c r="BE194" s="214">
        <f>IF(O194="základní",K194,0)</f>
        <v>0</v>
      </c>
      <c r="BF194" s="214">
        <f>IF(O194="snížená",K194,0)</f>
        <v>0</v>
      </c>
      <c r="BG194" s="214">
        <f>IF(O194="zákl. přenesená",K194,0)</f>
        <v>0</v>
      </c>
      <c r="BH194" s="214">
        <f>IF(O194="sníž. přenesená",K194,0)</f>
        <v>0</v>
      </c>
      <c r="BI194" s="214">
        <f>IF(O194="nulová",K194,0)</f>
        <v>0</v>
      </c>
      <c r="BJ194" s="14" t="s">
        <v>83</v>
      </c>
      <c r="BK194" s="214">
        <f>ROUND(P194*H194,2)</f>
        <v>0</v>
      </c>
      <c r="BL194" s="14" t="s">
        <v>183</v>
      </c>
      <c r="BM194" s="213" t="s">
        <v>270</v>
      </c>
    </row>
    <row r="195" spans="1:65" s="2" customFormat="1" ht="11.25">
      <c r="A195" s="30"/>
      <c r="B195" s="31"/>
      <c r="C195" s="32"/>
      <c r="D195" s="215" t="s">
        <v>133</v>
      </c>
      <c r="E195" s="32"/>
      <c r="F195" s="216" t="s">
        <v>141</v>
      </c>
      <c r="G195" s="32"/>
      <c r="H195" s="32"/>
      <c r="I195" s="107"/>
      <c r="J195" s="107"/>
      <c r="K195" s="32"/>
      <c r="L195" s="32"/>
      <c r="M195" s="35"/>
      <c r="N195" s="217"/>
      <c r="O195" s="218"/>
      <c r="P195" s="66"/>
      <c r="Q195" s="66"/>
      <c r="R195" s="66"/>
      <c r="S195" s="66"/>
      <c r="T195" s="66"/>
      <c r="U195" s="66"/>
      <c r="V195" s="66"/>
      <c r="W195" s="66"/>
      <c r="X195" s="67"/>
      <c r="Y195" s="30"/>
      <c r="Z195" s="30"/>
      <c r="AA195" s="30"/>
      <c r="AB195" s="30"/>
      <c r="AC195" s="30"/>
      <c r="AD195" s="30"/>
      <c r="AE195" s="30"/>
      <c r="AT195" s="14" t="s">
        <v>133</v>
      </c>
      <c r="AU195" s="14" t="s">
        <v>85</v>
      </c>
    </row>
    <row r="196" spans="1:65" s="12" customFormat="1" ht="22.9" customHeight="1">
      <c r="B196" s="183"/>
      <c r="C196" s="184"/>
      <c r="D196" s="185" t="s">
        <v>75</v>
      </c>
      <c r="E196" s="198" t="s">
        <v>139</v>
      </c>
      <c r="F196" s="198" t="s">
        <v>271</v>
      </c>
      <c r="G196" s="184"/>
      <c r="H196" s="184"/>
      <c r="I196" s="187"/>
      <c r="J196" s="187"/>
      <c r="K196" s="199">
        <f>BK196</f>
        <v>0</v>
      </c>
      <c r="L196" s="184"/>
      <c r="M196" s="189"/>
      <c r="N196" s="190"/>
      <c r="O196" s="191"/>
      <c r="P196" s="191"/>
      <c r="Q196" s="192">
        <f>SUM(Q197:Q214)</f>
        <v>0</v>
      </c>
      <c r="R196" s="192">
        <f>SUM(R197:R214)</f>
        <v>0</v>
      </c>
      <c r="S196" s="191"/>
      <c r="T196" s="193">
        <f>SUM(T197:T214)</f>
        <v>0</v>
      </c>
      <c r="U196" s="191"/>
      <c r="V196" s="193">
        <f>SUM(V197:V214)</f>
        <v>0</v>
      </c>
      <c r="W196" s="191"/>
      <c r="X196" s="194">
        <f>SUM(X197:X214)</f>
        <v>0</v>
      </c>
      <c r="AR196" s="195" t="s">
        <v>83</v>
      </c>
      <c r="AT196" s="196" t="s">
        <v>75</v>
      </c>
      <c r="AU196" s="196" t="s">
        <v>83</v>
      </c>
      <c r="AY196" s="195" t="s">
        <v>123</v>
      </c>
      <c r="BK196" s="197">
        <f>SUM(BK197:BK214)</f>
        <v>0</v>
      </c>
    </row>
    <row r="197" spans="1:65" s="2" customFormat="1" ht="24" customHeight="1">
      <c r="A197" s="30"/>
      <c r="B197" s="31"/>
      <c r="C197" s="219" t="s">
        <v>272</v>
      </c>
      <c r="D197" s="219" t="s">
        <v>134</v>
      </c>
      <c r="E197" s="220" t="s">
        <v>273</v>
      </c>
      <c r="F197" s="221" t="s">
        <v>274</v>
      </c>
      <c r="G197" s="222" t="s">
        <v>137</v>
      </c>
      <c r="H197" s="223">
        <v>66</v>
      </c>
      <c r="I197" s="224"/>
      <c r="J197" s="224"/>
      <c r="K197" s="223">
        <f>ROUND(P197*H197,2)</f>
        <v>0</v>
      </c>
      <c r="L197" s="221" t="s">
        <v>129</v>
      </c>
      <c r="M197" s="35"/>
      <c r="N197" s="225" t="s">
        <v>1</v>
      </c>
      <c r="O197" s="209" t="s">
        <v>39</v>
      </c>
      <c r="P197" s="210">
        <f>I197+J197</f>
        <v>0</v>
      </c>
      <c r="Q197" s="210">
        <f>ROUND(I197*H197,2)</f>
        <v>0</v>
      </c>
      <c r="R197" s="210">
        <f>ROUND(J197*H197,2)</f>
        <v>0</v>
      </c>
      <c r="S197" s="66"/>
      <c r="T197" s="211">
        <f>S197*H197</f>
        <v>0</v>
      </c>
      <c r="U197" s="211">
        <v>0</v>
      </c>
      <c r="V197" s="211">
        <f>U197*H197</f>
        <v>0</v>
      </c>
      <c r="W197" s="211">
        <v>0</v>
      </c>
      <c r="X197" s="212">
        <f>W197*H197</f>
        <v>0</v>
      </c>
      <c r="Y197" s="30"/>
      <c r="Z197" s="30"/>
      <c r="AA197" s="30"/>
      <c r="AB197" s="30"/>
      <c r="AC197" s="30"/>
      <c r="AD197" s="30"/>
      <c r="AE197" s="30"/>
      <c r="AR197" s="213" t="s">
        <v>131</v>
      </c>
      <c r="AT197" s="213" t="s">
        <v>134</v>
      </c>
      <c r="AU197" s="213" t="s">
        <v>85</v>
      </c>
      <c r="AY197" s="14" t="s">
        <v>123</v>
      </c>
      <c r="BE197" s="214">
        <f>IF(O197="základní",K197,0)</f>
        <v>0</v>
      </c>
      <c r="BF197" s="214">
        <f>IF(O197="snížená",K197,0)</f>
        <v>0</v>
      </c>
      <c r="BG197" s="214">
        <f>IF(O197="zákl. přenesená",K197,0)</f>
        <v>0</v>
      </c>
      <c r="BH197" s="214">
        <f>IF(O197="sníž. přenesená",K197,0)</f>
        <v>0</v>
      </c>
      <c r="BI197" s="214">
        <f>IF(O197="nulová",K197,0)</f>
        <v>0</v>
      </c>
      <c r="BJ197" s="14" t="s">
        <v>83</v>
      </c>
      <c r="BK197" s="214">
        <f>ROUND(P197*H197,2)</f>
        <v>0</v>
      </c>
      <c r="BL197" s="14" t="s">
        <v>131</v>
      </c>
      <c r="BM197" s="213" t="s">
        <v>275</v>
      </c>
    </row>
    <row r="198" spans="1:65" s="2" customFormat="1" ht="11.25">
      <c r="A198" s="30"/>
      <c r="B198" s="31"/>
      <c r="C198" s="32"/>
      <c r="D198" s="215" t="s">
        <v>133</v>
      </c>
      <c r="E198" s="32"/>
      <c r="F198" s="216" t="s">
        <v>274</v>
      </c>
      <c r="G198" s="32"/>
      <c r="H198" s="32"/>
      <c r="I198" s="107"/>
      <c r="J198" s="107"/>
      <c r="K198" s="32"/>
      <c r="L198" s="32"/>
      <c r="M198" s="35"/>
      <c r="N198" s="217"/>
      <c r="O198" s="218"/>
      <c r="P198" s="66"/>
      <c r="Q198" s="66"/>
      <c r="R198" s="66"/>
      <c r="S198" s="66"/>
      <c r="T198" s="66"/>
      <c r="U198" s="66"/>
      <c r="V198" s="66"/>
      <c r="W198" s="66"/>
      <c r="X198" s="67"/>
      <c r="Y198" s="30"/>
      <c r="Z198" s="30"/>
      <c r="AA198" s="30"/>
      <c r="AB198" s="30"/>
      <c r="AC198" s="30"/>
      <c r="AD198" s="30"/>
      <c r="AE198" s="30"/>
      <c r="AT198" s="14" t="s">
        <v>133</v>
      </c>
      <c r="AU198" s="14" t="s">
        <v>85</v>
      </c>
    </row>
    <row r="199" spans="1:65" s="2" customFormat="1" ht="24" customHeight="1">
      <c r="A199" s="30"/>
      <c r="B199" s="31"/>
      <c r="C199" s="219" t="s">
        <v>276</v>
      </c>
      <c r="D199" s="219" t="s">
        <v>134</v>
      </c>
      <c r="E199" s="220" t="s">
        <v>277</v>
      </c>
      <c r="F199" s="221" t="s">
        <v>278</v>
      </c>
      <c r="G199" s="222" t="s">
        <v>137</v>
      </c>
      <c r="H199" s="223">
        <v>66</v>
      </c>
      <c r="I199" s="224"/>
      <c r="J199" s="224"/>
      <c r="K199" s="223">
        <f>ROUND(P199*H199,2)</f>
        <v>0</v>
      </c>
      <c r="L199" s="221" t="s">
        <v>129</v>
      </c>
      <c r="M199" s="35"/>
      <c r="N199" s="225" t="s">
        <v>1</v>
      </c>
      <c r="O199" s="209" t="s">
        <v>39</v>
      </c>
      <c r="P199" s="210">
        <f>I199+J199</f>
        <v>0</v>
      </c>
      <c r="Q199" s="210">
        <f>ROUND(I199*H199,2)</f>
        <v>0</v>
      </c>
      <c r="R199" s="210">
        <f>ROUND(J199*H199,2)</f>
        <v>0</v>
      </c>
      <c r="S199" s="66"/>
      <c r="T199" s="211">
        <f>S199*H199</f>
        <v>0</v>
      </c>
      <c r="U199" s="211">
        <v>0</v>
      </c>
      <c r="V199" s="211">
        <f>U199*H199</f>
        <v>0</v>
      </c>
      <c r="W199" s="211">
        <v>0</v>
      </c>
      <c r="X199" s="212">
        <f>W199*H199</f>
        <v>0</v>
      </c>
      <c r="Y199" s="30"/>
      <c r="Z199" s="30"/>
      <c r="AA199" s="30"/>
      <c r="AB199" s="30"/>
      <c r="AC199" s="30"/>
      <c r="AD199" s="30"/>
      <c r="AE199" s="30"/>
      <c r="AR199" s="213" t="s">
        <v>131</v>
      </c>
      <c r="AT199" s="213" t="s">
        <v>134</v>
      </c>
      <c r="AU199" s="213" t="s">
        <v>85</v>
      </c>
      <c r="AY199" s="14" t="s">
        <v>123</v>
      </c>
      <c r="BE199" s="214">
        <f>IF(O199="základní",K199,0)</f>
        <v>0</v>
      </c>
      <c r="BF199" s="214">
        <f>IF(O199="snížená",K199,0)</f>
        <v>0</v>
      </c>
      <c r="BG199" s="214">
        <f>IF(O199="zákl. přenesená",K199,0)</f>
        <v>0</v>
      </c>
      <c r="BH199" s="214">
        <f>IF(O199="sníž. přenesená",K199,0)</f>
        <v>0</v>
      </c>
      <c r="BI199" s="214">
        <f>IF(O199="nulová",K199,0)</f>
        <v>0</v>
      </c>
      <c r="BJ199" s="14" t="s">
        <v>83</v>
      </c>
      <c r="BK199" s="214">
        <f>ROUND(P199*H199,2)</f>
        <v>0</v>
      </c>
      <c r="BL199" s="14" t="s">
        <v>131</v>
      </c>
      <c r="BM199" s="213" t="s">
        <v>279</v>
      </c>
    </row>
    <row r="200" spans="1:65" s="2" customFormat="1" ht="11.25">
      <c r="A200" s="30"/>
      <c r="B200" s="31"/>
      <c r="C200" s="32"/>
      <c r="D200" s="215" t="s">
        <v>133</v>
      </c>
      <c r="E200" s="32"/>
      <c r="F200" s="216" t="s">
        <v>278</v>
      </c>
      <c r="G200" s="32"/>
      <c r="H200" s="32"/>
      <c r="I200" s="107"/>
      <c r="J200" s="107"/>
      <c r="K200" s="32"/>
      <c r="L200" s="32"/>
      <c r="M200" s="35"/>
      <c r="N200" s="217"/>
      <c r="O200" s="218"/>
      <c r="P200" s="66"/>
      <c r="Q200" s="66"/>
      <c r="R200" s="66"/>
      <c r="S200" s="66"/>
      <c r="T200" s="66"/>
      <c r="U200" s="66"/>
      <c r="V200" s="66"/>
      <c r="W200" s="66"/>
      <c r="X200" s="67"/>
      <c r="Y200" s="30"/>
      <c r="Z200" s="30"/>
      <c r="AA200" s="30"/>
      <c r="AB200" s="30"/>
      <c r="AC200" s="30"/>
      <c r="AD200" s="30"/>
      <c r="AE200" s="30"/>
      <c r="AT200" s="14" t="s">
        <v>133</v>
      </c>
      <c r="AU200" s="14" t="s">
        <v>85</v>
      </c>
    </row>
    <row r="201" spans="1:65" s="2" customFormat="1" ht="24" customHeight="1">
      <c r="A201" s="30"/>
      <c r="B201" s="31"/>
      <c r="C201" s="219" t="s">
        <v>280</v>
      </c>
      <c r="D201" s="219" t="s">
        <v>134</v>
      </c>
      <c r="E201" s="220" t="s">
        <v>281</v>
      </c>
      <c r="F201" s="221" t="s">
        <v>282</v>
      </c>
      <c r="G201" s="222" t="s">
        <v>137</v>
      </c>
      <c r="H201" s="223">
        <v>58</v>
      </c>
      <c r="I201" s="224"/>
      <c r="J201" s="224"/>
      <c r="K201" s="223">
        <f>ROUND(P201*H201,2)</f>
        <v>0</v>
      </c>
      <c r="L201" s="221" t="s">
        <v>129</v>
      </c>
      <c r="M201" s="35"/>
      <c r="N201" s="225" t="s">
        <v>1</v>
      </c>
      <c r="O201" s="209" t="s">
        <v>39</v>
      </c>
      <c r="P201" s="210">
        <f>I201+J201</f>
        <v>0</v>
      </c>
      <c r="Q201" s="210">
        <f>ROUND(I201*H201,2)</f>
        <v>0</v>
      </c>
      <c r="R201" s="210">
        <f>ROUND(J201*H201,2)</f>
        <v>0</v>
      </c>
      <c r="S201" s="66"/>
      <c r="T201" s="211">
        <f>S201*H201</f>
        <v>0</v>
      </c>
      <c r="U201" s="211">
        <v>0</v>
      </c>
      <c r="V201" s="211">
        <f>U201*H201</f>
        <v>0</v>
      </c>
      <c r="W201" s="211">
        <v>0</v>
      </c>
      <c r="X201" s="212">
        <f>W201*H201</f>
        <v>0</v>
      </c>
      <c r="Y201" s="30"/>
      <c r="Z201" s="30"/>
      <c r="AA201" s="30"/>
      <c r="AB201" s="30"/>
      <c r="AC201" s="30"/>
      <c r="AD201" s="30"/>
      <c r="AE201" s="30"/>
      <c r="AR201" s="213" t="s">
        <v>131</v>
      </c>
      <c r="AT201" s="213" t="s">
        <v>134</v>
      </c>
      <c r="AU201" s="213" t="s">
        <v>85</v>
      </c>
      <c r="AY201" s="14" t="s">
        <v>123</v>
      </c>
      <c r="BE201" s="214">
        <f>IF(O201="základní",K201,0)</f>
        <v>0</v>
      </c>
      <c r="BF201" s="214">
        <f>IF(O201="snížená",K201,0)</f>
        <v>0</v>
      </c>
      <c r="BG201" s="214">
        <f>IF(O201="zákl. přenesená",K201,0)</f>
        <v>0</v>
      </c>
      <c r="BH201" s="214">
        <f>IF(O201="sníž. přenesená",K201,0)</f>
        <v>0</v>
      </c>
      <c r="BI201" s="214">
        <f>IF(O201="nulová",K201,0)</f>
        <v>0</v>
      </c>
      <c r="BJ201" s="14" t="s">
        <v>83</v>
      </c>
      <c r="BK201" s="214">
        <f>ROUND(P201*H201,2)</f>
        <v>0</v>
      </c>
      <c r="BL201" s="14" t="s">
        <v>131</v>
      </c>
      <c r="BM201" s="213" t="s">
        <v>283</v>
      </c>
    </row>
    <row r="202" spans="1:65" s="2" customFormat="1" ht="29.25">
      <c r="A202" s="30"/>
      <c r="B202" s="31"/>
      <c r="C202" s="32"/>
      <c r="D202" s="215" t="s">
        <v>133</v>
      </c>
      <c r="E202" s="32"/>
      <c r="F202" s="216" t="s">
        <v>284</v>
      </c>
      <c r="G202" s="32"/>
      <c r="H202" s="32"/>
      <c r="I202" s="107"/>
      <c r="J202" s="107"/>
      <c r="K202" s="32"/>
      <c r="L202" s="32"/>
      <c r="M202" s="35"/>
      <c r="N202" s="217"/>
      <c r="O202" s="218"/>
      <c r="P202" s="66"/>
      <c r="Q202" s="66"/>
      <c r="R202" s="66"/>
      <c r="S202" s="66"/>
      <c r="T202" s="66"/>
      <c r="U202" s="66"/>
      <c r="V202" s="66"/>
      <c r="W202" s="66"/>
      <c r="X202" s="67"/>
      <c r="Y202" s="30"/>
      <c r="Z202" s="30"/>
      <c r="AA202" s="30"/>
      <c r="AB202" s="30"/>
      <c r="AC202" s="30"/>
      <c r="AD202" s="30"/>
      <c r="AE202" s="30"/>
      <c r="AT202" s="14" t="s">
        <v>133</v>
      </c>
      <c r="AU202" s="14" t="s">
        <v>85</v>
      </c>
    </row>
    <row r="203" spans="1:65" s="2" customFormat="1" ht="24" customHeight="1">
      <c r="A203" s="30"/>
      <c r="B203" s="31"/>
      <c r="C203" s="219" t="s">
        <v>285</v>
      </c>
      <c r="D203" s="219" t="s">
        <v>134</v>
      </c>
      <c r="E203" s="220" t="s">
        <v>286</v>
      </c>
      <c r="F203" s="221" t="s">
        <v>287</v>
      </c>
      <c r="G203" s="222" t="s">
        <v>137</v>
      </c>
      <c r="H203" s="223">
        <v>575</v>
      </c>
      <c r="I203" s="224"/>
      <c r="J203" s="224"/>
      <c r="K203" s="223">
        <f>ROUND(P203*H203,2)</f>
        <v>0</v>
      </c>
      <c r="L203" s="221" t="s">
        <v>129</v>
      </c>
      <c r="M203" s="35"/>
      <c r="N203" s="225" t="s">
        <v>1</v>
      </c>
      <c r="O203" s="209" t="s">
        <v>39</v>
      </c>
      <c r="P203" s="210">
        <f>I203+J203</f>
        <v>0</v>
      </c>
      <c r="Q203" s="210">
        <f>ROUND(I203*H203,2)</f>
        <v>0</v>
      </c>
      <c r="R203" s="210">
        <f>ROUND(J203*H203,2)</f>
        <v>0</v>
      </c>
      <c r="S203" s="66"/>
      <c r="T203" s="211">
        <f>S203*H203</f>
        <v>0</v>
      </c>
      <c r="U203" s="211">
        <v>0</v>
      </c>
      <c r="V203" s="211">
        <f>U203*H203</f>
        <v>0</v>
      </c>
      <c r="W203" s="211">
        <v>0</v>
      </c>
      <c r="X203" s="212">
        <f>W203*H203</f>
        <v>0</v>
      </c>
      <c r="Y203" s="30"/>
      <c r="Z203" s="30"/>
      <c r="AA203" s="30"/>
      <c r="AB203" s="30"/>
      <c r="AC203" s="30"/>
      <c r="AD203" s="30"/>
      <c r="AE203" s="30"/>
      <c r="AR203" s="213" t="s">
        <v>131</v>
      </c>
      <c r="AT203" s="213" t="s">
        <v>134</v>
      </c>
      <c r="AU203" s="213" t="s">
        <v>85</v>
      </c>
      <c r="AY203" s="14" t="s">
        <v>123</v>
      </c>
      <c r="BE203" s="214">
        <f>IF(O203="základní",K203,0)</f>
        <v>0</v>
      </c>
      <c r="BF203" s="214">
        <f>IF(O203="snížená",K203,0)</f>
        <v>0</v>
      </c>
      <c r="BG203" s="214">
        <f>IF(O203="zákl. přenesená",K203,0)</f>
        <v>0</v>
      </c>
      <c r="BH203" s="214">
        <f>IF(O203="sníž. přenesená",K203,0)</f>
        <v>0</v>
      </c>
      <c r="BI203" s="214">
        <f>IF(O203="nulová",K203,0)</f>
        <v>0</v>
      </c>
      <c r="BJ203" s="14" t="s">
        <v>83</v>
      </c>
      <c r="BK203" s="214">
        <f>ROUND(P203*H203,2)</f>
        <v>0</v>
      </c>
      <c r="BL203" s="14" t="s">
        <v>131</v>
      </c>
      <c r="BM203" s="213" t="s">
        <v>288</v>
      </c>
    </row>
    <row r="204" spans="1:65" s="2" customFormat="1" ht="11.25">
      <c r="A204" s="30"/>
      <c r="B204" s="31"/>
      <c r="C204" s="32"/>
      <c r="D204" s="215" t="s">
        <v>133</v>
      </c>
      <c r="E204" s="32"/>
      <c r="F204" s="216" t="s">
        <v>287</v>
      </c>
      <c r="G204" s="32"/>
      <c r="H204" s="32"/>
      <c r="I204" s="107"/>
      <c r="J204" s="107"/>
      <c r="K204" s="32"/>
      <c r="L204" s="32"/>
      <c r="M204" s="35"/>
      <c r="N204" s="217"/>
      <c r="O204" s="218"/>
      <c r="P204" s="66"/>
      <c r="Q204" s="66"/>
      <c r="R204" s="66"/>
      <c r="S204" s="66"/>
      <c r="T204" s="66"/>
      <c r="U204" s="66"/>
      <c r="V204" s="66"/>
      <c r="W204" s="66"/>
      <c r="X204" s="67"/>
      <c r="Y204" s="30"/>
      <c r="Z204" s="30"/>
      <c r="AA204" s="30"/>
      <c r="AB204" s="30"/>
      <c r="AC204" s="30"/>
      <c r="AD204" s="30"/>
      <c r="AE204" s="30"/>
      <c r="AT204" s="14" t="s">
        <v>133</v>
      </c>
      <c r="AU204" s="14" t="s">
        <v>85</v>
      </c>
    </row>
    <row r="205" spans="1:65" s="2" customFormat="1" ht="24" customHeight="1">
      <c r="A205" s="30"/>
      <c r="B205" s="31"/>
      <c r="C205" s="219" t="s">
        <v>289</v>
      </c>
      <c r="D205" s="219" t="s">
        <v>134</v>
      </c>
      <c r="E205" s="220" t="s">
        <v>290</v>
      </c>
      <c r="F205" s="221" t="s">
        <v>291</v>
      </c>
      <c r="G205" s="222" t="s">
        <v>137</v>
      </c>
      <c r="H205" s="223">
        <v>24</v>
      </c>
      <c r="I205" s="224"/>
      <c r="J205" s="224"/>
      <c r="K205" s="223">
        <f>ROUND(P205*H205,2)</f>
        <v>0</v>
      </c>
      <c r="L205" s="221" t="s">
        <v>129</v>
      </c>
      <c r="M205" s="35"/>
      <c r="N205" s="225" t="s">
        <v>1</v>
      </c>
      <c r="O205" s="209" t="s">
        <v>39</v>
      </c>
      <c r="P205" s="210">
        <f>I205+J205</f>
        <v>0</v>
      </c>
      <c r="Q205" s="210">
        <f>ROUND(I205*H205,2)</f>
        <v>0</v>
      </c>
      <c r="R205" s="210">
        <f>ROUND(J205*H205,2)</f>
        <v>0</v>
      </c>
      <c r="S205" s="66"/>
      <c r="T205" s="211">
        <f>S205*H205</f>
        <v>0</v>
      </c>
      <c r="U205" s="211">
        <v>0</v>
      </c>
      <c r="V205" s="211">
        <f>U205*H205</f>
        <v>0</v>
      </c>
      <c r="W205" s="211">
        <v>0</v>
      </c>
      <c r="X205" s="212">
        <f>W205*H205</f>
        <v>0</v>
      </c>
      <c r="Y205" s="30"/>
      <c r="Z205" s="30"/>
      <c r="AA205" s="30"/>
      <c r="AB205" s="30"/>
      <c r="AC205" s="30"/>
      <c r="AD205" s="30"/>
      <c r="AE205" s="30"/>
      <c r="AR205" s="213" t="s">
        <v>131</v>
      </c>
      <c r="AT205" s="213" t="s">
        <v>134</v>
      </c>
      <c r="AU205" s="213" t="s">
        <v>85</v>
      </c>
      <c r="AY205" s="14" t="s">
        <v>123</v>
      </c>
      <c r="BE205" s="214">
        <f>IF(O205="základní",K205,0)</f>
        <v>0</v>
      </c>
      <c r="BF205" s="214">
        <f>IF(O205="snížená",K205,0)</f>
        <v>0</v>
      </c>
      <c r="BG205" s="214">
        <f>IF(O205="zákl. přenesená",K205,0)</f>
        <v>0</v>
      </c>
      <c r="BH205" s="214">
        <f>IF(O205="sníž. přenesená",K205,0)</f>
        <v>0</v>
      </c>
      <c r="BI205" s="214">
        <f>IF(O205="nulová",K205,0)</f>
        <v>0</v>
      </c>
      <c r="BJ205" s="14" t="s">
        <v>83</v>
      </c>
      <c r="BK205" s="214">
        <f>ROUND(P205*H205,2)</f>
        <v>0</v>
      </c>
      <c r="BL205" s="14" t="s">
        <v>131</v>
      </c>
      <c r="BM205" s="213" t="s">
        <v>292</v>
      </c>
    </row>
    <row r="206" spans="1:65" s="2" customFormat="1" ht="11.25">
      <c r="A206" s="30"/>
      <c r="B206" s="31"/>
      <c r="C206" s="32"/>
      <c r="D206" s="215" t="s">
        <v>133</v>
      </c>
      <c r="E206" s="32"/>
      <c r="F206" s="216" t="s">
        <v>291</v>
      </c>
      <c r="G206" s="32"/>
      <c r="H206" s="32"/>
      <c r="I206" s="107"/>
      <c r="J206" s="107"/>
      <c r="K206" s="32"/>
      <c r="L206" s="32"/>
      <c r="M206" s="35"/>
      <c r="N206" s="217"/>
      <c r="O206" s="218"/>
      <c r="P206" s="66"/>
      <c r="Q206" s="66"/>
      <c r="R206" s="66"/>
      <c r="S206" s="66"/>
      <c r="T206" s="66"/>
      <c r="U206" s="66"/>
      <c r="V206" s="66"/>
      <c r="W206" s="66"/>
      <c r="X206" s="67"/>
      <c r="Y206" s="30"/>
      <c r="Z206" s="30"/>
      <c r="AA206" s="30"/>
      <c r="AB206" s="30"/>
      <c r="AC206" s="30"/>
      <c r="AD206" s="30"/>
      <c r="AE206" s="30"/>
      <c r="AT206" s="14" t="s">
        <v>133</v>
      </c>
      <c r="AU206" s="14" t="s">
        <v>85</v>
      </c>
    </row>
    <row r="207" spans="1:65" s="2" customFormat="1" ht="24" customHeight="1">
      <c r="A207" s="30"/>
      <c r="B207" s="31"/>
      <c r="C207" s="219" t="s">
        <v>293</v>
      </c>
      <c r="D207" s="219" t="s">
        <v>134</v>
      </c>
      <c r="E207" s="220" t="s">
        <v>294</v>
      </c>
      <c r="F207" s="221" t="s">
        <v>295</v>
      </c>
      <c r="G207" s="222" t="s">
        <v>188</v>
      </c>
      <c r="H207" s="223">
        <v>540</v>
      </c>
      <c r="I207" s="224"/>
      <c r="J207" s="224"/>
      <c r="K207" s="223">
        <f>ROUND(P207*H207,2)</f>
        <v>0</v>
      </c>
      <c r="L207" s="221" t="s">
        <v>129</v>
      </c>
      <c r="M207" s="35"/>
      <c r="N207" s="225" t="s">
        <v>1</v>
      </c>
      <c r="O207" s="209" t="s">
        <v>39</v>
      </c>
      <c r="P207" s="210">
        <f>I207+J207</f>
        <v>0</v>
      </c>
      <c r="Q207" s="210">
        <f>ROUND(I207*H207,2)</f>
        <v>0</v>
      </c>
      <c r="R207" s="210">
        <f>ROUND(J207*H207,2)</f>
        <v>0</v>
      </c>
      <c r="S207" s="66"/>
      <c r="T207" s="211">
        <f>S207*H207</f>
        <v>0</v>
      </c>
      <c r="U207" s="211">
        <v>0</v>
      </c>
      <c r="V207" s="211">
        <f>U207*H207</f>
        <v>0</v>
      </c>
      <c r="W207" s="211">
        <v>0</v>
      </c>
      <c r="X207" s="212">
        <f>W207*H207</f>
        <v>0</v>
      </c>
      <c r="Y207" s="30"/>
      <c r="Z207" s="30"/>
      <c r="AA207" s="30"/>
      <c r="AB207" s="30"/>
      <c r="AC207" s="30"/>
      <c r="AD207" s="30"/>
      <c r="AE207" s="30"/>
      <c r="AR207" s="213" t="s">
        <v>131</v>
      </c>
      <c r="AT207" s="213" t="s">
        <v>134</v>
      </c>
      <c r="AU207" s="213" t="s">
        <v>85</v>
      </c>
      <c r="AY207" s="14" t="s">
        <v>123</v>
      </c>
      <c r="BE207" s="214">
        <f>IF(O207="základní",K207,0)</f>
        <v>0</v>
      </c>
      <c r="BF207" s="214">
        <f>IF(O207="snížená",K207,0)</f>
        <v>0</v>
      </c>
      <c r="BG207" s="214">
        <f>IF(O207="zákl. přenesená",K207,0)</f>
        <v>0</v>
      </c>
      <c r="BH207" s="214">
        <f>IF(O207="sníž. přenesená",K207,0)</f>
        <v>0</v>
      </c>
      <c r="BI207" s="214">
        <f>IF(O207="nulová",K207,0)</f>
        <v>0</v>
      </c>
      <c r="BJ207" s="14" t="s">
        <v>83</v>
      </c>
      <c r="BK207" s="214">
        <f>ROUND(P207*H207,2)</f>
        <v>0</v>
      </c>
      <c r="BL207" s="14" t="s">
        <v>131</v>
      </c>
      <c r="BM207" s="213" t="s">
        <v>296</v>
      </c>
    </row>
    <row r="208" spans="1:65" s="2" customFormat="1" ht="29.25">
      <c r="A208" s="30"/>
      <c r="B208" s="31"/>
      <c r="C208" s="32"/>
      <c r="D208" s="215" t="s">
        <v>133</v>
      </c>
      <c r="E208" s="32"/>
      <c r="F208" s="216" t="s">
        <v>297</v>
      </c>
      <c r="G208" s="32"/>
      <c r="H208" s="32"/>
      <c r="I208" s="107"/>
      <c r="J208" s="107"/>
      <c r="K208" s="32"/>
      <c r="L208" s="32"/>
      <c r="M208" s="35"/>
      <c r="N208" s="217"/>
      <c r="O208" s="218"/>
      <c r="P208" s="66"/>
      <c r="Q208" s="66"/>
      <c r="R208" s="66"/>
      <c r="S208" s="66"/>
      <c r="T208" s="66"/>
      <c r="U208" s="66"/>
      <c r="V208" s="66"/>
      <c r="W208" s="66"/>
      <c r="X208" s="67"/>
      <c r="Y208" s="30"/>
      <c r="Z208" s="30"/>
      <c r="AA208" s="30"/>
      <c r="AB208" s="30"/>
      <c r="AC208" s="30"/>
      <c r="AD208" s="30"/>
      <c r="AE208" s="30"/>
      <c r="AT208" s="14" t="s">
        <v>133</v>
      </c>
      <c r="AU208" s="14" t="s">
        <v>85</v>
      </c>
    </row>
    <row r="209" spans="1:65" s="2" customFormat="1" ht="24" customHeight="1">
      <c r="A209" s="30"/>
      <c r="B209" s="31"/>
      <c r="C209" s="219" t="s">
        <v>298</v>
      </c>
      <c r="D209" s="219" t="s">
        <v>134</v>
      </c>
      <c r="E209" s="220" t="s">
        <v>299</v>
      </c>
      <c r="F209" s="221" t="s">
        <v>300</v>
      </c>
      <c r="G209" s="222" t="s">
        <v>137</v>
      </c>
      <c r="H209" s="223">
        <v>7</v>
      </c>
      <c r="I209" s="224"/>
      <c r="J209" s="224"/>
      <c r="K209" s="223">
        <f>ROUND(P209*H209,2)</f>
        <v>0</v>
      </c>
      <c r="L209" s="221" t="s">
        <v>129</v>
      </c>
      <c r="M209" s="35"/>
      <c r="N209" s="225" t="s">
        <v>1</v>
      </c>
      <c r="O209" s="209" t="s">
        <v>39</v>
      </c>
      <c r="P209" s="210">
        <f>I209+J209</f>
        <v>0</v>
      </c>
      <c r="Q209" s="210">
        <f>ROUND(I209*H209,2)</f>
        <v>0</v>
      </c>
      <c r="R209" s="210">
        <f>ROUND(J209*H209,2)</f>
        <v>0</v>
      </c>
      <c r="S209" s="66"/>
      <c r="T209" s="211">
        <f>S209*H209</f>
        <v>0</v>
      </c>
      <c r="U209" s="211">
        <v>0</v>
      </c>
      <c r="V209" s="211">
        <f>U209*H209</f>
        <v>0</v>
      </c>
      <c r="W209" s="211">
        <v>0</v>
      </c>
      <c r="X209" s="212">
        <f>W209*H209</f>
        <v>0</v>
      </c>
      <c r="Y209" s="30"/>
      <c r="Z209" s="30"/>
      <c r="AA209" s="30"/>
      <c r="AB209" s="30"/>
      <c r="AC209" s="30"/>
      <c r="AD209" s="30"/>
      <c r="AE209" s="30"/>
      <c r="AR209" s="213" t="s">
        <v>131</v>
      </c>
      <c r="AT209" s="213" t="s">
        <v>134</v>
      </c>
      <c r="AU209" s="213" t="s">
        <v>85</v>
      </c>
      <c r="AY209" s="14" t="s">
        <v>123</v>
      </c>
      <c r="BE209" s="214">
        <f>IF(O209="základní",K209,0)</f>
        <v>0</v>
      </c>
      <c r="BF209" s="214">
        <f>IF(O209="snížená",K209,0)</f>
        <v>0</v>
      </c>
      <c r="BG209" s="214">
        <f>IF(O209="zákl. přenesená",K209,0)</f>
        <v>0</v>
      </c>
      <c r="BH209" s="214">
        <f>IF(O209="sníž. přenesená",K209,0)</f>
        <v>0</v>
      </c>
      <c r="BI209" s="214">
        <f>IF(O209="nulová",K209,0)</f>
        <v>0</v>
      </c>
      <c r="BJ209" s="14" t="s">
        <v>83</v>
      </c>
      <c r="BK209" s="214">
        <f>ROUND(P209*H209,2)</f>
        <v>0</v>
      </c>
      <c r="BL209" s="14" t="s">
        <v>131</v>
      </c>
      <c r="BM209" s="213" t="s">
        <v>301</v>
      </c>
    </row>
    <row r="210" spans="1:65" s="2" customFormat="1" ht="19.5">
      <c r="A210" s="30"/>
      <c r="B210" s="31"/>
      <c r="C210" s="32"/>
      <c r="D210" s="215" t="s">
        <v>133</v>
      </c>
      <c r="E210" s="32"/>
      <c r="F210" s="216" t="s">
        <v>300</v>
      </c>
      <c r="G210" s="32"/>
      <c r="H210" s="32"/>
      <c r="I210" s="107"/>
      <c r="J210" s="107"/>
      <c r="K210" s="32"/>
      <c r="L210" s="32"/>
      <c r="M210" s="35"/>
      <c r="N210" s="217"/>
      <c r="O210" s="218"/>
      <c r="P210" s="66"/>
      <c r="Q210" s="66"/>
      <c r="R210" s="66"/>
      <c r="S210" s="66"/>
      <c r="T210" s="66"/>
      <c r="U210" s="66"/>
      <c r="V210" s="66"/>
      <c r="W210" s="66"/>
      <c r="X210" s="67"/>
      <c r="Y210" s="30"/>
      <c r="Z210" s="30"/>
      <c r="AA210" s="30"/>
      <c r="AB210" s="30"/>
      <c r="AC210" s="30"/>
      <c r="AD210" s="30"/>
      <c r="AE210" s="30"/>
      <c r="AT210" s="14" t="s">
        <v>133</v>
      </c>
      <c r="AU210" s="14" t="s">
        <v>85</v>
      </c>
    </row>
    <row r="211" spans="1:65" s="2" customFormat="1" ht="36" customHeight="1">
      <c r="A211" s="30"/>
      <c r="B211" s="31"/>
      <c r="C211" s="219" t="s">
        <v>302</v>
      </c>
      <c r="D211" s="219" t="s">
        <v>134</v>
      </c>
      <c r="E211" s="220" t="s">
        <v>303</v>
      </c>
      <c r="F211" s="221" t="s">
        <v>304</v>
      </c>
      <c r="G211" s="222" t="s">
        <v>137</v>
      </c>
      <c r="H211" s="223">
        <v>2</v>
      </c>
      <c r="I211" s="224"/>
      <c r="J211" s="224"/>
      <c r="K211" s="223">
        <f>ROUND(P211*H211,2)</f>
        <v>0</v>
      </c>
      <c r="L211" s="221" t="s">
        <v>129</v>
      </c>
      <c r="M211" s="35"/>
      <c r="N211" s="225" t="s">
        <v>1</v>
      </c>
      <c r="O211" s="209" t="s">
        <v>39</v>
      </c>
      <c r="P211" s="210">
        <f>I211+J211</f>
        <v>0</v>
      </c>
      <c r="Q211" s="210">
        <f>ROUND(I211*H211,2)</f>
        <v>0</v>
      </c>
      <c r="R211" s="210">
        <f>ROUND(J211*H211,2)</f>
        <v>0</v>
      </c>
      <c r="S211" s="66"/>
      <c r="T211" s="211">
        <f>S211*H211</f>
        <v>0</v>
      </c>
      <c r="U211" s="211">
        <v>0</v>
      </c>
      <c r="V211" s="211">
        <f>U211*H211</f>
        <v>0</v>
      </c>
      <c r="W211" s="211">
        <v>0</v>
      </c>
      <c r="X211" s="212">
        <f>W211*H211</f>
        <v>0</v>
      </c>
      <c r="Y211" s="30"/>
      <c r="Z211" s="30"/>
      <c r="AA211" s="30"/>
      <c r="AB211" s="30"/>
      <c r="AC211" s="30"/>
      <c r="AD211" s="30"/>
      <c r="AE211" s="30"/>
      <c r="AR211" s="213" t="s">
        <v>131</v>
      </c>
      <c r="AT211" s="213" t="s">
        <v>134</v>
      </c>
      <c r="AU211" s="213" t="s">
        <v>85</v>
      </c>
      <c r="AY211" s="14" t="s">
        <v>123</v>
      </c>
      <c r="BE211" s="214">
        <f>IF(O211="základní",K211,0)</f>
        <v>0</v>
      </c>
      <c r="BF211" s="214">
        <f>IF(O211="snížená",K211,0)</f>
        <v>0</v>
      </c>
      <c r="BG211" s="214">
        <f>IF(O211="zákl. přenesená",K211,0)</f>
        <v>0</v>
      </c>
      <c r="BH211" s="214">
        <f>IF(O211="sníž. přenesená",K211,0)</f>
        <v>0</v>
      </c>
      <c r="BI211" s="214">
        <f>IF(O211="nulová",K211,0)</f>
        <v>0</v>
      </c>
      <c r="BJ211" s="14" t="s">
        <v>83</v>
      </c>
      <c r="BK211" s="214">
        <f>ROUND(P211*H211,2)</f>
        <v>0</v>
      </c>
      <c r="BL211" s="14" t="s">
        <v>131</v>
      </c>
      <c r="BM211" s="213" t="s">
        <v>305</v>
      </c>
    </row>
    <row r="212" spans="1:65" s="2" customFormat="1" ht="29.25">
      <c r="A212" s="30"/>
      <c r="B212" s="31"/>
      <c r="C212" s="32"/>
      <c r="D212" s="215" t="s">
        <v>133</v>
      </c>
      <c r="E212" s="32"/>
      <c r="F212" s="216" t="s">
        <v>306</v>
      </c>
      <c r="G212" s="32"/>
      <c r="H212" s="32"/>
      <c r="I212" s="107"/>
      <c r="J212" s="107"/>
      <c r="K212" s="32"/>
      <c r="L212" s="32"/>
      <c r="M212" s="35"/>
      <c r="N212" s="217"/>
      <c r="O212" s="218"/>
      <c r="P212" s="66"/>
      <c r="Q212" s="66"/>
      <c r="R212" s="66"/>
      <c r="S212" s="66"/>
      <c r="T212" s="66"/>
      <c r="U212" s="66"/>
      <c r="V212" s="66"/>
      <c r="W212" s="66"/>
      <c r="X212" s="67"/>
      <c r="Y212" s="30"/>
      <c r="Z212" s="30"/>
      <c r="AA212" s="30"/>
      <c r="AB212" s="30"/>
      <c r="AC212" s="30"/>
      <c r="AD212" s="30"/>
      <c r="AE212" s="30"/>
      <c r="AT212" s="14" t="s">
        <v>133</v>
      </c>
      <c r="AU212" s="14" t="s">
        <v>85</v>
      </c>
    </row>
    <row r="213" spans="1:65" s="2" customFormat="1" ht="24" customHeight="1">
      <c r="A213" s="30"/>
      <c r="B213" s="31"/>
      <c r="C213" s="219" t="s">
        <v>307</v>
      </c>
      <c r="D213" s="219" t="s">
        <v>134</v>
      </c>
      <c r="E213" s="220" t="s">
        <v>140</v>
      </c>
      <c r="F213" s="221" t="s">
        <v>141</v>
      </c>
      <c r="G213" s="222" t="s">
        <v>142</v>
      </c>
      <c r="H213" s="223">
        <v>15</v>
      </c>
      <c r="I213" s="224"/>
      <c r="J213" s="224"/>
      <c r="K213" s="223">
        <f>ROUND(P213*H213,2)</f>
        <v>0</v>
      </c>
      <c r="L213" s="221" t="s">
        <v>129</v>
      </c>
      <c r="M213" s="35"/>
      <c r="N213" s="225" t="s">
        <v>1</v>
      </c>
      <c r="O213" s="209" t="s">
        <v>39</v>
      </c>
      <c r="P213" s="210">
        <f>I213+J213</f>
        <v>0</v>
      </c>
      <c r="Q213" s="210">
        <f>ROUND(I213*H213,2)</f>
        <v>0</v>
      </c>
      <c r="R213" s="210">
        <f>ROUND(J213*H213,2)</f>
        <v>0</v>
      </c>
      <c r="S213" s="66"/>
      <c r="T213" s="211">
        <f>S213*H213</f>
        <v>0</v>
      </c>
      <c r="U213" s="211">
        <v>0</v>
      </c>
      <c r="V213" s="211">
        <f>U213*H213</f>
        <v>0</v>
      </c>
      <c r="W213" s="211">
        <v>0</v>
      </c>
      <c r="X213" s="212">
        <f>W213*H213</f>
        <v>0</v>
      </c>
      <c r="Y213" s="30"/>
      <c r="Z213" s="30"/>
      <c r="AA213" s="30"/>
      <c r="AB213" s="30"/>
      <c r="AC213" s="30"/>
      <c r="AD213" s="30"/>
      <c r="AE213" s="30"/>
      <c r="AR213" s="213" t="s">
        <v>131</v>
      </c>
      <c r="AT213" s="213" t="s">
        <v>134</v>
      </c>
      <c r="AU213" s="213" t="s">
        <v>85</v>
      </c>
      <c r="AY213" s="14" t="s">
        <v>123</v>
      </c>
      <c r="BE213" s="214">
        <f>IF(O213="základní",K213,0)</f>
        <v>0</v>
      </c>
      <c r="BF213" s="214">
        <f>IF(O213="snížená",K213,0)</f>
        <v>0</v>
      </c>
      <c r="BG213" s="214">
        <f>IF(O213="zákl. přenesená",K213,0)</f>
        <v>0</v>
      </c>
      <c r="BH213" s="214">
        <f>IF(O213="sníž. přenesená",K213,0)</f>
        <v>0</v>
      </c>
      <c r="BI213" s="214">
        <f>IF(O213="nulová",K213,0)</f>
        <v>0</v>
      </c>
      <c r="BJ213" s="14" t="s">
        <v>83</v>
      </c>
      <c r="BK213" s="214">
        <f>ROUND(P213*H213,2)</f>
        <v>0</v>
      </c>
      <c r="BL213" s="14" t="s">
        <v>131</v>
      </c>
      <c r="BM213" s="213" t="s">
        <v>308</v>
      </c>
    </row>
    <row r="214" spans="1:65" s="2" customFormat="1" ht="11.25">
      <c r="A214" s="30"/>
      <c r="B214" s="31"/>
      <c r="C214" s="32"/>
      <c r="D214" s="215" t="s">
        <v>133</v>
      </c>
      <c r="E214" s="32"/>
      <c r="F214" s="216" t="s">
        <v>141</v>
      </c>
      <c r="G214" s="32"/>
      <c r="H214" s="32"/>
      <c r="I214" s="107"/>
      <c r="J214" s="107"/>
      <c r="K214" s="32"/>
      <c r="L214" s="32"/>
      <c r="M214" s="35"/>
      <c r="N214" s="217"/>
      <c r="O214" s="218"/>
      <c r="P214" s="66"/>
      <c r="Q214" s="66"/>
      <c r="R214" s="66"/>
      <c r="S214" s="66"/>
      <c r="T214" s="66"/>
      <c r="U214" s="66"/>
      <c r="V214" s="66"/>
      <c r="W214" s="66"/>
      <c r="X214" s="67"/>
      <c r="Y214" s="30"/>
      <c r="Z214" s="30"/>
      <c r="AA214" s="30"/>
      <c r="AB214" s="30"/>
      <c r="AC214" s="30"/>
      <c r="AD214" s="30"/>
      <c r="AE214" s="30"/>
      <c r="AT214" s="14" t="s">
        <v>133</v>
      </c>
      <c r="AU214" s="14" t="s">
        <v>85</v>
      </c>
    </row>
    <row r="215" spans="1:65" s="12" customFormat="1" ht="22.9" customHeight="1">
      <c r="B215" s="183"/>
      <c r="C215" s="184"/>
      <c r="D215" s="185" t="s">
        <v>75</v>
      </c>
      <c r="E215" s="198" t="s">
        <v>131</v>
      </c>
      <c r="F215" s="198" t="s">
        <v>309</v>
      </c>
      <c r="G215" s="184"/>
      <c r="H215" s="184"/>
      <c r="I215" s="187"/>
      <c r="J215" s="187"/>
      <c r="K215" s="199">
        <f>BK215</f>
        <v>0</v>
      </c>
      <c r="L215" s="184"/>
      <c r="M215" s="189"/>
      <c r="N215" s="190"/>
      <c r="O215" s="191"/>
      <c r="P215" s="191"/>
      <c r="Q215" s="192">
        <f>SUM(Q216:Q225)</f>
        <v>0</v>
      </c>
      <c r="R215" s="192">
        <f>SUM(R216:R225)</f>
        <v>0</v>
      </c>
      <c r="S215" s="191"/>
      <c r="T215" s="193">
        <f>SUM(T216:T225)</f>
        <v>0</v>
      </c>
      <c r="U215" s="191"/>
      <c r="V215" s="193">
        <f>SUM(V216:V225)</f>
        <v>0</v>
      </c>
      <c r="W215" s="191"/>
      <c r="X215" s="194">
        <f>SUM(X216:X225)</f>
        <v>0</v>
      </c>
      <c r="AR215" s="195" t="s">
        <v>83</v>
      </c>
      <c r="AT215" s="196" t="s">
        <v>75</v>
      </c>
      <c r="AU215" s="196" t="s">
        <v>83</v>
      </c>
      <c r="AY215" s="195" t="s">
        <v>123</v>
      </c>
      <c r="BK215" s="197">
        <f>SUM(BK216:BK225)</f>
        <v>0</v>
      </c>
    </row>
    <row r="216" spans="1:65" s="2" customFormat="1" ht="24" customHeight="1">
      <c r="A216" s="30"/>
      <c r="B216" s="31"/>
      <c r="C216" s="219" t="s">
        <v>310</v>
      </c>
      <c r="D216" s="219" t="s">
        <v>134</v>
      </c>
      <c r="E216" s="220" t="s">
        <v>311</v>
      </c>
      <c r="F216" s="221" t="s">
        <v>312</v>
      </c>
      <c r="G216" s="222" t="s">
        <v>313</v>
      </c>
      <c r="H216" s="223">
        <v>6.76</v>
      </c>
      <c r="I216" s="224"/>
      <c r="J216" s="224"/>
      <c r="K216" s="223">
        <f>ROUND(P216*H216,2)</f>
        <v>0</v>
      </c>
      <c r="L216" s="221" t="s">
        <v>129</v>
      </c>
      <c r="M216" s="35"/>
      <c r="N216" s="225" t="s">
        <v>1</v>
      </c>
      <c r="O216" s="209" t="s">
        <v>39</v>
      </c>
      <c r="P216" s="210">
        <f>I216+J216</f>
        <v>0</v>
      </c>
      <c r="Q216" s="210">
        <f>ROUND(I216*H216,2)</f>
        <v>0</v>
      </c>
      <c r="R216" s="210">
        <f>ROUND(J216*H216,2)</f>
        <v>0</v>
      </c>
      <c r="S216" s="66"/>
      <c r="T216" s="211">
        <f>S216*H216</f>
        <v>0</v>
      </c>
      <c r="U216" s="211">
        <v>0</v>
      </c>
      <c r="V216" s="211">
        <f>U216*H216</f>
        <v>0</v>
      </c>
      <c r="W216" s="211">
        <v>0</v>
      </c>
      <c r="X216" s="212">
        <f>W216*H216</f>
        <v>0</v>
      </c>
      <c r="Y216" s="30"/>
      <c r="Z216" s="30"/>
      <c r="AA216" s="30"/>
      <c r="AB216" s="30"/>
      <c r="AC216" s="30"/>
      <c r="AD216" s="30"/>
      <c r="AE216" s="30"/>
      <c r="AR216" s="213" t="s">
        <v>131</v>
      </c>
      <c r="AT216" s="213" t="s">
        <v>134</v>
      </c>
      <c r="AU216" s="213" t="s">
        <v>85</v>
      </c>
      <c r="AY216" s="14" t="s">
        <v>123</v>
      </c>
      <c r="BE216" s="214">
        <f>IF(O216="základní",K216,0)</f>
        <v>0</v>
      </c>
      <c r="BF216" s="214">
        <f>IF(O216="snížená",K216,0)</f>
        <v>0</v>
      </c>
      <c r="BG216" s="214">
        <f>IF(O216="zákl. přenesená",K216,0)</f>
        <v>0</v>
      </c>
      <c r="BH216" s="214">
        <f>IF(O216="sníž. přenesená",K216,0)</f>
        <v>0</v>
      </c>
      <c r="BI216" s="214">
        <f>IF(O216="nulová",K216,0)</f>
        <v>0</v>
      </c>
      <c r="BJ216" s="14" t="s">
        <v>83</v>
      </c>
      <c r="BK216" s="214">
        <f>ROUND(P216*H216,2)</f>
        <v>0</v>
      </c>
      <c r="BL216" s="14" t="s">
        <v>131</v>
      </c>
      <c r="BM216" s="213" t="s">
        <v>314</v>
      </c>
    </row>
    <row r="217" spans="1:65" s="2" customFormat="1" ht="48.75">
      <c r="A217" s="30"/>
      <c r="B217" s="31"/>
      <c r="C217" s="32"/>
      <c r="D217" s="215" t="s">
        <v>133</v>
      </c>
      <c r="E217" s="32"/>
      <c r="F217" s="216" t="s">
        <v>315</v>
      </c>
      <c r="G217" s="32"/>
      <c r="H217" s="32"/>
      <c r="I217" s="107"/>
      <c r="J217" s="107"/>
      <c r="K217" s="32"/>
      <c r="L217" s="32"/>
      <c r="M217" s="35"/>
      <c r="N217" s="217"/>
      <c r="O217" s="218"/>
      <c r="P217" s="66"/>
      <c r="Q217" s="66"/>
      <c r="R217" s="66"/>
      <c r="S217" s="66"/>
      <c r="T217" s="66"/>
      <c r="U217" s="66"/>
      <c r="V217" s="66"/>
      <c r="W217" s="66"/>
      <c r="X217" s="67"/>
      <c r="Y217" s="30"/>
      <c r="Z217" s="30"/>
      <c r="AA217" s="30"/>
      <c r="AB217" s="30"/>
      <c r="AC217" s="30"/>
      <c r="AD217" s="30"/>
      <c r="AE217" s="30"/>
      <c r="AT217" s="14" t="s">
        <v>133</v>
      </c>
      <c r="AU217" s="14" t="s">
        <v>85</v>
      </c>
    </row>
    <row r="218" spans="1:65" s="2" customFormat="1" ht="24" customHeight="1">
      <c r="A218" s="30"/>
      <c r="B218" s="31"/>
      <c r="C218" s="219" t="s">
        <v>316</v>
      </c>
      <c r="D218" s="219" t="s">
        <v>134</v>
      </c>
      <c r="E218" s="220" t="s">
        <v>317</v>
      </c>
      <c r="F218" s="221" t="s">
        <v>318</v>
      </c>
      <c r="G218" s="222" t="s">
        <v>313</v>
      </c>
      <c r="H218" s="223">
        <v>6.76</v>
      </c>
      <c r="I218" s="224"/>
      <c r="J218" s="224"/>
      <c r="K218" s="223">
        <f>ROUND(P218*H218,2)</f>
        <v>0</v>
      </c>
      <c r="L218" s="221" t="s">
        <v>129</v>
      </c>
      <c r="M218" s="35"/>
      <c r="N218" s="225" t="s">
        <v>1</v>
      </c>
      <c r="O218" s="209" t="s">
        <v>39</v>
      </c>
      <c r="P218" s="210">
        <f>I218+J218</f>
        <v>0</v>
      </c>
      <c r="Q218" s="210">
        <f>ROUND(I218*H218,2)</f>
        <v>0</v>
      </c>
      <c r="R218" s="210">
        <f>ROUND(J218*H218,2)</f>
        <v>0</v>
      </c>
      <c r="S218" s="66"/>
      <c r="T218" s="211">
        <f>S218*H218</f>
        <v>0</v>
      </c>
      <c r="U218" s="211">
        <v>0</v>
      </c>
      <c r="V218" s="211">
        <f>U218*H218</f>
        <v>0</v>
      </c>
      <c r="W218" s="211">
        <v>0</v>
      </c>
      <c r="X218" s="212">
        <f>W218*H218</f>
        <v>0</v>
      </c>
      <c r="Y218" s="30"/>
      <c r="Z218" s="30"/>
      <c r="AA218" s="30"/>
      <c r="AB218" s="30"/>
      <c r="AC218" s="30"/>
      <c r="AD218" s="30"/>
      <c r="AE218" s="30"/>
      <c r="AR218" s="213" t="s">
        <v>131</v>
      </c>
      <c r="AT218" s="213" t="s">
        <v>134</v>
      </c>
      <c r="AU218" s="213" t="s">
        <v>85</v>
      </c>
      <c r="AY218" s="14" t="s">
        <v>123</v>
      </c>
      <c r="BE218" s="214">
        <f>IF(O218="základní",K218,0)</f>
        <v>0</v>
      </c>
      <c r="BF218" s="214">
        <f>IF(O218="snížená",K218,0)</f>
        <v>0</v>
      </c>
      <c r="BG218" s="214">
        <f>IF(O218="zákl. přenesená",K218,0)</f>
        <v>0</v>
      </c>
      <c r="BH218" s="214">
        <f>IF(O218="sníž. přenesená",K218,0)</f>
        <v>0</v>
      </c>
      <c r="BI218" s="214">
        <f>IF(O218="nulová",K218,0)</f>
        <v>0</v>
      </c>
      <c r="BJ218" s="14" t="s">
        <v>83</v>
      </c>
      <c r="BK218" s="214">
        <f>ROUND(P218*H218,2)</f>
        <v>0</v>
      </c>
      <c r="BL218" s="14" t="s">
        <v>131</v>
      </c>
      <c r="BM218" s="213" t="s">
        <v>319</v>
      </c>
    </row>
    <row r="219" spans="1:65" s="2" customFormat="1" ht="107.25">
      <c r="A219" s="30"/>
      <c r="B219" s="31"/>
      <c r="C219" s="32"/>
      <c r="D219" s="215" t="s">
        <v>133</v>
      </c>
      <c r="E219" s="32"/>
      <c r="F219" s="216" t="s">
        <v>320</v>
      </c>
      <c r="G219" s="32"/>
      <c r="H219" s="32"/>
      <c r="I219" s="107"/>
      <c r="J219" s="107"/>
      <c r="K219" s="32"/>
      <c r="L219" s="32"/>
      <c r="M219" s="35"/>
      <c r="N219" s="217"/>
      <c r="O219" s="218"/>
      <c r="P219" s="66"/>
      <c r="Q219" s="66"/>
      <c r="R219" s="66"/>
      <c r="S219" s="66"/>
      <c r="T219" s="66"/>
      <c r="U219" s="66"/>
      <c r="V219" s="66"/>
      <c r="W219" s="66"/>
      <c r="X219" s="67"/>
      <c r="Y219" s="30"/>
      <c r="Z219" s="30"/>
      <c r="AA219" s="30"/>
      <c r="AB219" s="30"/>
      <c r="AC219" s="30"/>
      <c r="AD219" s="30"/>
      <c r="AE219" s="30"/>
      <c r="AT219" s="14" t="s">
        <v>133</v>
      </c>
      <c r="AU219" s="14" t="s">
        <v>85</v>
      </c>
    </row>
    <row r="220" spans="1:65" s="2" customFormat="1" ht="24" customHeight="1">
      <c r="A220" s="30"/>
      <c r="B220" s="31"/>
      <c r="C220" s="219" t="s">
        <v>321</v>
      </c>
      <c r="D220" s="219" t="s">
        <v>134</v>
      </c>
      <c r="E220" s="220" t="s">
        <v>322</v>
      </c>
      <c r="F220" s="221" t="s">
        <v>323</v>
      </c>
      <c r="G220" s="222" t="s">
        <v>313</v>
      </c>
      <c r="H220" s="223">
        <v>3.5</v>
      </c>
      <c r="I220" s="224"/>
      <c r="J220" s="224"/>
      <c r="K220" s="223">
        <f>ROUND(P220*H220,2)</f>
        <v>0</v>
      </c>
      <c r="L220" s="221" t="s">
        <v>129</v>
      </c>
      <c r="M220" s="35"/>
      <c r="N220" s="225" t="s">
        <v>1</v>
      </c>
      <c r="O220" s="209" t="s">
        <v>39</v>
      </c>
      <c r="P220" s="210">
        <f>I220+J220</f>
        <v>0</v>
      </c>
      <c r="Q220" s="210">
        <f>ROUND(I220*H220,2)</f>
        <v>0</v>
      </c>
      <c r="R220" s="210">
        <f>ROUND(J220*H220,2)</f>
        <v>0</v>
      </c>
      <c r="S220" s="66"/>
      <c r="T220" s="211">
        <f>S220*H220</f>
        <v>0</v>
      </c>
      <c r="U220" s="211">
        <v>0</v>
      </c>
      <c r="V220" s="211">
        <f>U220*H220</f>
        <v>0</v>
      </c>
      <c r="W220" s="211">
        <v>0</v>
      </c>
      <c r="X220" s="212">
        <f>W220*H220</f>
        <v>0</v>
      </c>
      <c r="Y220" s="30"/>
      <c r="Z220" s="30"/>
      <c r="AA220" s="30"/>
      <c r="AB220" s="30"/>
      <c r="AC220" s="30"/>
      <c r="AD220" s="30"/>
      <c r="AE220" s="30"/>
      <c r="AR220" s="213" t="s">
        <v>131</v>
      </c>
      <c r="AT220" s="213" t="s">
        <v>134</v>
      </c>
      <c r="AU220" s="213" t="s">
        <v>85</v>
      </c>
      <c r="AY220" s="14" t="s">
        <v>123</v>
      </c>
      <c r="BE220" s="214">
        <f>IF(O220="základní",K220,0)</f>
        <v>0</v>
      </c>
      <c r="BF220" s="214">
        <f>IF(O220="snížená",K220,0)</f>
        <v>0</v>
      </c>
      <c r="BG220" s="214">
        <f>IF(O220="zákl. přenesená",K220,0)</f>
        <v>0</v>
      </c>
      <c r="BH220" s="214">
        <f>IF(O220="sníž. přenesená",K220,0)</f>
        <v>0</v>
      </c>
      <c r="BI220" s="214">
        <f>IF(O220="nulová",K220,0)</f>
        <v>0</v>
      </c>
      <c r="BJ220" s="14" t="s">
        <v>83</v>
      </c>
      <c r="BK220" s="214">
        <f>ROUND(P220*H220,2)</f>
        <v>0</v>
      </c>
      <c r="BL220" s="14" t="s">
        <v>131</v>
      </c>
      <c r="BM220" s="213" t="s">
        <v>324</v>
      </c>
    </row>
    <row r="221" spans="1:65" s="2" customFormat="1" ht="29.25">
      <c r="A221" s="30"/>
      <c r="B221" s="31"/>
      <c r="C221" s="32"/>
      <c r="D221" s="215" t="s">
        <v>133</v>
      </c>
      <c r="E221" s="32"/>
      <c r="F221" s="216" t="s">
        <v>325</v>
      </c>
      <c r="G221" s="32"/>
      <c r="H221" s="32"/>
      <c r="I221" s="107"/>
      <c r="J221" s="107"/>
      <c r="K221" s="32"/>
      <c r="L221" s="32"/>
      <c r="M221" s="35"/>
      <c r="N221" s="217"/>
      <c r="O221" s="218"/>
      <c r="P221" s="66"/>
      <c r="Q221" s="66"/>
      <c r="R221" s="66"/>
      <c r="S221" s="66"/>
      <c r="T221" s="66"/>
      <c r="U221" s="66"/>
      <c r="V221" s="66"/>
      <c r="W221" s="66"/>
      <c r="X221" s="67"/>
      <c r="Y221" s="30"/>
      <c r="Z221" s="30"/>
      <c r="AA221" s="30"/>
      <c r="AB221" s="30"/>
      <c r="AC221" s="30"/>
      <c r="AD221" s="30"/>
      <c r="AE221" s="30"/>
      <c r="AT221" s="14" t="s">
        <v>133</v>
      </c>
      <c r="AU221" s="14" t="s">
        <v>85</v>
      </c>
    </row>
    <row r="222" spans="1:65" s="2" customFormat="1" ht="24" customHeight="1">
      <c r="A222" s="30"/>
      <c r="B222" s="31"/>
      <c r="C222" s="219" t="s">
        <v>326</v>
      </c>
      <c r="D222" s="219" t="s">
        <v>134</v>
      </c>
      <c r="E222" s="220" t="s">
        <v>327</v>
      </c>
      <c r="F222" s="221" t="s">
        <v>328</v>
      </c>
      <c r="G222" s="222" t="s">
        <v>313</v>
      </c>
      <c r="H222" s="223">
        <v>3.26</v>
      </c>
      <c r="I222" s="224"/>
      <c r="J222" s="224"/>
      <c r="K222" s="223">
        <f>ROUND(P222*H222,2)</f>
        <v>0</v>
      </c>
      <c r="L222" s="221" t="s">
        <v>129</v>
      </c>
      <c r="M222" s="35"/>
      <c r="N222" s="225" t="s">
        <v>1</v>
      </c>
      <c r="O222" s="209" t="s">
        <v>39</v>
      </c>
      <c r="P222" s="210">
        <f>I222+J222</f>
        <v>0</v>
      </c>
      <c r="Q222" s="210">
        <f>ROUND(I222*H222,2)</f>
        <v>0</v>
      </c>
      <c r="R222" s="210">
        <f>ROUND(J222*H222,2)</f>
        <v>0</v>
      </c>
      <c r="S222" s="66"/>
      <c r="T222" s="211">
        <f>S222*H222</f>
        <v>0</v>
      </c>
      <c r="U222" s="211">
        <v>0</v>
      </c>
      <c r="V222" s="211">
        <f>U222*H222</f>
        <v>0</v>
      </c>
      <c r="W222" s="211">
        <v>0</v>
      </c>
      <c r="X222" s="212">
        <f>W222*H222</f>
        <v>0</v>
      </c>
      <c r="Y222" s="30"/>
      <c r="Z222" s="30"/>
      <c r="AA222" s="30"/>
      <c r="AB222" s="30"/>
      <c r="AC222" s="30"/>
      <c r="AD222" s="30"/>
      <c r="AE222" s="30"/>
      <c r="AR222" s="213" t="s">
        <v>131</v>
      </c>
      <c r="AT222" s="213" t="s">
        <v>134</v>
      </c>
      <c r="AU222" s="213" t="s">
        <v>85</v>
      </c>
      <c r="AY222" s="14" t="s">
        <v>123</v>
      </c>
      <c r="BE222" s="214">
        <f>IF(O222="základní",K222,0)</f>
        <v>0</v>
      </c>
      <c r="BF222" s="214">
        <f>IF(O222="snížená",K222,0)</f>
        <v>0</v>
      </c>
      <c r="BG222" s="214">
        <f>IF(O222="zákl. přenesená",K222,0)</f>
        <v>0</v>
      </c>
      <c r="BH222" s="214">
        <f>IF(O222="sníž. přenesená",K222,0)</f>
        <v>0</v>
      </c>
      <c r="BI222" s="214">
        <f>IF(O222="nulová",K222,0)</f>
        <v>0</v>
      </c>
      <c r="BJ222" s="14" t="s">
        <v>83</v>
      </c>
      <c r="BK222" s="214">
        <f>ROUND(P222*H222,2)</f>
        <v>0</v>
      </c>
      <c r="BL222" s="14" t="s">
        <v>131</v>
      </c>
      <c r="BM222" s="213" t="s">
        <v>329</v>
      </c>
    </row>
    <row r="223" spans="1:65" s="2" customFormat="1" ht="29.25">
      <c r="A223" s="30"/>
      <c r="B223" s="31"/>
      <c r="C223" s="32"/>
      <c r="D223" s="215" t="s">
        <v>133</v>
      </c>
      <c r="E223" s="32"/>
      <c r="F223" s="216" t="s">
        <v>330</v>
      </c>
      <c r="G223" s="32"/>
      <c r="H223" s="32"/>
      <c r="I223" s="107"/>
      <c r="J223" s="107"/>
      <c r="K223" s="32"/>
      <c r="L223" s="32"/>
      <c r="M223" s="35"/>
      <c r="N223" s="217"/>
      <c r="O223" s="218"/>
      <c r="P223" s="66"/>
      <c r="Q223" s="66"/>
      <c r="R223" s="66"/>
      <c r="S223" s="66"/>
      <c r="T223" s="66"/>
      <c r="U223" s="66"/>
      <c r="V223" s="66"/>
      <c r="W223" s="66"/>
      <c r="X223" s="67"/>
      <c r="Y223" s="30"/>
      <c r="Z223" s="30"/>
      <c r="AA223" s="30"/>
      <c r="AB223" s="30"/>
      <c r="AC223" s="30"/>
      <c r="AD223" s="30"/>
      <c r="AE223" s="30"/>
      <c r="AT223" s="14" t="s">
        <v>133</v>
      </c>
      <c r="AU223" s="14" t="s">
        <v>85</v>
      </c>
    </row>
    <row r="224" spans="1:65" s="2" customFormat="1" ht="24" customHeight="1">
      <c r="A224" s="30"/>
      <c r="B224" s="31"/>
      <c r="C224" s="219" t="s">
        <v>331</v>
      </c>
      <c r="D224" s="219" t="s">
        <v>134</v>
      </c>
      <c r="E224" s="220" t="s">
        <v>332</v>
      </c>
      <c r="F224" s="221" t="s">
        <v>333</v>
      </c>
      <c r="G224" s="222" t="s">
        <v>334</v>
      </c>
      <c r="H224" s="224"/>
      <c r="I224" s="224"/>
      <c r="J224" s="224"/>
      <c r="K224" s="223">
        <f>ROUND(P224*H224,2)</f>
        <v>0</v>
      </c>
      <c r="L224" s="221" t="s">
        <v>129</v>
      </c>
      <c r="M224" s="35"/>
      <c r="N224" s="225" t="s">
        <v>1</v>
      </c>
      <c r="O224" s="209" t="s">
        <v>39</v>
      </c>
      <c r="P224" s="210">
        <f>I224+J224</f>
        <v>0</v>
      </c>
      <c r="Q224" s="210">
        <f>ROUND(I224*H224,2)</f>
        <v>0</v>
      </c>
      <c r="R224" s="210">
        <f>ROUND(J224*H224,2)</f>
        <v>0</v>
      </c>
      <c r="S224" s="66"/>
      <c r="T224" s="211">
        <f>S224*H224</f>
        <v>0</v>
      </c>
      <c r="U224" s="211">
        <v>0</v>
      </c>
      <c r="V224" s="211">
        <f>U224*H224</f>
        <v>0</v>
      </c>
      <c r="W224" s="211">
        <v>0</v>
      </c>
      <c r="X224" s="212">
        <f>W224*H224</f>
        <v>0</v>
      </c>
      <c r="Y224" s="30"/>
      <c r="Z224" s="30"/>
      <c r="AA224" s="30"/>
      <c r="AB224" s="30"/>
      <c r="AC224" s="30"/>
      <c r="AD224" s="30"/>
      <c r="AE224" s="30"/>
      <c r="AR224" s="213" t="s">
        <v>131</v>
      </c>
      <c r="AT224" s="213" t="s">
        <v>134</v>
      </c>
      <c r="AU224" s="213" t="s">
        <v>85</v>
      </c>
      <c r="AY224" s="14" t="s">
        <v>123</v>
      </c>
      <c r="BE224" s="214">
        <f>IF(O224="základní",K224,0)</f>
        <v>0</v>
      </c>
      <c r="BF224" s="214">
        <f>IF(O224="snížená",K224,0)</f>
        <v>0</v>
      </c>
      <c r="BG224" s="214">
        <f>IF(O224="zákl. přenesená",K224,0)</f>
        <v>0</v>
      </c>
      <c r="BH224" s="214">
        <f>IF(O224="sníž. přenesená",K224,0)</f>
        <v>0</v>
      </c>
      <c r="BI224" s="214">
        <f>IF(O224="nulová",K224,0)</f>
        <v>0</v>
      </c>
      <c r="BJ224" s="14" t="s">
        <v>83</v>
      </c>
      <c r="BK224" s="214">
        <f>ROUND(P224*H224,2)</f>
        <v>0</v>
      </c>
      <c r="BL224" s="14" t="s">
        <v>131</v>
      </c>
      <c r="BM224" s="213" t="s">
        <v>335</v>
      </c>
    </row>
    <row r="225" spans="1:65" s="2" customFormat="1" ht="58.5">
      <c r="A225" s="30"/>
      <c r="B225" s="31"/>
      <c r="C225" s="32"/>
      <c r="D225" s="215" t="s">
        <v>133</v>
      </c>
      <c r="E225" s="32"/>
      <c r="F225" s="216" t="s">
        <v>336</v>
      </c>
      <c r="G225" s="32"/>
      <c r="H225" s="32"/>
      <c r="I225" s="107"/>
      <c r="J225" s="107"/>
      <c r="K225" s="32"/>
      <c r="L225" s="32"/>
      <c r="M225" s="35"/>
      <c r="N225" s="217"/>
      <c r="O225" s="218"/>
      <c r="P225" s="66"/>
      <c r="Q225" s="66"/>
      <c r="R225" s="66"/>
      <c r="S225" s="66"/>
      <c r="T225" s="66"/>
      <c r="U225" s="66"/>
      <c r="V225" s="66"/>
      <c r="W225" s="66"/>
      <c r="X225" s="67"/>
      <c r="Y225" s="30"/>
      <c r="Z225" s="30"/>
      <c r="AA225" s="30"/>
      <c r="AB225" s="30"/>
      <c r="AC225" s="30"/>
      <c r="AD225" s="30"/>
      <c r="AE225" s="30"/>
      <c r="AT225" s="14" t="s">
        <v>133</v>
      </c>
      <c r="AU225" s="14" t="s">
        <v>85</v>
      </c>
    </row>
    <row r="226" spans="1:65" s="12" customFormat="1" ht="22.9" customHeight="1">
      <c r="B226" s="183"/>
      <c r="C226" s="184"/>
      <c r="D226" s="185" t="s">
        <v>75</v>
      </c>
      <c r="E226" s="198" t="s">
        <v>148</v>
      </c>
      <c r="F226" s="198" t="s">
        <v>337</v>
      </c>
      <c r="G226" s="184"/>
      <c r="H226" s="184"/>
      <c r="I226" s="187"/>
      <c r="J226" s="187"/>
      <c r="K226" s="199">
        <f>BK226</f>
        <v>0</v>
      </c>
      <c r="L226" s="184"/>
      <c r="M226" s="189"/>
      <c r="N226" s="190"/>
      <c r="O226" s="191"/>
      <c r="P226" s="191"/>
      <c r="Q226" s="192">
        <f>SUM(Q227:Q236)</f>
        <v>0</v>
      </c>
      <c r="R226" s="192">
        <f>SUM(R227:R236)</f>
        <v>0</v>
      </c>
      <c r="S226" s="191"/>
      <c r="T226" s="193">
        <f>SUM(T227:T236)</f>
        <v>0</v>
      </c>
      <c r="U226" s="191"/>
      <c r="V226" s="193">
        <f>SUM(V227:V236)</f>
        <v>0</v>
      </c>
      <c r="W226" s="191"/>
      <c r="X226" s="194">
        <f>SUM(X227:X236)</f>
        <v>0</v>
      </c>
      <c r="AR226" s="195" t="s">
        <v>83</v>
      </c>
      <c r="AT226" s="196" t="s">
        <v>75</v>
      </c>
      <c r="AU226" s="196" t="s">
        <v>83</v>
      </c>
      <c r="AY226" s="195" t="s">
        <v>123</v>
      </c>
      <c r="BK226" s="197">
        <f>SUM(BK227:BK236)</f>
        <v>0</v>
      </c>
    </row>
    <row r="227" spans="1:65" s="2" customFormat="1" ht="24" customHeight="1">
      <c r="A227" s="30"/>
      <c r="B227" s="31"/>
      <c r="C227" s="219" t="s">
        <v>338</v>
      </c>
      <c r="D227" s="219" t="s">
        <v>134</v>
      </c>
      <c r="E227" s="220" t="s">
        <v>339</v>
      </c>
      <c r="F227" s="221" t="s">
        <v>340</v>
      </c>
      <c r="G227" s="222" t="s">
        <v>341</v>
      </c>
      <c r="H227" s="223">
        <v>4.0999999999999996</v>
      </c>
      <c r="I227" s="224"/>
      <c r="J227" s="224"/>
      <c r="K227" s="223">
        <f>ROUND(P227*H227,2)</f>
        <v>0</v>
      </c>
      <c r="L227" s="221" t="s">
        <v>129</v>
      </c>
      <c r="M227" s="35"/>
      <c r="N227" s="225" t="s">
        <v>1</v>
      </c>
      <c r="O227" s="209" t="s">
        <v>39</v>
      </c>
      <c r="P227" s="210">
        <f>I227+J227</f>
        <v>0</v>
      </c>
      <c r="Q227" s="210">
        <f>ROUND(I227*H227,2)</f>
        <v>0</v>
      </c>
      <c r="R227" s="210">
        <f>ROUND(J227*H227,2)</f>
        <v>0</v>
      </c>
      <c r="S227" s="66"/>
      <c r="T227" s="211">
        <f>S227*H227</f>
        <v>0</v>
      </c>
      <c r="U227" s="211">
        <v>0</v>
      </c>
      <c r="V227" s="211">
        <f>U227*H227</f>
        <v>0</v>
      </c>
      <c r="W227" s="211">
        <v>0</v>
      </c>
      <c r="X227" s="212">
        <f>W227*H227</f>
        <v>0</v>
      </c>
      <c r="Y227" s="30"/>
      <c r="Z227" s="30"/>
      <c r="AA227" s="30"/>
      <c r="AB227" s="30"/>
      <c r="AC227" s="30"/>
      <c r="AD227" s="30"/>
      <c r="AE227" s="30"/>
      <c r="AR227" s="213" t="s">
        <v>131</v>
      </c>
      <c r="AT227" s="213" t="s">
        <v>134</v>
      </c>
      <c r="AU227" s="213" t="s">
        <v>85</v>
      </c>
      <c r="AY227" s="14" t="s">
        <v>123</v>
      </c>
      <c r="BE227" s="214">
        <f>IF(O227="základní",K227,0)</f>
        <v>0</v>
      </c>
      <c r="BF227" s="214">
        <f>IF(O227="snížená",K227,0)</f>
        <v>0</v>
      </c>
      <c r="BG227" s="214">
        <f>IF(O227="zákl. přenesená",K227,0)</f>
        <v>0</v>
      </c>
      <c r="BH227" s="214">
        <f>IF(O227="sníž. přenesená",K227,0)</f>
        <v>0</v>
      </c>
      <c r="BI227" s="214">
        <f>IF(O227="nulová",K227,0)</f>
        <v>0</v>
      </c>
      <c r="BJ227" s="14" t="s">
        <v>83</v>
      </c>
      <c r="BK227" s="214">
        <f>ROUND(P227*H227,2)</f>
        <v>0</v>
      </c>
      <c r="BL227" s="14" t="s">
        <v>131</v>
      </c>
      <c r="BM227" s="213" t="s">
        <v>342</v>
      </c>
    </row>
    <row r="228" spans="1:65" s="2" customFormat="1" ht="19.5">
      <c r="A228" s="30"/>
      <c r="B228" s="31"/>
      <c r="C228" s="32"/>
      <c r="D228" s="215" t="s">
        <v>133</v>
      </c>
      <c r="E228" s="32"/>
      <c r="F228" s="216" t="s">
        <v>343</v>
      </c>
      <c r="G228" s="32"/>
      <c r="H228" s="32"/>
      <c r="I228" s="107"/>
      <c r="J228" s="107"/>
      <c r="K228" s="32"/>
      <c r="L228" s="32"/>
      <c r="M228" s="35"/>
      <c r="N228" s="217"/>
      <c r="O228" s="218"/>
      <c r="P228" s="66"/>
      <c r="Q228" s="66"/>
      <c r="R228" s="66"/>
      <c r="S228" s="66"/>
      <c r="T228" s="66"/>
      <c r="U228" s="66"/>
      <c r="V228" s="66"/>
      <c r="W228" s="66"/>
      <c r="X228" s="67"/>
      <c r="Y228" s="30"/>
      <c r="Z228" s="30"/>
      <c r="AA228" s="30"/>
      <c r="AB228" s="30"/>
      <c r="AC228" s="30"/>
      <c r="AD228" s="30"/>
      <c r="AE228" s="30"/>
      <c r="AT228" s="14" t="s">
        <v>133</v>
      </c>
      <c r="AU228" s="14" t="s">
        <v>85</v>
      </c>
    </row>
    <row r="229" spans="1:65" s="2" customFormat="1" ht="24" customHeight="1">
      <c r="A229" s="30"/>
      <c r="B229" s="31"/>
      <c r="C229" s="219" t="s">
        <v>344</v>
      </c>
      <c r="D229" s="219" t="s">
        <v>134</v>
      </c>
      <c r="E229" s="220" t="s">
        <v>345</v>
      </c>
      <c r="F229" s="221" t="s">
        <v>346</v>
      </c>
      <c r="G229" s="222" t="s">
        <v>341</v>
      </c>
      <c r="H229" s="223">
        <v>4.0999999999999996</v>
      </c>
      <c r="I229" s="224"/>
      <c r="J229" s="224"/>
      <c r="K229" s="223">
        <f>ROUND(P229*H229,2)</f>
        <v>0</v>
      </c>
      <c r="L229" s="221" t="s">
        <v>129</v>
      </c>
      <c r="M229" s="35"/>
      <c r="N229" s="225" t="s">
        <v>1</v>
      </c>
      <c r="O229" s="209" t="s">
        <v>39</v>
      </c>
      <c r="P229" s="210">
        <f>I229+J229</f>
        <v>0</v>
      </c>
      <c r="Q229" s="210">
        <f>ROUND(I229*H229,2)</f>
        <v>0</v>
      </c>
      <c r="R229" s="210">
        <f>ROUND(J229*H229,2)</f>
        <v>0</v>
      </c>
      <c r="S229" s="66"/>
      <c r="T229" s="211">
        <f>S229*H229</f>
        <v>0</v>
      </c>
      <c r="U229" s="211">
        <v>0</v>
      </c>
      <c r="V229" s="211">
        <f>U229*H229</f>
        <v>0</v>
      </c>
      <c r="W229" s="211">
        <v>0</v>
      </c>
      <c r="X229" s="212">
        <f>W229*H229</f>
        <v>0</v>
      </c>
      <c r="Y229" s="30"/>
      <c r="Z229" s="30"/>
      <c r="AA229" s="30"/>
      <c r="AB229" s="30"/>
      <c r="AC229" s="30"/>
      <c r="AD229" s="30"/>
      <c r="AE229" s="30"/>
      <c r="AR229" s="213" t="s">
        <v>131</v>
      </c>
      <c r="AT229" s="213" t="s">
        <v>134</v>
      </c>
      <c r="AU229" s="213" t="s">
        <v>85</v>
      </c>
      <c r="AY229" s="14" t="s">
        <v>123</v>
      </c>
      <c r="BE229" s="214">
        <f>IF(O229="základní",K229,0)</f>
        <v>0</v>
      </c>
      <c r="BF229" s="214">
        <f>IF(O229="snížená",K229,0)</f>
        <v>0</v>
      </c>
      <c r="BG229" s="214">
        <f>IF(O229="zákl. přenesená",K229,0)</f>
        <v>0</v>
      </c>
      <c r="BH229" s="214">
        <f>IF(O229="sníž. přenesená",K229,0)</f>
        <v>0</v>
      </c>
      <c r="BI229" s="214">
        <f>IF(O229="nulová",K229,0)</f>
        <v>0</v>
      </c>
      <c r="BJ229" s="14" t="s">
        <v>83</v>
      </c>
      <c r="BK229" s="214">
        <f>ROUND(P229*H229,2)</f>
        <v>0</v>
      </c>
      <c r="BL229" s="14" t="s">
        <v>131</v>
      </c>
      <c r="BM229" s="213" t="s">
        <v>347</v>
      </c>
    </row>
    <row r="230" spans="1:65" s="2" customFormat="1" ht="19.5">
      <c r="A230" s="30"/>
      <c r="B230" s="31"/>
      <c r="C230" s="32"/>
      <c r="D230" s="215" t="s">
        <v>133</v>
      </c>
      <c r="E230" s="32"/>
      <c r="F230" s="216" t="s">
        <v>348</v>
      </c>
      <c r="G230" s="32"/>
      <c r="H230" s="32"/>
      <c r="I230" s="107"/>
      <c r="J230" s="107"/>
      <c r="K230" s="32"/>
      <c r="L230" s="32"/>
      <c r="M230" s="35"/>
      <c r="N230" s="217"/>
      <c r="O230" s="218"/>
      <c r="P230" s="66"/>
      <c r="Q230" s="66"/>
      <c r="R230" s="66"/>
      <c r="S230" s="66"/>
      <c r="T230" s="66"/>
      <c r="U230" s="66"/>
      <c r="V230" s="66"/>
      <c r="W230" s="66"/>
      <c r="X230" s="67"/>
      <c r="Y230" s="30"/>
      <c r="Z230" s="30"/>
      <c r="AA230" s="30"/>
      <c r="AB230" s="30"/>
      <c r="AC230" s="30"/>
      <c r="AD230" s="30"/>
      <c r="AE230" s="30"/>
      <c r="AT230" s="14" t="s">
        <v>133</v>
      </c>
      <c r="AU230" s="14" t="s">
        <v>85</v>
      </c>
    </row>
    <row r="231" spans="1:65" s="2" customFormat="1" ht="36" customHeight="1">
      <c r="A231" s="30"/>
      <c r="B231" s="31"/>
      <c r="C231" s="219" t="s">
        <v>349</v>
      </c>
      <c r="D231" s="219" t="s">
        <v>134</v>
      </c>
      <c r="E231" s="220" t="s">
        <v>350</v>
      </c>
      <c r="F231" s="221" t="s">
        <v>351</v>
      </c>
      <c r="G231" s="222" t="s">
        <v>137</v>
      </c>
      <c r="H231" s="223">
        <v>1</v>
      </c>
      <c r="I231" s="224"/>
      <c r="J231" s="224"/>
      <c r="K231" s="223">
        <f>ROUND(P231*H231,2)</f>
        <v>0</v>
      </c>
      <c r="L231" s="221" t="s">
        <v>129</v>
      </c>
      <c r="M231" s="35"/>
      <c r="N231" s="225" t="s">
        <v>1</v>
      </c>
      <c r="O231" s="209" t="s">
        <v>39</v>
      </c>
      <c r="P231" s="210">
        <f>I231+J231</f>
        <v>0</v>
      </c>
      <c r="Q231" s="210">
        <f>ROUND(I231*H231,2)</f>
        <v>0</v>
      </c>
      <c r="R231" s="210">
        <f>ROUND(J231*H231,2)</f>
        <v>0</v>
      </c>
      <c r="S231" s="66"/>
      <c r="T231" s="211">
        <f>S231*H231</f>
        <v>0</v>
      </c>
      <c r="U231" s="211">
        <v>0</v>
      </c>
      <c r="V231" s="211">
        <f>U231*H231</f>
        <v>0</v>
      </c>
      <c r="W231" s="211">
        <v>0</v>
      </c>
      <c r="X231" s="212">
        <f>W231*H231</f>
        <v>0</v>
      </c>
      <c r="Y231" s="30"/>
      <c r="Z231" s="30"/>
      <c r="AA231" s="30"/>
      <c r="AB231" s="30"/>
      <c r="AC231" s="30"/>
      <c r="AD231" s="30"/>
      <c r="AE231" s="30"/>
      <c r="AR231" s="213" t="s">
        <v>131</v>
      </c>
      <c r="AT231" s="213" t="s">
        <v>134</v>
      </c>
      <c r="AU231" s="213" t="s">
        <v>85</v>
      </c>
      <c r="AY231" s="14" t="s">
        <v>123</v>
      </c>
      <c r="BE231" s="214">
        <f>IF(O231="základní",K231,0)</f>
        <v>0</v>
      </c>
      <c r="BF231" s="214">
        <f>IF(O231="snížená",K231,0)</f>
        <v>0</v>
      </c>
      <c r="BG231" s="214">
        <f>IF(O231="zákl. přenesená",K231,0)</f>
        <v>0</v>
      </c>
      <c r="BH231" s="214">
        <f>IF(O231="sníž. přenesená",K231,0)</f>
        <v>0</v>
      </c>
      <c r="BI231" s="214">
        <f>IF(O231="nulová",K231,0)</f>
        <v>0</v>
      </c>
      <c r="BJ231" s="14" t="s">
        <v>83</v>
      </c>
      <c r="BK231" s="214">
        <f>ROUND(P231*H231,2)</f>
        <v>0</v>
      </c>
      <c r="BL231" s="14" t="s">
        <v>131</v>
      </c>
      <c r="BM231" s="213" t="s">
        <v>352</v>
      </c>
    </row>
    <row r="232" spans="1:65" s="2" customFormat="1" ht="58.5">
      <c r="A232" s="30"/>
      <c r="B232" s="31"/>
      <c r="C232" s="32"/>
      <c r="D232" s="215" t="s">
        <v>133</v>
      </c>
      <c r="E232" s="32"/>
      <c r="F232" s="216" t="s">
        <v>353</v>
      </c>
      <c r="G232" s="32"/>
      <c r="H232" s="32"/>
      <c r="I232" s="107"/>
      <c r="J232" s="107"/>
      <c r="K232" s="32"/>
      <c r="L232" s="32"/>
      <c r="M232" s="35"/>
      <c r="N232" s="217"/>
      <c r="O232" s="218"/>
      <c r="P232" s="66"/>
      <c r="Q232" s="66"/>
      <c r="R232" s="66"/>
      <c r="S232" s="66"/>
      <c r="T232" s="66"/>
      <c r="U232" s="66"/>
      <c r="V232" s="66"/>
      <c r="W232" s="66"/>
      <c r="X232" s="67"/>
      <c r="Y232" s="30"/>
      <c r="Z232" s="30"/>
      <c r="AA232" s="30"/>
      <c r="AB232" s="30"/>
      <c r="AC232" s="30"/>
      <c r="AD232" s="30"/>
      <c r="AE232" s="30"/>
      <c r="AT232" s="14" t="s">
        <v>133</v>
      </c>
      <c r="AU232" s="14" t="s">
        <v>85</v>
      </c>
    </row>
    <row r="233" spans="1:65" s="2" customFormat="1" ht="24" customHeight="1">
      <c r="A233" s="30"/>
      <c r="B233" s="31"/>
      <c r="C233" s="219" t="s">
        <v>354</v>
      </c>
      <c r="D233" s="219" t="s">
        <v>134</v>
      </c>
      <c r="E233" s="220" t="s">
        <v>355</v>
      </c>
      <c r="F233" s="221" t="s">
        <v>356</v>
      </c>
      <c r="G233" s="222" t="s">
        <v>137</v>
      </c>
      <c r="H233" s="223">
        <v>14</v>
      </c>
      <c r="I233" s="224"/>
      <c r="J233" s="224"/>
      <c r="K233" s="223">
        <f>ROUND(P233*H233,2)</f>
        <v>0</v>
      </c>
      <c r="L233" s="221" t="s">
        <v>129</v>
      </c>
      <c r="M233" s="35"/>
      <c r="N233" s="225" t="s">
        <v>1</v>
      </c>
      <c r="O233" s="209" t="s">
        <v>39</v>
      </c>
      <c r="P233" s="210">
        <f>I233+J233</f>
        <v>0</v>
      </c>
      <c r="Q233" s="210">
        <f>ROUND(I233*H233,2)</f>
        <v>0</v>
      </c>
      <c r="R233" s="210">
        <f>ROUND(J233*H233,2)</f>
        <v>0</v>
      </c>
      <c r="S233" s="66"/>
      <c r="T233" s="211">
        <f>S233*H233</f>
        <v>0</v>
      </c>
      <c r="U233" s="211">
        <v>0</v>
      </c>
      <c r="V233" s="211">
        <f>U233*H233</f>
        <v>0</v>
      </c>
      <c r="W233" s="211">
        <v>0</v>
      </c>
      <c r="X233" s="212">
        <f>W233*H233</f>
        <v>0</v>
      </c>
      <c r="Y233" s="30"/>
      <c r="Z233" s="30"/>
      <c r="AA233" s="30"/>
      <c r="AB233" s="30"/>
      <c r="AC233" s="30"/>
      <c r="AD233" s="30"/>
      <c r="AE233" s="30"/>
      <c r="AR233" s="213" t="s">
        <v>131</v>
      </c>
      <c r="AT233" s="213" t="s">
        <v>134</v>
      </c>
      <c r="AU233" s="213" t="s">
        <v>85</v>
      </c>
      <c r="AY233" s="14" t="s">
        <v>123</v>
      </c>
      <c r="BE233" s="214">
        <f>IF(O233="základní",K233,0)</f>
        <v>0</v>
      </c>
      <c r="BF233" s="214">
        <f>IF(O233="snížená",K233,0)</f>
        <v>0</v>
      </c>
      <c r="BG233" s="214">
        <f>IF(O233="zákl. přenesená",K233,0)</f>
        <v>0</v>
      </c>
      <c r="BH233" s="214">
        <f>IF(O233="sníž. přenesená",K233,0)</f>
        <v>0</v>
      </c>
      <c r="BI233" s="214">
        <f>IF(O233="nulová",K233,0)</f>
        <v>0</v>
      </c>
      <c r="BJ233" s="14" t="s">
        <v>83</v>
      </c>
      <c r="BK233" s="214">
        <f>ROUND(P233*H233,2)</f>
        <v>0</v>
      </c>
      <c r="BL233" s="14" t="s">
        <v>131</v>
      </c>
      <c r="BM233" s="213" t="s">
        <v>357</v>
      </c>
    </row>
    <row r="234" spans="1:65" s="2" customFormat="1" ht="19.5">
      <c r="A234" s="30"/>
      <c r="B234" s="31"/>
      <c r="C234" s="32"/>
      <c r="D234" s="215" t="s">
        <v>133</v>
      </c>
      <c r="E234" s="32"/>
      <c r="F234" s="216" t="s">
        <v>356</v>
      </c>
      <c r="G234" s="32"/>
      <c r="H234" s="32"/>
      <c r="I234" s="107"/>
      <c r="J234" s="107"/>
      <c r="K234" s="32"/>
      <c r="L234" s="32"/>
      <c r="M234" s="35"/>
      <c r="N234" s="217"/>
      <c r="O234" s="218"/>
      <c r="P234" s="66"/>
      <c r="Q234" s="66"/>
      <c r="R234" s="66"/>
      <c r="S234" s="66"/>
      <c r="T234" s="66"/>
      <c r="U234" s="66"/>
      <c r="V234" s="66"/>
      <c r="W234" s="66"/>
      <c r="X234" s="67"/>
      <c r="Y234" s="30"/>
      <c r="Z234" s="30"/>
      <c r="AA234" s="30"/>
      <c r="AB234" s="30"/>
      <c r="AC234" s="30"/>
      <c r="AD234" s="30"/>
      <c r="AE234" s="30"/>
      <c r="AT234" s="14" t="s">
        <v>133</v>
      </c>
      <c r="AU234" s="14" t="s">
        <v>85</v>
      </c>
    </row>
    <row r="235" spans="1:65" s="2" customFormat="1" ht="24" customHeight="1">
      <c r="A235" s="30"/>
      <c r="B235" s="31"/>
      <c r="C235" s="219" t="s">
        <v>358</v>
      </c>
      <c r="D235" s="219" t="s">
        <v>134</v>
      </c>
      <c r="E235" s="220" t="s">
        <v>359</v>
      </c>
      <c r="F235" s="221" t="s">
        <v>360</v>
      </c>
      <c r="G235" s="222" t="s">
        <v>137</v>
      </c>
      <c r="H235" s="223">
        <v>1</v>
      </c>
      <c r="I235" s="224"/>
      <c r="J235" s="224"/>
      <c r="K235" s="223">
        <f>ROUND(P235*H235,2)</f>
        <v>0</v>
      </c>
      <c r="L235" s="221" t="s">
        <v>129</v>
      </c>
      <c r="M235" s="35"/>
      <c r="N235" s="225" t="s">
        <v>1</v>
      </c>
      <c r="O235" s="209" t="s">
        <v>39</v>
      </c>
      <c r="P235" s="210">
        <f>I235+J235</f>
        <v>0</v>
      </c>
      <c r="Q235" s="210">
        <f>ROUND(I235*H235,2)</f>
        <v>0</v>
      </c>
      <c r="R235" s="210">
        <f>ROUND(J235*H235,2)</f>
        <v>0</v>
      </c>
      <c r="S235" s="66"/>
      <c r="T235" s="211">
        <f>S235*H235</f>
        <v>0</v>
      </c>
      <c r="U235" s="211">
        <v>0</v>
      </c>
      <c r="V235" s="211">
        <f>U235*H235</f>
        <v>0</v>
      </c>
      <c r="W235" s="211">
        <v>0</v>
      </c>
      <c r="X235" s="212">
        <f>W235*H235</f>
        <v>0</v>
      </c>
      <c r="Y235" s="30"/>
      <c r="Z235" s="30"/>
      <c r="AA235" s="30"/>
      <c r="AB235" s="30"/>
      <c r="AC235" s="30"/>
      <c r="AD235" s="30"/>
      <c r="AE235" s="30"/>
      <c r="AR235" s="213" t="s">
        <v>131</v>
      </c>
      <c r="AT235" s="213" t="s">
        <v>134</v>
      </c>
      <c r="AU235" s="213" t="s">
        <v>85</v>
      </c>
      <c r="AY235" s="14" t="s">
        <v>123</v>
      </c>
      <c r="BE235" s="214">
        <f>IF(O235="základní",K235,0)</f>
        <v>0</v>
      </c>
      <c r="BF235" s="214">
        <f>IF(O235="snížená",K235,0)</f>
        <v>0</v>
      </c>
      <c r="BG235" s="214">
        <f>IF(O235="zákl. přenesená",K235,0)</f>
        <v>0</v>
      </c>
      <c r="BH235" s="214">
        <f>IF(O235="sníž. přenesená",K235,0)</f>
        <v>0</v>
      </c>
      <c r="BI235" s="214">
        <f>IF(O235="nulová",K235,0)</f>
        <v>0</v>
      </c>
      <c r="BJ235" s="14" t="s">
        <v>83</v>
      </c>
      <c r="BK235" s="214">
        <f>ROUND(P235*H235,2)</f>
        <v>0</v>
      </c>
      <c r="BL235" s="14" t="s">
        <v>131</v>
      </c>
      <c r="BM235" s="213" t="s">
        <v>361</v>
      </c>
    </row>
    <row r="236" spans="1:65" s="2" customFormat="1" ht="29.25">
      <c r="A236" s="30"/>
      <c r="B236" s="31"/>
      <c r="C236" s="32"/>
      <c r="D236" s="215" t="s">
        <v>133</v>
      </c>
      <c r="E236" s="32"/>
      <c r="F236" s="216" t="s">
        <v>362</v>
      </c>
      <c r="G236" s="32"/>
      <c r="H236" s="32"/>
      <c r="I236" s="107"/>
      <c r="J236" s="107"/>
      <c r="K236" s="32"/>
      <c r="L236" s="32"/>
      <c r="M236" s="35"/>
      <c r="N236" s="226"/>
      <c r="O236" s="227"/>
      <c r="P236" s="228"/>
      <c r="Q236" s="228"/>
      <c r="R236" s="228"/>
      <c r="S236" s="228"/>
      <c r="T236" s="228"/>
      <c r="U236" s="228"/>
      <c r="V236" s="228"/>
      <c r="W236" s="228"/>
      <c r="X236" s="229"/>
      <c r="Y236" s="30"/>
      <c r="Z236" s="30"/>
      <c r="AA236" s="30"/>
      <c r="AB236" s="30"/>
      <c r="AC236" s="30"/>
      <c r="AD236" s="30"/>
      <c r="AE236" s="30"/>
      <c r="AT236" s="14" t="s">
        <v>133</v>
      </c>
      <c r="AU236" s="14" t="s">
        <v>85</v>
      </c>
    </row>
    <row r="237" spans="1:65" s="2" customFormat="1" ht="6.95" customHeight="1">
      <c r="A237" s="30"/>
      <c r="B237" s="50"/>
      <c r="C237" s="51"/>
      <c r="D237" s="51"/>
      <c r="E237" s="51"/>
      <c r="F237" s="51"/>
      <c r="G237" s="51"/>
      <c r="H237" s="51"/>
      <c r="I237" s="145"/>
      <c r="J237" s="145"/>
      <c r="K237" s="51"/>
      <c r="L237" s="51"/>
      <c r="M237" s="35"/>
      <c r="N237" s="30"/>
      <c r="P237" s="30"/>
      <c r="Q237" s="30"/>
      <c r="R237" s="30"/>
      <c r="S237" s="30"/>
      <c r="T237" s="30"/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</row>
  </sheetData>
  <sheetProtection algorithmName="SHA-512" hashValue="Av4UISX9z28tG+oXDXoWCIkZZKTAF8+HgF7KVXWFsrPDIhNzEPVx7MNE3qKR6DDfjS5YRlpbkiJW+aqFF1RTHA==" saltValue="RhUc2pp20VUjNXBmJKX8Jdv2cJIWd2+Mgi4bw+Cck5sO4b4iJ60x8fCnTHe/ML6jGmYshjRW0+nigCx/+gWraA==" spinCount="100000" sheet="1" objects="1" scenarios="1" formatColumns="0" formatRows="0" autoFilter="0"/>
  <autoFilter ref="C121:L236"/>
  <mergeCells count="9">
    <mergeCell ref="E87:H87"/>
    <mergeCell ref="E112:H112"/>
    <mergeCell ref="E114:H114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01 - Oprava TV v úseku...</vt:lpstr>
      <vt:lpstr>'Rekapitulace stavby'!Názvy_tisku</vt:lpstr>
      <vt:lpstr>'SO 01 - Oprava TV v úseku...'!Názvy_tisku</vt:lpstr>
      <vt:lpstr>'Rekapitulace stavby'!Oblast_tisku</vt:lpstr>
      <vt:lpstr>'SO 01 - Oprava TV v úseku...'!Oblast_tisku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Kypús Jaroslav Ing.</dc:creator>
  <cp:lastModifiedBy>Duda Vlastimil, Ing.</cp:lastModifiedBy>
  <dcterms:created xsi:type="dcterms:W3CDTF">2019-09-12T09:15:33Z</dcterms:created>
  <dcterms:modified xsi:type="dcterms:W3CDTF">2020-01-09T07:38:36Z</dcterms:modified>
</cp:coreProperties>
</file>