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0" yWindow="465" windowWidth="28530" windowHeight="16275"/>
  </bookViews>
  <sheets>
    <sheet name="Rekapitulace stavby" sheetId="1" r:id="rId1"/>
    <sheet name="SO 01 - Trakční vedení" sheetId="2" r:id="rId2"/>
  </sheets>
  <definedNames>
    <definedName name="_xlnm._FilterDatabase" localSheetId="1" hidden="1">'SO 01 - Trakční vedení'!$C$120:$L$260</definedName>
    <definedName name="_xlnm.Print_Titles" localSheetId="0">'Rekapitulace stavby'!$92:$92</definedName>
    <definedName name="_xlnm.Print_Titles" localSheetId="1">'SO 01 - Trakční vedení'!$120:$120</definedName>
    <definedName name="_xlnm.Print_Area" localSheetId="0">'Rekapitulace stavby'!$D$4:$AO$76,'Rekapitulace stavby'!$C$82:$AQ$96</definedName>
    <definedName name="_xlnm.Print_Area" localSheetId="1">'SO 01 - Trakční vedení'!$C$4:$K$76,'SO 01 - Trakční vedení'!$C$82:$K$102,'SO 01 - Trakční vedení'!$C$108:$L$260</definedName>
  </definedNames>
  <calcPr calcId="145621"/>
</workbook>
</file>

<file path=xl/calcChain.xml><?xml version="1.0" encoding="utf-8"?>
<calcChain xmlns="http://schemas.openxmlformats.org/spreadsheetml/2006/main">
  <c r="K39" i="2" l="1"/>
  <c r="K38" i="2"/>
  <c r="BA95" i="1"/>
  <c r="K37" i="2"/>
  <c r="AZ95" i="1"/>
  <c r="BI259" i="2"/>
  <c r="BH259" i="2"/>
  <c r="BG259" i="2"/>
  <c r="BF259" i="2"/>
  <c r="R259" i="2"/>
  <c r="Q259" i="2"/>
  <c r="X259" i="2"/>
  <c r="V259" i="2"/>
  <c r="T259" i="2"/>
  <c r="P259" i="2"/>
  <c r="K259" i="2" s="1"/>
  <c r="BE259" i="2" s="1"/>
  <c r="BI257" i="2"/>
  <c r="BH257" i="2"/>
  <c r="BG257" i="2"/>
  <c r="BF257" i="2"/>
  <c r="R257" i="2"/>
  <c r="Q257" i="2"/>
  <c r="X257" i="2"/>
  <c r="V257" i="2"/>
  <c r="T257" i="2"/>
  <c r="P257" i="2"/>
  <c r="BK257" i="2" s="1"/>
  <c r="K257" i="2"/>
  <c r="BE257" i="2" s="1"/>
  <c r="BI255" i="2"/>
  <c r="BH255" i="2"/>
  <c r="BG255" i="2"/>
  <c r="BF255" i="2"/>
  <c r="R255" i="2"/>
  <c r="Q255" i="2"/>
  <c r="X255" i="2"/>
  <c r="V255" i="2"/>
  <c r="T255" i="2"/>
  <c r="P255" i="2"/>
  <c r="BK255" i="2"/>
  <c r="K255" i="2"/>
  <c r="BE255" i="2" s="1"/>
  <c r="BI253" i="2"/>
  <c r="BH253" i="2"/>
  <c r="BG253" i="2"/>
  <c r="BF253" i="2"/>
  <c r="R253" i="2"/>
  <c r="R252" i="2"/>
  <c r="Q253" i="2"/>
  <c r="Q252" i="2" s="1"/>
  <c r="I101" i="2" s="1"/>
  <c r="X253" i="2"/>
  <c r="X252" i="2"/>
  <c r="V253" i="2"/>
  <c r="V252" i="2" s="1"/>
  <c r="T253" i="2"/>
  <c r="T252" i="2"/>
  <c r="P253" i="2"/>
  <c r="BK253" i="2" s="1"/>
  <c r="K253" i="2"/>
  <c r="BE253" i="2" s="1"/>
  <c r="J101" i="2"/>
  <c r="BI250" i="2"/>
  <c r="BH250" i="2"/>
  <c r="BG250" i="2"/>
  <c r="BF250" i="2"/>
  <c r="R250" i="2"/>
  <c r="Q250" i="2"/>
  <c r="X250" i="2"/>
  <c r="V250" i="2"/>
  <c r="T250" i="2"/>
  <c r="P250" i="2"/>
  <c r="BK250" i="2"/>
  <c r="K250" i="2"/>
  <c r="BE250" i="2"/>
  <c r="BI248" i="2"/>
  <c r="BH248" i="2"/>
  <c r="BG248" i="2"/>
  <c r="BF248" i="2"/>
  <c r="R248" i="2"/>
  <c r="Q248" i="2"/>
  <c r="X248" i="2"/>
  <c r="V248" i="2"/>
  <c r="T248" i="2"/>
  <c r="P248" i="2"/>
  <c r="BK248" i="2" s="1"/>
  <c r="BI246" i="2"/>
  <c r="BH246" i="2"/>
  <c r="BG246" i="2"/>
  <c r="BF246" i="2"/>
  <c r="R246" i="2"/>
  <c r="Q246" i="2"/>
  <c r="X246" i="2"/>
  <c r="V246" i="2"/>
  <c r="T246" i="2"/>
  <c r="P246" i="2"/>
  <c r="K246" i="2" s="1"/>
  <c r="BE246" i="2" s="1"/>
  <c r="BI244" i="2"/>
  <c r="BH244" i="2"/>
  <c r="BG244" i="2"/>
  <c r="BF244" i="2"/>
  <c r="R244" i="2"/>
  <c r="Q244" i="2"/>
  <c r="X244" i="2"/>
  <c r="V244" i="2"/>
  <c r="T244" i="2"/>
  <c r="P244" i="2"/>
  <c r="BK244" i="2" s="1"/>
  <c r="K244" i="2"/>
  <c r="BE244" i="2" s="1"/>
  <c r="BI242" i="2"/>
  <c r="BH242" i="2"/>
  <c r="BG242" i="2"/>
  <c r="BF242" i="2"/>
  <c r="R242" i="2"/>
  <c r="Q242" i="2"/>
  <c r="X242" i="2"/>
  <c r="V242" i="2"/>
  <c r="T242" i="2"/>
  <c r="P242" i="2"/>
  <c r="BK242" i="2"/>
  <c r="K242" i="2"/>
  <c r="BE242" i="2" s="1"/>
  <c r="BI240" i="2"/>
  <c r="BH240" i="2"/>
  <c r="BG240" i="2"/>
  <c r="BF240" i="2"/>
  <c r="R240" i="2"/>
  <c r="Q240" i="2"/>
  <c r="X240" i="2"/>
  <c r="V240" i="2"/>
  <c r="T240" i="2"/>
  <c r="P240" i="2"/>
  <c r="BK240" i="2" s="1"/>
  <c r="BI238" i="2"/>
  <c r="BH238" i="2"/>
  <c r="BG238" i="2"/>
  <c r="BF238" i="2"/>
  <c r="R238" i="2"/>
  <c r="R237" i="2" s="1"/>
  <c r="J100" i="2" s="1"/>
  <c r="Q238" i="2"/>
  <c r="Q237" i="2" s="1"/>
  <c r="I100" i="2" s="1"/>
  <c r="X238" i="2"/>
  <c r="X237" i="2" s="1"/>
  <c r="V238" i="2"/>
  <c r="V237" i="2" s="1"/>
  <c r="T238" i="2"/>
  <c r="T237" i="2" s="1"/>
  <c r="P238" i="2"/>
  <c r="BK238" i="2" s="1"/>
  <c r="K238" i="2"/>
  <c r="BE238" i="2" s="1"/>
  <c r="BI235" i="2"/>
  <c r="BH235" i="2"/>
  <c r="BG235" i="2"/>
  <c r="BF235" i="2"/>
  <c r="R235" i="2"/>
  <c r="Q235" i="2"/>
  <c r="X235" i="2"/>
  <c r="V235" i="2"/>
  <c r="T235" i="2"/>
  <c r="P235" i="2"/>
  <c r="BK235" i="2" s="1"/>
  <c r="BI233" i="2"/>
  <c r="BH233" i="2"/>
  <c r="BG233" i="2"/>
  <c r="BF233" i="2"/>
  <c r="R233" i="2"/>
  <c r="Q233" i="2"/>
  <c r="X233" i="2"/>
  <c r="V233" i="2"/>
  <c r="T233" i="2"/>
  <c r="P233" i="2"/>
  <c r="K233" i="2" s="1"/>
  <c r="BE233" i="2" s="1"/>
  <c r="BI231" i="2"/>
  <c r="BH231" i="2"/>
  <c r="BG231" i="2"/>
  <c r="BF231" i="2"/>
  <c r="R231" i="2"/>
  <c r="Q231" i="2"/>
  <c r="X231" i="2"/>
  <c r="V231" i="2"/>
  <c r="T231" i="2"/>
  <c r="P231" i="2"/>
  <c r="BK231" i="2"/>
  <c r="K231" i="2"/>
  <c r="BE231" i="2" s="1"/>
  <c r="BI229" i="2"/>
  <c r="BH229" i="2"/>
  <c r="BG229" i="2"/>
  <c r="BF229" i="2"/>
  <c r="R229" i="2"/>
  <c r="Q229" i="2"/>
  <c r="X229" i="2"/>
  <c r="V229" i="2"/>
  <c r="T229" i="2"/>
  <c r="P229" i="2"/>
  <c r="BK229" i="2"/>
  <c r="K229" i="2"/>
  <c r="BE229" i="2" s="1"/>
  <c r="BI227" i="2"/>
  <c r="BH227" i="2"/>
  <c r="BG227" i="2"/>
  <c r="BF227" i="2"/>
  <c r="R227" i="2"/>
  <c r="Q227" i="2"/>
  <c r="X227" i="2"/>
  <c r="V227" i="2"/>
  <c r="T227" i="2"/>
  <c r="P227" i="2"/>
  <c r="BK227" i="2" s="1"/>
  <c r="BI225" i="2"/>
  <c r="BH225" i="2"/>
  <c r="BG225" i="2"/>
  <c r="BF225" i="2"/>
  <c r="R225" i="2"/>
  <c r="Q225" i="2"/>
  <c r="X225" i="2"/>
  <c r="V225" i="2"/>
  <c r="T225" i="2"/>
  <c r="P225" i="2"/>
  <c r="K225" i="2" s="1"/>
  <c r="BE225" i="2" s="1"/>
  <c r="BI223" i="2"/>
  <c r="BH223" i="2"/>
  <c r="BG223" i="2"/>
  <c r="BF223" i="2"/>
  <c r="R223" i="2"/>
  <c r="Q223" i="2"/>
  <c r="X223" i="2"/>
  <c r="V223" i="2"/>
  <c r="T223" i="2"/>
  <c r="P223" i="2"/>
  <c r="BK223" i="2"/>
  <c r="K223" i="2"/>
  <c r="BE223" i="2" s="1"/>
  <c r="BI221" i="2"/>
  <c r="BH221" i="2"/>
  <c r="BG221" i="2"/>
  <c r="BF221" i="2"/>
  <c r="R221" i="2"/>
  <c r="Q221" i="2"/>
  <c r="X221" i="2"/>
  <c r="V221" i="2"/>
  <c r="T221" i="2"/>
  <c r="P221" i="2"/>
  <c r="BK221" i="2"/>
  <c r="K221" i="2"/>
  <c r="BE221" i="2" s="1"/>
  <c r="BI219" i="2"/>
  <c r="BH219" i="2"/>
  <c r="BG219" i="2"/>
  <c r="BF219" i="2"/>
  <c r="R219" i="2"/>
  <c r="Q219" i="2"/>
  <c r="X219" i="2"/>
  <c r="V219" i="2"/>
  <c r="T219" i="2"/>
  <c r="P219" i="2"/>
  <c r="BK219" i="2" s="1"/>
  <c r="BI217" i="2"/>
  <c r="BH217" i="2"/>
  <c r="BG217" i="2"/>
  <c r="BF217" i="2"/>
  <c r="R217" i="2"/>
  <c r="Q217" i="2"/>
  <c r="X217" i="2"/>
  <c r="V217" i="2"/>
  <c r="T217" i="2"/>
  <c r="P217" i="2"/>
  <c r="K217" i="2" s="1"/>
  <c r="BE217" i="2" s="1"/>
  <c r="BI215" i="2"/>
  <c r="BH215" i="2"/>
  <c r="BG215" i="2"/>
  <c r="BF215" i="2"/>
  <c r="R215" i="2"/>
  <c r="Q215" i="2"/>
  <c r="X215" i="2"/>
  <c r="V215" i="2"/>
  <c r="T215" i="2"/>
  <c r="P215" i="2"/>
  <c r="BK215" i="2"/>
  <c r="K215" i="2"/>
  <c r="BE215" i="2" s="1"/>
  <c r="BI213" i="2"/>
  <c r="BH213" i="2"/>
  <c r="BG213" i="2"/>
  <c r="BF213" i="2"/>
  <c r="R213" i="2"/>
  <c r="Q213" i="2"/>
  <c r="X213" i="2"/>
  <c r="V213" i="2"/>
  <c r="T213" i="2"/>
  <c r="P213" i="2"/>
  <c r="BK213" i="2"/>
  <c r="K213" i="2"/>
  <c r="BE213" i="2" s="1"/>
  <c r="BI211" i="2"/>
  <c r="BH211" i="2"/>
  <c r="BG211" i="2"/>
  <c r="BF211" i="2"/>
  <c r="R211" i="2"/>
  <c r="R210" i="2"/>
  <c r="Q211" i="2"/>
  <c r="Q210" i="2" s="1"/>
  <c r="I99" i="2" s="1"/>
  <c r="X211" i="2"/>
  <c r="X210" i="2"/>
  <c r="V211" i="2"/>
  <c r="V210" i="2" s="1"/>
  <c r="T211" i="2"/>
  <c r="T210" i="2"/>
  <c r="P211" i="2"/>
  <c r="BK211" i="2" s="1"/>
  <c r="K211" i="2"/>
  <c r="BE211" i="2" s="1"/>
  <c r="J99" i="2"/>
  <c r="BI208" i="2"/>
  <c r="BH208" i="2"/>
  <c r="BG208" i="2"/>
  <c r="BF208" i="2"/>
  <c r="R208" i="2"/>
  <c r="Q208" i="2"/>
  <c r="X208" i="2"/>
  <c r="V208" i="2"/>
  <c r="T208" i="2"/>
  <c r="P208" i="2"/>
  <c r="BK208" i="2"/>
  <c r="K208" i="2"/>
  <c r="BE208" i="2" s="1"/>
  <c r="BI206" i="2"/>
  <c r="BH206" i="2"/>
  <c r="BG206" i="2"/>
  <c r="BF206" i="2"/>
  <c r="R206" i="2"/>
  <c r="Q206" i="2"/>
  <c r="X206" i="2"/>
  <c r="V206" i="2"/>
  <c r="T206" i="2"/>
  <c r="P206" i="2"/>
  <c r="BK206" i="2" s="1"/>
  <c r="BI204" i="2"/>
  <c r="BH204" i="2"/>
  <c r="BG204" i="2"/>
  <c r="BF204" i="2"/>
  <c r="R204" i="2"/>
  <c r="Q204" i="2"/>
  <c r="X204" i="2"/>
  <c r="V204" i="2"/>
  <c r="T204" i="2"/>
  <c r="P204" i="2"/>
  <c r="K204" i="2" s="1"/>
  <c r="BE204" i="2" s="1"/>
  <c r="BI202" i="2"/>
  <c r="BH202" i="2"/>
  <c r="BG202" i="2"/>
  <c r="BF202" i="2"/>
  <c r="R202" i="2"/>
  <c r="Q202" i="2"/>
  <c r="X202" i="2"/>
  <c r="V202" i="2"/>
  <c r="T202" i="2"/>
  <c r="P202" i="2"/>
  <c r="BK202" i="2"/>
  <c r="K202" i="2"/>
  <c r="BE202" i="2" s="1"/>
  <c r="BI200" i="2"/>
  <c r="BH200" i="2"/>
  <c r="BG200" i="2"/>
  <c r="BF200" i="2"/>
  <c r="R200" i="2"/>
  <c r="Q200" i="2"/>
  <c r="X200" i="2"/>
  <c r="V200" i="2"/>
  <c r="T200" i="2"/>
  <c r="P200" i="2"/>
  <c r="BK200" i="2"/>
  <c r="K200" i="2"/>
  <c r="BE200" i="2" s="1"/>
  <c r="BI198" i="2"/>
  <c r="BH198" i="2"/>
  <c r="BG198" i="2"/>
  <c r="BF198" i="2"/>
  <c r="R198" i="2"/>
  <c r="Q198" i="2"/>
  <c r="X198" i="2"/>
  <c r="V198" i="2"/>
  <c r="T198" i="2"/>
  <c r="P198" i="2"/>
  <c r="BK198" i="2" s="1"/>
  <c r="BI196" i="2"/>
  <c r="BH196" i="2"/>
  <c r="BG196" i="2"/>
  <c r="BF196" i="2"/>
  <c r="R196" i="2"/>
  <c r="Q196" i="2"/>
  <c r="X196" i="2"/>
  <c r="V196" i="2"/>
  <c r="T196" i="2"/>
  <c r="P196" i="2"/>
  <c r="K196" i="2" s="1"/>
  <c r="BE196" i="2" s="1"/>
  <c r="BI194" i="2"/>
  <c r="BH194" i="2"/>
  <c r="BG194" i="2"/>
  <c r="BF194" i="2"/>
  <c r="R194" i="2"/>
  <c r="Q194" i="2"/>
  <c r="X194" i="2"/>
  <c r="V194" i="2"/>
  <c r="T194" i="2"/>
  <c r="P194" i="2"/>
  <c r="BK194" i="2"/>
  <c r="K194" i="2"/>
  <c r="BE194" i="2" s="1"/>
  <c r="BI192" i="2"/>
  <c r="BH192" i="2"/>
  <c r="BG192" i="2"/>
  <c r="BF192" i="2"/>
  <c r="R192" i="2"/>
  <c r="Q192" i="2"/>
  <c r="X192" i="2"/>
  <c r="V192" i="2"/>
  <c r="T192" i="2"/>
  <c r="P192" i="2"/>
  <c r="BK192" i="2"/>
  <c r="K192" i="2"/>
  <c r="BE192" i="2" s="1"/>
  <c r="BI190" i="2"/>
  <c r="BH190" i="2"/>
  <c r="BG190" i="2"/>
  <c r="BF190" i="2"/>
  <c r="R190" i="2"/>
  <c r="Q190" i="2"/>
  <c r="X190" i="2"/>
  <c r="V190" i="2"/>
  <c r="T190" i="2"/>
  <c r="P190" i="2"/>
  <c r="BK190" i="2" s="1"/>
  <c r="BI188" i="2"/>
  <c r="BH188" i="2"/>
  <c r="BG188" i="2"/>
  <c r="BF188" i="2"/>
  <c r="R188" i="2"/>
  <c r="Q188" i="2"/>
  <c r="X188" i="2"/>
  <c r="V188" i="2"/>
  <c r="T188" i="2"/>
  <c r="P188" i="2"/>
  <c r="K188" i="2" s="1"/>
  <c r="BE188" i="2" s="1"/>
  <c r="BI186" i="2"/>
  <c r="BH186" i="2"/>
  <c r="BG186" i="2"/>
  <c r="BF186" i="2"/>
  <c r="R186" i="2"/>
  <c r="Q186" i="2"/>
  <c r="X186" i="2"/>
  <c r="V186" i="2"/>
  <c r="T186" i="2"/>
  <c r="P186" i="2"/>
  <c r="BK186" i="2"/>
  <c r="K186" i="2"/>
  <c r="BE186" i="2" s="1"/>
  <c r="BI184" i="2"/>
  <c r="BH184" i="2"/>
  <c r="BG184" i="2"/>
  <c r="BF184" i="2"/>
  <c r="R184" i="2"/>
  <c r="Q184" i="2"/>
  <c r="X184" i="2"/>
  <c r="V184" i="2"/>
  <c r="T184" i="2"/>
  <c r="P184" i="2"/>
  <c r="BK184" i="2"/>
  <c r="K184" i="2"/>
  <c r="BE184" i="2" s="1"/>
  <c r="BI182" i="2"/>
  <c r="BH182" i="2"/>
  <c r="BG182" i="2"/>
  <c r="BF182" i="2"/>
  <c r="R182" i="2"/>
  <c r="Q182" i="2"/>
  <c r="X182" i="2"/>
  <c r="V182" i="2"/>
  <c r="T182" i="2"/>
  <c r="P182" i="2"/>
  <c r="BK182" i="2" s="1"/>
  <c r="BI180" i="2"/>
  <c r="BH180" i="2"/>
  <c r="BG180" i="2"/>
  <c r="BF180" i="2"/>
  <c r="R180" i="2"/>
  <c r="Q180" i="2"/>
  <c r="X180" i="2"/>
  <c r="V180" i="2"/>
  <c r="T180" i="2"/>
  <c r="P180" i="2"/>
  <c r="BK180" i="2" s="1"/>
  <c r="K180" i="2"/>
  <c r="BE180" i="2"/>
  <c r="BI178" i="2"/>
  <c r="BH178" i="2"/>
  <c r="BG178" i="2"/>
  <c r="BF178" i="2"/>
  <c r="R178" i="2"/>
  <c r="Q178" i="2"/>
  <c r="X178" i="2"/>
  <c r="V178" i="2"/>
  <c r="T178" i="2"/>
  <c r="P178" i="2"/>
  <c r="BK178" i="2"/>
  <c r="K178" i="2"/>
  <c r="BE178" i="2" s="1"/>
  <c r="BI176" i="2"/>
  <c r="BH176" i="2"/>
  <c r="BG176" i="2"/>
  <c r="BF176" i="2"/>
  <c r="R176" i="2"/>
  <c r="Q176" i="2"/>
  <c r="X176" i="2"/>
  <c r="V176" i="2"/>
  <c r="T176" i="2"/>
  <c r="P176" i="2"/>
  <c r="BK176" i="2"/>
  <c r="K176" i="2"/>
  <c r="BE176" i="2" s="1"/>
  <c r="BI174" i="2"/>
  <c r="BH174" i="2"/>
  <c r="BG174" i="2"/>
  <c r="BF174" i="2"/>
  <c r="R174" i="2"/>
  <c r="Q174" i="2"/>
  <c r="X174" i="2"/>
  <c r="V174" i="2"/>
  <c r="T174" i="2"/>
  <c r="P174" i="2"/>
  <c r="BK174" i="2" s="1"/>
  <c r="BI172" i="2"/>
  <c r="BH172" i="2"/>
  <c r="BG172" i="2"/>
  <c r="BF172" i="2"/>
  <c r="R172" i="2"/>
  <c r="Q172" i="2"/>
  <c r="X172" i="2"/>
  <c r="V172" i="2"/>
  <c r="T172" i="2"/>
  <c r="P172" i="2"/>
  <c r="BK172" i="2" s="1"/>
  <c r="K172" i="2"/>
  <c r="BE172" i="2"/>
  <c r="BI170" i="2"/>
  <c r="BH170" i="2"/>
  <c r="BG170" i="2"/>
  <c r="BF170" i="2"/>
  <c r="R170" i="2"/>
  <c r="Q170" i="2"/>
  <c r="X170" i="2"/>
  <c r="V170" i="2"/>
  <c r="T170" i="2"/>
  <c r="P170" i="2"/>
  <c r="BK170" i="2"/>
  <c r="K170" i="2"/>
  <c r="BE170" i="2" s="1"/>
  <c r="BI168" i="2"/>
  <c r="BH168" i="2"/>
  <c r="BG168" i="2"/>
  <c r="BF168" i="2"/>
  <c r="R168" i="2"/>
  <c r="Q168" i="2"/>
  <c r="X168" i="2"/>
  <c r="V168" i="2"/>
  <c r="T168" i="2"/>
  <c r="P168" i="2"/>
  <c r="BK168" i="2"/>
  <c r="K168" i="2"/>
  <c r="BE168" i="2" s="1"/>
  <c r="BI166" i="2"/>
  <c r="BH166" i="2"/>
  <c r="BG166" i="2"/>
  <c r="BF166" i="2"/>
  <c r="R166" i="2"/>
  <c r="Q166" i="2"/>
  <c r="X166" i="2"/>
  <c r="V166" i="2"/>
  <c r="T166" i="2"/>
  <c r="P166" i="2"/>
  <c r="BK166" i="2" s="1"/>
  <c r="BI164" i="2"/>
  <c r="BH164" i="2"/>
  <c r="BG164" i="2"/>
  <c r="BF164" i="2"/>
  <c r="R164" i="2"/>
  <c r="Q164" i="2"/>
  <c r="X164" i="2"/>
  <c r="V164" i="2"/>
  <c r="T164" i="2"/>
  <c r="P164" i="2"/>
  <c r="BK164" i="2" s="1"/>
  <c r="K164" i="2"/>
  <c r="BE164" i="2"/>
  <c r="BI162" i="2"/>
  <c r="BH162" i="2"/>
  <c r="BG162" i="2"/>
  <c r="BF162" i="2"/>
  <c r="R162" i="2"/>
  <c r="Q162" i="2"/>
  <c r="X162" i="2"/>
  <c r="V162" i="2"/>
  <c r="T162" i="2"/>
  <c r="P162" i="2"/>
  <c r="BK162" i="2"/>
  <c r="K162" i="2"/>
  <c r="BE162" i="2" s="1"/>
  <c r="BI160" i="2"/>
  <c r="BH160" i="2"/>
  <c r="BG160" i="2"/>
  <c r="BF160" i="2"/>
  <c r="R160" i="2"/>
  <c r="Q160" i="2"/>
  <c r="X160" i="2"/>
  <c r="V160" i="2"/>
  <c r="T160" i="2"/>
  <c r="P160" i="2"/>
  <c r="BK160" i="2"/>
  <c r="K160" i="2"/>
  <c r="BE160" i="2" s="1"/>
  <c r="BI158" i="2"/>
  <c r="BH158" i="2"/>
  <c r="BG158" i="2"/>
  <c r="BF158" i="2"/>
  <c r="R158" i="2"/>
  <c r="Q158" i="2"/>
  <c r="X158" i="2"/>
  <c r="V158" i="2"/>
  <c r="T158" i="2"/>
  <c r="P158" i="2"/>
  <c r="BK158" i="2" s="1"/>
  <c r="BI156" i="2"/>
  <c r="BH156" i="2"/>
  <c r="BG156" i="2"/>
  <c r="BF156" i="2"/>
  <c r="R156" i="2"/>
  <c r="Q156" i="2"/>
  <c r="X156" i="2"/>
  <c r="V156" i="2"/>
  <c r="T156" i="2"/>
  <c r="P156" i="2"/>
  <c r="BK156" i="2" s="1"/>
  <c r="K156" i="2"/>
  <c r="BE156" i="2"/>
  <c r="BI154" i="2"/>
  <c r="BH154" i="2"/>
  <c r="BG154" i="2"/>
  <c r="BF154" i="2"/>
  <c r="R154" i="2"/>
  <c r="Q154" i="2"/>
  <c r="X154" i="2"/>
  <c r="V154" i="2"/>
  <c r="T154" i="2"/>
  <c r="P154" i="2"/>
  <c r="BK154" i="2"/>
  <c r="K154" i="2"/>
  <c r="BE154" i="2" s="1"/>
  <c r="BI152" i="2"/>
  <c r="BH152" i="2"/>
  <c r="BG152" i="2"/>
  <c r="BF152" i="2"/>
  <c r="R152" i="2"/>
  <c r="Q152" i="2"/>
  <c r="X152" i="2"/>
  <c r="V152" i="2"/>
  <c r="T152" i="2"/>
  <c r="P152" i="2"/>
  <c r="BK152" i="2"/>
  <c r="K152" i="2"/>
  <c r="BE152" i="2" s="1"/>
  <c r="BI150" i="2"/>
  <c r="BH150" i="2"/>
  <c r="BG150" i="2"/>
  <c r="BF150" i="2"/>
  <c r="R150" i="2"/>
  <c r="Q150" i="2"/>
  <c r="X150" i="2"/>
  <c r="V150" i="2"/>
  <c r="T150" i="2"/>
  <c r="P150" i="2"/>
  <c r="BK150" i="2" s="1"/>
  <c r="BI148" i="2"/>
  <c r="BH148" i="2"/>
  <c r="BG148" i="2"/>
  <c r="BF148" i="2"/>
  <c r="R148" i="2"/>
  <c r="Q148" i="2"/>
  <c r="X148" i="2"/>
  <c r="V148" i="2"/>
  <c r="T148" i="2"/>
  <c r="P148" i="2"/>
  <c r="BK148" i="2" s="1"/>
  <c r="K148" i="2"/>
  <c r="BE148" i="2"/>
  <c r="BI146" i="2"/>
  <c r="BH146" i="2"/>
  <c r="BG146" i="2"/>
  <c r="BF146" i="2"/>
  <c r="R146" i="2"/>
  <c r="Q146" i="2"/>
  <c r="X146" i="2"/>
  <c r="V146" i="2"/>
  <c r="T146" i="2"/>
  <c r="P146" i="2"/>
  <c r="BK146" i="2"/>
  <c r="K146" i="2"/>
  <c r="BE146" i="2" s="1"/>
  <c r="BI144" i="2"/>
  <c r="BH144" i="2"/>
  <c r="BG144" i="2"/>
  <c r="BF144" i="2"/>
  <c r="R144" i="2"/>
  <c r="Q144" i="2"/>
  <c r="X144" i="2"/>
  <c r="V144" i="2"/>
  <c r="T144" i="2"/>
  <c r="P144" i="2"/>
  <c r="BK144" i="2"/>
  <c r="K144" i="2"/>
  <c r="BE144" i="2" s="1"/>
  <c r="BI142" i="2"/>
  <c r="BH142" i="2"/>
  <c r="BG142" i="2"/>
  <c r="BF142" i="2"/>
  <c r="R142" i="2"/>
  <c r="Q142" i="2"/>
  <c r="X142" i="2"/>
  <c r="V142" i="2"/>
  <c r="T142" i="2"/>
  <c r="P142" i="2"/>
  <c r="BK142" i="2" s="1"/>
  <c r="BI140" i="2"/>
  <c r="BH140" i="2"/>
  <c r="BG140" i="2"/>
  <c r="BF140" i="2"/>
  <c r="R140" i="2"/>
  <c r="Q140" i="2"/>
  <c r="X140" i="2"/>
  <c r="V140" i="2"/>
  <c r="T140" i="2"/>
  <c r="P140" i="2"/>
  <c r="BK140" i="2" s="1"/>
  <c r="K140" i="2"/>
  <c r="BE140" i="2"/>
  <c r="BI138" i="2"/>
  <c r="BH138" i="2"/>
  <c r="BG138" i="2"/>
  <c r="BF138" i="2"/>
  <c r="R138" i="2"/>
  <c r="Q138" i="2"/>
  <c r="X138" i="2"/>
  <c r="V138" i="2"/>
  <c r="T138" i="2"/>
  <c r="P138" i="2"/>
  <c r="BK138" i="2"/>
  <c r="K138" i="2"/>
  <c r="BE138" i="2" s="1"/>
  <c r="BI136" i="2"/>
  <c r="BH136" i="2"/>
  <c r="BG136" i="2"/>
  <c r="BF136" i="2"/>
  <c r="R136" i="2"/>
  <c r="Q136" i="2"/>
  <c r="X136" i="2"/>
  <c r="V136" i="2"/>
  <c r="T136" i="2"/>
  <c r="P136" i="2"/>
  <c r="BK136" i="2"/>
  <c r="K136" i="2"/>
  <c r="BE136" i="2" s="1"/>
  <c r="BI134" i="2"/>
  <c r="BH134" i="2"/>
  <c r="BG134" i="2"/>
  <c r="BF134" i="2"/>
  <c r="R134" i="2"/>
  <c r="Q134" i="2"/>
  <c r="X134" i="2"/>
  <c r="V134" i="2"/>
  <c r="T134" i="2"/>
  <c r="P134" i="2"/>
  <c r="BK134" i="2" s="1"/>
  <c r="BI132" i="2"/>
  <c r="BH132" i="2"/>
  <c r="BG132" i="2"/>
  <c r="BF132" i="2"/>
  <c r="R132" i="2"/>
  <c r="Q132" i="2"/>
  <c r="X132" i="2"/>
  <c r="V132" i="2"/>
  <c r="T132" i="2"/>
  <c r="P132" i="2"/>
  <c r="BK132" i="2" s="1"/>
  <c r="K132" i="2"/>
  <c r="BE132" i="2"/>
  <c r="BI130" i="2"/>
  <c r="BH130" i="2"/>
  <c r="BG130" i="2"/>
  <c r="BF130" i="2"/>
  <c r="R130" i="2"/>
  <c r="Q130" i="2"/>
  <c r="X130" i="2"/>
  <c r="V130" i="2"/>
  <c r="T130" i="2"/>
  <c r="P130" i="2"/>
  <c r="BK130" i="2"/>
  <c r="K130" i="2"/>
  <c r="BE130" i="2" s="1"/>
  <c r="BI128" i="2"/>
  <c r="BH128" i="2"/>
  <c r="BG128" i="2"/>
  <c r="F37" i="2" s="1"/>
  <c r="BF128" i="2"/>
  <c r="R128" i="2"/>
  <c r="Q128" i="2"/>
  <c r="X128" i="2"/>
  <c r="V128" i="2"/>
  <c r="T128" i="2"/>
  <c r="P128" i="2"/>
  <c r="BK128" i="2"/>
  <c r="K128" i="2"/>
  <c r="BE128" i="2" s="1"/>
  <c r="BI126" i="2"/>
  <c r="BH126" i="2"/>
  <c r="BG126" i="2"/>
  <c r="BF126" i="2"/>
  <c r="R126" i="2"/>
  <c r="Q126" i="2"/>
  <c r="X126" i="2"/>
  <c r="V126" i="2"/>
  <c r="T126" i="2"/>
  <c r="P126" i="2"/>
  <c r="BK126" i="2" s="1"/>
  <c r="BI124" i="2"/>
  <c r="F39" i="2" s="1"/>
  <c r="BF95" i="1" s="1"/>
  <c r="BF94" i="1" s="1"/>
  <c r="BH124" i="2"/>
  <c r="F38" i="2"/>
  <c r="BE95" i="1" s="1"/>
  <c r="BG124" i="2"/>
  <c r="BD95" i="1"/>
  <c r="BD94" i="1" s="1"/>
  <c r="W31" i="1" s="1"/>
  <c r="BF124" i="2"/>
  <c r="K36" i="2" s="1"/>
  <c r="AY95" i="1" s="1"/>
  <c r="F36" i="2"/>
  <c r="BC95" i="1" s="1"/>
  <c r="R124" i="2"/>
  <c r="R123" i="2"/>
  <c r="R122" i="2"/>
  <c r="J97" i="2" s="1"/>
  <c r="Q124" i="2"/>
  <c r="Q123" i="2"/>
  <c r="I98" i="2" s="1"/>
  <c r="Q122" i="2"/>
  <c r="Q121" i="2" s="1"/>
  <c r="I96" i="2" s="1"/>
  <c r="K30" i="2" s="1"/>
  <c r="AS95" i="1" s="1"/>
  <c r="AS94" i="1" s="1"/>
  <c r="X124" i="2"/>
  <c r="X123" i="2"/>
  <c r="X122" i="2" s="1"/>
  <c r="X121" i="2" s="1"/>
  <c r="V124" i="2"/>
  <c r="V123" i="2"/>
  <c r="V122" i="2" s="1"/>
  <c r="V121" i="2" s="1"/>
  <c r="T124" i="2"/>
  <c r="T123" i="2"/>
  <c r="T122" i="2" s="1"/>
  <c r="T121" i="2" s="1"/>
  <c r="AW95" i="1"/>
  <c r="AW94" i="1" s="1"/>
  <c r="P124" i="2"/>
  <c r="BK124" i="2" s="1"/>
  <c r="J98" i="2"/>
  <c r="I97" i="2"/>
  <c r="J118" i="2"/>
  <c r="J117" i="2"/>
  <c r="F117" i="2"/>
  <c r="F115" i="2"/>
  <c r="E113" i="2"/>
  <c r="J92" i="2"/>
  <c r="J91" i="2"/>
  <c r="F91" i="2"/>
  <c r="F89" i="2"/>
  <c r="E87" i="2"/>
  <c r="J18" i="2"/>
  <c r="E18" i="2"/>
  <c r="F92" i="2" s="1"/>
  <c r="F118" i="2"/>
  <c r="J17" i="2"/>
  <c r="J12" i="2"/>
  <c r="J89" i="2" s="1"/>
  <c r="E7" i="2"/>
  <c r="E111" i="2" s="1"/>
  <c r="W33" i="1"/>
  <c r="BE94" i="1"/>
  <c r="W32" i="1" s="1"/>
  <c r="BC94" i="1"/>
  <c r="AY94" i="1" s="1"/>
  <c r="W30" i="1"/>
  <c r="AZ94" i="1"/>
  <c r="AK30" i="1"/>
  <c r="AU94" i="1"/>
  <c r="L90" i="1"/>
  <c r="AM90" i="1"/>
  <c r="AM89" i="1"/>
  <c r="L89" i="1"/>
  <c r="AM87" i="1"/>
  <c r="L87" i="1"/>
  <c r="L85" i="1"/>
  <c r="L84" i="1"/>
  <c r="J115" i="2" l="1"/>
  <c r="BA94" i="1"/>
  <c r="E85" i="2"/>
  <c r="K124" i="2"/>
  <c r="BE124" i="2" s="1"/>
  <c r="R121" i="2"/>
  <c r="J96" i="2" s="1"/>
  <c r="K31" i="2" s="1"/>
  <c r="AT95" i="1" s="1"/>
  <c r="AT94" i="1" s="1"/>
  <c r="K126" i="2"/>
  <c r="BE126" i="2" s="1"/>
  <c r="K134" i="2"/>
  <c r="BE134" i="2" s="1"/>
  <c r="K142" i="2"/>
  <c r="BE142" i="2" s="1"/>
  <c r="K150" i="2"/>
  <c r="BE150" i="2" s="1"/>
  <c r="K158" i="2"/>
  <c r="BE158" i="2" s="1"/>
  <c r="K166" i="2"/>
  <c r="BE166" i="2" s="1"/>
  <c r="K174" i="2"/>
  <c r="BE174" i="2" s="1"/>
  <c r="K182" i="2"/>
  <c r="BE182" i="2" s="1"/>
  <c r="BK188" i="2"/>
  <c r="BK123" i="2" s="1"/>
  <c r="K190" i="2"/>
  <c r="BE190" i="2" s="1"/>
  <c r="BK196" i="2"/>
  <c r="K198" i="2"/>
  <c r="BE198" i="2" s="1"/>
  <c r="BK204" i="2"/>
  <c r="K206" i="2"/>
  <c r="BE206" i="2" s="1"/>
  <c r="BK217" i="2"/>
  <c r="BK210" i="2" s="1"/>
  <c r="K210" i="2" s="1"/>
  <c r="K99" i="2" s="1"/>
  <c r="K219" i="2"/>
  <c r="BE219" i="2" s="1"/>
  <c r="BK225" i="2"/>
  <c r="K227" i="2"/>
  <c r="BE227" i="2" s="1"/>
  <c r="BK233" i="2"/>
  <c r="K235" i="2"/>
  <c r="BE235" i="2" s="1"/>
  <c r="K240" i="2"/>
  <c r="BE240" i="2" s="1"/>
  <c r="BK246" i="2"/>
  <c r="BK237" i="2" s="1"/>
  <c r="K237" i="2" s="1"/>
  <c r="K100" i="2" s="1"/>
  <c r="K248" i="2"/>
  <c r="BE248" i="2" s="1"/>
  <c r="BK259" i="2"/>
  <c r="BK252" i="2" s="1"/>
  <c r="K252" i="2" s="1"/>
  <c r="K101" i="2" s="1"/>
  <c r="K123" i="2" l="1"/>
  <c r="K98" i="2" s="1"/>
  <c r="BK122" i="2"/>
  <c r="K35" i="2"/>
  <c r="AX95" i="1" s="1"/>
  <c r="AV95" i="1" s="1"/>
  <c r="F35" i="2"/>
  <c r="BB95" i="1" s="1"/>
  <c r="BB94" i="1" s="1"/>
  <c r="W29" i="1" l="1"/>
  <c r="AX94" i="1"/>
  <c r="K122" i="2"/>
  <c r="K97" i="2" s="1"/>
  <c r="BK121" i="2"/>
  <c r="K121" i="2" s="1"/>
  <c r="AK29" i="1" l="1"/>
  <c r="AV94" i="1"/>
  <c r="K32" i="2"/>
  <c r="K96" i="2"/>
  <c r="AG95" i="1" l="1"/>
  <c r="K41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<sst xmlns="http://schemas.openxmlformats.org/spreadsheetml/2006/main" count="1568" uniqueCount="428">
  <si>
    <t>Export Komplet</t>
  </si>
  <si>
    <t/>
  </si>
  <si>
    <t>2.0</t>
  </si>
  <si>
    <t>ZAMOK</t>
  </si>
  <si>
    <t>False</t>
  </si>
  <si>
    <t>True</t>
  </si>
  <si>
    <t>{e2644808-f112-4684-a63d-b7a79224f7c8}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</si>
  <si>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</si>
  <si>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</si>
  <si>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</si>
  <si>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</si>
  <si>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</si>
  <si>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</si>
  <si>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</si>
  <si>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17/2019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</si>
  <si>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</si>
  <si>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</si>
  <si>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žst. Věžky</t>
  </si>
  <si>
    <t>KSO:</t>
  </si>
  <si>
    <t>CC-CZ:</t>
  </si>
  <si>
    <t>Místo:</t>
  </si>
  <si>
    <t>ŽST Věžky</t>
  </si>
  <si>
    <t>Datum:</t>
  </si>
  <si>
    <t>Zadavatel:</t>
  </si>
  <si>
    <t>IČ:</t>
  </si>
  <si>
    <t>SŽDC, s.o. - OŘ Olomouc SEE</t>
  </si>
  <si>
    <t>DIČ:</t>
  </si>
  <si>
    <t>Uchazeč:</t>
  </si>
  <si>
    <t>Vyplň údaj</t>
  </si>
  <si>
    <t>Projektant:</t>
  </si>
  <si>
    <t>Jiří Wlodaz</t>
  </si>
  <si>
    <t>Zpracovatel:</t>
  </si>
  <si>
    <t>Ing. Jaroslav Kypús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</si>
  <si>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</si>
  <si>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</si>
  <si>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</si>
  <si>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</si>
  <si>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</si>
  <si>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</si>
  <si>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</si>
  <si>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</si>
  <si>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</si>
  <si>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</si>
  <si>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</si>
  <si>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</si>
  <si>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</si>
  <si>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</si>
  <si>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</si>
  <si>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</si>
  <si>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</si>
  <si>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</si>
  <si>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</si>
  <si>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</si>
  <si>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</si>
  <si>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</si>
  <si>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</si>
  <si>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</si>
  <si>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</si>
  <si>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</si>
  <si>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</si>
  <si>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</si>
  <si>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</si>
  <si>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</si>
  <si>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</si>
  <si>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</si>
  <si>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</si>
  <si>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</si>
  <si>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</si>
  <si>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</si>
  <si>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</si>
  <si>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</si>
  <si>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</si>
  <si>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</si>
  <si>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</si>
  <si>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</si>
  <si>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</si>
  <si>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</si>
  <si>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</si>
  <si>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</si>
  <si>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</si>
  <si>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</si>
  <si>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</si>
  <si>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Trakční vedení</t>
  </si>
  <si>
    <t>STA</t>
  </si>
  <si>
    <t>1</t>
  </si>
  <si>
    <t>{e5ecd4d0-efd4-4d00-84cc-7c4ecd1381b2}</t>
  </si>
  <si>
    <t>2</t>
  </si>
  <si>
    <t>KRYCÍ LIST SOUPISU PRACÍ</t>
  </si>
  <si>
    <t>Objekt:</t>
  </si>
  <si>
    <t>SO 01 - Trakční vedení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</si>
  <si>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</si>
  <si>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</si>
  <si>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</si>
  <si>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</si>
  <si>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</si>
  <si>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</si>
  <si>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</si>
  <si>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</si>
  <si>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</si>
  <si>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HSV</t>
  </si>
  <si>
    <t xml:space="preserve">    74973 - Vodiče TV</t>
  </si>
  <si>
    <t xml:space="preserve">    7497.7 - Demontáže TV</t>
  </si>
  <si>
    <t xml:space="preserve">    7498 - Revize, Prohlídky a zkoušky TV</t>
  </si>
  <si>
    <t xml:space="preserve">    XDp - Doprava, Poplatky,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</si>
  <si>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</si>
  <si>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</si>
  <si>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</si>
  <si>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</si>
  <si>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</si>
  <si>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</si>
  <si>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</si>
  <si>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</si>
  <si>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</si>
  <si>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</si>
  <si>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</si>
  <si>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</si>
  <si>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</si>
  <si>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</si>
  <si>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</si>
  <si>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</si>
  <si>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</si>
  <si>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</si>
  <si>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</si>
  <si>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74973</t>
  </si>
  <si>
    <t>Vodiče TV</t>
  </si>
  <si>
    <t>M</t>
  </si>
  <si>
    <t>7497300030</t>
  </si>
  <si>
    <t>Vodiče trakčního vedení Závěs na konzole s přídavným lanem</t>
  </si>
  <si>
    <t>kus</t>
  </si>
  <si>
    <t>Sborník UOŽI 01 2019</t>
  </si>
  <si>
    <t>128</t>
  </si>
  <si>
    <t>727616554</t>
  </si>
  <si>
    <t>PP</t>
  </si>
  <si>
    <t>K</t>
  </si>
  <si>
    <t>7497350025</t>
  </si>
  <si>
    <t>Montáž závěsu na konzole s přídavným lanem</t>
  </si>
  <si>
    <t>64</t>
  </si>
  <si>
    <t>647073659</t>
  </si>
  <si>
    <t>3</t>
  </si>
  <si>
    <t>7497300080</t>
  </si>
  <si>
    <t>Vodiče trakčního vedení Přídavné lano pro nosné lano</t>
  </si>
  <si>
    <t>256</t>
  </si>
  <si>
    <t>-830128615</t>
  </si>
  <si>
    <t>4</t>
  </si>
  <si>
    <t>7497350080</t>
  </si>
  <si>
    <t>Montáž přídavného lana pro nosné lano</t>
  </si>
  <si>
    <t>-38017335</t>
  </si>
  <si>
    <t>5</t>
  </si>
  <si>
    <t>7497300020</t>
  </si>
  <si>
    <t>Vodiče trakčního vedení Závěs na konzole</t>
  </si>
  <si>
    <t>551739900</t>
  </si>
  <si>
    <t>6</t>
  </si>
  <si>
    <t>7497350020</t>
  </si>
  <si>
    <t>Montáž závěsu na konzole bez přídavného lana</t>
  </si>
  <si>
    <t>261485840</t>
  </si>
  <si>
    <t>7</t>
  </si>
  <si>
    <t>7497301800</t>
  </si>
  <si>
    <t>Vodiče trakčního vedení Materiál sestavení pro upevnění konzol středové,stranové</t>
  </si>
  <si>
    <t>-84371732</t>
  </si>
  <si>
    <t>8</t>
  </si>
  <si>
    <t>7497351400</t>
  </si>
  <si>
    <t>Upevnění konzol středové, stranové</t>
  </si>
  <si>
    <t>-1807409386</t>
  </si>
  <si>
    <t>9</t>
  </si>
  <si>
    <t>7497300050</t>
  </si>
  <si>
    <t>Vodiče trakčního vedení Příplatek 2x plastový izolátor do ramena TV nebo SIK-u</t>
  </si>
  <si>
    <t>791410004</t>
  </si>
  <si>
    <t>10</t>
  </si>
  <si>
    <t>7497350060</t>
  </si>
  <si>
    <t>Posunutí ramene trakčního vedení, SIK-u, závěsu výškové, směrové</t>
  </si>
  <si>
    <t>-778162908</t>
  </si>
  <si>
    <t>Posunutí ramene trakčního vedení, SIK-u, závěsu výškové, směrové - včetně demontáže a montáže konzol a závěsů</t>
  </si>
  <si>
    <t>11</t>
  </si>
  <si>
    <t>7497300260</t>
  </si>
  <si>
    <t>Vodiče trakčního vedení Věšák troleje</t>
  </si>
  <si>
    <t>-1572008726</t>
  </si>
  <si>
    <t>12</t>
  </si>
  <si>
    <t>7497350200</t>
  </si>
  <si>
    <t>Montáž věšáku troleje</t>
  </si>
  <si>
    <t>-309892945</t>
  </si>
  <si>
    <t>13</t>
  </si>
  <si>
    <t>7497350720</t>
  </si>
  <si>
    <t>Výšková regulace troleje</t>
  </si>
  <si>
    <t>m</t>
  </si>
  <si>
    <t>-184415994</t>
  </si>
  <si>
    <t>14</t>
  </si>
  <si>
    <t>7497300510</t>
  </si>
  <si>
    <t>Vodiče trakčního vedení Vložená izolace v podélných a příčných polích</t>
  </si>
  <si>
    <t>-574027963</t>
  </si>
  <si>
    <t>7497350420</t>
  </si>
  <si>
    <t>Vložení izolace v podélných a příčných polích</t>
  </si>
  <si>
    <t>864846685</t>
  </si>
  <si>
    <t>16</t>
  </si>
  <si>
    <t>7497300280</t>
  </si>
  <si>
    <t>Vodiče trakčního vedení Spojka  2  lan    nebo    TR + lana</t>
  </si>
  <si>
    <t>-223351987</t>
  </si>
  <si>
    <t>17</t>
  </si>
  <si>
    <t>7497350230</t>
  </si>
  <si>
    <t>Montáž spojky - svorky dvou lan nebo troleje a lana</t>
  </si>
  <si>
    <t>1651645070</t>
  </si>
  <si>
    <t>18</t>
  </si>
  <si>
    <t>7497300090</t>
  </si>
  <si>
    <t>Vodiče trakčního vedení Závěs  lana na bráně (táhlem, bez táhla)</t>
  </si>
  <si>
    <t>285413220</t>
  </si>
  <si>
    <t>19</t>
  </si>
  <si>
    <t>7497350100</t>
  </si>
  <si>
    <t>Montáž závěsu lana na bráně (táhlem, bez táhla)</t>
  </si>
  <si>
    <t>-1271003684</t>
  </si>
  <si>
    <t>20</t>
  </si>
  <si>
    <t>7497300390</t>
  </si>
  <si>
    <t>Vodiče trakčního vedení Materiál sestavení pro upevnění kotevních lan pev. bodu na nosné lano</t>
  </si>
  <si>
    <t>1029957523</t>
  </si>
  <si>
    <t>7497350320</t>
  </si>
  <si>
    <t>Upevnění kotevních lan pevného bodu na nosné lano</t>
  </si>
  <si>
    <t>-350447825</t>
  </si>
  <si>
    <t>22</t>
  </si>
  <si>
    <t>7497300340</t>
  </si>
  <si>
    <t>Vodiče trakčního vedení Materiál sestavení pro kotvení pevného bodu na stož. T, P, 2T, DS</t>
  </si>
  <si>
    <t>426768664</t>
  </si>
  <si>
    <t>23</t>
  </si>
  <si>
    <t>7497350290</t>
  </si>
  <si>
    <t>Montáž kotvení pevného bodu na stožár T, P, 2T, DS</t>
  </si>
  <si>
    <t>1700988788</t>
  </si>
  <si>
    <t>24</t>
  </si>
  <si>
    <t>7497300540</t>
  </si>
  <si>
    <t>Vodiče trakčního vedení lano 50 mm2 Bz (např. lano nosné, směrové, příčné, pevných bodů, odtahů)</t>
  </si>
  <si>
    <t>-396567853</t>
  </si>
  <si>
    <t>25</t>
  </si>
  <si>
    <t>7497350330</t>
  </si>
  <si>
    <t>Montáž lan pevných bodů a odtahů 50 mm2 Bz, Fe</t>
  </si>
  <si>
    <t>-661209404</t>
  </si>
  <si>
    <t>26</t>
  </si>
  <si>
    <t>7497300570</t>
  </si>
  <si>
    <t>Vodiče trakčního vedení Pohyb. kotvení sestavy TV, TR+NL na BP  -  10kN</t>
  </si>
  <si>
    <t>-613422660</t>
  </si>
  <si>
    <t>27</t>
  </si>
  <si>
    <t>7497350442</t>
  </si>
  <si>
    <t>Montáž pohyblivého kotvení sestavy trakčního vedení troleje a nosného lana na stožár BP 10 kN</t>
  </si>
  <si>
    <t>176998145</t>
  </si>
  <si>
    <t>28</t>
  </si>
  <si>
    <t>7497300580</t>
  </si>
  <si>
    <t>Vodiče trakčního vedení Pohyb. kotvení sestavy TV, TR+NL na BP  -  15kN</t>
  </si>
  <si>
    <t>1130641692</t>
  </si>
  <si>
    <t>29</t>
  </si>
  <si>
    <t>7497350444</t>
  </si>
  <si>
    <t>Montáž pohyblivého kotvení sestavy trakčního vedení troleje a nosného lana na stožár BP 15 kN</t>
  </si>
  <si>
    <t>1139423490</t>
  </si>
  <si>
    <t>30</t>
  </si>
  <si>
    <t>7497350734</t>
  </si>
  <si>
    <t>Montáž definitivní regulace pohyblivého kotvení nosného lana a troleje</t>
  </si>
  <si>
    <t>-886760456</t>
  </si>
  <si>
    <t>31</t>
  </si>
  <si>
    <t>7497300910</t>
  </si>
  <si>
    <t>Vodiče trakčního vedení Kotvení 1 lana ZV, NV, OV</t>
  </si>
  <si>
    <t>1051576713</t>
  </si>
  <si>
    <t>32</t>
  </si>
  <si>
    <t>7497350800</t>
  </si>
  <si>
    <t>Montáž kotvení lana zesilovacího, napájecího a obcházecího vedení jednoho</t>
  </si>
  <si>
    <t>-13431474</t>
  </si>
  <si>
    <t>33</t>
  </si>
  <si>
    <t>7497300920</t>
  </si>
  <si>
    <t>Vodiče trakčního vedení Kotvení 2 lan ZV, NV, OV</t>
  </si>
  <si>
    <t>-565883000</t>
  </si>
  <si>
    <t>34</t>
  </si>
  <si>
    <t>7497350805</t>
  </si>
  <si>
    <t>Montáž kotvení lana zesilovacího, napájecího a obcházecího vedení dvou</t>
  </si>
  <si>
    <t>112540054</t>
  </si>
  <si>
    <t>35</t>
  </si>
  <si>
    <t>7497300990</t>
  </si>
  <si>
    <t>Vodiče trakčního vedení Svislý závěs 1-2 lan ZV, NV, OV</t>
  </si>
  <si>
    <t>1088272043</t>
  </si>
  <si>
    <t>36</t>
  </si>
  <si>
    <t>7497350850</t>
  </si>
  <si>
    <t>Montáž závěsu zesilovacího, napájecího a obcházecího vedení (ZV, NV, OV) svislého 1 - 2 lan</t>
  </si>
  <si>
    <t>-101876059</t>
  </si>
  <si>
    <t>37</t>
  </si>
  <si>
    <t>7497301010</t>
  </si>
  <si>
    <t>Vodiče trakčního vedení "V" závěs  1-2 lan ZV, NV, OV</t>
  </si>
  <si>
    <t>114572049</t>
  </si>
  <si>
    <t>38</t>
  </si>
  <si>
    <t>7497350860</t>
  </si>
  <si>
    <t>Montáž závěsu zesilovacího, napájecího a obcházecího vedení (ZV, NV, OV) typ "V" 1 - 2 lan</t>
  </si>
  <si>
    <t>853280479</t>
  </si>
  <si>
    <t>39</t>
  </si>
  <si>
    <t>7497301210</t>
  </si>
  <si>
    <t>Vodiče trakčního vedení Kotvení svodu z odpoj. s připoj. na TV - BP</t>
  </si>
  <si>
    <t>-2078285716</t>
  </si>
  <si>
    <t>40</t>
  </si>
  <si>
    <t>7497351010</t>
  </si>
  <si>
    <t>Montáž kotvení svodu z odpojovače s připojením na trakční vedení jednoho na stožár BP</t>
  </si>
  <si>
    <t>1074594026</t>
  </si>
  <si>
    <t>41</t>
  </si>
  <si>
    <t>7497301400</t>
  </si>
  <si>
    <t>Vodiče trakčního vedení Proudové propojení sestav TV</t>
  </si>
  <si>
    <t>392073137</t>
  </si>
  <si>
    <t>42</t>
  </si>
  <si>
    <t>7497351135</t>
  </si>
  <si>
    <t>Montáž proudového propojení sestav trakčního vedení</t>
  </si>
  <si>
    <t>-1822928217</t>
  </si>
  <si>
    <t>43</t>
  </si>
  <si>
    <t>7497655010</t>
  </si>
  <si>
    <t>Tažné hnací vozidlo k pracovním soupravám pro montáž a demontáž</t>
  </si>
  <si>
    <t>hod</t>
  </si>
  <si>
    <t>-953732032</t>
  </si>
  <si>
    <t>Tažné hnací vozidlo k pracovním soupravám pro montáž a demontáž - obsahuje i veškeré výkony tažného hnacího vozidla pro posun montážní techniky v kolejišti</t>
  </si>
  <si>
    <t>7497.7</t>
  </si>
  <si>
    <t>Demontáže TV</t>
  </si>
  <si>
    <t>44</t>
  </si>
  <si>
    <t>7497271045</t>
  </si>
  <si>
    <t>Demontáže zařízení trakčního vedení stožáru konzoly TV</t>
  </si>
  <si>
    <t>-1240811410</t>
  </si>
  <si>
    <t>Demontáže zařízení trakčního vedení stožáru konzoly TV - demontáž stávajícího zařízení se všemi pomocnými doplňujícími úpravami, včetně upevnění</t>
  </si>
  <si>
    <t>45</t>
  </si>
  <si>
    <t>7497371035</t>
  </si>
  <si>
    <t>Demontáže zařízení trakčního vedení závěsu přídavného lana pro nosné lano</t>
  </si>
  <si>
    <t>-1316297430</t>
  </si>
  <si>
    <t>Demontáže zařízení trakčního vedení závěsu přídavného lana pro nosné lano - demontáž stávajícího zařízení se všemi pomocnými doplňujícími úpravami</t>
  </si>
  <si>
    <t>46</t>
  </si>
  <si>
    <t>7497371010</t>
  </si>
  <si>
    <t>Demontáže zařízení trakčního vedení závěsu na bráně</t>
  </si>
  <si>
    <t>1433197920</t>
  </si>
  <si>
    <t>Demontáže zařízení trakčního vedení závěsu na bráně - demontáž stávajícího zařízení se všemi pomocnými doplňujícími úpravami</t>
  </si>
  <si>
    <t>47</t>
  </si>
  <si>
    <t>7497371020</t>
  </si>
  <si>
    <t>Demontáže zařízení trakčního vedení závěsu "V"</t>
  </si>
  <si>
    <t>557458654</t>
  </si>
  <si>
    <t>Demontáže zařízení trakčního vedení závěsu "V" - demontáž stávajícího zařízení se všemi pomocnými doplňujícími úpravami</t>
  </si>
  <si>
    <t>48</t>
  </si>
  <si>
    <t>7497371025</t>
  </si>
  <si>
    <t>Demontáže zařízení trakčního vedení závěsu odtahu troleje, nosného lana</t>
  </si>
  <si>
    <t>531936309</t>
  </si>
  <si>
    <t>Demontáže zařízení trakčního vedení závěsu odtahu troleje, nosného lana - demontáž stávajícího zařízení se všemi pomocnými doplňujícími úpravami</t>
  </si>
  <si>
    <t>49</t>
  </si>
  <si>
    <t>7497371030</t>
  </si>
  <si>
    <t>Demontáže zařízení trakčního vedení závěsu příčných lan směrových, nosných</t>
  </si>
  <si>
    <t>-1401112442</t>
  </si>
  <si>
    <t>Demontáže zařízení trakčního vedení závěsu příčných lan směrových, nosných - demontáž stávajícího zařízení se všemi pomocnými doplňujícími úpravami, včetně kotvení</t>
  </si>
  <si>
    <t>50</t>
  </si>
  <si>
    <t>7497371040</t>
  </si>
  <si>
    <t>Demontáže zařízení trakčního vedení závěsu věšáku</t>
  </si>
  <si>
    <t>2145926004</t>
  </si>
  <si>
    <t>Demontáže zařízení trakčního vedení závěsu věšáku - demontáž stávajícího zařízení se všemi pomocnými doplňujícími úpravami, úplná</t>
  </si>
  <si>
    <t>51</t>
  </si>
  <si>
    <t>7497371065</t>
  </si>
  <si>
    <t>Demontáže zařízení trakčního vedení závěsu vložené izolace</t>
  </si>
  <si>
    <t>184502859</t>
  </si>
  <si>
    <t>Demontáže zařízení trakčního vedení závěsu vložené izolace - demontáž stávajícího zařízení se všemi pomocnými doplňujícími úpravami</t>
  </si>
  <si>
    <t>52</t>
  </si>
  <si>
    <t>7497371210</t>
  </si>
  <si>
    <t>Demontáže zařízení trakčního vedení nosného lana včetně nástavků stříhání</t>
  </si>
  <si>
    <t>-1078022437</t>
  </si>
  <si>
    <t>Demontáže zařízení trakčního vedení nosného lana včetně nástavků stříhání - demontáž stávajícího zařízení se všemi pomocnými doplňujícími úpravami</t>
  </si>
  <si>
    <t>53</t>
  </si>
  <si>
    <t>7497371315</t>
  </si>
  <si>
    <t>Demontáže zařízení trakčního vedení kotvení troleje, nosného lana pohyblivě</t>
  </si>
  <si>
    <t>2136943370</t>
  </si>
  <si>
    <t>Demontáže zařízení trakčního vedení kotvení troleje, nosného lana pohyblivě - demontáž stávajícího zařízení se všemi pomocnými doplňujícími úpravami</t>
  </si>
  <si>
    <t>54</t>
  </si>
  <si>
    <t>7497371350</t>
  </si>
  <si>
    <t>Demontáže zařízení trakčního vedení kotvení zesilovacího, napájecího, obcházecího vedení včetně připevnění lišt</t>
  </si>
  <si>
    <t>-690692256</t>
  </si>
  <si>
    <t>Demontáže zařízení trakčního vedení kotvení zesilovacího, napájecího, obcházecího vedení včetně připevnění lišt - demontáž stávajícího zařízení se všemi pomocnými doplňujícími úpravami</t>
  </si>
  <si>
    <t>55</t>
  </si>
  <si>
    <t>7497371510</t>
  </si>
  <si>
    <t>Demontáže zařízení trakčního vedení kotvení svodu - převěsu z odpojovače jednoduché lano</t>
  </si>
  <si>
    <t>699051987</t>
  </si>
  <si>
    <t>Demontáže zařízení trakčního vedení kotvení svodu - převěsu z odpojovače jednoduché lano - demontáž stávajícího zařízení se všemi pomocnými doplňujícími úpravami</t>
  </si>
  <si>
    <t>56</t>
  </si>
  <si>
    <t>-153302927</t>
  </si>
  <si>
    <t>7498</t>
  </si>
  <si>
    <t>Revize, Prohlídky a zkoušky TV</t>
  </si>
  <si>
    <t>57</t>
  </si>
  <si>
    <t>7497350760</t>
  </si>
  <si>
    <t>Zkouška trakčního vedení vlastností mechanických</t>
  </si>
  <si>
    <t>km</t>
  </si>
  <si>
    <t>2053974949</t>
  </si>
  <si>
    <t>Zkouška trakčního vedení vlastností mechanických - prvotní zkouška dodaného zařízení podle TKP</t>
  </si>
  <si>
    <t>58</t>
  </si>
  <si>
    <t>7497350765</t>
  </si>
  <si>
    <t>Zkouška trakčního vedení vlastností elektrických</t>
  </si>
  <si>
    <t>-142345862</t>
  </si>
  <si>
    <t>Zkouška trakčního vedení vlastností elektrických - prvotní zkouška dodaného zařízení podle TKP</t>
  </si>
  <si>
    <t>59</t>
  </si>
  <si>
    <t>7498150520</t>
  </si>
  <si>
    <t>Vyhotovení výchozí revizní zprávy pro opravné práce pro objem investičních nákladů přes 500 000 do 1 000 000 Kč</t>
  </si>
  <si>
    <t>-1950021915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</si>
  <si>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</si>
  <si>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60</t>
  </si>
  <si>
    <t>7498150525</t>
  </si>
  <si>
    <t>Vyhotovení výchozí revizní zprávy příplatek za každých dalších i započatých 500 000 Kč přes 1 000 000 Kč</t>
  </si>
  <si>
    <t>1315027730</t>
  </si>
  <si>
    <t>61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</si>
  <si>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</si>
  <si>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</si>
  <si>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-241100428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</si>
  <si>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</si>
  <si>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62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</si>
  <si>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</si>
  <si>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</si>
  <si>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1457904151</t>
  </si>
  <si>
    <t>63</t>
  </si>
  <si>
    <t>7498351010</t>
  </si>
  <si>
    <t>Vydání průkazu způsobilosti pro funkční celek, provizorní stav</t>
  </si>
  <si>
    <t>-591878126</t>
  </si>
  <si>
    <t>Vydání průkazu způsobilosti pro funkční celek, provizorní stav - vyhotovení dokladu o silnoproudých zařízeních a vydání průkazu způsobilosti</t>
  </si>
  <si>
    <t>XDp</t>
  </si>
  <si>
    <t>Doprava, Poplatky, Ostatní</t>
  </si>
  <si>
    <t>9902900100</t>
  </si>
  <si>
    <t xml:space="preserve">Naložení  sypanin, drobného kusového materiálu, suti  </t>
  </si>
  <si>
    <t>t</t>
  </si>
  <si>
    <t>860449847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</si>
  <si>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</si>
  <si>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65</t>
  </si>
  <si>
    <t>9902100200</t>
  </si>
  <si>
    <t>Doprava dodávek zhotovitele, dodávek objednatele nebo výzisku mechanizací přes 3,5 t sypanin  do 20 km</t>
  </si>
  <si>
    <t>-2064809087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</si>
  <si>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</si>
  <si>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66</t>
  </si>
  <si>
    <t>9909000400</t>
  </si>
  <si>
    <t xml:space="preserve">Poplatek za likvidaci plastových součástí   </t>
  </si>
  <si>
    <t>-1659157088</t>
  </si>
  <si>
    <t>Poplatek za likvidaci plastových součástí Poznámka: V cenách jsou započteny náklady na uložení stavebního odpadu na oficiální skládku.</t>
  </si>
  <si>
    <t>67</t>
  </si>
  <si>
    <t>023131011</t>
  </si>
  <si>
    <t>Projektové práce Dokumentace skutečného provedení zabezpečovacích, sdělovacích, elektrických zařízení</t>
  </si>
  <si>
    <t>%</t>
  </si>
  <si>
    <t>1612926235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</si>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</sst>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4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4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9" width="25.83203125" style="1" hidden="1" customWidth="1"/>
    <col min="50" max="51" width="21.6640625" style="1" hidden="1" customWidth="1"/>
    <col min="52" max="53" width="25" style="1" hidden="1" customWidth="1"/>
    <col min="54" max="54" width="21.6640625" style="1" hidden="1" customWidth="1"/>
    <col min="55" max="55" width="19.1640625" style="1" hidden="1" customWidth="1"/>
    <col min="56" max="56" width="25" style="1" hidden="1" customWidth="1"/>
    <col min="57" max="57" width="21.6640625" style="1" hidden="1" customWidth="1"/>
    <col min="58" max="58" width="19.1640625" style="1" hidden="1" customWidth="1"/>
    <col min="59" max="59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pans="1:74" s="1" customFormat="1" ht="36.950000000000003" customHeight="1">
      <c r="AR2" s="241"/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F2" s="241"/>
      <c r="BG2" s="241"/>
      <c r="BS2" s="14" t="s">
        <v>7</v>
      </c>
      <c r="BT2" s="14" t="s">
        <v>8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s="1" customFormat="1" ht="24.95" customHeight="1">
      <c r="B4" s="18"/>
      <c r="C4" s="19"/>
      <c r="D4" s="20" t="s">
        <v>10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11</v>
      </c>
      <c r="BG4" s="22" t="s">
        <v>12</v>
      </c>
      <c r="BS4" s="14" t="s">
        <v>7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3" t="s">
        <v>14</v>
      </c>
      <c r="L5" s="264"/>
      <c r="M5" s="264"/>
      <c r="N5" s="264"/>
      <c r="O5" s="264"/>
      <c r="P5" s="264"/>
      <c r="Q5" s="264"/>
      <c r="R5" s="264"/>
      <c r="S5" s="264"/>
      <c r="T5" s="264"/>
      <c r="U5" s="264"/>
      <c r="V5" s="264"/>
      <c r="W5" s="264"/>
      <c r="X5" s="264"/>
      <c r="Y5" s="264"/>
      <c r="Z5" s="264"/>
      <c r="AA5" s="264"/>
      <c r="AB5" s="264"/>
      <c r="AC5" s="264"/>
      <c r="AD5" s="264"/>
      <c r="AE5" s="264"/>
      <c r="AF5" s="264"/>
      <c r="AG5" s="264"/>
      <c r="AH5" s="264"/>
      <c r="AI5" s="264"/>
      <c r="AJ5" s="264"/>
      <c r="AK5" s="264"/>
      <c r="AL5" s="264"/>
      <c r="AM5" s="264"/>
      <c r="AN5" s="264"/>
      <c r="AO5" s="264"/>
      <c r="AP5" s="19"/>
      <c r="AQ5" s="19"/>
      <c r="AR5" s="17"/>
      <c r="BG5" s="232" t="s">
        <v>15</v>
      </c>
      <c r="BS5" s="14" t="s">
        <v>7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5" t="s">
        <v>17</v>
      </c>
      <c r="L6" s="264"/>
      <c r="M6" s="264"/>
      <c r="N6" s="264"/>
      <c r="O6" s="264"/>
      <c r="P6" s="264"/>
      <c r="Q6" s="264"/>
      <c r="R6" s="264"/>
      <c r="S6" s="264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19"/>
      <c r="AQ6" s="19"/>
      <c r="AR6" s="17"/>
      <c r="BG6" s="233"/>
      <c r="BS6" s="14" t="s">
        <v>7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G7" s="233"/>
      <c r="BS7" s="14" t="s">
        <v>7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/>
      <c r="AO8" s="19"/>
      <c r="AP8" s="19"/>
      <c r="AQ8" s="19"/>
      <c r="AR8" s="17"/>
      <c r="BG8" s="233"/>
      <c r="BS8" s="14" t="s">
        <v>7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33"/>
      <c r="BS9" s="14" t="s">
        <v>7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G10" s="233"/>
      <c r="BS10" s="14" t="s">
        <v>7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G11" s="233"/>
      <c r="BS11" s="14" t="s">
        <v>7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33"/>
      <c r="BS12" s="14" t="s">
        <v>7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G13" s="233"/>
      <c r="BS13" s="14" t="s">
        <v>7</v>
      </c>
    </row>
    <row r="14" spans="1:74" ht="12.75">
      <c r="B14" s="18"/>
      <c r="C14" s="19"/>
      <c r="D14" s="19"/>
      <c r="E14" s="266" t="s">
        <v>28</v>
      </c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7"/>
      <c r="X14" s="267"/>
      <c r="Y14" s="267"/>
      <c r="Z14" s="267"/>
      <c r="AA14" s="267"/>
      <c r="AB14" s="267"/>
      <c r="AC14" s="267"/>
      <c r="AD14" s="267"/>
      <c r="AE14" s="267"/>
      <c r="AF14" s="267"/>
      <c r="AG14" s="267"/>
      <c r="AH14" s="267"/>
      <c r="AI14" s="267"/>
      <c r="AJ14" s="267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G14" s="233"/>
      <c r="BS14" s="14" t="s">
        <v>7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33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G16" s="233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G17" s="233"/>
      <c r="BS17" s="14" t="s">
        <v>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33"/>
      <c r="BS18" s="14" t="s">
        <v>7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G19" s="233"/>
      <c r="BS19" s="14" t="s">
        <v>7</v>
      </c>
    </row>
    <row r="20" spans="1:71" s="1" customFormat="1" ht="18.399999999999999" customHeight="1">
      <c r="B20" s="18"/>
      <c r="C20" s="19"/>
      <c r="D20" s="19"/>
      <c r="E20" s="24" t="s">
        <v>32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G20" s="233"/>
      <c r="BS20" s="14" t="s">
        <v>5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33"/>
    </row>
    <row r="22" spans="1:71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33"/>
    </row>
    <row r="23" spans="1:71" s="1" customFormat="1" ht="16.5" customHeight="1">
      <c r="B23" s="18"/>
      <c r="C23" s="19"/>
      <c r="D23" s="19"/>
      <c r="E23" s="268" t="s">
        <v>1</v>
      </c>
      <c r="F23" s="268"/>
      <c r="G23" s="268"/>
      <c r="H23" s="268"/>
      <c r="I23" s="268"/>
      <c r="J23" s="268"/>
      <c r="K23" s="268"/>
      <c r="L23" s="268"/>
      <c r="M23" s="268"/>
      <c r="N23" s="268"/>
      <c r="O23" s="268"/>
      <c r="P23" s="268"/>
      <c r="Q23" s="268"/>
      <c r="R23" s="268"/>
      <c r="S23" s="268"/>
      <c r="T23" s="268"/>
      <c r="U23" s="268"/>
      <c r="V23" s="268"/>
      <c r="W23" s="268"/>
      <c r="X23" s="268"/>
      <c r="Y23" s="268"/>
      <c r="Z23" s="268"/>
      <c r="AA23" s="268"/>
      <c r="AB23" s="268"/>
      <c r="AC23" s="268"/>
      <c r="AD23" s="268"/>
      <c r="AE23" s="268"/>
      <c r="AF23" s="268"/>
      <c r="AG23" s="268"/>
      <c r="AH23" s="268"/>
      <c r="AI23" s="268"/>
      <c r="AJ23" s="268"/>
      <c r="AK23" s="268"/>
      <c r="AL23" s="268"/>
      <c r="AM23" s="268"/>
      <c r="AN23" s="268"/>
      <c r="AO23" s="19"/>
      <c r="AP23" s="19"/>
      <c r="AQ23" s="19"/>
      <c r="AR23" s="17"/>
      <c r="BG23" s="233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33"/>
    </row>
    <row r="25" spans="1:71" s="1" customFormat="1" ht="6.95" customHeight="1">
      <c r="B25" s="18"/>
      <c r="C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9"/>
      <c r="AQ25" s="19"/>
      <c r="AR25" s="17"/>
      <c r="BG25" s="233"/>
    </row>
    <row r="26" spans="1:71" s="2" customFormat="1" ht="25.9" customHeight="1">
      <c r="A26" s="30"/>
      <c r="B26" s="31"/>
      <c r="C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5">
        <f>ROUND(AG94,2)</f>
        <v>0</v>
      </c>
      <c r="AL26" s="236"/>
      <c r="AM26" s="236"/>
      <c r="AN26" s="236"/>
      <c r="AO26" s="236"/>
      <c r="AP26" s="32"/>
      <c r="AQ26" s="32"/>
      <c r="AR26" s="35"/>
      <c r="BG26" s="233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G27" s="233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69" t="s">
        <v>35</v>
      </c>
      <c r="M28" s="269"/>
      <c r="N28" s="269"/>
      <c r="O28" s="269"/>
      <c r="P28" s="269"/>
      <c r="Q28" s="32"/>
      <c r="R28" s="32"/>
      <c r="S28" s="32"/>
      <c r="T28" s="32"/>
      <c r="U28" s="32"/>
      <c r="V28" s="32"/>
      <c r="W28" s="269" t="s">
        <v>36</v>
      </c>
      <c r="X28" s="269"/>
      <c r="Y28" s="269"/>
      <c r="Z28" s="269"/>
      <c r="AA28" s="269"/>
      <c r="AB28" s="269"/>
      <c r="AC28" s="269"/>
      <c r="AD28" s="269"/>
      <c r="AE28" s="269"/>
      <c r="AF28" s="32"/>
      <c r="AG28" s="32"/>
      <c r="AH28" s="32"/>
      <c r="AI28" s="32"/>
      <c r="AJ28" s="32"/>
      <c r="AK28" s="269" t="s">
        <v>37</v>
      </c>
      <c r="AL28" s="269"/>
      <c r="AM28" s="269"/>
      <c r="AN28" s="269"/>
      <c r="AO28" s="269"/>
      <c r="AP28" s="32"/>
      <c r="AQ28" s="32"/>
      <c r="AR28" s="35"/>
      <c r="BG28" s="233"/>
    </row>
    <row r="29" spans="1:71" s="3" customFormat="1" ht="14.45" customHeight="1">
      <c r="B29" s="36"/>
      <c r="C29" s="37"/>
      <c r="D29" s="26" t="s">
        <v>38</v>
      </c>
      <c r="E29" s="37"/>
      <c r="F29" s="26" t="s">
        <v>39</v>
      </c>
      <c r="G29" s="37"/>
      <c r="H29" s="37"/>
      <c r="I29" s="37"/>
      <c r="J29" s="37"/>
      <c r="K29" s="37"/>
      <c r="L29" s="270">
        <v>0.21</v>
      </c>
      <c r="M29" s="231"/>
      <c r="N29" s="231"/>
      <c r="O29" s="231"/>
      <c r="P29" s="231"/>
      <c r="Q29" s="37"/>
      <c r="R29" s="37"/>
      <c r="S29" s="37"/>
      <c r="T29" s="37"/>
      <c r="U29" s="37"/>
      <c r="V29" s="37"/>
      <c r="W29" s="230">
        <f>ROUND(BB94, 2)</f>
        <v>0</v>
      </c>
      <c r="X29" s="231"/>
      <c r="Y29" s="231"/>
      <c r="Z29" s="231"/>
      <c r="AA29" s="231"/>
      <c r="AB29" s="231"/>
      <c r="AC29" s="231"/>
      <c r="AD29" s="231"/>
      <c r="AE29" s="231"/>
      <c r="AF29" s="37"/>
      <c r="AG29" s="37"/>
      <c r="AH29" s="37"/>
      <c r="AI29" s="37"/>
      <c r="AJ29" s="37"/>
      <c r="AK29" s="230">
        <f>ROUND(AX94, 2)</f>
        <v>0</v>
      </c>
      <c r="AL29" s="231"/>
      <c r="AM29" s="231"/>
      <c r="AN29" s="231"/>
      <c r="AO29" s="231"/>
      <c r="AP29" s="37"/>
      <c r="AQ29" s="37"/>
      <c r="AR29" s="38"/>
      <c r="BG29" s="234"/>
    </row>
    <row r="30" spans="1:71" s="3" customFormat="1" ht="14.45" customHeight="1">
      <c r="B30" s="36"/>
      <c r="C30" s="37"/>
      <c r="D30" s="37"/>
      <c r="E30" s="37"/>
      <c r="F30" s="26" t="s">
        <v>40</v>
      </c>
      <c r="G30" s="37"/>
      <c r="H30" s="37"/>
      <c r="I30" s="37"/>
      <c r="J30" s="37"/>
      <c r="K30" s="37"/>
      <c r="L30" s="270">
        <v>0.15</v>
      </c>
      <c r="M30" s="231"/>
      <c r="N30" s="231"/>
      <c r="O30" s="231"/>
      <c r="P30" s="231"/>
      <c r="Q30" s="37"/>
      <c r="R30" s="37"/>
      <c r="S30" s="37"/>
      <c r="T30" s="37"/>
      <c r="U30" s="37"/>
      <c r="V30" s="37"/>
      <c r="W30" s="230">
        <f>ROUND(BC94, 2)</f>
        <v>0</v>
      </c>
      <c r="X30" s="231"/>
      <c r="Y30" s="231"/>
      <c r="Z30" s="231"/>
      <c r="AA30" s="231"/>
      <c r="AB30" s="231"/>
      <c r="AC30" s="231"/>
      <c r="AD30" s="231"/>
      <c r="AE30" s="231"/>
      <c r="AF30" s="37"/>
      <c r="AG30" s="37"/>
      <c r="AH30" s="37"/>
      <c r="AI30" s="37"/>
      <c r="AJ30" s="37"/>
      <c r="AK30" s="230">
        <f>ROUND(AY94, 2)</f>
        <v>0</v>
      </c>
      <c r="AL30" s="231"/>
      <c r="AM30" s="231"/>
      <c r="AN30" s="231"/>
      <c r="AO30" s="231"/>
      <c r="AP30" s="37"/>
      <c r="AQ30" s="37"/>
      <c r="AR30" s="38"/>
      <c r="BG30" s="234"/>
    </row>
    <row r="31" spans="1:71" s="3" customFormat="1" ht="14.45" hidden="1" customHeight="1">
      <c r="B31" s="36"/>
      <c r="C31" s="37"/>
      <c r="D31" s="37"/>
      <c r="E31" s="37"/>
      <c r="F31" s="26" t="s">
        <v>41</v>
      </c>
      <c r="G31" s="37"/>
      <c r="H31" s="37"/>
      <c r="I31" s="37"/>
      <c r="J31" s="37"/>
      <c r="K31" s="37"/>
      <c r="L31" s="270">
        <v>0.21</v>
      </c>
      <c r="M31" s="231"/>
      <c r="N31" s="231"/>
      <c r="O31" s="231"/>
      <c r="P31" s="231"/>
      <c r="Q31" s="37"/>
      <c r="R31" s="37"/>
      <c r="S31" s="37"/>
      <c r="T31" s="37"/>
      <c r="U31" s="37"/>
      <c r="V31" s="37"/>
      <c r="W31" s="230">
        <f>ROUND(BD94, 2)</f>
        <v>0</v>
      </c>
      <c r="X31" s="231"/>
      <c r="Y31" s="231"/>
      <c r="Z31" s="231"/>
      <c r="AA31" s="231"/>
      <c r="AB31" s="231"/>
      <c r="AC31" s="231"/>
      <c r="AD31" s="231"/>
      <c r="AE31" s="231"/>
      <c r="AF31" s="37"/>
      <c r="AG31" s="37"/>
      <c r="AH31" s="37"/>
      <c r="AI31" s="37"/>
      <c r="AJ31" s="37"/>
      <c r="AK31" s="230">
        <v>0</v>
      </c>
      <c r="AL31" s="231"/>
      <c r="AM31" s="231"/>
      <c r="AN31" s="231"/>
      <c r="AO31" s="231"/>
      <c r="AP31" s="37"/>
      <c r="AQ31" s="37"/>
      <c r="AR31" s="38"/>
      <c r="BG31" s="234"/>
    </row>
    <row r="32" spans="1:71" s="3" customFormat="1" ht="14.45" hidden="1" customHeight="1">
      <c r="B32" s="36"/>
      <c r="C32" s="37"/>
      <c r="D32" s="37"/>
      <c r="E32" s="37"/>
      <c r="F32" s="26" t="s">
        <v>42</v>
      </c>
      <c r="G32" s="37"/>
      <c r="H32" s="37"/>
      <c r="I32" s="37"/>
      <c r="J32" s="37"/>
      <c r="K32" s="37"/>
      <c r="L32" s="270">
        <v>0.15</v>
      </c>
      <c r="M32" s="231"/>
      <c r="N32" s="231"/>
      <c r="O32" s="231"/>
      <c r="P32" s="231"/>
      <c r="Q32" s="37"/>
      <c r="R32" s="37"/>
      <c r="S32" s="37"/>
      <c r="T32" s="37"/>
      <c r="U32" s="37"/>
      <c r="V32" s="37"/>
      <c r="W32" s="230">
        <f>ROUND(BE94, 2)</f>
        <v>0</v>
      </c>
      <c r="X32" s="231"/>
      <c r="Y32" s="231"/>
      <c r="Z32" s="231"/>
      <c r="AA32" s="231"/>
      <c r="AB32" s="231"/>
      <c r="AC32" s="231"/>
      <c r="AD32" s="231"/>
      <c r="AE32" s="231"/>
      <c r="AF32" s="37"/>
      <c r="AG32" s="37"/>
      <c r="AH32" s="37"/>
      <c r="AI32" s="37"/>
      <c r="AJ32" s="37"/>
      <c r="AK32" s="230">
        <v>0</v>
      </c>
      <c r="AL32" s="231"/>
      <c r="AM32" s="231"/>
      <c r="AN32" s="231"/>
      <c r="AO32" s="231"/>
      <c r="AP32" s="37"/>
      <c r="AQ32" s="37"/>
      <c r="AR32" s="38"/>
      <c r="BG32" s="234"/>
    </row>
    <row r="33" spans="1:59" s="3" customFormat="1" ht="14.45" hidden="1" customHeight="1">
      <c r="B33" s="36"/>
      <c r="C33" s="37"/>
      <c r="D33" s="37"/>
      <c r="E33" s="37"/>
      <c r="F33" s="26" t="s">
        <v>43</v>
      </c>
      <c r="G33" s="37"/>
      <c r="H33" s="37"/>
      <c r="I33" s="37"/>
      <c r="J33" s="37"/>
      <c r="K33" s="37"/>
      <c r="L33" s="270">
        <v>0</v>
      </c>
      <c r="M33" s="231"/>
      <c r="N33" s="231"/>
      <c r="O33" s="231"/>
      <c r="P33" s="231"/>
      <c r="Q33" s="37"/>
      <c r="R33" s="37"/>
      <c r="S33" s="37"/>
      <c r="T33" s="37"/>
      <c r="U33" s="37"/>
      <c r="V33" s="37"/>
      <c r="W33" s="230">
        <f>ROUND(BF94, 2)</f>
        <v>0</v>
      </c>
      <c r="X33" s="231"/>
      <c r="Y33" s="231"/>
      <c r="Z33" s="231"/>
      <c r="AA33" s="231"/>
      <c r="AB33" s="231"/>
      <c r="AC33" s="231"/>
      <c r="AD33" s="231"/>
      <c r="AE33" s="231"/>
      <c r="AF33" s="37"/>
      <c r="AG33" s="37"/>
      <c r="AH33" s="37"/>
      <c r="AI33" s="37"/>
      <c r="AJ33" s="37"/>
      <c r="AK33" s="230">
        <v>0</v>
      </c>
      <c r="AL33" s="231"/>
      <c r="AM33" s="231"/>
      <c r="AN33" s="231"/>
      <c r="AO33" s="231"/>
      <c r="AP33" s="37"/>
      <c r="AQ33" s="37"/>
      <c r="AR33" s="38"/>
      <c r="BG33" s="234"/>
    </row>
    <row r="34" spans="1:59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G34" s="233"/>
    </row>
    <row r="35" spans="1:59" s="2" customFormat="1" ht="25.9" customHeight="1">
      <c r="A35" s="30"/>
      <c r="B35" s="31"/>
      <c r="C35" s="39"/>
      <c r="D35" s="40" t="s">
        <v>44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45</v>
      </c>
      <c r="U35" s="41"/>
      <c r="V35" s="41"/>
      <c r="W35" s="41"/>
      <c r="X35" s="237" t="s">
        <v>46</v>
      </c>
      <c r="Y35" s="238"/>
      <c r="Z35" s="238"/>
      <c r="AA35" s="238"/>
      <c r="AB35" s="238"/>
      <c r="AC35" s="41"/>
      <c r="AD35" s="41"/>
      <c r="AE35" s="41"/>
      <c r="AF35" s="41"/>
      <c r="AG35" s="41"/>
      <c r="AH35" s="41"/>
      <c r="AI35" s="41"/>
      <c r="AJ35" s="41"/>
      <c r="AK35" s="239">
        <f>SUM(AK26:AK33)</f>
        <v>0</v>
      </c>
      <c r="AL35" s="238"/>
      <c r="AM35" s="238"/>
      <c r="AN35" s="238"/>
      <c r="AO35" s="240"/>
      <c r="AP35" s="39"/>
      <c r="AQ35" s="39"/>
      <c r="AR35" s="35"/>
      <c r="BG35" s="30"/>
    </row>
    <row r="36" spans="1:59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G36" s="30"/>
    </row>
    <row r="37" spans="1:59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G37" s="30"/>
    </row>
    <row r="38" spans="1:59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9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9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9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9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9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9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9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9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9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9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9" s="2" customFormat="1" ht="14.45" customHeight="1">
      <c r="B49" s="43"/>
      <c r="C49" s="44"/>
      <c r="D49" s="45" t="s">
        <v>47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48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9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9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9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9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9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9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9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9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9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9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9" s="2" customFormat="1" ht="12.75">
      <c r="A60" s="30"/>
      <c r="B60" s="31"/>
      <c r="C60" s="32"/>
      <c r="D60" s="48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49</v>
      </c>
      <c r="AI60" s="34"/>
      <c r="AJ60" s="34"/>
      <c r="AK60" s="34"/>
      <c r="AL60" s="34"/>
      <c r="AM60" s="48" t="s">
        <v>50</v>
      </c>
      <c r="AN60" s="34"/>
      <c r="AO60" s="34"/>
      <c r="AP60" s="32"/>
      <c r="AQ60" s="32"/>
      <c r="AR60" s="35"/>
      <c r="BG60" s="30"/>
    </row>
    <row r="61" spans="1:59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9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9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9" s="2" customFormat="1" ht="12.75">
      <c r="A64" s="30"/>
      <c r="B64" s="31"/>
      <c r="C64" s="32"/>
      <c r="D64" s="45" t="s">
        <v>51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52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G64" s="30"/>
    </row>
    <row r="65" spans="1:59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9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9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9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9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9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9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9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9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9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9" s="2" customFormat="1" ht="12.75">
      <c r="A75" s="30"/>
      <c r="B75" s="31"/>
      <c r="C75" s="32"/>
      <c r="D75" s="48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49</v>
      </c>
      <c r="AI75" s="34"/>
      <c r="AJ75" s="34"/>
      <c r="AK75" s="34"/>
      <c r="AL75" s="34"/>
      <c r="AM75" s="48" t="s">
        <v>50</v>
      </c>
      <c r="AN75" s="34"/>
      <c r="AO75" s="34"/>
      <c r="AP75" s="32"/>
      <c r="AQ75" s="32"/>
      <c r="AR75" s="35"/>
      <c r="BG75" s="30"/>
    </row>
    <row r="76" spans="1:59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G76" s="30"/>
    </row>
    <row r="77" spans="1:59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G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G81" s="30"/>
    </row>
    <row r="82" spans="1:91" s="2" customFormat="1" ht="24.95" customHeight="1">
      <c r="A82" s="30"/>
      <c r="B82" s="31"/>
      <c r="C82" s="20" t="s">
        <v>53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G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G83" s="30"/>
    </row>
    <row r="84" spans="1:91" s="4" customFormat="1" ht="12" customHeight="1">
      <c r="B84" s="54"/>
      <c r="C84" s="26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17/2019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44" t="str">
        <f>K6</f>
        <v>Oprava TV v žst. Věžky</v>
      </c>
      <c r="M85" s="245"/>
      <c r="N85" s="245"/>
      <c r="O85" s="245"/>
      <c r="P85" s="245"/>
      <c r="Q85" s="245"/>
      <c r="R85" s="245"/>
      <c r="S85" s="245"/>
      <c r="T85" s="245"/>
      <c r="U85" s="245"/>
      <c r="V85" s="245"/>
      <c r="W85" s="245"/>
      <c r="X85" s="245"/>
      <c r="Y85" s="245"/>
      <c r="Z85" s="245"/>
      <c r="AA85" s="245"/>
      <c r="AB85" s="245"/>
      <c r="AC85" s="245"/>
      <c r="AD85" s="245"/>
      <c r="AE85" s="245"/>
      <c r="AF85" s="245"/>
      <c r="AG85" s="245"/>
      <c r="AH85" s="245"/>
      <c r="AI85" s="245"/>
      <c r="AJ85" s="245"/>
      <c r="AK85" s="245"/>
      <c r="AL85" s="245"/>
      <c r="AM85" s="245"/>
      <c r="AN85" s="245"/>
      <c r="AO85" s="245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G86" s="30"/>
    </row>
    <row r="87" spans="1:91" s="2" customFormat="1" ht="12" customHeight="1">
      <c r="A87" s="30"/>
      <c r="B87" s="31"/>
      <c r="C87" s="26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ŽST Věžky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22</v>
      </c>
      <c r="AJ87" s="32"/>
      <c r="AK87" s="32"/>
      <c r="AL87" s="32"/>
      <c r="AM87" s="246" t="str">
        <f>IF(AN8= "","",AN8)</f>
        <v/>
      </c>
      <c r="AN87" s="246"/>
      <c r="AO87" s="32"/>
      <c r="AP87" s="32"/>
      <c r="AQ87" s="32"/>
      <c r="AR87" s="35"/>
      <c r="BG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G88" s="30"/>
    </row>
    <row r="89" spans="1:91" s="2" customFormat="1" ht="15.2" customHeight="1">
      <c r="A89" s="30"/>
      <c r="B89" s="31"/>
      <c r="C89" s="26" t="s">
        <v>23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SŽDC, s.o. - OŘ Olomouc SEE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29</v>
      </c>
      <c r="AJ89" s="32"/>
      <c r="AK89" s="32"/>
      <c r="AL89" s="32"/>
      <c r="AM89" s="242" t="str">
        <f>IF(E17="","",E17)</f>
        <v>Jiří Wlodaz</v>
      </c>
      <c r="AN89" s="243"/>
      <c r="AO89" s="243"/>
      <c r="AP89" s="243"/>
      <c r="AQ89" s="32"/>
      <c r="AR89" s="35"/>
      <c r="AS89" s="247" t="s">
        <v>54</v>
      </c>
      <c r="AT89" s="248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3"/>
      <c r="BG89" s="30"/>
    </row>
    <row r="90" spans="1:91" s="2" customFormat="1" ht="15.2" customHeight="1">
      <c r="A90" s="30"/>
      <c r="B90" s="31"/>
      <c r="C90" s="26" t="s">
        <v>27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31</v>
      </c>
      <c r="AJ90" s="32"/>
      <c r="AK90" s="32"/>
      <c r="AL90" s="32"/>
      <c r="AM90" s="242" t="str">
        <f>IF(E20="","",E20)</f>
        <v>Ing. Jaroslav Kypús</v>
      </c>
      <c r="AN90" s="243"/>
      <c r="AO90" s="243"/>
      <c r="AP90" s="243"/>
      <c r="AQ90" s="32"/>
      <c r="AR90" s="35"/>
      <c r="AS90" s="249"/>
      <c r="AT90" s="250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5"/>
      <c r="BG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51"/>
      <c r="AT91" s="252"/>
      <c r="AU91" s="66"/>
      <c r="AV91" s="66"/>
      <c r="AW91" s="66"/>
      <c r="AX91" s="66"/>
      <c r="AY91" s="66"/>
      <c r="AZ91" s="66"/>
      <c r="BA91" s="66"/>
      <c r="BB91" s="66"/>
      <c r="BC91" s="66"/>
      <c r="BD91" s="66"/>
      <c r="BE91" s="66"/>
      <c r="BF91" s="67"/>
      <c r="BG91" s="30"/>
    </row>
    <row r="92" spans="1:91" s="2" customFormat="1" ht="29.25" customHeight="1">
      <c r="A92" s="30"/>
      <c r="B92" s="31"/>
      <c r="C92" s="253" t="s">
        <v>55</v>
      </c>
      <c r="D92" s="254"/>
      <c r="E92" s="254"/>
      <c r="F92" s="254"/>
      <c r="G92" s="254"/>
      <c r="H92" s="68"/>
      <c r="I92" s="255" t="s">
        <v>56</v>
      </c>
      <c r="J92" s="254"/>
      <c r="K92" s="254"/>
      <c r="L92" s="254"/>
      <c r="M92" s="254"/>
      <c r="N92" s="254"/>
      <c r="O92" s="254"/>
      <c r="P92" s="254"/>
      <c r="Q92" s="254"/>
      <c r="R92" s="254"/>
      <c r="S92" s="254"/>
      <c r="T92" s="254"/>
      <c r="U92" s="254"/>
      <c r="V92" s="254"/>
      <c r="W92" s="254"/>
      <c r="X92" s="254"/>
      <c r="Y92" s="254"/>
      <c r="Z92" s="254"/>
      <c r="AA92" s="254"/>
      <c r="AB92" s="254"/>
      <c r="AC92" s="254"/>
      <c r="AD92" s="254"/>
      <c r="AE92" s="254"/>
      <c r="AF92" s="254"/>
      <c r="AG92" s="256" t="s">
        <v>57</v>
      </c>
      <c r="AH92" s="254"/>
      <c r="AI92" s="254"/>
      <c r="AJ92" s="254"/>
      <c r="AK92" s="254"/>
      <c r="AL92" s="254"/>
      <c r="AM92" s="254"/>
      <c r="AN92" s="255" t="s">
        <v>58</v>
      </c>
      <c r="AO92" s="254"/>
      <c r="AP92" s="257"/>
      <c r="AQ92" s="69" t="s">
        <v>59</v>
      </c>
      <c r="AR92" s="35"/>
      <c r="AS92" s="70" t="s">
        <v>60</v>
      </c>
      <c r="AT92" s="71" t="s">
        <v>61</v>
      </c>
      <c r="AU92" s="71" t="s">
        <v>62</v>
      </c>
      <c r="AV92" s="71" t="s">
        <v>63</v>
      </c>
      <c r="AW92" s="71" t="s">
        <v>64</v>
      </c>
      <c r="AX92" s="71" t="s">
        <v>65</v>
      </c>
      <c r="AY92" s="71" t="s">
        <v>66</v>
      </c>
      <c r="AZ92" s="71" t="s">
        <v>67</v>
      </c>
      <c r="BA92" s="71" t="s">
        <v>68</v>
      </c>
      <c r="BB92" s="71" t="s">
        <v>69</v>
      </c>
      <c r="BC92" s="71" t="s">
        <v>70</v>
      </c>
      <c r="BD92" s="71" t="s">
        <v>71</v>
      </c>
      <c r="BE92" s="71" t="s">
        <v>72</v>
      </c>
      <c r="BF92" s="72" t="s">
        <v>73</v>
      </c>
      <c r="BG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5"/>
      <c r="BG93" s="30"/>
    </row>
    <row r="94" spans="1:91" s="6" customFormat="1" ht="32.450000000000003" customHeight="1">
      <c r="B94" s="76"/>
      <c r="C94" s="77" t="s">
        <v>74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61">
        <f>ROUND(AG95,2)</f>
        <v>0</v>
      </c>
      <c r="AH94" s="261"/>
      <c r="AI94" s="261"/>
      <c r="AJ94" s="261"/>
      <c r="AK94" s="261"/>
      <c r="AL94" s="261"/>
      <c r="AM94" s="261"/>
      <c r="AN94" s="262">
        <f>SUM(AG94,AV94)</f>
        <v>0</v>
      </c>
      <c r="AO94" s="262"/>
      <c r="AP94" s="262"/>
      <c r="AQ94" s="80" t="s">
        <v>1</v>
      </c>
      <c r="AR94" s="81"/>
      <c r="AS94" s="82">
        <f>ROUND(AS95,2)</f>
        <v>0</v>
      </c>
      <c r="AT94" s="83">
        <f>ROUND(AT95,2)</f>
        <v>0</v>
      </c>
      <c r="AU94" s="84">
        <f>ROUND(AU95,2)</f>
        <v>0</v>
      </c>
      <c r="AV94" s="84">
        <f>ROUND(SUM(AX94:AY94),2)</f>
        <v>0</v>
      </c>
      <c r="AW94" s="85">
        <f>ROUND(AW95,5)</f>
        <v>0</v>
      </c>
      <c r="AX94" s="84">
        <f>ROUND(BB94*L29,2)</f>
        <v>0</v>
      </c>
      <c r="AY94" s="84">
        <f>ROUND(BC94*L30,2)</f>
        <v>0</v>
      </c>
      <c r="AZ94" s="84">
        <f>ROUND(BD94*L29,2)</f>
        <v>0</v>
      </c>
      <c r="BA94" s="84">
        <f>ROUND(BE94*L30,2)</f>
        <v>0</v>
      </c>
      <c r="BB94" s="84">
        <f>ROUND(BB95,2)</f>
        <v>0</v>
      </c>
      <c r="BC94" s="84">
        <f>ROUND(BC95,2)</f>
        <v>0</v>
      </c>
      <c r="BD94" s="84">
        <f>ROUND(BD95,2)</f>
        <v>0</v>
      </c>
      <c r="BE94" s="84">
        <f>ROUND(BE95,2)</f>
        <v>0</v>
      </c>
      <c r="BF94" s="86">
        <f>ROUND(BF95,2)</f>
        <v>0</v>
      </c>
      <c r="BS94" s="87" t="s">
        <v>75</v>
      </c>
      <c r="BT94" s="87" t="s">
        <v>76</v>
      </c>
      <c r="BU94" s="88" t="s">
        <v>77</v>
      </c>
      <c r="BV94" s="87" t="s">
        <v>78</v>
      </c>
      <c r="BW94" s="87" t="s">
        <v>6</v>
      </c>
      <c r="BX94" s="87" t="s">
        <v>79</v>
      </c>
      <c r="CL94" s="87" t="s">
        <v>1</v>
      </c>
    </row>
    <row r="95" spans="1:91" s="7" customFormat="1" ht="16.5" customHeight="1">
      <c r="A95" s="89" t="s">
        <v>80</v>
      </c>
      <c r="B95" s="90"/>
      <c r="C95" s="91"/>
      <c r="D95" s="260" t="s">
        <v>81</v>
      </c>
      <c r="E95" s="260"/>
      <c r="F95" s="260"/>
      <c r="G95" s="260"/>
      <c r="H95" s="260"/>
      <c r="I95" s="92"/>
      <c r="J95" s="260" t="s">
        <v>82</v>
      </c>
      <c r="K95" s="260"/>
      <c r="L95" s="260"/>
      <c r="M95" s="260"/>
      <c r="N95" s="260"/>
      <c r="O95" s="260"/>
      <c r="P95" s="260"/>
      <c r="Q95" s="260"/>
      <c r="R95" s="260"/>
      <c r="S95" s="260"/>
      <c r="T95" s="260"/>
      <c r="U95" s="260"/>
      <c r="V95" s="260"/>
      <c r="W95" s="260"/>
      <c r="X95" s="260"/>
      <c r="Y95" s="260"/>
      <c r="Z95" s="260"/>
      <c r="AA95" s="260"/>
      <c r="AB95" s="260"/>
      <c r="AC95" s="260"/>
      <c r="AD95" s="260"/>
      <c r="AE95" s="260"/>
      <c r="AF95" s="260"/>
      <c r="AG95" s="258">
        <f>'SO 01 - Trakční vedení'!K32</f>
        <v>0</v>
      </c>
      <c r="AH95" s="259"/>
      <c r="AI95" s="259"/>
      <c r="AJ95" s="259"/>
      <c r="AK95" s="259"/>
      <c r="AL95" s="259"/>
      <c r="AM95" s="259"/>
      <c r="AN95" s="258">
        <f>SUM(AG95,AV95)</f>
        <v>0</v>
      </c>
      <c r="AO95" s="259"/>
      <c r="AP95" s="259"/>
      <c r="AQ95" s="93" t="s">
        <v>83</v>
      </c>
      <c r="AR95" s="94"/>
      <c r="AS95" s="95">
        <f>'SO 01 - Trakční vedení'!K30</f>
        <v>0</v>
      </c>
      <c r="AT95" s="96">
        <f>'SO 01 - Trakční vedení'!K31</f>
        <v>0</v>
      </c>
      <c r="AU95" s="96">
        <v>0</v>
      </c>
      <c r="AV95" s="96">
        <f>ROUND(SUM(AX95:AY95),2)</f>
        <v>0</v>
      </c>
      <c r="AW95" s="97">
        <f>'SO 01 - Trakční vedení'!T121</f>
        <v>0</v>
      </c>
      <c r="AX95" s="96">
        <f>'SO 01 - Trakční vedení'!K35</f>
        <v>0</v>
      </c>
      <c r="AY95" s="96">
        <f>'SO 01 - Trakční vedení'!K36</f>
        <v>0</v>
      </c>
      <c r="AZ95" s="96">
        <f>'SO 01 - Trakční vedení'!K37</f>
        <v>0</v>
      </c>
      <c r="BA95" s="96">
        <f>'SO 01 - Trakční vedení'!K38</f>
        <v>0</v>
      </c>
      <c r="BB95" s="96">
        <f>'SO 01 - Trakční vedení'!F35</f>
        <v>0</v>
      </c>
      <c r="BC95" s="96">
        <f>'SO 01 - Trakční vedení'!F36</f>
        <v>0</v>
      </c>
      <c r="BD95" s="96">
        <f>'SO 01 - Trakční vedení'!F37</f>
        <v>0</v>
      </c>
      <c r="BE95" s="96">
        <f>'SO 01 - Trakční vedení'!F38</f>
        <v>0</v>
      </c>
      <c r="BF95" s="98">
        <f>'SO 01 - Trakční vedení'!F39</f>
        <v>0</v>
      </c>
      <c r="BT95" s="99" t="s">
        <v>84</v>
      </c>
      <c r="BV95" s="99" t="s">
        <v>78</v>
      </c>
      <c r="BW95" s="99" t="s">
        <v>85</v>
      </c>
      <c r="BX95" s="99" t="s">
        <v>6</v>
      </c>
      <c r="CL95" s="99" t="s">
        <v>1</v>
      </c>
      <c r="CM95" s="99" t="s">
        <v>86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</row>
    <row r="97" spans="1:59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</row>
  </sheetData>
  <sheetProtection algorithmName="SHA-512" hashValue="Mk8Gn7ee/Fr7Ji6M8mFck9PgGoh7uSrlAbHj0otg3taqIAGbWrLhIziz/y+vYW0fN5c1pi43cmNMW1H3N1MKVw==" saltValue="Wz+pggXwem7cT3KY7FBNFBtMRCrJAXAc6N8MMXqkMhoaiw62Kv314CNs3Hmm0Vqf4BrAsz7yZbeiCZ9QXjlC5A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G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01 - Trakční vede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00" customWidth="1"/>
    <col min="11" max="11" width="20.1640625" style="1" customWidth="1"/>
    <col min="12" max="12" width="15.5" style="1" customWidth="1"/>
    <col min="13" max="13" width="9.33203125" style="1" customWidth="1"/>
    <col min="14" max="14" width="10.83203125" style="1" hidden="1" customWidth="1"/>
    <col min="15" max="15" width="9.33203125" style="1" hidden="1"/>
    <col min="16" max="24" width="14.1640625" style="1" hidden="1" customWidth="1"/>
    <col min="25" max="25" width="12.33203125" style="1" hidden="1" customWidth="1"/>
    <col min="26" max="26" width="16.33203125" style="1" customWidth="1"/>
    <col min="27" max="27" width="12.33203125" style="1" customWidth="1"/>
    <col min="28" max="28" width="1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0"/>
      <c r="J2" s="100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T2" s="14" t="s">
        <v>85</v>
      </c>
    </row>
    <row r="3" spans="1:46" s="1" customFormat="1" ht="6.95" customHeight="1">
      <c r="B3" s="101"/>
      <c r="C3" s="102"/>
      <c r="D3" s="102"/>
      <c r="E3" s="102"/>
      <c r="F3" s="102"/>
      <c r="G3" s="102"/>
      <c r="H3" s="102"/>
      <c r="I3" s="103"/>
      <c r="J3" s="103"/>
      <c r="K3" s="102"/>
      <c r="L3" s="102"/>
      <c r="M3" s="17"/>
      <c r="AT3" s="14" t="s">
        <v>86</v>
      </c>
    </row>
    <row r="4" spans="1:46" s="1" customFormat="1" ht="24.95" customHeight="1">
      <c r="B4" s="17"/>
      <c r="D4" s="104" t="s">
        <v>87</v>
      </c>
      <c r="I4" s="100"/>
      <c r="J4" s="100"/>
      <c r="M4" s="17"/>
      <c r="N4" s="105" t="s">
        <v>11</v>
      </c>
      <c r="AT4" s="14" t="s">
        <v>4</v>
      </c>
    </row>
    <row r="5" spans="1:46" s="1" customFormat="1" ht="6.95" customHeight="1">
      <c r="B5" s="17"/>
      <c r="I5" s="100"/>
      <c r="J5" s="100"/>
      <c r="M5" s="17"/>
    </row>
    <row r="6" spans="1:46" s="1" customFormat="1" ht="12" customHeight="1">
      <c r="B6" s="17"/>
      <c r="D6" s="106" t="s">
        <v>16</v>
      </c>
      <c r="I6" s="100"/>
      <c r="J6" s="100"/>
      <c r="M6" s="17"/>
    </row>
    <row r="7" spans="1:46" s="1" customFormat="1" ht="16.5" customHeight="1">
      <c r="B7" s="17"/>
      <c r="E7" s="271" t="str">
        <f>'Rekapitulace stavby'!K6</f>
        <v>Oprava TV v žst. Věžky</v>
      </c>
      <c r="F7" s="272"/>
      <c r="G7" s="272"/>
      <c r="H7" s="272"/>
      <c r="I7" s="100"/>
      <c r="J7" s="100"/>
      <c r="M7" s="17"/>
    </row>
    <row r="8" spans="1:46" s="2" customFormat="1" ht="12" customHeight="1">
      <c r="A8" s="30"/>
      <c r="B8" s="35"/>
      <c r="C8" s="30"/>
      <c r="D8" s="106" t="s">
        <v>88</v>
      </c>
      <c r="E8" s="30"/>
      <c r="F8" s="30"/>
      <c r="G8" s="30"/>
      <c r="H8" s="30"/>
      <c r="I8" s="107"/>
      <c r="J8" s="107"/>
      <c r="K8" s="30"/>
      <c r="L8" s="30"/>
      <c r="M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73" t="s">
        <v>89</v>
      </c>
      <c r="F9" s="274"/>
      <c r="G9" s="274"/>
      <c r="H9" s="274"/>
      <c r="I9" s="107"/>
      <c r="J9" s="107"/>
      <c r="K9" s="30"/>
      <c r="L9" s="30"/>
      <c r="M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107"/>
      <c r="J10" s="107"/>
      <c r="K10" s="30"/>
      <c r="L10" s="30"/>
      <c r="M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6" t="s">
        <v>18</v>
      </c>
      <c r="E11" s="30"/>
      <c r="F11" s="108" t="s">
        <v>1</v>
      </c>
      <c r="G11" s="30"/>
      <c r="H11" s="30"/>
      <c r="I11" s="109" t="s">
        <v>19</v>
      </c>
      <c r="J11" s="110" t="s">
        <v>1</v>
      </c>
      <c r="K11" s="30"/>
      <c r="L11" s="30"/>
      <c r="M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6" t="s">
        <v>20</v>
      </c>
      <c r="E12" s="30"/>
      <c r="F12" s="108" t="s">
        <v>21</v>
      </c>
      <c r="G12" s="30"/>
      <c r="H12" s="30"/>
      <c r="I12" s="109" t="s">
        <v>22</v>
      </c>
      <c r="J12" s="111">
        <f>'Rekapitulace stavby'!AN8</f>
        <v>0</v>
      </c>
      <c r="K12" s="30"/>
      <c r="L12" s="30"/>
      <c r="M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107"/>
      <c r="J13" s="107"/>
      <c r="K13" s="30"/>
      <c r="L13" s="30"/>
      <c r="M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6" t="s">
        <v>23</v>
      </c>
      <c r="E14" s="30"/>
      <c r="F14" s="30"/>
      <c r="G14" s="30"/>
      <c r="H14" s="30"/>
      <c r="I14" s="109" t="s">
        <v>24</v>
      </c>
      <c r="J14" s="110" t="s">
        <v>1</v>
      </c>
      <c r="K14" s="30"/>
      <c r="L14" s="30"/>
      <c r="M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8" t="s">
        <v>25</v>
      </c>
      <c r="F15" s="30"/>
      <c r="G15" s="30"/>
      <c r="H15" s="30"/>
      <c r="I15" s="109" t="s">
        <v>26</v>
      </c>
      <c r="J15" s="110" t="s">
        <v>1</v>
      </c>
      <c r="K15" s="30"/>
      <c r="L15" s="30"/>
      <c r="M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107"/>
      <c r="J16" s="107"/>
      <c r="K16" s="30"/>
      <c r="L16" s="30"/>
      <c r="M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6" t="s">
        <v>27</v>
      </c>
      <c r="E17" s="30"/>
      <c r="F17" s="30"/>
      <c r="G17" s="30"/>
      <c r="H17" s="30"/>
      <c r="I17" s="109" t="s">
        <v>24</v>
      </c>
      <c r="J17" s="27" t="str">
        <f>'Rekapitulace stavby'!AN13</f>
        <v>Vyplň údaj</v>
      </c>
      <c r="K17" s="30"/>
      <c r="L17" s="30"/>
      <c r="M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75" t="str">
        <f>'Rekapitulace stavby'!E14</f>
        <v>Vyplň údaj</v>
      </c>
      <c r="F18" s="276"/>
      <c r="G18" s="276"/>
      <c r="H18" s="276"/>
      <c r="I18" s="109" t="s">
        <v>26</v>
      </c>
      <c r="J18" s="27" t="str">
        <f>'Rekapitulace stavby'!AN14</f>
        <v>Vyplň údaj</v>
      </c>
      <c r="K18" s="30"/>
      <c r="L18" s="30"/>
      <c r="M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107"/>
      <c r="J19" s="107"/>
      <c r="K19" s="30"/>
      <c r="L19" s="30"/>
      <c r="M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6" t="s">
        <v>29</v>
      </c>
      <c r="E20" s="30"/>
      <c r="F20" s="30"/>
      <c r="G20" s="30"/>
      <c r="H20" s="30"/>
      <c r="I20" s="109" t="s">
        <v>24</v>
      </c>
      <c r="J20" s="110" t="s">
        <v>1</v>
      </c>
      <c r="K20" s="30"/>
      <c r="L20" s="30"/>
      <c r="M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8" t="s">
        <v>30</v>
      </c>
      <c r="F21" s="30"/>
      <c r="G21" s="30"/>
      <c r="H21" s="30"/>
      <c r="I21" s="109" t="s">
        <v>26</v>
      </c>
      <c r="J21" s="110" t="s">
        <v>1</v>
      </c>
      <c r="K21" s="30"/>
      <c r="L21" s="30"/>
      <c r="M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107"/>
      <c r="J22" s="107"/>
      <c r="K22" s="30"/>
      <c r="L22" s="30"/>
      <c r="M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6" t="s">
        <v>31</v>
      </c>
      <c r="E23" s="30"/>
      <c r="F23" s="30"/>
      <c r="G23" s="30"/>
      <c r="H23" s="30"/>
      <c r="I23" s="109" t="s">
        <v>24</v>
      </c>
      <c r="J23" s="110" t="s">
        <v>1</v>
      </c>
      <c r="K23" s="30"/>
      <c r="L23" s="30"/>
      <c r="M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8" t="s">
        <v>32</v>
      </c>
      <c r="F24" s="30"/>
      <c r="G24" s="30"/>
      <c r="H24" s="30"/>
      <c r="I24" s="109" t="s">
        <v>26</v>
      </c>
      <c r="J24" s="110" t="s">
        <v>1</v>
      </c>
      <c r="K24" s="30"/>
      <c r="L24" s="30"/>
      <c r="M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107"/>
      <c r="J25" s="107"/>
      <c r="K25" s="30"/>
      <c r="L25" s="30"/>
      <c r="M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6" t="s">
        <v>33</v>
      </c>
      <c r="E26" s="30"/>
      <c r="F26" s="30"/>
      <c r="G26" s="30"/>
      <c r="H26" s="30"/>
      <c r="I26" s="107"/>
      <c r="J26" s="107"/>
      <c r="K26" s="30"/>
      <c r="L26" s="30"/>
      <c r="M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2"/>
      <c r="B27" s="113"/>
      <c r="C27" s="112"/>
      <c r="D27" s="112"/>
      <c r="E27" s="277" t="s">
        <v>1</v>
      </c>
      <c r="F27" s="277"/>
      <c r="G27" s="277"/>
      <c r="H27" s="277"/>
      <c r="I27" s="114"/>
      <c r="J27" s="114"/>
      <c r="K27" s="112"/>
      <c r="L27" s="112"/>
      <c r="M27" s="115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107"/>
      <c r="J28" s="107"/>
      <c r="K28" s="30"/>
      <c r="L28" s="30"/>
      <c r="M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6"/>
      <c r="E29" s="116"/>
      <c r="F29" s="116"/>
      <c r="G29" s="116"/>
      <c r="H29" s="116"/>
      <c r="I29" s="117"/>
      <c r="J29" s="117"/>
      <c r="K29" s="116"/>
      <c r="L29" s="116"/>
      <c r="M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2.75">
      <c r="A30" s="30"/>
      <c r="B30" s="35"/>
      <c r="C30" s="30"/>
      <c r="D30" s="30"/>
      <c r="E30" s="106" t="s">
        <v>90</v>
      </c>
      <c r="F30" s="30"/>
      <c r="G30" s="30"/>
      <c r="H30" s="30"/>
      <c r="I30" s="107"/>
      <c r="J30" s="107"/>
      <c r="K30" s="118">
        <f>I96</f>
        <v>0</v>
      </c>
      <c r="L30" s="30"/>
      <c r="M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2.75">
      <c r="A31" s="30"/>
      <c r="B31" s="35"/>
      <c r="C31" s="30"/>
      <c r="D31" s="30"/>
      <c r="E31" s="106" t="s">
        <v>91</v>
      </c>
      <c r="F31" s="30"/>
      <c r="G31" s="30"/>
      <c r="H31" s="30"/>
      <c r="I31" s="107"/>
      <c r="J31" s="107"/>
      <c r="K31" s="118">
        <f>J96</f>
        <v>0</v>
      </c>
      <c r="L31" s="30"/>
      <c r="M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5"/>
      <c r="C32" s="30"/>
      <c r="D32" s="119" t="s">
        <v>34</v>
      </c>
      <c r="E32" s="30"/>
      <c r="F32" s="30"/>
      <c r="G32" s="30"/>
      <c r="H32" s="30"/>
      <c r="I32" s="107"/>
      <c r="J32" s="107"/>
      <c r="K32" s="120">
        <f>ROUND(K121, 2)</f>
        <v>0</v>
      </c>
      <c r="L32" s="30"/>
      <c r="M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5"/>
      <c r="C33" s="30"/>
      <c r="D33" s="116"/>
      <c r="E33" s="116"/>
      <c r="F33" s="116"/>
      <c r="G33" s="116"/>
      <c r="H33" s="116"/>
      <c r="I33" s="117"/>
      <c r="J33" s="117"/>
      <c r="K33" s="116"/>
      <c r="L33" s="116"/>
      <c r="M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30"/>
      <c r="F34" s="121" t="s">
        <v>36</v>
      </c>
      <c r="G34" s="30"/>
      <c r="H34" s="30"/>
      <c r="I34" s="122" t="s">
        <v>35</v>
      </c>
      <c r="J34" s="107"/>
      <c r="K34" s="121" t="s">
        <v>37</v>
      </c>
      <c r="L34" s="30"/>
      <c r="M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5"/>
      <c r="C35" s="30"/>
      <c r="D35" s="123" t="s">
        <v>38</v>
      </c>
      <c r="E35" s="106" t="s">
        <v>39</v>
      </c>
      <c r="F35" s="118">
        <f>ROUND((SUM(BE121:BE260)),  2)</f>
        <v>0</v>
      </c>
      <c r="G35" s="30"/>
      <c r="H35" s="30"/>
      <c r="I35" s="124">
        <v>0.21</v>
      </c>
      <c r="J35" s="107"/>
      <c r="K35" s="118">
        <f>ROUND(((SUM(BE121:BE260))*I35),  2)</f>
        <v>0</v>
      </c>
      <c r="L35" s="30"/>
      <c r="M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5"/>
      <c r="C36" s="30"/>
      <c r="D36" s="30"/>
      <c r="E36" s="106" t="s">
        <v>40</v>
      </c>
      <c r="F36" s="118">
        <f>ROUND((SUM(BF121:BF260)),  2)</f>
        <v>0</v>
      </c>
      <c r="G36" s="30"/>
      <c r="H36" s="30"/>
      <c r="I36" s="124">
        <v>0.15</v>
      </c>
      <c r="J36" s="107"/>
      <c r="K36" s="118">
        <f>ROUND(((SUM(BF121:BF260))*I36),  2)</f>
        <v>0</v>
      </c>
      <c r="L36" s="30"/>
      <c r="M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6" t="s">
        <v>41</v>
      </c>
      <c r="F37" s="118">
        <f>ROUND((SUM(BG121:BG260)),  2)</f>
        <v>0</v>
      </c>
      <c r="G37" s="30"/>
      <c r="H37" s="30"/>
      <c r="I37" s="124">
        <v>0.21</v>
      </c>
      <c r="J37" s="107"/>
      <c r="K37" s="118">
        <f>0</f>
        <v>0</v>
      </c>
      <c r="L37" s="30"/>
      <c r="M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6" t="s">
        <v>42</v>
      </c>
      <c r="F38" s="118">
        <f>ROUND((SUM(BH121:BH260)),  2)</f>
        <v>0</v>
      </c>
      <c r="G38" s="30"/>
      <c r="H38" s="30"/>
      <c r="I38" s="124">
        <v>0.15</v>
      </c>
      <c r="J38" s="107"/>
      <c r="K38" s="118">
        <f>0</f>
        <v>0</v>
      </c>
      <c r="L38" s="30"/>
      <c r="M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6" t="s">
        <v>43</v>
      </c>
      <c r="F39" s="118">
        <f>ROUND((SUM(BI121:BI260)),  2)</f>
        <v>0</v>
      </c>
      <c r="G39" s="30"/>
      <c r="H39" s="30"/>
      <c r="I39" s="124">
        <v>0</v>
      </c>
      <c r="J39" s="107"/>
      <c r="K39" s="118">
        <f>0</f>
        <v>0</v>
      </c>
      <c r="L39" s="30"/>
      <c r="M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5"/>
      <c r="C40" s="30"/>
      <c r="D40" s="30"/>
      <c r="E40" s="30"/>
      <c r="F40" s="30"/>
      <c r="G40" s="30"/>
      <c r="H40" s="30"/>
      <c r="I40" s="107"/>
      <c r="J40" s="107"/>
      <c r="K40" s="30"/>
      <c r="L40" s="30"/>
      <c r="M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5"/>
      <c r="C41" s="125"/>
      <c r="D41" s="126" t="s">
        <v>44</v>
      </c>
      <c r="E41" s="127"/>
      <c r="F41" s="127"/>
      <c r="G41" s="128" t="s">
        <v>45</v>
      </c>
      <c r="H41" s="129" t="s">
        <v>46</v>
      </c>
      <c r="I41" s="130"/>
      <c r="J41" s="130"/>
      <c r="K41" s="131">
        <f>SUM(K32:K39)</f>
        <v>0</v>
      </c>
      <c r="L41" s="132"/>
      <c r="M41" s="47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5"/>
      <c r="C42" s="30"/>
      <c r="D42" s="30"/>
      <c r="E42" s="30"/>
      <c r="F42" s="30"/>
      <c r="G42" s="30"/>
      <c r="H42" s="30"/>
      <c r="I42" s="107"/>
      <c r="J42" s="107"/>
      <c r="K42" s="30"/>
      <c r="L42" s="30"/>
      <c r="M42" s="47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17"/>
      <c r="I43" s="100"/>
      <c r="J43" s="100"/>
      <c r="M43" s="17"/>
    </row>
    <row r="44" spans="1:31" s="1" customFormat="1" ht="14.45" customHeight="1">
      <c r="B44" s="17"/>
      <c r="I44" s="100"/>
      <c r="J44" s="100"/>
      <c r="M44" s="17"/>
    </row>
    <row r="45" spans="1:31" s="1" customFormat="1" ht="14.45" customHeight="1">
      <c r="B45" s="17"/>
      <c r="I45" s="100"/>
      <c r="J45" s="100"/>
      <c r="M45" s="17"/>
    </row>
    <row r="46" spans="1:31" s="1" customFormat="1" ht="14.45" customHeight="1">
      <c r="B46" s="17"/>
      <c r="I46" s="100"/>
      <c r="J46" s="100"/>
      <c r="M46" s="17"/>
    </row>
    <row r="47" spans="1:31" s="1" customFormat="1" ht="14.45" customHeight="1">
      <c r="B47" s="17"/>
      <c r="I47" s="100"/>
      <c r="J47" s="100"/>
      <c r="M47" s="17"/>
    </row>
    <row r="48" spans="1:31" s="1" customFormat="1" ht="14.45" customHeight="1">
      <c r="B48" s="17"/>
      <c r="I48" s="100"/>
      <c r="J48" s="100"/>
      <c r="M48" s="17"/>
    </row>
    <row r="49" spans="1:31" s="1" customFormat="1" ht="14.45" customHeight="1">
      <c r="B49" s="17"/>
      <c r="I49" s="100"/>
      <c r="J49" s="100"/>
      <c r="M49" s="17"/>
    </row>
    <row r="50" spans="1:31" s="2" customFormat="1" ht="14.45" customHeight="1">
      <c r="B50" s="47"/>
      <c r="D50" s="133" t="s">
        <v>47</v>
      </c>
      <c r="E50" s="134"/>
      <c r="F50" s="134"/>
      <c r="G50" s="133" t="s">
        <v>48</v>
      </c>
      <c r="H50" s="134"/>
      <c r="I50" s="135"/>
      <c r="J50" s="135"/>
      <c r="K50" s="134"/>
      <c r="L50" s="134"/>
      <c r="M50" s="47"/>
    </row>
    <row r="51" spans="1:31" ht="11.25">
      <c r="B51" s="17"/>
      <c r="M51" s="17"/>
    </row>
    <row r="52" spans="1:31" ht="11.25">
      <c r="B52" s="17"/>
      <c r="M52" s="17"/>
    </row>
    <row r="53" spans="1:31" ht="11.25">
      <c r="B53" s="17"/>
      <c r="M53" s="17"/>
    </row>
    <row r="54" spans="1:31" ht="11.25">
      <c r="B54" s="17"/>
      <c r="M54" s="17"/>
    </row>
    <row r="55" spans="1:31" ht="11.25">
      <c r="B55" s="17"/>
      <c r="M55" s="17"/>
    </row>
    <row r="56" spans="1:31" ht="11.25">
      <c r="B56" s="17"/>
      <c r="M56" s="17"/>
    </row>
    <row r="57" spans="1:31" ht="11.25">
      <c r="B57" s="17"/>
      <c r="M57" s="17"/>
    </row>
    <row r="58" spans="1:31" ht="11.25">
      <c r="B58" s="17"/>
      <c r="M58" s="17"/>
    </row>
    <row r="59" spans="1:31" ht="11.25">
      <c r="B59" s="17"/>
      <c r="M59" s="17"/>
    </row>
    <row r="60" spans="1:31" ht="11.25">
      <c r="B60" s="17"/>
      <c r="M60" s="17"/>
    </row>
    <row r="61" spans="1:31" s="2" customFormat="1" ht="12.75">
      <c r="A61" s="30"/>
      <c r="B61" s="35"/>
      <c r="C61" s="30"/>
      <c r="D61" s="136" t="s">
        <v>49</v>
      </c>
      <c r="E61" s="137"/>
      <c r="F61" s="138" t="s">
        <v>50</v>
      </c>
      <c r="G61" s="136" t="s">
        <v>49</v>
      </c>
      <c r="H61" s="137"/>
      <c r="I61" s="139"/>
      <c r="J61" s="140" t="s">
        <v>50</v>
      </c>
      <c r="K61" s="137"/>
      <c r="L61" s="137"/>
      <c r="M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7"/>
      <c r="M62" s="17"/>
    </row>
    <row r="63" spans="1:31" ht="11.25">
      <c r="B63" s="17"/>
      <c r="M63" s="17"/>
    </row>
    <row r="64" spans="1:31" ht="11.25">
      <c r="B64" s="17"/>
      <c r="M64" s="17"/>
    </row>
    <row r="65" spans="1:31" s="2" customFormat="1" ht="12.75">
      <c r="A65" s="30"/>
      <c r="B65" s="35"/>
      <c r="C65" s="30"/>
      <c r="D65" s="133" t="s">
        <v>51</v>
      </c>
      <c r="E65" s="141"/>
      <c r="F65" s="141"/>
      <c r="G65" s="133" t="s">
        <v>52</v>
      </c>
      <c r="H65" s="141"/>
      <c r="I65" s="142"/>
      <c r="J65" s="142"/>
      <c r="K65" s="141"/>
      <c r="L65" s="141"/>
      <c r="M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7"/>
      <c r="M66" s="17"/>
    </row>
    <row r="67" spans="1:31" ht="11.25">
      <c r="B67" s="17"/>
      <c r="M67" s="17"/>
    </row>
    <row r="68" spans="1:31" ht="11.25">
      <c r="B68" s="17"/>
      <c r="M68" s="17"/>
    </row>
    <row r="69" spans="1:31" ht="11.25">
      <c r="B69" s="17"/>
      <c r="M69" s="17"/>
    </row>
    <row r="70" spans="1:31" ht="11.25">
      <c r="B70" s="17"/>
      <c r="M70" s="17"/>
    </row>
    <row r="71" spans="1:31" ht="11.25">
      <c r="B71" s="17"/>
      <c r="M71" s="17"/>
    </row>
    <row r="72" spans="1:31" ht="11.25">
      <c r="B72" s="17"/>
      <c r="M72" s="17"/>
    </row>
    <row r="73" spans="1:31" ht="11.25">
      <c r="B73" s="17"/>
      <c r="M73" s="17"/>
    </row>
    <row r="74" spans="1:31" ht="11.25">
      <c r="B74" s="17"/>
      <c r="M74" s="17"/>
    </row>
    <row r="75" spans="1:31" ht="11.25">
      <c r="B75" s="17"/>
      <c r="M75" s="17"/>
    </row>
    <row r="76" spans="1:31" s="2" customFormat="1" ht="12.75">
      <c r="A76" s="30"/>
      <c r="B76" s="35"/>
      <c r="C76" s="30"/>
      <c r="D76" s="136" t="s">
        <v>49</v>
      </c>
      <c r="E76" s="137"/>
      <c r="F76" s="138" t="s">
        <v>50</v>
      </c>
      <c r="G76" s="136" t="s">
        <v>49</v>
      </c>
      <c r="H76" s="137"/>
      <c r="I76" s="139"/>
      <c r="J76" s="140" t="s">
        <v>50</v>
      </c>
      <c r="K76" s="137"/>
      <c r="L76" s="137"/>
      <c r="M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43"/>
      <c r="C77" s="144"/>
      <c r="D77" s="144"/>
      <c r="E77" s="144"/>
      <c r="F77" s="144"/>
      <c r="G77" s="144"/>
      <c r="H77" s="144"/>
      <c r="I77" s="145"/>
      <c r="J77" s="145"/>
      <c r="K77" s="144"/>
      <c r="L77" s="144"/>
      <c r="M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46"/>
      <c r="C81" s="147"/>
      <c r="D81" s="147"/>
      <c r="E81" s="147"/>
      <c r="F81" s="147"/>
      <c r="G81" s="147"/>
      <c r="H81" s="147"/>
      <c r="I81" s="148"/>
      <c r="J81" s="148"/>
      <c r="K81" s="147"/>
      <c r="L81" s="147"/>
      <c r="M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0" t="s">
        <v>92</v>
      </c>
      <c r="D82" s="32"/>
      <c r="E82" s="32"/>
      <c r="F82" s="32"/>
      <c r="G82" s="32"/>
      <c r="H82" s="32"/>
      <c r="I82" s="107"/>
      <c r="J82" s="107"/>
      <c r="K82" s="32"/>
      <c r="L82" s="32"/>
      <c r="M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107"/>
      <c r="J83" s="107"/>
      <c r="K83" s="32"/>
      <c r="L83" s="32"/>
      <c r="M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6" t="s">
        <v>16</v>
      </c>
      <c r="D84" s="32"/>
      <c r="E84" s="32"/>
      <c r="F84" s="32"/>
      <c r="G84" s="32"/>
      <c r="H84" s="32"/>
      <c r="I84" s="107"/>
      <c r="J84" s="107"/>
      <c r="K84" s="32"/>
      <c r="L84" s="32"/>
      <c r="M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78" t="str">
        <f>E7</f>
        <v>Oprava TV v žst. Věžky</v>
      </c>
      <c r="F85" s="279"/>
      <c r="G85" s="279"/>
      <c r="H85" s="279"/>
      <c r="I85" s="107"/>
      <c r="J85" s="107"/>
      <c r="K85" s="32"/>
      <c r="L85" s="32"/>
      <c r="M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6" t="s">
        <v>88</v>
      </c>
      <c r="D86" s="32"/>
      <c r="E86" s="32"/>
      <c r="F86" s="32"/>
      <c r="G86" s="32"/>
      <c r="H86" s="32"/>
      <c r="I86" s="107"/>
      <c r="J86" s="107"/>
      <c r="K86" s="32"/>
      <c r="L86" s="32"/>
      <c r="M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44" t="str">
        <f>E9</f>
        <v>SO 01 - Trakční vedení</v>
      </c>
      <c r="F87" s="280"/>
      <c r="G87" s="280"/>
      <c r="H87" s="280"/>
      <c r="I87" s="107"/>
      <c r="J87" s="107"/>
      <c r="K87" s="32"/>
      <c r="L87" s="32"/>
      <c r="M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107"/>
      <c r="J88" s="107"/>
      <c r="K88" s="32"/>
      <c r="L88" s="32"/>
      <c r="M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6" t="s">
        <v>20</v>
      </c>
      <c r="D89" s="32"/>
      <c r="E89" s="32"/>
      <c r="F89" s="24" t="str">
        <f>F12</f>
        <v>ŽST Věžky</v>
      </c>
      <c r="G89" s="32"/>
      <c r="H89" s="32"/>
      <c r="I89" s="109" t="s">
        <v>22</v>
      </c>
      <c r="J89" s="111">
        <f>IF(J12="","",J12)</f>
        <v>0</v>
      </c>
      <c r="K89" s="32"/>
      <c r="L89" s="32"/>
      <c r="M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107"/>
      <c r="J90" s="107"/>
      <c r="K90" s="32"/>
      <c r="L90" s="32"/>
      <c r="M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6" t="s">
        <v>23</v>
      </c>
      <c r="D91" s="32"/>
      <c r="E91" s="32"/>
      <c r="F91" s="24" t="str">
        <f>E15</f>
        <v>SŽDC, s.o. - OŘ Olomouc SEE</v>
      </c>
      <c r="G91" s="32"/>
      <c r="H91" s="32"/>
      <c r="I91" s="109" t="s">
        <v>29</v>
      </c>
      <c r="J91" s="149" t="str">
        <f>E21</f>
        <v>Jiří Wlodaz</v>
      </c>
      <c r="K91" s="32"/>
      <c r="L91" s="32"/>
      <c r="M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6" t="s">
        <v>27</v>
      </c>
      <c r="D92" s="32"/>
      <c r="E92" s="32"/>
      <c r="F92" s="24" t="str">
        <f>IF(E18="","",E18)</f>
        <v>Vyplň údaj</v>
      </c>
      <c r="G92" s="32"/>
      <c r="H92" s="32"/>
      <c r="I92" s="109" t="s">
        <v>31</v>
      </c>
      <c r="J92" s="149" t="str">
        <f>E24</f>
        <v>Ing. Jaroslav Kypús</v>
      </c>
      <c r="K92" s="32"/>
      <c r="L92" s="32"/>
      <c r="M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107"/>
      <c r="J93" s="107"/>
      <c r="K93" s="32"/>
      <c r="L93" s="32"/>
      <c r="M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50" t="s">
        <v>93</v>
      </c>
      <c r="D94" s="151"/>
      <c r="E94" s="151"/>
      <c r="F94" s="151"/>
      <c r="G94" s="151"/>
      <c r="H94" s="151"/>
      <c r="I94" s="152" t="s">
        <v>94</v>
      </c>
      <c r="J94" s="152" t="s">
        <v>95</v>
      </c>
      <c r="K94" s="153" t="s">
        <v>96</v>
      </c>
      <c r="L94" s="151"/>
      <c r="M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107"/>
      <c r="J95" s="107"/>
      <c r="K95" s="32"/>
      <c r="L95" s="32"/>
      <c r="M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54" t="s">
        <v>97</v>
      </c>
      <c r="D96" s="32"/>
      <c r="E96" s="32"/>
      <c r="F96" s="32"/>
      <c r="G96" s="32"/>
      <c r="H96" s="32"/>
      <c r="I96" s="155">
        <f t="shared" ref="I96:J98" si="0">Q121</f>
        <v>0</v>
      </c>
      <c r="J96" s="155">
        <f t="shared" si="0"/>
        <v>0</v>
      </c>
      <c r="K96" s="79">
        <f>K121</f>
        <v>0</v>
      </c>
      <c r="L96" s="32"/>
      <c r="M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4" t="s">
        <v>98</v>
      </c>
    </row>
    <row r="97" spans="1:31" s="9" customFormat="1" ht="24.95" customHeight="1">
      <c r="B97" s="156"/>
      <c r="C97" s="157"/>
      <c r="D97" s="158" t="s">
        <v>99</v>
      </c>
      <c r="E97" s="159"/>
      <c r="F97" s="159"/>
      <c r="G97" s="159"/>
      <c r="H97" s="159"/>
      <c r="I97" s="160">
        <f t="shared" si="0"/>
        <v>0</v>
      </c>
      <c r="J97" s="160">
        <f t="shared" si="0"/>
        <v>0</v>
      </c>
      <c r="K97" s="161">
        <f>K122</f>
        <v>0</v>
      </c>
      <c r="L97" s="157"/>
      <c r="M97" s="162"/>
    </row>
    <row r="98" spans="1:31" s="10" customFormat="1" ht="19.899999999999999" customHeight="1">
      <c r="B98" s="163"/>
      <c r="C98" s="164"/>
      <c r="D98" s="165" t="s">
        <v>100</v>
      </c>
      <c r="E98" s="166"/>
      <c r="F98" s="166"/>
      <c r="G98" s="166"/>
      <c r="H98" s="166"/>
      <c r="I98" s="167">
        <f t="shared" si="0"/>
        <v>0</v>
      </c>
      <c r="J98" s="167">
        <f t="shared" si="0"/>
        <v>0</v>
      </c>
      <c r="K98" s="168">
        <f>K123</f>
        <v>0</v>
      </c>
      <c r="L98" s="164"/>
      <c r="M98" s="169"/>
    </row>
    <row r="99" spans="1:31" s="10" customFormat="1" ht="19.899999999999999" customHeight="1">
      <c r="B99" s="163"/>
      <c r="C99" s="164"/>
      <c r="D99" s="165" t="s">
        <v>101</v>
      </c>
      <c r="E99" s="166"/>
      <c r="F99" s="166"/>
      <c r="G99" s="166"/>
      <c r="H99" s="166"/>
      <c r="I99" s="167">
        <f>Q210</f>
        <v>0</v>
      </c>
      <c r="J99" s="167">
        <f>R210</f>
        <v>0</v>
      </c>
      <c r="K99" s="168">
        <f>K210</f>
        <v>0</v>
      </c>
      <c r="L99" s="164"/>
      <c r="M99" s="169"/>
    </row>
    <row r="100" spans="1:31" s="10" customFormat="1" ht="19.899999999999999" customHeight="1">
      <c r="B100" s="163"/>
      <c r="C100" s="164"/>
      <c r="D100" s="165" t="s">
        <v>102</v>
      </c>
      <c r="E100" s="166"/>
      <c r="F100" s="166"/>
      <c r="G100" s="166"/>
      <c r="H100" s="166"/>
      <c r="I100" s="167">
        <f>Q237</f>
        <v>0</v>
      </c>
      <c r="J100" s="167">
        <f>R237</f>
        <v>0</v>
      </c>
      <c r="K100" s="168">
        <f>K237</f>
        <v>0</v>
      </c>
      <c r="L100" s="164"/>
      <c r="M100" s="169"/>
    </row>
    <row r="101" spans="1:31" s="10" customFormat="1" ht="19.899999999999999" customHeight="1">
      <c r="B101" s="163"/>
      <c r="C101" s="164"/>
      <c r="D101" s="165" t="s">
        <v>103</v>
      </c>
      <c r="E101" s="166"/>
      <c r="F101" s="166"/>
      <c r="G101" s="166"/>
      <c r="H101" s="166"/>
      <c r="I101" s="167">
        <f>Q252</f>
        <v>0</v>
      </c>
      <c r="J101" s="167">
        <f>R252</f>
        <v>0</v>
      </c>
      <c r="K101" s="168">
        <f>K252</f>
        <v>0</v>
      </c>
      <c r="L101" s="164"/>
      <c r="M101" s="169"/>
    </row>
    <row r="102" spans="1:31" s="2" customFormat="1" ht="21.75" customHeight="1">
      <c r="A102" s="30"/>
      <c r="B102" s="31"/>
      <c r="C102" s="32"/>
      <c r="D102" s="32"/>
      <c r="E102" s="32"/>
      <c r="F102" s="32"/>
      <c r="G102" s="32"/>
      <c r="H102" s="32"/>
      <c r="I102" s="107"/>
      <c r="J102" s="107"/>
      <c r="K102" s="32"/>
      <c r="L102" s="32"/>
      <c r="M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50"/>
      <c r="C103" s="51"/>
      <c r="D103" s="51"/>
      <c r="E103" s="51"/>
      <c r="F103" s="51"/>
      <c r="G103" s="51"/>
      <c r="H103" s="51"/>
      <c r="I103" s="145"/>
      <c r="J103" s="145"/>
      <c r="K103" s="51"/>
      <c r="L103" s="51"/>
      <c r="M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52"/>
      <c r="C107" s="53"/>
      <c r="D107" s="53"/>
      <c r="E107" s="53"/>
      <c r="F107" s="53"/>
      <c r="G107" s="53"/>
      <c r="H107" s="53"/>
      <c r="I107" s="148"/>
      <c r="J107" s="148"/>
      <c r="K107" s="53"/>
      <c r="L107" s="53"/>
      <c r="M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20" t="s">
        <v>104</v>
      </c>
      <c r="D108" s="32"/>
      <c r="E108" s="32"/>
      <c r="F108" s="32"/>
      <c r="G108" s="32"/>
      <c r="H108" s="32"/>
      <c r="I108" s="107"/>
      <c r="J108" s="107"/>
      <c r="K108" s="32"/>
      <c r="L108" s="32"/>
      <c r="M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107"/>
      <c r="J109" s="107"/>
      <c r="K109" s="32"/>
      <c r="L109" s="32"/>
      <c r="M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6" t="s">
        <v>16</v>
      </c>
      <c r="D110" s="32"/>
      <c r="E110" s="32"/>
      <c r="F110" s="32"/>
      <c r="G110" s="32"/>
      <c r="H110" s="32"/>
      <c r="I110" s="107"/>
      <c r="J110" s="107"/>
      <c r="K110" s="32"/>
      <c r="L110" s="32"/>
      <c r="M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2"/>
      <c r="D111" s="32"/>
      <c r="E111" s="278" t="str">
        <f>E7</f>
        <v>Oprava TV v žst. Věžky</v>
      </c>
      <c r="F111" s="279"/>
      <c r="G111" s="279"/>
      <c r="H111" s="279"/>
      <c r="I111" s="107"/>
      <c r="J111" s="107"/>
      <c r="K111" s="32"/>
      <c r="L111" s="32"/>
      <c r="M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6" t="s">
        <v>88</v>
      </c>
      <c r="D112" s="32"/>
      <c r="E112" s="32"/>
      <c r="F112" s="32"/>
      <c r="G112" s="32"/>
      <c r="H112" s="32"/>
      <c r="I112" s="107"/>
      <c r="J112" s="107"/>
      <c r="K112" s="32"/>
      <c r="L112" s="32"/>
      <c r="M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2"/>
      <c r="D113" s="32"/>
      <c r="E113" s="244" t="str">
        <f>E9</f>
        <v>SO 01 - Trakční vedení</v>
      </c>
      <c r="F113" s="280"/>
      <c r="G113" s="280"/>
      <c r="H113" s="280"/>
      <c r="I113" s="107"/>
      <c r="J113" s="107"/>
      <c r="K113" s="32"/>
      <c r="L113" s="32"/>
      <c r="M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107"/>
      <c r="J114" s="107"/>
      <c r="K114" s="32"/>
      <c r="L114" s="32"/>
      <c r="M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6" t="s">
        <v>20</v>
      </c>
      <c r="D115" s="32"/>
      <c r="E115" s="32"/>
      <c r="F115" s="24" t="str">
        <f>F12</f>
        <v>ŽST Věžky</v>
      </c>
      <c r="G115" s="32"/>
      <c r="H115" s="32"/>
      <c r="I115" s="109" t="s">
        <v>22</v>
      </c>
      <c r="J115" s="111">
        <f>IF(J12="","",J12)</f>
        <v>0</v>
      </c>
      <c r="K115" s="32"/>
      <c r="L115" s="32"/>
      <c r="M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107"/>
      <c r="J116" s="107"/>
      <c r="K116" s="32"/>
      <c r="L116" s="32"/>
      <c r="M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6" t="s">
        <v>23</v>
      </c>
      <c r="D117" s="32"/>
      <c r="E117" s="32"/>
      <c r="F117" s="24" t="str">
        <f>E15</f>
        <v>SŽDC, s.o. - OŘ Olomouc SEE</v>
      </c>
      <c r="G117" s="32"/>
      <c r="H117" s="32"/>
      <c r="I117" s="109" t="s">
        <v>29</v>
      </c>
      <c r="J117" s="149" t="str">
        <f>E21</f>
        <v>Jiří Wlodaz</v>
      </c>
      <c r="K117" s="32"/>
      <c r="L117" s="32"/>
      <c r="M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6" t="s">
        <v>27</v>
      </c>
      <c r="D118" s="32"/>
      <c r="E118" s="32"/>
      <c r="F118" s="24" t="str">
        <f>IF(E18="","",E18)</f>
        <v>Vyplň údaj</v>
      </c>
      <c r="G118" s="32"/>
      <c r="H118" s="32"/>
      <c r="I118" s="109" t="s">
        <v>31</v>
      </c>
      <c r="J118" s="149" t="str">
        <f>E24</f>
        <v>Ing. Jaroslav Kypús</v>
      </c>
      <c r="K118" s="32"/>
      <c r="L118" s="32"/>
      <c r="M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107"/>
      <c r="J119" s="107"/>
      <c r="K119" s="32"/>
      <c r="L119" s="32"/>
      <c r="M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70"/>
      <c r="B120" s="171"/>
      <c r="C120" s="172" t="s">
        <v>105</v>
      </c>
      <c r="D120" s="173" t="s">
        <v>59</v>
      </c>
      <c r="E120" s="173" t="s">
        <v>55</v>
      </c>
      <c r="F120" s="173" t="s">
        <v>56</v>
      </c>
      <c r="G120" s="173" t="s">
        <v>106</v>
      </c>
      <c r="H120" s="173" t="s">
        <v>107</v>
      </c>
      <c r="I120" s="174" t="s">
        <v>108</v>
      </c>
      <c r="J120" s="174" t="s">
        <v>109</v>
      </c>
      <c r="K120" s="173" t="s">
        <v>96</v>
      </c>
      <c r="L120" s="175" t="s">
        <v>110</v>
      </c>
      <c r="M120" s="176"/>
      <c r="N120" s="70" t="s">
        <v>1</v>
      </c>
      <c r="O120" s="71" t="s">
        <v>38</v>
      </c>
      <c r="P120" s="71" t="s">
        <v>111</v>
      </c>
      <c r="Q120" s="71" t="s">
        <v>112</v>
      </c>
      <c r="R120" s="71" t="s">
        <v>113</v>
      </c>
      <c r="S120" s="71" t="s">
        <v>114</v>
      </c>
      <c r="T120" s="71" t="s">
        <v>115</v>
      </c>
      <c r="U120" s="71" t="s">
        <v>116</v>
      </c>
      <c r="V120" s="71" t="s">
        <v>117</v>
      </c>
      <c r="W120" s="71" t="s">
        <v>118</v>
      </c>
      <c r="X120" s="72" t="s">
        <v>119</v>
      </c>
      <c r="Y120" s="170"/>
      <c r="Z120" s="170"/>
      <c r="AA120" s="170"/>
      <c r="AB120" s="170"/>
      <c r="AC120" s="170"/>
      <c r="AD120" s="170"/>
      <c r="AE120" s="170"/>
    </row>
    <row r="121" spans="1:65" s="2" customFormat="1" ht="22.9" customHeight="1">
      <c r="A121" s="30"/>
      <c r="B121" s="31"/>
      <c r="C121" s="77" t="s">
        <v>120</v>
      </c>
      <c r="D121" s="32"/>
      <c r="E121" s="32"/>
      <c r="F121" s="32"/>
      <c r="G121" s="32"/>
      <c r="H121" s="32"/>
      <c r="I121" s="107"/>
      <c r="J121" s="107"/>
      <c r="K121" s="177">
        <f>BK121</f>
        <v>0</v>
      </c>
      <c r="L121" s="32"/>
      <c r="M121" s="35"/>
      <c r="N121" s="73"/>
      <c r="O121" s="178"/>
      <c r="P121" s="74"/>
      <c r="Q121" s="179">
        <f>Q122</f>
        <v>0</v>
      </c>
      <c r="R121" s="179">
        <f>R122</f>
        <v>0</v>
      </c>
      <c r="S121" s="74"/>
      <c r="T121" s="180">
        <f>T122</f>
        <v>0</v>
      </c>
      <c r="U121" s="74"/>
      <c r="V121" s="180">
        <f>V122</f>
        <v>0</v>
      </c>
      <c r="W121" s="74"/>
      <c r="X121" s="181">
        <f>X122</f>
        <v>0</v>
      </c>
      <c r="Y121" s="30"/>
      <c r="Z121" s="30"/>
      <c r="AA121" s="30"/>
      <c r="AB121" s="30"/>
      <c r="AC121" s="30"/>
      <c r="AD121" s="30"/>
      <c r="AE121" s="30"/>
      <c r="AT121" s="14" t="s">
        <v>75</v>
      </c>
      <c r="AU121" s="14" t="s">
        <v>98</v>
      </c>
      <c r="BK121" s="182">
        <f>BK122</f>
        <v>0</v>
      </c>
    </row>
    <row r="122" spans="1:65" s="12" customFormat="1" ht="25.9" customHeight="1">
      <c r="B122" s="183"/>
      <c r="C122" s="184"/>
      <c r="D122" s="185" t="s">
        <v>75</v>
      </c>
      <c r="E122" s="186" t="s">
        <v>121</v>
      </c>
      <c r="F122" s="186" t="s">
        <v>121</v>
      </c>
      <c r="G122" s="184"/>
      <c r="H122" s="184"/>
      <c r="I122" s="187"/>
      <c r="J122" s="187"/>
      <c r="K122" s="188">
        <f>BK122</f>
        <v>0</v>
      </c>
      <c r="L122" s="184"/>
      <c r="M122" s="189"/>
      <c r="N122" s="190"/>
      <c r="O122" s="191"/>
      <c r="P122" s="191"/>
      <c r="Q122" s="192">
        <f>Q123+Q210+Q237+Q252</f>
        <v>0</v>
      </c>
      <c r="R122" s="192">
        <f>R123+R210+R237+R252</f>
        <v>0</v>
      </c>
      <c r="S122" s="191"/>
      <c r="T122" s="193">
        <f>T123+T210+T237+T252</f>
        <v>0</v>
      </c>
      <c r="U122" s="191"/>
      <c r="V122" s="193">
        <f>V123+V210+V237+V252</f>
        <v>0</v>
      </c>
      <c r="W122" s="191"/>
      <c r="X122" s="194">
        <f>X123+X210+X237+X252</f>
        <v>0</v>
      </c>
      <c r="AR122" s="195" t="s">
        <v>84</v>
      </c>
      <c r="AT122" s="196" t="s">
        <v>75</v>
      </c>
      <c r="AU122" s="196" t="s">
        <v>76</v>
      </c>
      <c r="AY122" s="195" t="s">
        <v>122</v>
      </c>
      <c r="BK122" s="197">
        <f>BK123+BK210+BK237+BK252</f>
        <v>0</v>
      </c>
    </row>
    <row r="123" spans="1:65" s="12" customFormat="1" ht="22.9" customHeight="1">
      <c r="B123" s="183"/>
      <c r="C123" s="184"/>
      <c r="D123" s="185" t="s">
        <v>75</v>
      </c>
      <c r="E123" s="198" t="s">
        <v>123</v>
      </c>
      <c r="F123" s="198" t="s">
        <v>124</v>
      </c>
      <c r="G123" s="184"/>
      <c r="H123" s="184"/>
      <c r="I123" s="187"/>
      <c r="J123" s="187"/>
      <c r="K123" s="199">
        <f>BK123</f>
        <v>0</v>
      </c>
      <c r="L123" s="184"/>
      <c r="M123" s="189"/>
      <c r="N123" s="190"/>
      <c r="O123" s="191"/>
      <c r="P123" s="191"/>
      <c r="Q123" s="192">
        <f>SUM(Q124:Q209)</f>
        <v>0</v>
      </c>
      <c r="R123" s="192">
        <f>SUM(R124:R209)</f>
        <v>0</v>
      </c>
      <c r="S123" s="191"/>
      <c r="T123" s="193">
        <f>SUM(T124:T209)</f>
        <v>0</v>
      </c>
      <c r="U123" s="191"/>
      <c r="V123" s="193">
        <f>SUM(V124:V209)</f>
        <v>0</v>
      </c>
      <c r="W123" s="191"/>
      <c r="X123" s="194">
        <f>SUM(X124:X209)</f>
        <v>0</v>
      </c>
      <c r="AR123" s="195" t="s">
        <v>84</v>
      </c>
      <c r="AT123" s="196" t="s">
        <v>75</v>
      </c>
      <c r="AU123" s="196" t="s">
        <v>84</v>
      </c>
      <c r="AY123" s="195" t="s">
        <v>122</v>
      </c>
      <c r="BK123" s="197">
        <f>SUM(BK124:BK209)</f>
        <v>0</v>
      </c>
    </row>
    <row r="124" spans="1:65" s="2" customFormat="1" ht="24" customHeight="1">
      <c r="A124" s="30"/>
      <c r="B124" s="31"/>
      <c r="C124" s="200" t="s">
        <v>84</v>
      </c>
      <c r="D124" s="200" t="s">
        <v>125</v>
      </c>
      <c r="E124" s="201" t="s">
        <v>126</v>
      </c>
      <c r="F124" s="202" t="s">
        <v>127</v>
      </c>
      <c r="G124" s="203" t="s">
        <v>128</v>
      </c>
      <c r="H124" s="204">
        <v>13</v>
      </c>
      <c r="I124" s="205"/>
      <c r="J124" s="206"/>
      <c r="K124" s="204">
        <f>ROUND(P124*H124,2)</f>
        <v>0</v>
      </c>
      <c r="L124" s="202" t="s">
        <v>129</v>
      </c>
      <c r="M124" s="207"/>
      <c r="N124" s="208" t="s">
        <v>1</v>
      </c>
      <c r="O124" s="209" t="s">
        <v>39</v>
      </c>
      <c r="P124" s="210">
        <f>I124+J124</f>
        <v>0</v>
      </c>
      <c r="Q124" s="210">
        <f>ROUND(I124*H124,2)</f>
        <v>0</v>
      </c>
      <c r="R124" s="210">
        <f>ROUND(J124*H124,2)</f>
        <v>0</v>
      </c>
      <c r="S124" s="66"/>
      <c r="T124" s="211">
        <f>S124*H124</f>
        <v>0</v>
      </c>
      <c r="U124" s="211">
        <v>0</v>
      </c>
      <c r="V124" s="211">
        <f>U124*H124</f>
        <v>0</v>
      </c>
      <c r="W124" s="211">
        <v>0</v>
      </c>
      <c r="X124" s="212">
        <f>W124*H124</f>
        <v>0</v>
      </c>
      <c r="Y124" s="30"/>
      <c r="Z124" s="30"/>
      <c r="AA124" s="30"/>
      <c r="AB124" s="30"/>
      <c r="AC124" s="30"/>
      <c r="AD124" s="30"/>
      <c r="AE124" s="30"/>
      <c r="AR124" s="213" t="s">
        <v>130</v>
      </c>
      <c r="AT124" s="213" t="s">
        <v>125</v>
      </c>
      <c r="AU124" s="213" t="s">
        <v>86</v>
      </c>
      <c r="AY124" s="14" t="s">
        <v>122</v>
      </c>
      <c r="BE124" s="214">
        <f>IF(O124="základní",K124,0)</f>
        <v>0</v>
      </c>
      <c r="BF124" s="214">
        <f>IF(O124="snížená",K124,0)</f>
        <v>0</v>
      </c>
      <c r="BG124" s="214">
        <f>IF(O124="zákl. přenesená",K124,0)</f>
        <v>0</v>
      </c>
      <c r="BH124" s="214">
        <f>IF(O124="sníž. přenesená",K124,0)</f>
        <v>0</v>
      </c>
      <c r="BI124" s="214">
        <f>IF(O124="nulová",K124,0)</f>
        <v>0</v>
      </c>
      <c r="BJ124" s="14" t="s">
        <v>84</v>
      </c>
      <c r="BK124" s="214">
        <f>ROUND(P124*H124,2)</f>
        <v>0</v>
      </c>
      <c r="BL124" s="14" t="s">
        <v>130</v>
      </c>
      <c r="BM124" s="213" t="s">
        <v>131</v>
      </c>
    </row>
    <row r="125" spans="1:65" s="2" customFormat="1" ht="11.25">
      <c r="A125" s="30"/>
      <c r="B125" s="31"/>
      <c r="C125" s="32"/>
      <c r="D125" s="215" t="s">
        <v>132</v>
      </c>
      <c r="E125" s="32"/>
      <c r="F125" s="216" t="s">
        <v>127</v>
      </c>
      <c r="G125" s="32"/>
      <c r="H125" s="32"/>
      <c r="I125" s="107"/>
      <c r="J125" s="107"/>
      <c r="K125" s="32"/>
      <c r="L125" s="32"/>
      <c r="M125" s="35"/>
      <c r="N125" s="217"/>
      <c r="O125" s="218"/>
      <c r="P125" s="66"/>
      <c r="Q125" s="66"/>
      <c r="R125" s="66"/>
      <c r="S125" s="66"/>
      <c r="T125" s="66"/>
      <c r="U125" s="66"/>
      <c r="V125" s="66"/>
      <c r="W125" s="66"/>
      <c r="X125" s="67"/>
      <c r="Y125" s="30"/>
      <c r="Z125" s="30"/>
      <c r="AA125" s="30"/>
      <c r="AB125" s="30"/>
      <c r="AC125" s="30"/>
      <c r="AD125" s="30"/>
      <c r="AE125" s="30"/>
      <c r="AT125" s="14" t="s">
        <v>132</v>
      </c>
      <c r="AU125" s="14" t="s">
        <v>86</v>
      </c>
    </row>
    <row r="126" spans="1:65" s="2" customFormat="1" ht="24" customHeight="1">
      <c r="A126" s="30"/>
      <c r="B126" s="31"/>
      <c r="C126" s="219" t="s">
        <v>86</v>
      </c>
      <c r="D126" s="219" t="s">
        <v>133</v>
      </c>
      <c r="E126" s="220" t="s">
        <v>134</v>
      </c>
      <c r="F126" s="221" t="s">
        <v>135</v>
      </c>
      <c r="G126" s="222" t="s">
        <v>128</v>
      </c>
      <c r="H126" s="223">
        <v>13</v>
      </c>
      <c r="I126" s="224"/>
      <c r="J126" s="224"/>
      <c r="K126" s="223">
        <f>ROUND(P126*H126,2)</f>
        <v>0</v>
      </c>
      <c r="L126" s="221" t="s">
        <v>129</v>
      </c>
      <c r="M126" s="35"/>
      <c r="N126" s="225" t="s">
        <v>1</v>
      </c>
      <c r="O126" s="209" t="s">
        <v>39</v>
      </c>
      <c r="P126" s="210">
        <f>I126+J126</f>
        <v>0</v>
      </c>
      <c r="Q126" s="210">
        <f>ROUND(I126*H126,2)</f>
        <v>0</v>
      </c>
      <c r="R126" s="210">
        <f>ROUND(J126*H126,2)</f>
        <v>0</v>
      </c>
      <c r="S126" s="66"/>
      <c r="T126" s="211">
        <f>S126*H126</f>
        <v>0</v>
      </c>
      <c r="U126" s="211">
        <v>0</v>
      </c>
      <c r="V126" s="211">
        <f>U126*H126</f>
        <v>0</v>
      </c>
      <c r="W126" s="211">
        <v>0</v>
      </c>
      <c r="X126" s="212">
        <f>W126*H126</f>
        <v>0</v>
      </c>
      <c r="Y126" s="30"/>
      <c r="Z126" s="30"/>
      <c r="AA126" s="30"/>
      <c r="AB126" s="30"/>
      <c r="AC126" s="30"/>
      <c r="AD126" s="30"/>
      <c r="AE126" s="30"/>
      <c r="AR126" s="213" t="s">
        <v>136</v>
      </c>
      <c r="AT126" s="213" t="s">
        <v>133</v>
      </c>
      <c r="AU126" s="213" t="s">
        <v>86</v>
      </c>
      <c r="AY126" s="14" t="s">
        <v>122</v>
      </c>
      <c r="BE126" s="214">
        <f>IF(O126="základní",K126,0)</f>
        <v>0</v>
      </c>
      <c r="BF126" s="214">
        <f>IF(O126="snížená",K126,0)</f>
        <v>0</v>
      </c>
      <c r="BG126" s="214">
        <f>IF(O126="zákl. přenesená",K126,0)</f>
        <v>0</v>
      </c>
      <c r="BH126" s="214">
        <f>IF(O126="sníž. přenesená",K126,0)</f>
        <v>0</v>
      </c>
      <c r="BI126" s="214">
        <f>IF(O126="nulová",K126,0)</f>
        <v>0</v>
      </c>
      <c r="BJ126" s="14" t="s">
        <v>84</v>
      </c>
      <c r="BK126" s="214">
        <f>ROUND(P126*H126,2)</f>
        <v>0</v>
      </c>
      <c r="BL126" s="14" t="s">
        <v>136</v>
      </c>
      <c r="BM126" s="213" t="s">
        <v>137</v>
      </c>
    </row>
    <row r="127" spans="1:65" s="2" customFormat="1" ht="11.25">
      <c r="A127" s="30"/>
      <c r="B127" s="31"/>
      <c r="C127" s="32"/>
      <c r="D127" s="215" t="s">
        <v>132</v>
      </c>
      <c r="E127" s="32"/>
      <c r="F127" s="216" t="s">
        <v>135</v>
      </c>
      <c r="G127" s="32"/>
      <c r="H127" s="32"/>
      <c r="I127" s="107"/>
      <c r="J127" s="107"/>
      <c r="K127" s="32"/>
      <c r="L127" s="32"/>
      <c r="M127" s="35"/>
      <c r="N127" s="217"/>
      <c r="O127" s="218"/>
      <c r="P127" s="66"/>
      <c r="Q127" s="66"/>
      <c r="R127" s="66"/>
      <c r="S127" s="66"/>
      <c r="T127" s="66"/>
      <c r="U127" s="66"/>
      <c r="V127" s="66"/>
      <c r="W127" s="66"/>
      <c r="X127" s="67"/>
      <c r="Y127" s="30"/>
      <c r="Z127" s="30"/>
      <c r="AA127" s="30"/>
      <c r="AB127" s="30"/>
      <c r="AC127" s="30"/>
      <c r="AD127" s="30"/>
      <c r="AE127" s="30"/>
      <c r="AT127" s="14" t="s">
        <v>132</v>
      </c>
      <c r="AU127" s="14" t="s">
        <v>86</v>
      </c>
    </row>
    <row r="128" spans="1:65" s="2" customFormat="1" ht="24" customHeight="1">
      <c r="A128" s="30"/>
      <c r="B128" s="31"/>
      <c r="C128" s="200" t="s">
        <v>138</v>
      </c>
      <c r="D128" s="200" t="s">
        <v>125</v>
      </c>
      <c r="E128" s="201" t="s">
        <v>139</v>
      </c>
      <c r="F128" s="202" t="s">
        <v>140</v>
      </c>
      <c r="G128" s="203" t="s">
        <v>128</v>
      </c>
      <c r="H128" s="204">
        <v>13</v>
      </c>
      <c r="I128" s="205"/>
      <c r="J128" s="206"/>
      <c r="K128" s="204">
        <f>ROUND(P128*H128,2)</f>
        <v>0</v>
      </c>
      <c r="L128" s="202" t="s">
        <v>129</v>
      </c>
      <c r="M128" s="207"/>
      <c r="N128" s="208" t="s">
        <v>1</v>
      </c>
      <c r="O128" s="209" t="s">
        <v>39</v>
      </c>
      <c r="P128" s="210">
        <f>I128+J128</f>
        <v>0</v>
      </c>
      <c r="Q128" s="210">
        <f>ROUND(I128*H128,2)</f>
        <v>0</v>
      </c>
      <c r="R128" s="210">
        <f>ROUND(J128*H128,2)</f>
        <v>0</v>
      </c>
      <c r="S128" s="66"/>
      <c r="T128" s="211">
        <f>S128*H128</f>
        <v>0</v>
      </c>
      <c r="U128" s="211">
        <v>0</v>
      </c>
      <c r="V128" s="211">
        <f>U128*H128</f>
        <v>0</v>
      </c>
      <c r="W128" s="211">
        <v>0</v>
      </c>
      <c r="X128" s="212">
        <f>W128*H128</f>
        <v>0</v>
      </c>
      <c r="Y128" s="30"/>
      <c r="Z128" s="30"/>
      <c r="AA128" s="30"/>
      <c r="AB128" s="30"/>
      <c r="AC128" s="30"/>
      <c r="AD128" s="30"/>
      <c r="AE128" s="30"/>
      <c r="AR128" s="213" t="s">
        <v>141</v>
      </c>
      <c r="AT128" s="213" t="s">
        <v>125</v>
      </c>
      <c r="AU128" s="213" t="s">
        <v>86</v>
      </c>
      <c r="AY128" s="14" t="s">
        <v>122</v>
      </c>
      <c r="BE128" s="214">
        <f>IF(O128="základní",K128,0)</f>
        <v>0</v>
      </c>
      <c r="BF128" s="214">
        <f>IF(O128="snížená",K128,0)</f>
        <v>0</v>
      </c>
      <c r="BG128" s="214">
        <f>IF(O128="zákl. přenesená",K128,0)</f>
        <v>0</v>
      </c>
      <c r="BH128" s="214">
        <f>IF(O128="sníž. přenesená",K128,0)</f>
        <v>0</v>
      </c>
      <c r="BI128" s="214">
        <f>IF(O128="nulová",K128,0)</f>
        <v>0</v>
      </c>
      <c r="BJ128" s="14" t="s">
        <v>84</v>
      </c>
      <c r="BK128" s="214">
        <f>ROUND(P128*H128,2)</f>
        <v>0</v>
      </c>
      <c r="BL128" s="14" t="s">
        <v>136</v>
      </c>
      <c r="BM128" s="213" t="s">
        <v>142</v>
      </c>
    </row>
    <row r="129" spans="1:65" s="2" customFormat="1" ht="11.25">
      <c r="A129" s="30"/>
      <c r="B129" s="31"/>
      <c r="C129" s="32"/>
      <c r="D129" s="215" t="s">
        <v>132</v>
      </c>
      <c r="E129" s="32"/>
      <c r="F129" s="216" t="s">
        <v>140</v>
      </c>
      <c r="G129" s="32"/>
      <c r="H129" s="32"/>
      <c r="I129" s="107"/>
      <c r="J129" s="107"/>
      <c r="K129" s="32"/>
      <c r="L129" s="32"/>
      <c r="M129" s="35"/>
      <c r="N129" s="217"/>
      <c r="O129" s="218"/>
      <c r="P129" s="66"/>
      <c r="Q129" s="66"/>
      <c r="R129" s="66"/>
      <c r="S129" s="66"/>
      <c r="T129" s="66"/>
      <c r="U129" s="66"/>
      <c r="V129" s="66"/>
      <c r="W129" s="66"/>
      <c r="X129" s="67"/>
      <c r="Y129" s="30"/>
      <c r="Z129" s="30"/>
      <c r="AA129" s="30"/>
      <c r="AB129" s="30"/>
      <c r="AC129" s="30"/>
      <c r="AD129" s="30"/>
      <c r="AE129" s="30"/>
      <c r="AT129" s="14" t="s">
        <v>132</v>
      </c>
      <c r="AU129" s="14" t="s">
        <v>86</v>
      </c>
    </row>
    <row r="130" spans="1:65" s="2" customFormat="1" ht="24" customHeight="1">
      <c r="A130" s="30"/>
      <c r="B130" s="31"/>
      <c r="C130" s="219" t="s">
        <v>143</v>
      </c>
      <c r="D130" s="219" t="s">
        <v>133</v>
      </c>
      <c r="E130" s="220" t="s">
        <v>144</v>
      </c>
      <c r="F130" s="221" t="s">
        <v>145</v>
      </c>
      <c r="G130" s="222" t="s">
        <v>128</v>
      </c>
      <c r="H130" s="223">
        <v>13</v>
      </c>
      <c r="I130" s="224"/>
      <c r="J130" s="224"/>
      <c r="K130" s="223">
        <f>ROUND(P130*H130,2)</f>
        <v>0</v>
      </c>
      <c r="L130" s="221" t="s">
        <v>129</v>
      </c>
      <c r="M130" s="35"/>
      <c r="N130" s="225" t="s">
        <v>1</v>
      </c>
      <c r="O130" s="209" t="s">
        <v>39</v>
      </c>
      <c r="P130" s="210">
        <f>I130+J130</f>
        <v>0</v>
      </c>
      <c r="Q130" s="210">
        <f>ROUND(I130*H130,2)</f>
        <v>0</v>
      </c>
      <c r="R130" s="210">
        <f>ROUND(J130*H130,2)</f>
        <v>0</v>
      </c>
      <c r="S130" s="66"/>
      <c r="T130" s="211">
        <f>S130*H130</f>
        <v>0</v>
      </c>
      <c r="U130" s="211">
        <v>0</v>
      </c>
      <c r="V130" s="211">
        <f>U130*H130</f>
        <v>0</v>
      </c>
      <c r="W130" s="211">
        <v>0</v>
      </c>
      <c r="X130" s="212">
        <f>W130*H130</f>
        <v>0</v>
      </c>
      <c r="Y130" s="30"/>
      <c r="Z130" s="30"/>
      <c r="AA130" s="30"/>
      <c r="AB130" s="30"/>
      <c r="AC130" s="30"/>
      <c r="AD130" s="30"/>
      <c r="AE130" s="30"/>
      <c r="AR130" s="213" t="s">
        <v>136</v>
      </c>
      <c r="AT130" s="213" t="s">
        <v>133</v>
      </c>
      <c r="AU130" s="213" t="s">
        <v>86</v>
      </c>
      <c r="AY130" s="14" t="s">
        <v>122</v>
      </c>
      <c r="BE130" s="214">
        <f>IF(O130="základní",K130,0)</f>
        <v>0</v>
      </c>
      <c r="BF130" s="214">
        <f>IF(O130="snížená",K130,0)</f>
        <v>0</v>
      </c>
      <c r="BG130" s="214">
        <f>IF(O130="zákl. přenesená",K130,0)</f>
        <v>0</v>
      </c>
      <c r="BH130" s="214">
        <f>IF(O130="sníž. přenesená",K130,0)</f>
        <v>0</v>
      </c>
      <c r="BI130" s="214">
        <f>IF(O130="nulová",K130,0)</f>
        <v>0</v>
      </c>
      <c r="BJ130" s="14" t="s">
        <v>84</v>
      </c>
      <c r="BK130" s="214">
        <f>ROUND(P130*H130,2)</f>
        <v>0</v>
      </c>
      <c r="BL130" s="14" t="s">
        <v>136</v>
      </c>
      <c r="BM130" s="213" t="s">
        <v>146</v>
      </c>
    </row>
    <row r="131" spans="1:65" s="2" customFormat="1" ht="11.25">
      <c r="A131" s="30"/>
      <c r="B131" s="31"/>
      <c r="C131" s="32"/>
      <c r="D131" s="215" t="s">
        <v>132</v>
      </c>
      <c r="E131" s="32"/>
      <c r="F131" s="216" t="s">
        <v>145</v>
      </c>
      <c r="G131" s="32"/>
      <c r="H131" s="32"/>
      <c r="I131" s="107"/>
      <c r="J131" s="107"/>
      <c r="K131" s="32"/>
      <c r="L131" s="32"/>
      <c r="M131" s="35"/>
      <c r="N131" s="217"/>
      <c r="O131" s="218"/>
      <c r="P131" s="66"/>
      <c r="Q131" s="66"/>
      <c r="R131" s="66"/>
      <c r="S131" s="66"/>
      <c r="T131" s="66"/>
      <c r="U131" s="66"/>
      <c r="V131" s="66"/>
      <c r="W131" s="66"/>
      <c r="X131" s="67"/>
      <c r="Y131" s="30"/>
      <c r="Z131" s="30"/>
      <c r="AA131" s="30"/>
      <c r="AB131" s="30"/>
      <c r="AC131" s="30"/>
      <c r="AD131" s="30"/>
      <c r="AE131" s="30"/>
      <c r="AT131" s="14" t="s">
        <v>132</v>
      </c>
      <c r="AU131" s="14" t="s">
        <v>86</v>
      </c>
    </row>
    <row r="132" spans="1:65" s="2" customFormat="1" ht="24" customHeight="1">
      <c r="A132" s="30"/>
      <c r="B132" s="31"/>
      <c r="C132" s="200" t="s">
        <v>147</v>
      </c>
      <c r="D132" s="200" t="s">
        <v>125</v>
      </c>
      <c r="E132" s="201" t="s">
        <v>148</v>
      </c>
      <c r="F132" s="202" t="s">
        <v>149</v>
      </c>
      <c r="G132" s="203" t="s">
        <v>128</v>
      </c>
      <c r="H132" s="204">
        <v>13</v>
      </c>
      <c r="I132" s="205"/>
      <c r="J132" s="206"/>
      <c r="K132" s="204">
        <f>ROUND(P132*H132,2)</f>
        <v>0</v>
      </c>
      <c r="L132" s="202" t="s">
        <v>129</v>
      </c>
      <c r="M132" s="207"/>
      <c r="N132" s="208" t="s">
        <v>1</v>
      </c>
      <c r="O132" s="209" t="s">
        <v>39</v>
      </c>
      <c r="P132" s="210">
        <f>I132+J132</f>
        <v>0</v>
      </c>
      <c r="Q132" s="210">
        <f>ROUND(I132*H132,2)</f>
        <v>0</v>
      </c>
      <c r="R132" s="210">
        <f>ROUND(J132*H132,2)</f>
        <v>0</v>
      </c>
      <c r="S132" s="66"/>
      <c r="T132" s="211">
        <f>S132*H132</f>
        <v>0</v>
      </c>
      <c r="U132" s="211">
        <v>0</v>
      </c>
      <c r="V132" s="211">
        <f>U132*H132</f>
        <v>0</v>
      </c>
      <c r="W132" s="211">
        <v>0</v>
      </c>
      <c r="X132" s="212">
        <f>W132*H132</f>
        <v>0</v>
      </c>
      <c r="Y132" s="30"/>
      <c r="Z132" s="30"/>
      <c r="AA132" s="30"/>
      <c r="AB132" s="30"/>
      <c r="AC132" s="30"/>
      <c r="AD132" s="30"/>
      <c r="AE132" s="30"/>
      <c r="AR132" s="213" t="s">
        <v>130</v>
      </c>
      <c r="AT132" s="213" t="s">
        <v>125</v>
      </c>
      <c r="AU132" s="213" t="s">
        <v>86</v>
      </c>
      <c r="AY132" s="14" t="s">
        <v>122</v>
      </c>
      <c r="BE132" s="214">
        <f>IF(O132="základní",K132,0)</f>
        <v>0</v>
      </c>
      <c r="BF132" s="214">
        <f>IF(O132="snížená",K132,0)</f>
        <v>0</v>
      </c>
      <c r="BG132" s="214">
        <f>IF(O132="zákl. přenesená",K132,0)</f>
        <v>0</v>
      </c>
      <c r="BH132" s="214">
        <f>IF(O132="sníž. přenesená",K132,0)</f>
        <v>0</v>
      </c>
      <c r="BI132" s="214">
        <f>IF(O132="nulová",K132,0)</f>
        <v>0</v>
      </c>
      <c r="BJ132" s="14" t="s">
        <v>84</v>
      </c>
      <c r="BK132" s="214">
        <f>ROUND(P132*H132,2)</f>
        <v>0</v>
      </c>
      <c r="BL132" s="14" t="s">
        <v>130</v>
      </c>
      <c r="BM132" s="213" t="s">
        <v>150</v>
      </c>
    </row>
    <row r="133" spans="1:65" s="2" customFormat="1" ht="11.25">
      <c r="A133" s="30"/>
      <c r="B133" s="31"/>
      <c r="C133" s="32"/>
      <c r="D133" s="215" t="s">
        <v>132</v>
      </c>
      <c r="E133" s="32"/>
      <c r="F133" s="216" t="s">
        <v>149</v>
      </c>
      <c r="G133" s="32"/>
      <c r="H133" s="32"/>
      <c r="I133" s="107"/>
      <c r="J133" s="107"/>
      <c r="K133" s="32"/>
      <c r="L133" s="32"/>
      <c r="M133" s="35"/>
      <c r="N133" s="217"/>
      <c r="O133" s="218"/>
      <c r="P133" s="66"/>
      <c r="Q133" s="66"/>
      <c r="R133" s="66"/>
      <c r="S133" s="66"/>
      <c r="T133" s="66"/>
      <c r="U133" s="66"/>
      <c r="V133" s="66"/>
      <c r="W133" s="66"/>
      <c r="X133" s="67"/>
      <c r="Y133" s="30"/>
      <c r="Z133" s="30"/>
      <c r="AA133" s="30"/>
      <c r="AB133" s="30"/>
      <c r="AC133" s="30"/>
      <c r="AD133" s="30"/>
      <c r="AE133" s="30"/>
      <c r="AT133" s="14" t="s">
        <v>132</v>
      </c>
      <c r="AU133" s="14" t="s">
        <v>86</v>
      </c>
    </row>
    <row r="134" spans="1:65" s="2" customFormat="1" ht="24" customHeight="1">
      <c r="A134" s="30"/>
      <c r="B134" s="31"/>
      <c r="C134" s="219" t="s">
        <v>151</v>
      </c>
      <c r="D134" s="219" t="s">
        <v>133</v>
      </c>
      <c r="E134" s="220" t="s">
        <v>152</v>
      </c>
      <c r="F134" s="221" t="s">
        <v>153</v>
      </c>
      <c r="G134" s="222" t="s">
        <v>128</v>
      </c>
      <c r="H134" s="223">
        <v>13</v>
      </c>
      <c r="I134" s="224"/>
      <c r="J134" s="224"/>
      <c r="K134" s="223">
        <f>ROUND(P134*H134,2)</f>
        <v>0</v>
      </c>
      <c r="L134" s="221" t="s">
        <v>129</v>
      </c>
      <c r="M134" s="35"/>
      <c r="N134" s="225" t="s">
        <v>1</v>
      </c>
      <c r="O134" s="209" t="s">
        <v>39</v>
      </c>
      <c r="P134" s="210">
        <f>I134+J134</f>
        <v>0</v>
      </c>
      <c r="Q134" s="210">
        <f>ROUND(I134*H134,2)</f>
        <v>0</v>
      </c>
      <c r="R134" s="210">
        <f>ROUND(J134*H134,2)</f>
        <v>0</v>
      </c>
      <c r="S134" s="66"/>
      <c r="T134" s="211">
        <f>S134*H134</f>
        <v>0</v>
      </c>
      <c r="U134" s="211">
        <v>0</v>
      </c>
      <c r="V134" s="211">
        <f>U134*H134</f>
        <v>0</v>
      </c>
      <c r="W134" s="211">
        <v>0</v>
      </c>
      <c r="X134" s="212">
        <f>W134*H134</f>
        <v>0</v>
      </c>
      <c r="Y134" s="30"/>
      <c r="Z134" s="30"/>
      <c r="AA134" s="30"/>
      <c r="AB134" s="30"/>
      <c r="AC134" s="30"/>
      <c r="AD134" s="30"/>
      <c r="AE134" s="30"/>
      <c r="AR134" s="213" t="s">
        <v>136</v>
      </c>
      <c r="AT134" s="213" t="s">
        <v>133</v>
      </c>
      <c r="AU134" s="213" t="s">
        <v>86</v>
      </c>
      <c r="AY134" s="14" t="s">
        <v>122</v>
      </c>
      <c r="BE134" s="214">
        <f>IF(O134="základní",K134,0)</f>
        <v>0</v>
      </c>
      <c r="BF134" s="214">
        <f>IF(O134="snížená",K134,0)</f>
        <v>0</v>
      </c>
      <c r="BG134" s="214">
        <f>IF(O134="zákl. přenesená",K134,0)</f>
        <v>0</v>
      </c>
      <c r="BH134" s="214">
        <f>IF(O134="sníž. přenesená",K134,0)</f>
        <v>0</v>
      </c>
      <c r="BI134" s="214">
        <f>IF(O134="nulová",K134,0)</f>
        <v>0</v>
      </c>
      <c r="BJ134" s="14" t="s">
        <v>84</v>
      </c>
      <c r="BK134" s="214">
        <f>ROUND(P134*H134,2)</f>
        <v>0</v>
      </c>
      <c r="BL134" s="14" t="s">
        <v>136</v>
      </c>
      <c r="BM134" s="213" t="s">
        <v>154</v>
      </c>
    </row>
    <row r="135" spans="1:65" s="2" customFormat="1" ht="11.25">
      <c r="A135" s="30"/>
      <c r="B135" s="31"/>
      <c r="C135" s="32"/>
      <c r="D135" s="215" t="s">
        <v>132</v>
      </c>
      <c r="E135" s="32"/>
      <c r="F135" s="216" t="s">
        <v>153</v>
      </c>
      <c r="G135" s="32"/>
      <c r="H135" s="32"/>
      <c r="I135" s="107"/>
      <c r="J135" s="107"/>
      <c r="K135" s="32"/>
      <c r="L135" s="32"/>
      <c r="M135" s="35"/>
      <c r="N135" s="217"/>
      <c r="O135" s="218"/>
      <c r="P135" s="66"/>
      <c r="Q135" s="66"/>
      <c r="R135" s="66"/>
      <c r="S135" s="66"/>
      <c r="T135" s="66"/>
      <c r="U135" s="66"/>
      <c r="V135" s="66"/>
      <c r="W135" s="66"/>
      <c r="X135" s="67"/>
      <c r="Y135" s="30"/>
      <c r="Z135" s="30"/>
      <c r="AA135" s="30"/>
      <c r="AB135" s="30"/>
      <c r="AC135" s="30"/>
      <c r="AD135" s="30"/>
      <c r="AE135" s="30"/>
      <c r="AT135" s="14" t="s">
        <v>132</v>
      </c>
      <c r="AU135" s="14" t="s">
        <v>86</v>
      </c>
    </row>
    <row r="136" spans="1:65" s="2" customFormat="1" ht="24" customHeight="1">
      <c r="A136" s="30"/>
      <c r="B136" s="31"/>
      <c r="C136" s="200" t="s">
        <v>155</v>
      </c>
      <c r="D136" s="200" t="s">
        <v>125</v>
      </c>
      <c r="E136" s="201" t="s">
        <v>156</v>
      </c>
      <c r="F136" s="202" t="s">
        <v>157</v>
      </c>
      <c r="G136" s="203" t="s">
        <v>128</v>
      </c>
      <c r="H136" s="204">
        <v>26</v>
      </c>
      <c r="I136" s="205"/>
      <c r="J136" s="206"/>
      <c r="K136" s="204">
        <f>ROUND(P136*H136,2)</f>
        <v>0</v>
      </c>
      <c r="L136" s="202" t="s">
        <v>129</v>
      </c>
      <c r="M136" s="207"/>
      <c r="N136" s="208" t="s">
        <v>1</v>
      </c>
      <c r="O136" s="209" t="s">
        <v>39</v>
      </c>
      <c r="P136" s="210">
        <f>I136+J136</f>
        <v>0</v>
      </c>
      <c r="Q136" s="210">
        <f>ROUND(I136*H136,2)</f>
        <v>0</v>
      </c>
      <c r="R136" s="210">
        <f>ROUND(J136*H136,2)</f>
        <v>0</v>
      </c>
      <c r="S136" s="66"/>
      <c r="T136" s="211">
        <f>S136*H136</f>
        <v>0</v>
      </c>
      <c r="U136" s="211">
        <v>0</v>
      </c>
      <c r="V136" s="211">
        <f>U136*H136</f>
        <v>0</v>
      </c>
      <c r="W136" s="211">
        <v>0</v>
      </c>
      <c r="X136" s="212">
        <f>W136*H136</f>
        <v>0</v>
      </c>
      <c r="Y136" s="30"/>
      <c r="Z136" s="30"/>
      <c r="AA136" s="30"/>
      <c r="AB136" s="30"/>
      <c r="AC136" s="30"/>
      <c r="AD136" s="30"/>
      <c r="AE136" s="30"/>
      <c r="AR136" s="213" t="s">
        <v>130</v>
      </c>
      <c r="AT136" s="213" t="s">
        <v>125</v>
      </c>
      <c r="AU136" s="213" t="s">
        <v>86</v>
      </c>
      <c r="AY136" s="14" t="s">
        <v>122</v>
      </c>
      <c r="BE136" s="214">
        <f>IF(O136="základní",K136,0)</f>
        <v>0</v>
      </c>
      <c r="BF136" s="214">
        <f>IF(O136="snížená",K136,0)</f>
        <v>0</v>
      </c>
      <c r="BG136" s="214">
        <f>IF(O136="zákl. přenesená",K136,0)</f>
        <v>0</v>
      </c>
      <c r="BH136" s="214">
        <f>IF(O136="sníž. přenesená",K136,0)</f>
        <v>0</v>
      </c>
      <c r="BI136" s="214">
        <f>IF(O136="nulová",K136,0)</f>
        <v>0</v>
      </c>
      <c r="BJ136" s="14" t="s">
        <v>84</v>
      </c>
      <c r="BK136" s="214">
        <f>ROUND(P136*H136,2)</f>
        <v>0</v>
      </c>
      <c r="BL136" s="14" t="s">
        <v>130</v>
      </c>
      <c r="BM136" s="213" t="s">
        <v>158</v>
      </c>
    </row>
    <row r="137" spans="1:65" s="2" customFormat="1" ht="19.5">
      <c r="A137" s="30"/>
      <c r="B137" s="31"/>
      <c r="C137" s="32"/>
      <c r="D137" s="215" t="s">
        <v>132</v>
      </c>
      <c r="E137" s="32"/>
      <c r="F137" s="216" t="s">
        <v>157</v>
      </c>
      <c r="G137" s="32"/>
      <c r="H137" s="32"/>
      <c r="I137" s="107"/>
      <c r="J137" s="107"/>
      <c r="K137" s="32"/>
      <c r="L137" s="32"/>
      <c r="M137" s="35"/>
      <c r="N137" s="217"/>
      <c r="O137" s="218"/>
      <c r="P137" s="66"/>
      <c r="Q137" s="66"/>
      <c r="R137" s="66"/>
      <c r="S137" s="66"/>
      <c r="T137" s="66"/>
      <c r="U137" s="66"/>
      <c r="V137" s="66"/>
      <c r="W137" s="66"/>
      <c r="X137" s="67"/>
      <c r="Y137" s="30"/>
      <c r="Z137" s="30"/>
      <c r="AA137" s="30"/>
      <c r="AB137" s="30"/>
      <c r="AC137" s="30"/>
      <c r="AD137" s="30"/>
      <c r="AE137" s="30"/>
      <c r="AT137" s="14" t="s">
        <v>132</v>
      </c>
      <c r="AU137" s="14" t="s">
        <v>86</v>
      </c>
    </row>
    <row r="138" spans="1:65" s="2" customFormat="1" ht="24" customHeight="1">
      <c r="A138" s="30"/>
      <c r="B138" s="31"/>
      <c r="C138" s="219" t="s">
        <v>159</v>
      </c>
      <c r="D138" s="219" t="s">
        <v>133</v>
      </c>
      <c r="E138" s="220" t="s">
        <v>160</v>
      </c>
      <c r="F138" s="221" t="s">
        <v>161</v>
      </c>
      <c r="G138" s="222" t="s">
        <v>128</v>
      </c>
      <c r="H138" s="223">
        <v>26</v>
      </c>
      <c r="I138" s="224"/>
      <c r="J138" s="224"/>
      <c r="K138" s="223">
        <f>ROUND(P138*H138,2)</f>
        <v>0</v>
      </c>
      <c r="L138" s="221" t="s">
        <v>129</v>
      </c>
      <c r="M138" s="35"/>
      <c r="N138" s="225" t="s">
        <v>1</v>
      </c>
      <c r="O138" s="209" t="s">
        <v>39</v>
      </c>
      <c r="P138" s="210">
        <f>I138+J138</f>
        <v>0</v>
      </c>
      <c r="Q138" s="210">
        <f>ROUND(I138*H138,2)</f>
        <v>0</v>
      </c>
      <c r="R138" s="210">
        <f>ROUND(J138*H138,2)</f>
        <v>0</v>
      </c>
      <c r="S138" s="66"/>
      <c r="T138" s="211">
        <f>S138*H138</f>
        <v>0</v>
      </c>
      <c r="U138" s="211">
        <v>0</v>
      </c>
      <c r="V138" s="211">
        <f>U138*H138</f>
        <v>0</v>
      </c>
      <c r="W138" s="211">
        <v>0</v>
      </c>
      <c r="X138" s="212">
        <f>W138*H138</f>
        <v>0</v>
      </c>
      <c r="Y138" s="30"/>
      <c r="Z138" s="30"/>
      <c r="AA138" s="30"/>
      <c r="AB138" s="30"/>
      <c r="AC138" s="30"/>
      <c r="AD138" s="30"/>
      <c r="AE138" s="30"/>
      <c r="AR138" s="213" t="s">
        <v>136</v>
      </c>
      <c r="AT138" s="213" t="s">
        <v>133</v>
      </c>
      <c r="AU138" s="213" t="s">
        <v>86</v>
      </c>
      <c r="AY138" s="14" t="s">
        <v>122</v>
      </c>
      <c r="BE138" s="214">
        <f>IF(O138="základní",K138,0)</f>
        <v>0</v>
      </c>
      <c r="BF138" s="214">
        <f>IF(O138="snížená",K138,0)</f>
        <v>0</v>
      </c>
      <c r="BG138" s="214">
        <f>IF(O138="zákl. přenesená",K138,0)</f>
        <v>0</v>
      </c>
      <c r="BH138" s="214">
        <f>IF(O138="sníž. přenesená",K138,0)</f>
        <v>0</v>
      </c>
      <c r="BI138" s="214">
        <f>IF(O138="nulová",K138,0)</f>
        <v>0</v>
      </c>
      <c r="BJ138" s="14" t="s">
        <v>84</v>
      </c>
      <c r="BK138" s="214">
        <f>ROUND(P138*H138,2)</f>
        <v>0</v>
      </c>
      <c r="BL138" s="14" t="s">
        <v>136</v>
      </c>
      <c r="BM138" s="213" t="s">
        <v>162</v>
      </c>
    </row>
    <row r="139" spans="1:65" s="2" customFormat="1" ht="11.25">
      <c r="A139" s="30"/>
      <c r="B139" s="31"/>
      <c r="C139" s="32"/>
      <c r="D139" s="215" t="s">
        <v>132</v>
      </c>
      <c r="E139" s="32"/>
      <c r="F139" s="216" t="s">
        <v>161</v>
      </c>
      <c r="G139" s="32"/>
      <c r="H139" s="32"/>
      <c r="I139" s="107"/>
      <c r="J139" s="107"/>
      <c r="K139" s="32"/>
      <c r="L139" s="32"/>
      <c r="M139" s="35"/>
      <c r="N139" s="217"/>
      <c r="O139" s="218"/>
      <c r="P139" s="66"/>
      <c r="Q139" s="66"/>
      <c r="R139" s="66"/>
      <c r="S139" s="66"/>
      <c r="T139" s="66"/>
      <c r="U139" s="66"/>
      <c r="V139" s="66"/>
      <c r="W139" s="66"/>
      <c r="X139" s="67"/>
      <c r="Y139" s="30"/>
      <c r="Z139" s="30"/>
      <c r="AA139" s="30"/>
      <c r="AB139" s="30"/>
      <c r="AC139" s="30"/>
      <c r="AD139" s="30"/>
      <c r="AE139" s="30"/>
      <c r="AT139" s="14" t="s">
        <v>132</v>
      </c>
      <c r="AU139" s="14" t="s">
        <v>86</v>
      </c>
    </row>
    <row r="140" spans="1:65" s="2" customFormat="1" ht="24" customHeight="1">
      <c r="A140" s="30"/>
      <c r="B140" s="31"/>
      <c r="C140" s="200" t="s">
        <v>163</v>
      </c>
      <c r="D140" s="200" t="s">
        <v>125</v>
      </c>
      <c r="E140" s="201" t="s">
        <v>164</v>
      </c>
      <c r="F140" s="202" t="s">
        <v>165</v>
      </c>
      <c r="G140" s="203" t="s">
        <v>128</v>
      </c>
      <c r="H140" s="204">
        <v>13</v>
      </c>
      <c r="I140" s="205"/>
      <c r="J140" s="206"/>
      <c r="K140" s="204">
        <f>ROUND(P140*H140,2)</f>
        <v>0</v>
      </c>
      <c r="L140" s="202" t="s">
        <v>129</v>
      </c>
      <c r="M140" s="207"/>
      <c r="N140" s="208" t="s">
        <v>1</v>
      </c>
      <c r="O140" s="209" t="s">
        <v>39</v>
      </c>
      <c r="P140" s="210">
        <f>I140+J140</f>
        <v>0</v>
      </c>
      <c r="Q140" s="210">
        <f>ROUND(I140*H140,2)</f>
        <v>0</v>
      </c>
      <c r="R140" s="210">
        <f>ROUND(J140*H140,2)</f>
        <v>0</v>
      </c>
      <c r="S140" s="66"/>
      <c r="T140" s="211">
        <f>S140*H140</f>
        <v>0</v>
      </c>
      <c r="U140" s="211">
        <v>0</v>
      </c>
      <c r="V140" s="211">
        <f>U140*H140</f>
        <v>0</v>
      </c>
      <c r="W140" s="211">
        <v>0</v>
      </c>
      <c r="X140" s="212">
        <f>W140*H140</f>
        <v>0</v>
      </c>
      <c r="Y140" s="30"/>
      <c r="Z140" s="30"/>
      <c r="AA140" s="30"/>
      <c r="AB140" s="30"/>
      <c r="AC140" s="30"/>
      <c r="AD140" s="30"/>
      <c r="AE140" s="30"/>
      <c r="AR140" s="213" t="s">
        <v>130</v>
      </c>
      <c r="AT140" s="213" t="s">
        <v>125</v>
      </c>
      <c r="AU140" s="213" t="s">
        <v>86</v>
      </c>
      <c r="AY140" s="14" t="s">
        <v>122</v>
      </c>
      <c r="BE140" s="214">
        <f>IF(O140="základní",K140,0)</f>
        <v>0</v>
      </c>
      <c r="BF140" s="214">
        <f>IF(O140="snížená",K140,0)</f>
        <v>0</v>
      </c>
      <c r="BG140" s="214">
        <f>IF(O140="zákl. přenesená",K140,0)</f>
        <v>0</v>
      </c>
      <c r="BH140" s="214">
        <f>IF(O140="sníž. přenesená",K140,0)</f>
        <v>0</v>
      </c>
      <c r="BI140" s="214">
        <f>IF(O140="nulová",K140,0)</f>
        <v>0</v>
      </c>
      <c r="BJ140" s="14" t="s">
        <v>84</v>
      </c>
      <c r="BK140" s="214">
        <f>ROUND(P140*H140,2)</f>
        <v>0</v>
      </c>
      <c r="BL140" s="14" t="s">
        <v>130</v>
      </c>
      <c r="BM140" s="213" t="s">
        <v>166</v>
      </c>
    </row>
    <row r="141" spans="1:65" s="2" customFormat="1" ht="19.5">
      <c r="A141" s="30"/>
      <c r="B141" s="31"/>
      <c r="C141" s="32"/>
      <c r="D141" s="215" t="s">
        <v>132</v>
      </c>
      <c r="E141" s="32"/>
      <c r="F141" s="216" t="s">
        <v>165</v>
      </c>
      <c r="G141" s="32"/>
      <c r="H141" s="32"/>
      <c r="I141" s="107"/>
      <c r="J141" s="107"/>
      <c r="K141" s="32"/>
      <c r="L141" s="32"/>
      <c r="M141" s="35"/>
      <c r="N141" s="217"/>
      <c r="O141" s="218"/>
      <c r="P141" s="66"/>
      <c r="Q141" s="66"/>
      <c r="R141" s="66"/>
      <c r="S141" s="66"/>
      <c r="T141" s="66"/>
      <c r="U141" s="66"/>
      <c r="V141" s="66"/>
      <c r="W141" s="66"/>
      <c r="X141" s="67"/>
      <c r="Y141" s="30"/>
      <c r="Z141" s="30"/>
      <c r="AA141" s="30"/>
      <c r="AB141" s="30"/>
      <c r="AC141" s="30"/>
      <c r="AD141" s="30"/>
      <c r="AE141" s="30"/>
      <c r="AT141" s="14" t="s">
        <v>132</v>
      </c>
      <c r="AU141" s="14" t="s">
        <v>86</v>
      </c>
    </row>
    <row r="142" spans="1:65" s="2" customFormat="1" ht="24" customHeight="1">
      <c r="A142" s="30"/>
      <c r="B142" s="31"/>
      <c r="C142" s="219" t="s">
        <v>167</v>
      </c>
      <c r="D142" s="219" t="s">
        <v>133</v>
      </c>
      <c r="E142" s="220" t="s">
        <v>168</v>
      </c>
      <c r="F142" s="221" t="s">
        <v>169</v>
      </c>
      <c r="G142" s="222" t="s">
        <v>128</v>
      </c>
      <c r="H142" s="223">
        <v>26</v>
      </c>
      <c r="I142" s="224"/>
      <c r="J142" s="224"/>
      <c r="K142" s="223">
        <f>ROUND(P142*H142,2)</f>
        <v>0</v>
      </c>
      <c r="L142" s="221" t="s">
        <v>129</v>
      </c>
      <c r="M142" s="35"/>
      <c r="N142" s="225" t="s">
        <v>1</v>
      </c>
      <c r="O142" s="209" t="s">
        <v>39</v>
      </c>
      <c r="P142" s="210">
        <f>I142+J142</f>
        <v>0</v>
      </c>
      <c r="Q142" s="210">
        <f>ROUND(I142*H142,2)</f>
        <v>0</v>
      </c>
      <c r="R142" s="210">
        <f>ROUND(J142*H142,2)</f>
        <v>0</v>
      </c>
      <c r="S142" s="66"/>
      <c r="T142" s="211">
        <f>S142*H142</f>
        <v>0</v>
      </c>
      <c r="U142" s="211">
        <v>0</v>
      </c>
      <c r="V142" s="211">
        <f>U142*H142</f>
        <v>0</v>
      </c>
      <c r="W142" s="211">
        <v>0</v>
      </c>
      <c r="X142" s="212">
        <f>W142*H142</f>
        <v>0</v>
      </c>
      <c r="Y142" s="30"/>
      <c r="Z142" s="30"/>
      <c r="AA142" s="30"/>
      <c r="AB142" s="30"/>
      <c r="AC142" s="30"/>
      <c r="AD142" s="30"/>
      <c r="AE142" s="30"/>
      <c r="AR142" s="213" t="s">
        <v>136</v>
      </c>
      <c r="AT142" s="213" t="s">
        <v>133</v>
      </c>
      <c r="AU142" s="213" t="s">
        <v>86</v>
      </c>
      <c r="AY142" s="14" t="s">
        <v>122</v>
      </c>
      <c r="BE142" s="214">
        <f>IF(O142="základní",K142,0)</f>
        <v>0</v>
      </c>
      <c r="BF142" s="214">
        <f>IF(O142="snížená",K142,0)</f>
        <v>0</v>
      </c>
      <c r="BG142" s="214">
        <f>IF(O142="zákl. přenesená",K142,0)</f>
        <v>0</v>
      </c>
      <c r="BH142" s="214">
        <f>IF(O142="sníž. přenesená",K142,0)</f>
        <v>0</v>
      </c>
      <c r="BI142" s="214">
        <f>IF(O142="nulová",K142,0)</f>
        <v>0</v>
      </c>
      <c r="BJ142" s="14" t="s">
        <v>84</v>
      </c>
      <c r="BK142" s="214">
        <f>ROUND(P142*H142,2)</f>
        <v>0</v>
      </c>
      <c r="BL142" s="14" t="s">
        <v>136</v>
      </c>
      <c r="BM142" s="213" t="s">
        <v>170</v>
      </c>
    </row>
    <row r="143" spans="1:65" s="2" customFormat="1" ht="19.5">
      <c r="A143" s="30"/>
      <c r="B143" s="31"/>
      <c r="C143" s="32"/>
      <c r="D143" s="215" t="s">
        <v>132</v>
      </c>
      <c r="E143" s="32"/>
      <c r="F143" s="216" t="s">
        <v>171</v>
      </c>
      <c r="G143" s="32"/>
      <c r="H143" s="32"/>
      <c r="I143" s="107"/>
      <c r="J143" s="107"/>
      <c r="K143" s="32"/>
      <c r="L143" s="32"/>
      <c r="M143" s="35"/>
      <c r="N143" s="217"/>
      <c r="O143" s="218"/>
      <c r="P143" s="66"/>
      <c r="Q143" s="66"/>
      <c r="R143" s="66"/>
      <c r="S143" s="66"/>
      <c r="T143" s="66"/>
      <c r="U143" s="66"/>
      <c r="V143" s="66"/>
      <c r="W143" s="66"/>
      <c r="X143" s="67"/>
      <c r="Y143" s="30"/>
      <c r="Z143" s="30"/>
      <c r="AA143" s="30"/>
      <c r="AB143" s="30"/>
      <c r="AC143" s="30"/>
      <c r="AD143" s="30"/>
      <c r="AE143" s="30"/>
      <c r="AT143" s="14" t="s">
        <v>132</v>
      </c>
      <c r="AU143" s="14" t="s">
        <v>86</v>
      </c>
    </row>
    <row r="144" spans="1:65" s="2" customFormat="1" ht="24" customHeight="1">
      <c r="A144" s="30"/>
      <c r="B144" s="31"/>
      <c r="C144" s="200" t="s">
        <v>172</v>
      </c>
      <c r="D144" s="200" t="s">
        <v>125</v>
      </c>
      <c r="E144" s="201" t="s">
        <v>173</v>
      </c>
      <c r="F144" s="202" t="s">
        <v>174</v>
      </c>
      <c r="G144" s="203" t="s">
        <v>128</v>
      </c>
      <c r="H144" s="204">
        <v>296</v>
      </c>
      <c r="I144" s="205"/>
      <c r="J144" s="206"/>
      <c r="K144" s="204">
        <f>ROUND(P144*H144,2)</f>
        <v>0</v>
      </c>
      <c r="L144" s="202" t="s">
        <v>129</v>
      </c>
      <c r="M144" s="207"/>
      <c r="N144" s="208" t="s">
        <v>1</v>
      </c>
      <c r="O144" s="209" t="s">
        <v>39</v>
      </c>
      <c r="P144" s="210">
        <f>I144+J144</f>
        <v>0</v>
      </c>
      <c r="Q144" s="210">
        <f>ROUND(I144*H144,2)</f>
        <v>0</v>
      </c>
      <c r="R144" s="210">
        <f>ROUND(J144*H144,2)</f>
        <v>0</v>
      </c>
      <c r="S144" s="66"/>
      <c r="T144" s="211">
        <f>S144*H144</f>
        <v>0</v>
      </c>
      <c r="U144" s="211">
        <v>0</v>
      </c>
      <c r="V144" s="211">
        <f>U144*H144</f>
        <v>0</v>
      </c>
      <c r="W144" s="211">
        <v>0</v>
      </c>
      <c r="X144" s="212">
        <f>W144*H144</f>
        <v>0</v>
      </c>
      <c r="Y144" s="30"/>
      <c r="Z144" s="30"/>
      <c r="AA144" s="30"/>
      <c r="AB144" s="30"/>
      <c r="AC144" s="30"/>
      <c r="AD144" s="30"/>
      <c r="AE144" s="30"/>
      <c r="AR144" s="213" t="s">
        <v>130</v>
      </c>
      <c r="AT144" s="213" t="s">
        <v>125</v>
      </c>
      <c r="AU144" s="213" t="s">
        <v>86</v>
      </c>
      <c r="AY144" s="14" t="s">
        <v>122</v>
      </c>
      <c r="BE144" s="214">
        <f>IF(O144="základní",K144,0)</f>
        <v>0</v>
      </c>
      <c r="BF144" s="214">
        <f>IF(O144="snížená",K144,0)</f>
        <v>0</v>
      </c>
      <c r="BG144" s="214">
        <f>IF(O144="zákl. přenesená",K144,0)</f>
        <v>0</v>
      </c>
      <c r="BH144" s="214">
        <f>IF(O144="sníž. přenesená",K144,0)</f>
        <v>0</v>
      </c>
      <c r="BI144" s="214">
        <f>IF(O144="nulová",K144,0)</f>
        <v>0</v>
      </c>
      <c r="BJ144" s="14" t="s">
        <v>84</v>
      </c>
      <c r="BK144" s="214">
        <f>ROUND(P144*H144,2)</f>
        <v>0</v>
      </c>
      <c r="BL144" s="14" t="s">
        <v>130</v>
      </c>
      <c r="BM144" s="213" t="s">
        <v>175</v>
      </c>
    </row>
    <row r="145" spans="1:65" s="2" customFormat="1" ht="11.25">
      <c r="A145" s="30"/>
      <c r="B145" s="31"/>
      <c r="C145" s="32"/>
      <c r="D145" s="215" t="s">
        <v>132</v>
      </c>
      <c r="E145" s="32"/>
      <c r="F145" s="216" t="s">
        <v>174</v>
      </c>
      <c r="G145" s="32"/>
      <c r="H145" s="32"/>
      <c r="I145" s="107"/>
      <c r="J145" s="107"/>
      <c r="K145" s="32"/>
      <c r="L145" s="32"/>
      <c r="M145" s="35"/>
      <c r="N145" s="217"/>
      <c r="O145" s="218"/>
      <c r="P145" s="66"/>
      <c r="Q145" s="66"/>
      <c r="R145" s="66"/>
      <c r="S145" s="66"/>
      <c r="T145" s="66"/>
      <c r="U145" s="66"/>
      <c r="V145" s="66"/>
      <c r="W145" s="66"/>
      <c r="X145" s="67"/>
      <c r="Y145" s="30"/>
      <c r="Z145" s="30"/>
      <c r="AA145" s="30"/>
      <c r="AB145" s="30"/>
      <c r="AC145" s="30"/>
      <c r="AD145" s="30"/>
      <c r="AE145" s="30"/>
      <c r="AT145" s="14" t="s">
        <v>132</v>
      </c>
      <c r="AU145" s="14" t="s">
        <v>86</v>
      </c>
    </row>
    <row r="146" spans="1:65" s="2" customFormat="1" ht="24" customHeight="1">
      <c r="A146" s="30"/>
      <c r="B146" s="31"/>
      <c r="C146" s="219" t="s">
        <v>176</v>
      </c>
      <c r="D146" s="219" t="s">
        <v>133</v>
      </c>
      <c r="E146" s="220" t="s">
        <v>177</v>
      </c>
      <c r="F146" s="221" t="s">
        <v>178</v>
      </c>
      <c r="G146" s="222" t="s">
        <v>128</v>
      </c>
      <c r="H146" s="223">
        <v>296</v>
      </c>
      <c r="I146" s="224"/>
      <c r="J146" s="224"/>
      <c r="K146" s="223">
        <f>ROUND(P146*H146,2)</f>
        <v>0</v>
      </c>
      <c r="L146" s="221" t="s">
        <v>129</v>
      </c>
      <c r="M146" s="35"/>
      <c r="N146" s="225" t="s">
        <v>1</v>
      </c>
      <c r="O146" s="209" t="s">
        <v>39</v>
      </c>
      <c r="P146" s="210">
        <f>I146+J146</f>
        <v>0</v>
      </c>
      <c r="Q146" s="210">
        <f>ROUND(I146*H146,2)</f>
        <v>0</v>
      </c>
      <c r="R146" s="210">
        <f>ROUND(J146*H146,2)</f>
        <v>0</v>
      </c>
      <c r="S146" s="66"/>
      <c r="T146" s="211">
        <f>S146*H146</f>
        <v>0</v>
      </c>
      <c r="U146" s="211">
        <v>0</v>
      </c>
      <c r="V146" s="211">
        <f>U146*H146</f>
        <v>0</v>
      </c>
      <c r="W146" s="211">
        <v>0</v>
      </c>
      <c r="X146" s="212">
        <f>W146*H146</f>
        <v>0</v>
      </c>
      <c r="Y146" s="30"/>
      <c r="Z146" s="30"/>
      <c r="AA146" s="30"/>
      <c r="AB146" s="30"/>
      <c r="AC146" s="30"/>
      <c r="AD146" s="30"/>
      <c r="AE146" s="30"/>
      <c r="AR146" s="213" t="s">
        <v>136</v>
      </c>
      <c r="AT146" s="213" t="s">
        <v>133</v>
      </c>
      <c r="AU146" s="213" t="s">
        <v>86</v>
      </c>
      <c r="AY146" s="14" t="s">
        <v>122</v>
      </c>
      <c r="BE146" s="214">
        <f>IF(O146="základní",K146,0)</f>
        <v>0</v>
      </c>
      <c r="BF146" s="214">
        <f>IF(O146="snížená",K146,0)</f>
        <v>0</v>
      </c>
      <c r="BG146" s="214">
        <f>IF(O146="zákl. přenesená",K146,0)</f>
        <v>0</v>
      </c>
      <c r="BH146" s="214">
        <f>IF(O146="sníž. přenesená",K146,0)</f>
        <v>0</v>
      </c>
      <c r="BI146" s="214">
        <f>IF(O146="nulová",K146,0)</f>
        <v>0</v>
      </c>
      <c r="BJ146" s="14" t="s">
        <v>84</v>
      </c>
      <c r="BK146" s="214">
        <f>ROUND(P146*H146,2)</f>
        <v>0</v>
      </c>
      <c r="BL146" s="14" t="s">
        <v>136</v>
      </c>
      <c r="BM146" s="213" t="s">
        <v>179</v>
      </c>
    </row>
    <row r="147" spans="1:65" s="2" customFormat="1" ht="11.25">
      <c r="A147" s="30"/>
      <c r="B147" s="31"/>
      <c r="C147" s="32"/>
      <c r="D147" s="215" t="s">
        <v>132</v>
      </c>
      <c r="E147" s="32"/>
      <c r="F147" s="216" t="s">
        <v>178</v>
      </c>
      <c r="G147" s="32"/>
      <c r="H147" s="32"/>
      <c r="I147" s="107"/>
      <c r="J147" s="107"/>
      <c r="K147" s="32"/>
      <c r="L147" s="32"/>
      <c r="M147" s="35"/>
      <c r="N147" s="217"/>
      <c r="O147" s="218"/>
      <c r="P147" s="66"/>
      <c r="Q147" s="66"/>
      <c r="R147" s="66"/>
      <c r="S147" s="66"/>
      <c r="T147" s="66"/>
      <c r="U147" s="66"/>
      <c r="V147" s="66"/>
      <c r="W147" s="66"/>
      <c r="X147" s="67"/>
      <c r="Y147" s="30"/>
      <c r="Z147" s="30"/>
      <c r="AA147" s="30"/>
      <c r="AB147" s="30"/>
      <c r="AC147" s="30"/>
      <c r="AD147" s="30"/>
      <c r="AE147" s="30"/>
      <c r="AT147" s="14" t="s">
        <v>132</v>
      </c>
      <c r="AU147" s="14" t="s">
        <v>86</v>
      </c>
    </row>
    <row r="148" spans="1:65" s="2" customFormat="1" ht="24" customHeight="1">
      <c r="A148" s="30"/>
      <c r="B148" s="31"/>
      <c r="C148" s="219" t="s">
        <v>180</v>
      </c>
      <c r="D148" s="219" t="s">
        <v>133</v>
      </c>
      <c r="E148" s="220" t="s">
        <v>181</v>
      </c>
      <c r="F148" s="221" t="s">
        <v>182</v>
      </c>
      <c r="G148" s="222" t="s">
        <v>183</v>
      </c>
      <c r="H148" s="223">
        <v>2051</v>
      </c>
      <c r="I148" s="224"/>
      <c r="J148" s="224"/>
      <c r="K148" s="223">
        <f>ROUND(P148*H148,2)</f>
        <v>0</v>
      </c>
      <c r="L148" s="221" t="s">
        <v>129</v>
      </c>
      <c r="M148" s="35"/>
      <c r="N148" s="225" t="s">
        <v>1</v>
      </c>
      <c r="O148" s="209" t="s">
        <v>39</v>
      </c>
      <c r="P148" s="210">
        <f>I148+J148</f>
        <v>0</v>
      </c>
      <c r="Q148" s="210">
        <f>ROUND(I148*H148,2)</f>
        <v>0</v>
      </c>
      <c r="R148" s="210">
        <f>ROUND(J148*H148,2)</f>
        <v>0</v>
      </c>
      <c r="S148" s="66"/>
      <c r="T148" s="211">
        <f>S148*H148</f>
        <v>0</v>
      </c>
      <c r="U148" s="211">
        <v>0</v>
      </c>
      <c r="V148" s="211">
        <f>U148*H148</f>
        <v>0</v>
      </c>
      <c r="W148" s="211">
        <v>0</v>
      </c>
      <c r="X148" s="212">
        <f>W148*H148</f>
        <v>0</v>
      </c>
      <c r="Y148" s="30"/>
      <c r="Z148" s="30"/>
      <c r="AA148" s="30"/>
      <c r="AB148" s="30"/>
      <c r="AC148" s="30"/>
      <c r="AD148" s="30"/>
      <c r="AE148" s="30"/>
      <c r="AR148" s="213" t="s">
        <v>136</v>
      </c>
      <c r="AT148" s="213" t="s">
        <v>133</v>
      </c>
      <c r="AU148" s="213" t="s">
        <v>86</v>
      </c>
      <c r="AY148" s="14" t="s">
        <v>122</v>
      </c>
      <c r="BE148" s="214">
        <f>IF(O148="základní",K148,0)</f>
        <v>0</v>
      </c>
      <c r="BF148" s="214">
        <f>IF(O148="snížená",K148,0)</f>
        <v>0</v>
      </c>
      <c r="BG148" s="214">
        <f>IF(O148="zákl. přenesená",K148,0)</f>
        <v>0</v>
      </c>
      <c r="BH148" s="214">
        <f>IF(O148="sníž. přenesená",K148,0)</f>
        <v>0</v>
      </c>
      <c r="BI148" s="214">
        <f>IF(O148="nulová",K148,0)</f>
        <v>0</v>
      </c>
      <c r="BJ148" s="14" t="s">
        <v>84</v>
      </c>
      <c r="BK148" s="214">
        <f>ROUND(P148*H148,2)</f>
        <v>0</v>
      </c>
      <c r="BL148" s="14" t="s">
        <v>136</v>
      </c>
      <c r="BM148" s="213" t="s">
        <v>184</v>
      </c>
    </row>
    <row r="149" spans="1:65" s="2" customFormat="1" ht="11.25">
      <c r="A149" s="30"/>
      <c r="B149" s="31"/>
      <c r="C149" s="32"/>
      <c r="D149" s="215" t="s">
        <v>132</v>
      </c>
      <c r="E149" s="32"/>
      <c r="F149" s="216" t="s">
        <v>182</v>
      </c>
      <c r="G149" s="32"/>
      <c r="H149" s="32"/>
      <c r="I149" s="107"/>
      <c r="J149" s="107"/>
      <c r="K149" s="32"/>
      <c r="L149" s="32"/>
      <c r="M149" s="35"/>
      <c r="N149" s="217"/>
      <c r="O149" s="218"/>
      <c r="P149" s="66"/>
      <c r="Q149" s="66"/>
      <c r="R149" s="66"/>
      <c r="S149" s="66"/>
      <c r="T149" s="66"/>
      <c r="U149" s="66"/>
      <c r="V149" s="66"/>
      <c r="W149" s="66"/>
      <c r="X149" s="67"/>
      <c r="Y149" s="30"/>
      <c r="Z149" s="30"/>
      <c r="AA149" s="30"/>
      <c r="AB149" s="30"/>
      <c r="AC149" s="30"/>
      <c r="AD149" s="30"/>
      <c r="AE149" s="30"/>
      <c r="AT149" s="14" t="s">
        <v>132</v>
      </c>
      <c r="AU149" s="14" t="s">
        <v>86</v>
      </c>
    </row>
    <row r="150" spans="1:65" s="2" customFormat="1" ht="24" customHeight="1">
      <c r="A150" s="30"/>
      <c r="B150" s="31"/>
      <c r="C150" s="200" t="s">
        <v>185</v>
      </c>
      <c r="D150" s="200" t="s">
        <v>125</v>
      </c>
      <c r="E150" s="201" t="s">
        <v>186</v>
      </c>
      <c r="F150" s="202" t="s">
        <v>187</v>
      </c>
      <c r="G150" s="203" t="s">
        <v>128</v>
      </c>
      <c r="H150" s="204">
        <v>2</v>
      </c>
      <c r="I150" s="205"/>
      <c r="J150" s="206"/>
      <c r="K150" s="204">
        <f>ROUND(P150*H150,2)</f>
        <v>0</v>
      </c>
      <c r="L150" s="202" t="s">
        <v>129</v>
      </c>
      <c r="M150" s="207"/>
      <c r="N150" s="208" t="s">
        <v>1</v>
      </c>
      <c r="O150" s="209" t="s">
        <v>39</v>
      </c>
      <c r="P150" s="210">
        <f>I150+J150</f>
        <v>0</v>
      </c>
      <c r="Q150" s="210">
        <f>ROUND(I150*H150,2)</f>
        <v>0</v>
      </c>
      <c r="R150" s="210">
        <f>ROUND(J150*H150,2)</f>
        <v>0</v>
      </c>
      <c r="S150" s="66"/>
      <c r="T150" s="211">
        <f>S150*H150</f>
        <v>0</v>
      </c>
      <c r="U150" s="211">
        <v>0</v>
      </c>
      <c r="V150" s="211">
        <f>U150*H150</f>
        <v>0</v>
      </c>
      <c r="W150" s="211">
        <v>0</v>
      </c>
      <c r="X150" s="212">
        <f>W150*H150</f>
        <v>0</v>
      </c>
      <c r="Y150" s="30"/>
      <c r="Z150" s="30"/>
      <c r="AA150" s="30"/>
      <c r="AB150" s="30"/>
      <c r="AC150" s="30"/>
      <c r="AD150" s="30"/>
      <c r="AE150" s="30"/>
      <c r="AR150" s="213" t="s">
        <v>130</v>
      </c>
      <c r="AT150" s="213" t="s">
        <v>125</v>
      </c>
      <c r="AU150" s="213" t="s">
        <v>86</v>
      </c>
      <c r="AY150" s="14" t="s">
        <v>122</v>
      </c>
      <c r="BE150" s="214">
        <f>IF(O150="základní",K150,0)</f>
        <v>0</v>
      </c>
      <c r="BF150" s="214">
        <f>IF(O150="snížená",K150,0)</f>
        <v>0</v>
      </c>
      <c r="BG150" s="214">
        <f>IF(O150="zákl. přenesená",K150,0)</f>
        <v>0</v>
      </c>
      <c r="BH150" s="214">
        <f>IF(O150="sníž. přenesená",K150,0)</f>
        <v>0</v>
      </c>
      <c r="BI150" s="214">
        <f>IF(O150="nulová",K150,0)</f>
        <v>0</v>
      </c>
      <c r="BJ150" s="14" t="s">
        <v>84</v>
      </c>
      <c r="BK150" s="214">
        <f>ROUND(P150*H150,2)</f>
        <v>0</v>
      </c>
      <c r="BL150" s="14" t="s">
        <v>130</v>
      </c>
      <c r="BM150" s="213" t="s">
        <v>188</v>
      </c>
    </row>
    <row r="151" spans="1:65" s="2" customFormat="1" ht="19.5">
      <c r="A151" s="30"/>
      <c r="B151" s="31"/>
      <c r="C151" s="32"/>
      <c r="D151" s="215" t="s">
        <v>132</v>
      </c>
      <c r="E151" s="32"/>
      <c r="F151" s="216" t="s">
        <v>187</v>
      </c>
      <c r="G151" s="32"/>
      <c r="H151" s="32"/>
      <c r="I151" s="107"/>
      <c r="J151" s="107"/>
      <c r="K151" s="32"/>
      <c r="L151" s="32"/>
      <c r="M151" s="35"/>
      <c r="N151" s="217"/>
      <c r="O151" s="218"/>
      <c r="P151" s="66"/>
      <c r="Q151" s="66"/>
      <c r="R151" s="66"/>
      <c r="S151" s="66"/>
      <c r="T151" s="66"/>
      <c r="U151" s="66"/>
      <c r="V151" s="66"/>
      <c r="W151" s="66"/>
      <c r="X151" s="67"/>
      <c r="Y151" s="30"/>
      <c r="Z151" s="30"/>
      <c r="AA151" s="30"/>
      <c r="AB151" s="30"/>
      <c r="AC151" s="30"/>
      <c r="AD151" s="30"/>
      <c r="AE151" s="30"/>
      <c r="AT151" s="14" t="s">
        <v>132</v>
      </c>
      <c r="AU151" s="14" t="s">
        <v>86</v>
      </c>
    </row>
    <row r="152" spans="1:65" s="2" customFormat="1" ht="24" customHeight="1">
      <c r="A152" s="30"/>
      <c r="B152" s="31"/>
      <c r="C152" s="219" t="s">
        <v>9</v>
      </c>
      <c r="D152" s="219" t="s">
        <v>133</v>
      </c>
      <c r="E152" s="220" t="s">
        <v>189</v>
      </c>
      <c r="F152" s="221" t="s">
        <v>190</v>
      </c>
      <c r="G152" s="222" t="s">
        <v>128</v>
      </c>
      <c r="H152" s="223">
        <v>2</v>
      </c>
      <c r="I152" s="224"/>
      <c r="J152" s="224"/>
      <c r="K152" s="223">
        <f>ROUND(P152*H152,2)</f>
        <v>0</v>
      </c>
      <c r="L152" s="221" t="s">
        <v>129</v>
      </c>
      <c r="M152" s="35"/>
      <c r="N152" s="225" t="s">
        <v>1</v>
      </c>
      <c r="O152" s="209" t="s">
        <v>39</v>
      </c>
      <c r="P152" s="210">
        <f>I152+J152</f>
        <v>0</v>
      </c>
      <c r="Q152" s="210">
        <f>ROUND(I152*H152,2)</f>
        <v>0</v>
      </c>
      <c r="R152" s="210">
        <f>ROUND(J152*H152,2)</f>
        <v>0</v>
      </c>
      <c r="S152" s="66"/>
      <c r="T152" s="211">
        <f>S152*H152</f>
        <v>0</v>
      </c>
      <c r="U152" s="211">
        <v>0</v>
      </c>
      <c r="V152" s="211">
        <f>U152*H152</f>
        <v>0</v>
      </c>
      <c r="W152" s="211">
        <v>0</v>
      </c>
      <c r="X152" s="212">
        <f>W152*H152</f>
        <v>0</v>
      </c>
      <c r="Y152" s="30"/>
      <c r="Z152" s="30"/>
      <c r="AA152" s="30"/>
      <c r="AB152" s="30"/>
      <c r="AC152" s="30"/>
      <c r="AD152" s="30"/>
      <c r="AE152" s="30"/>
      <c r="AR152" s="213" t="s">
        <v>136</v>
      </c>
      <c r="AT152" s="213" t="s">
        <v>133</v>
      </c>
      <c r="AU152" s="213" t="s">
        <v>86</v>
      </c>
      <c r="AY152" s="14" t="s">
        <v>122</v>
      </c>
      <c r="BE152" s="214">
        <f>IF(O152="základní",K152,0)</f>
        <v>0</v>
      </c>
      <c r="BF152" s="214">
        <f>IF(O152="snížená",K152,0)</f>
        <v>0</v>
      </c>
      <c r="BG152" s="214">
        <f>IF(O152="zákl. přenesená",K152,0)</f>
        <v>0</v>
      </c>
      <c r="BH152" s="214">
        <f>IF(O152="sníž. přenesená",K152,0)</f>
        <v>0</v>
      </c>
      <c r="BI152" s="214">
        <f>IF(O152="nulová",K152,0)</f>
        <v>0</v>
      </c>
      <c r="BJ152" s="14" t="s">
        <v>84</v>
      </c>
      <c r="BK152" s="214">
        <f>ROUND(P152*H152,2)</f>
        <v>0</v>
      </c>
      <c r="BL152" s="14" t="s">
        <v>136</v>
      </c>
      <c r="BM152" s="213" t="s">
        <v>191</v>
      </c>
    </row>
    <row r="153" spans="1:65" s="2" customFormat="1" ht="11.25">
      <c r="A153" s="30"/>
      <c r="B153" s="31"/>
      <c r="C153" s="32"/>
      <c r="D153" s="215" t="s">
        <v>132</v>
      </c>
      <c r="E153" s="32"/>
      <c r="F153" s="216" t="s">
        <v>190</v>
      </c>
      <c r="G153" s="32"/>
      <c r="H153" s="32"/>
      <c r="I153" s="107"/>
      <c r="J153" s="107"/>
      <c r="K153" s="32"/>
      <c r="L153" s="32"/>
      <c r="M153" s="35"/>
      <c r="N153" s="217"/>
      <c r="O153" s="218"/>
      <c r="P153" s="66"/>
      <c r="Q153" s="66"/>
      <c r="R153" s="66"/>
      <c r="S153" s="66"/>
      <c r="T153" s="66"/>
      <c r="U153" s="66"/>
      <c r="V153" s="66"/>
      <c r="W153" s="66"/>
      <c r="X153" s="67"/>
      <c r="Y153" s="30"/>
      <c r="Z153" s="30"/>
      <c r="AA153" s="30"/>
      <c r="AB153" s="30"/>
      <c r="AC153" s="30"/>
      <c r="AD153" s="30"/>
      <c r="AE153" s="30"/>
      <c r="AT153" s="14" t="s">
        <v>132</v>
      </c>
      <c r="AU153" s="14" t="s">
        <v>86</v>
      </c>
    </row>
    <row r="154" spans="1:65" s="2" customFormat="1" ht="24" customHeight="1">
      <c r="A154" s="30"/>
      <c r="B154" s="31"/>
      <c r="C154" s="200" t="s">
        <v>192</v>
      </c>
      <c r="D154" s="200" t="s">
        <v>125</v>
      </c>
      <c r="E154" s="201" t="s">
        <v>193</v>
      </c>
      <c r="F154" s="202" t="s">
        <v>194</v>
      </c>
      <c r="G154" s="203" t="s">
        <v>128</v>
      </c>
      <c r="H154" s="204">
        <v>10</v>
      </c>
      <c r="I154" s="205"/>
      <c r="J154" s="206"/>
      <c r="K154" s="204">
        <f>ROUND(P154*H154,2)</f>
        <v>0</v>
      </c>
      <c r="L154" s="202" t="s">
        <v>129</v>
      </c>
      <c r="M154" s="207"/>
      <c r="N154" s="208" t="s">
        <v>1</v>
      </c>
      <c r="O154" s="209" t="s">
        <v>39</v>
      </c>
      <c r="P154" s="210">
        <f>I154+J154</f>
        <v>0</v>
      </c>
      <c r="Q154" s="210">
        <f>ROUND(I154*H154,2)</f>
        <v>0</v>
      </c>
      <c r="R154" s="210">
        <f>ROUND(J154*H154,2)</f>
        <v>0</v>
      </c>
      <c r="S154" s="66"/>
      <c r="T154" s="211">
        <f>S154*H154</f>
        <v>0</v>
      </c>
      <c r="U154" s="211">
        <v>0</v>
      </c>
      <c r="V154" s="211">
        <f>U154*H154</f>
        <v>0</v>
      </c>
      <c r="W154" s="211">
        <v>0</v>
      </c>
      <c r="X154" s="212">
        <f>W154*H154</f>
        <v>0</v>
      </c>
      <c r="Y154" s="30"/>
      <c r="Z154" s="30"/>
      <c r="AA154" s="30"/>
      <c r="AB154" s="30"/>
      <c r="AC154" s="30"/>
      <c r="AD154" s="30"/>
      <c r="AE154" s="30"/>
      <c r="AR154" s="213" t="s">
        <v>130</v>
      </c>
      <c r="AT154" s="213" t="s">
        <v>125</v>
      </c>
      <c r="AU154" s="213" t="s">
        <v>86</v>
      </c>
      <c r="AY154" s="14" t="s">
        <v>122</v>
      </c>
      <c r="BE154" s="214">
        <f>IF(O154="základní",K154,0)</f>
        <v>0</v>
      </c>
      <c r="BF154" s="214">
        <f>IF(O154="snížená",K154,0)</f>
        <v>0</v>
      </c>
      <c r="BG154" s="214">
        <f>IF(O154="zákl. přenesená",K154,0)</f>
        <v>0</v>
      </c>
      <c r="BH154" s="214">
        <f>IF(O154="sníž. přenesená",K154,0)</f>
        <v>0</v>
      </c>
      <c r="BI154" s="214">
        <f>IF(O154="nulová",K154,0)</f>
        <v>0</v>
      </c>
      <c r="BJ154" s="14" t="s">
        <v>84</v>
      </c>
      <c r="BK154" s="214">
        <f>ROUND(P154*H154,2)</f>
        <v>0</v>
      </c>
      <c r="BL154" s="14" t="s">
        <v>130</v>
      </c>
      <c r="BM154" s="213" t="s">
        <v>195</v>
      </c>
    </row>
    <row r="155" spans="1:65" s="2" customFormat="1" ht="11.25">
      <c r="A155" s="30"/>
      <c r="B155" s="31"/>
      <c r="C155" s="32"/>
      <c r="D155" s="215" t="s">
        <v>132</v>
      </c>
      <c r="E155" s="32"/>
      <c r="F155" s="216" t="s">
        <v>194</v>
      </c>
      <c r="G155" s="32"/>
      <c r="H155" s="32"/>
      <c r="I155" s="107"/>
      <c r="J155" s="107"/>
      <c r="K155" s="32"/>
      <c r="L155" s="32"/>
      <c r="M155" s="35"/>
      <c r="N155" s="217"/>
      <c r="O155" s="218"/>
      <c r="P155" s="66"/>
      <c r="Q155" s="66"/>
      <c r="R155" s="66"/>
      <c r="S155" s="66"/>
      <c r="T155" s="66"/>
      <c r="U155" s="66"/>
      <c r="V155" s="66"/>
      <c r="W155" s="66"/>
      <c r="X155" s="67"/>
      <c r="Y155" s="30"/>
      <c r="Z155" s="30"/>
      <c r="AA155" s="30"/>
      <c r="AB155" s="30"/>
      <c r="AC155" s="30"/>
      <c r="AD155" s="30"/>
      <c r="AE155" s="30"/>
      <c r="AT155" s="14" t="s">
        <v>132</v>
      </c>
      <c r="AU155" s="14" t="s">
        <v>86</v>
      </c>
    </row>
    <row r="156" spans="1:65" s="2" customFormat="1" ht="24" customHeight="1">
      <c r="A156" s="30"/>
      <c r="B156" s="31"/>
      <c r="C156" s="219" t="s">
        <v>196</v>
      </c>
      <c r="D156" s="219" t="s">
        <v>133</v>
      </c>
      <c r="E156" s="220" t="s">
        <v>197</v>
      </c>
      <c r="F156" s="221" t="s">
        <v>198</v>
      </c>
      <c r="G156" s="222" t="s">
        <v>128</v>
      </c>
      <c r="H156" s="223">
        <v>10</v>
      </c>
      <c r="I156" s="224"/>
      <c r="J156" s="224"/>
      <c r="K156" s="223">
        <f>ROUND(P156*H156,2)</f>
        <v>0</v>
      </c>
      <c r="L156" s="221" t="s">
        <v>129</v>
      </c>
      <c r="M156" s="35"/>
      <c r="N156" s="225" t="s">
        <v>1</v>
      </c>
      <c r="O156" s="209" t="s">
        <v>39</v>
      </c>
      <c r="P156" s="210">
        <f>I156+J156</f>
        <v>0</v>
      </c>
      <c r="Q156" s="210">
        <f>ROUND(I156*H156,2)</f>
        <v>0</v>
      </c>
      <c r="R156" s="210">
        <f>ROUND(J156*H156,2)</f>
        <v>0</v>
      </c>
      <c r="S156" s="66"/>
      <c r="T156" s="211">
        <f>S156*H156</f>
        <v>0</v>
      </c>
      <c r="U156" s="211">
        <v>0</v>
      </c>
      <c r="V156" s="211">
        <f>U156*H156</f>
        <v>0</v>
      </c>
      <c r="W156" s="211">
        <v>0</v>
      </c>
      <c r="X156" s="212">
        <f>W156*H156</f>
        <v>0</v>
      </c>
      <c r="Y156" s="30"/>
      <c r="Z156" s="30"/>
      <c r="AA156" s="30"/>
      <c r="AB156" s="30"/>
      <c r="AC156" s="30"/>
      <c r="AD156" s="30"/>
      <c r="AE156" s="30"/>
      <c r="AR156" s="213" t="s">
        <v>136</v>
      </c>
      <c r="AT156" s="213" t="s">
        <v>133</v>
      </c>
      <c r="AU156" s="213" t="s">
        <v>86</v>
      </c>
      <c r="AY156" s="14" t="s">
        <v>122</v>
      </c>
      <c r="BE156" s="214">
        <f>IF(O156="základní",K156,0)</f>
        <v>0</v>
      </c>
      <c r="BF156" s="214">
        <f>IF(O156="snížená",K156,0)</f>
        <v>0</v>
      </c>
      <c r="BG156" s="214">
        <f>IF(O156="zákl. přenesená",K156,0)</f>
        <v>0</v>
      </c>
      <c r="BH156" s="214">
        <f>IF(O156="sníž. přenesená",K156,0)</f>
        <v>0</v>
      </c>
      <c r="BI156" s="214">
        <f>IF(O156="nulová",K156,0)</f>
        <v>0</v>
      </c>
      <c r="BJ156" s="14" t="s">
        <v>84</v>
      </c>
      <c r="BK156" s="214">
        <f>ROUND(P156*H156,2)</f>
        <v>0</v>
      </c>
      <c r="BL156" s="14" t="s">
        <v>136</v>
      </c>
      <c r="BM156" s="213" t="s">
        <v>199</v>
      </c>
    </row>
    <row r="157" spans="1:65" s="2" customFormat="1" ht="11.25">
      <c r="A157" s="30"/>
      <c r="B157" s="31"/>
      <c r="C157" s="32"/>
      <c r="D157" s="215" t="s">
        <v>132</v>
      </c>
      <c r="E157" s="32"/>
      <c r="F157" s="216" t="s">
        <v>198</v>
      </c>
      <c r="G157" s="32"/>
      <c r="H157" s="32"/>
      <c r="I157" s="107"/>
      <c r="J157" s="107"/>
      <c r="K157" s="32"/>
      <c r="L157" s="32"/>
      <c r="M157" s="35"/>
      <c r="N157" s="217"/>
      <c r="O157" s="218"/>
      <c r="P157" s="66"/>
      <c r="Q157" s="66"/>
      <c r="R157" s="66"/>
      <c r="S157" s="66"/>
      <c r="T157" s="66"/>
      <c r="U157" s="66"/>
      <c r="V157" s="66"/>
      <c r="W157" s="66"/>
      <c r="X157" s="67"/>
      <c r="Y157" s="30"/>
      <c r="Z157" s="30"/>
      <c r="AA157" s="30"/>
      <c r="AB157" s="30"/>
      <c r="AC157" s="30"/>
      <c r="AD157" s="30"/>
      <c r="AE157" s="30"/>
      <c r="AT157" s="14" t="s">
        <v>132</v>
      </c>
      <c r="AU157" s="14" t="s">
        <v>86</v>
      </c>
    </row>
    <row r="158" spans="1:65" s="2" customFormat="1" ht="24" customHeight="1">
      <c r="A158" s="30"/>
      <c r="B158" s="31"/>
      <c r="C158" s="200" t="s">
        <v>200</v>
      </c>
      <c r="D158" s="200" t="s">
        <v>125</v>
      </c>
      <c r="E158" s="201" t="s">
        <v>201</v>
      </c>
      <c r="F158" s="202" t="s">
        <v>202</v>
      </c>
      <c r="G158" s="203" t="s">
        <v>128</v>
      </c>
      <c r="H158" s="204">
        <v>2</v>
      </c>
      <c r="I158" s="205"/>
      <c r="J158" s="206"/>
      <c r="K158" s="204">
        <f>ROUND(P158*H158,2)</f>
        <v>0</v>
      </c>
      <c r="L158" s="202" t="s">
        <v>129</v>
      </c>
      <c r="M158" s="207"/>
      <c r="N158" s="208" t="s">
        <v>1</v>
      </c>
      <c r="O158" s="209" t="s">
        <v>39</v>
      </c>
      <c r="P158" s="210">
        <f>I158+J158</f>
        <v>0</v>
      </c>
      <c r="Q158" s="210">
        <f>ROUND(I158*H158,2)</f>
        <v>0</v>
      </c>
      <c r="R158" s="210">
        <f>ROUND(J158*H158,2)</f>
        <v>0</v>
      </c>
      <c r="S158" s="66"/>
      <c r="T158" s="211">
        <f>S158*H158</f>
        <v>0</v>
      </c>
      <c r="U158" s="211">
        <v>0</v>
      </c>
      <c r="V158" s="211">
        <f>U158*H158</f>
        <v>0</v>
      </c>
      <c r="W158" s="211">
        <v>0</v>
      </c>
      <c r="X158" s="212">
        <f>W158*H158</f>
        <v>0</v>
      </c>
      <c r="Y158" s="30"/>
      <c r="Z158" s="30"/>
      <c r="AA158" s="30"/>
      <c r="AB158" s="30"/>
      <c r="AC158" s="30"/>
      <c r="AD158" s="30"/>
      <c r="AE158" s="30"/>
      <c r="AR158" s="213" t="s">
        <v>130</v>
      </c>
      <c r="AT158" s="213" t="s">
        <v>125</v>
      </c>
      <c r="AU158" s="213" t="s">
        <v>86</v>
      </c>
      <c r="AY158" s="14" t="s">
        <v>122</v>
      </c>
      <c r="BE158" s="214">
        <f>IF(O158="základní",K158,0)</f>
        <v>0</v>
      </c>
      <c r="BF158" s="214">
        <f>IF(O158="snížená",K158,0)</f>
        <v>0</v>
      </c>
      <c r="BG158" s="214">
        <f>IF(O158="zákl. přenesená",K158,0)</f>
        <v>0</v>
      </c>
      <c r="BH158" s="214">
        <f>IF(O158="sníž. přenesená",K158,0)</f>
        <v>0</v>
      </c>
      <c r="BI158" s="214">
        <f>IF(O158="nulová",K158,0)</f>
        <v>0</v>
      </c>
      <c r="BJ158" s="14" t="s">
        <v>84</v>
      </c>
      <c r="BK158" s="214">
        <f>ROUND(P158*H158,2)</f>
        <v>0</v>
      </c>
      <c r="BL158" s="14" t="s">
        <v>130</v>
      </c>
      <c r="BM158" s="213" t="s">
        <v>203</v>
      </c>
    </row>
    <row r="159" spans="1:65" s="2" customFormat="1" ht="11.25">
      <c r="A159" s="30"/>
      <c r="B159" s="31"/>
      <c r="C159" s="32"/>
      <c r="D159" s="215" t="s">
        <v>132</v>
      </c>
      <c r="E159" s="32"/>
      <c r="F159" s="216" t="s">
        <v>202</v>
      </c>
      <c r="G159" s="32"/>
      <c r="H159" s="32"/>
      <c r="I159" s="107"/>
      <c r="J159" s="107"/>
      <c r="K159" s="32"/>
      <c r="L159" s="32"/>
      <c r="M159" s="35"/>
      <c r="N159" s="217"/>
      <c r="O159" s="218"/>
      <c r="P159" s="66"/>
      <c r="Q159" s="66"/>
      <c r="R159" s="66"/>
      <c r="S159" s="66"/>
      <c r="T159" s="66"/>
      <c r="U159" s="66"/>
      <c r="V159" s="66"/>
      <c r="W159" s="66"/>
      <c r="X159" s="67"/>
      <c r="Y159" s="30"/>
      <c r="Z159" s="30"/>
      <c r="AA159" s="30"/>
      <c r="AB159" s="30"/>
      <c r="AC159" s="30"/>
      <c r="AD159" s="30"/>
      <c r="AE159" s="30"/>
      <c r="AT159" s="14" t="s">
        <v>132</v>
      </c>
      <c r="AU159" s="14" t="s">
        <v>86</v>
      </c>
    </row>
    <row r="160" spans="1:65" s="2" customFormat="1" ht="24" customHeight="1">
      <c r="A160" s="30"/>
      <c r="B160" s="31"/>
      <c r="C160" s="219" t="s">
        <v>204</v>
      </c>
      <c r="D160" s="219" t="s">
        <v>133</v>
      </c>
      <c r="E160" s="220" t="s">
        <v>205</v>
      </c>
      <c r="F160" s="221" t="s">
        <v>206</v>
      </c>
      <c r="G160" s="222" t="s">
        <v>128</v>
      </c>
      <c r="H160" s="223">
        <v>2</v>
      </c>
      <c r="I160" s="224"/>
      <c r="J160" s="224"/>
      <c r="K160" s="223">
        <f>ROUND(P160*H160,2)</f>
        <v>0</v>
      </c>
      <c r="L160" s="221" t="s">
        <v>129</v>
      </c>
      <c r="M160" s="35"/>
      <c r="N160" s="225" t="s">
        <v>1</v>
      </c>
      <c r="O160" s="209" t="s">
        <v>39</v>
      </c>
      <c r="P160" s="210">
        <f>I160+J160</f>
        <v>0</v>
      </c>
      <c r="Q160" s="210">
        <f>ROUND(I160*H160,2)</f>
        <v>0</v>
      </c>
      <c r="R160" s="210">
        <f>ROUND(J160*H160,2)</f>
        <v>0</v>
      </c>
      <c r="S160" s="66"/>
      <c r="T160" s="211">
        <f>S160*H160</f>
        <v>0</v>
      </c>
      <c r="U160" s="211">
        <v>0</v>
      </c>
      <c r="V160" s="211">
        <f>U160*H160</f>
        <v>0</v>
      </c>
      <c r="W160" s="211">
        <v>0</v>
      </c>
      <c r="X160" s="212">
        <f>W160*H160</f>
        <v>0</v>
      </c>
      <c r="Y160" s="30"/>
      <c r="Z160" s="30"/>
      <c r="AA160" s="30"/>
      <c r="AB160" s="30"/>
      <c r="AC160" s="30"/>
      <c r="AD160" s="30"/>
      <c r="AE160" s="30"/>
      <c r="AR160" s="213" t="s">
        <v>136</v>
      </c>
      <c r="AT160" s="213" t="s">
        <v>133</v>
      </c>
      <c r="AU160" s="213" t="s">
        <v>86</v>
      </c>
      <c r="AY160" s="14" t="s">
        <v>122</v>
      </c>
      <c r="BE160" s="214">
        <f>IF(O160="základní",K160,0)</f>
        <v>0</v>
      </c>
      <c r="BF160" s="214">
        <f>IF(O160="snížená",K160,0)</f>
        <v>0</v>
      </c>
      <c r="BG160" s="214">
        <f>IF(O160="zákl. přenesená",K160,0)</f>
        <v>0</v>
      </c>
      <c r="BH160" s="214">
        <f>IF(O160="sníž. přenesená",K160,0)</f>
        <v>0</v>
      </c>
      <c r="BI160" s="214">
        <f>IF(O160="nulová",K160,0)</f>
        <v>0</v>
      </c>
      <c r="BJ160" s="14" t="s">
        <v>84</v>
      </c>
      <c r="BK160" s="214">
        <f>ROUND(P160*H160,2)</f>
        <v>0</v>
      </c>
      <c r="BL160" s="14" t="s">
        <v>136</v>
      </c>
      <c r="BM160" s="213" t="s">
        <v>207</v>
      </c>
    </row>
    <row r="161" spans="1:65" s="2" customFormat="1" ht="11.25">
      <c r="A161" s="30"/>
      <c r="B161" s="31"/>
      <c r="C161" s="32"/>
      <c r="D161" s="215" t="s">
        <v>132</v>
      </c>
      <c r="E161" s="32"/>
      <c r="F161" s="216" t="s">
        <v>206</v>
      </c>
      <c r="G161" s="32"/>
      <c r="H161" s="32"/>
      <c r="I161" s="107"/>
      <c r="J161" s="107"/>
      <c r="K161" s="32"/>
      <c r="L161" s="32"/>
      <c r="M161" s="35"/>
      <c r="N161" s="217"/>
      <c r="O161" s="218"/>
      <c r="P161" s="66"/>
      <c r="Q161" s="66"/>
      <c r="R161" s="66"/>
      <c r="S161" s="66"/>
      <c r="T161" s="66"/>
      <c r="U161" s="66"/>
      <c r="V161" s="66"/>
      <c r="W161" s="66"/>
      <c r="X161" s="67"/>
      <c r="Y161" s="30"/>
      <c r="Z161" s="30"/>
      <c r="AA161" s="30"/>
      <c r="AB161" s="30"/>
      <c r="AC161" s="30"/>
      <c r="AD161" s="30"/>
      <c r="AE161" s="30"/>
      <c r="AT161" s="14" t="s">
        <v>132</v>
      </c>
      <c r="AU161" s="14" t="s">
        <v>86</v>
      </c>
    </row>
    <row r="162" spans="1:65" s="2" customFormat="1" ht="24" customHeight="1">
      <c r="A162" s="30"/>
      <c r="B162" s="31"/>
      <c r="C162" s="200" t="s">
        <v>208</v>
      </c>
      <c r="D162" s="200" t="s">
        <v>125</v>
      </c>
      <c r="E162" s="201" t="s">
        <v>209</v>
      </c>
      <c r="F162" s="202" t="s">
        <v>210</v>
      </c>
      <c r="G162" s="203" t="s">
        <v>128</v>
      </c>
      <c r="H162" s="204">
        <v>1</v>
      </c>
      <c r="I162" s="205"/>
      <c r="J162" s="206"/>
      <c r="K162" s="204">
        <f>ROUND(P162*H162,2)</f>
        <v>0</v>
      </c>
      <c r="L162" s="202" t="s">
        <v>129</v>
      </c>
      <c r="M162" s="207"/>
      <c r="N162" s="208" t="s">
        <v>1</v>
      </c>
      <c r="O162" s="209" t="s">
        <v>39</v>
      </c>
      <c r="P162" s="210">
        <f>I162+J162</f>
        <v>0</v>
      </c>
      <c r="Q162" s="210">
        <f>ROUND(I162*H162,2)</f>
        <v>0</v>
      </c>
      <c r="R162" s="210">
        <f>ROUND(J162*H162,2)</f>
        <v>0</v>
      </c>
      <c r="S162" s="66"/>
      <c r="T162" s="211">
        <f>S162*H162</f>
        <v>0</v>
      </c>
      <c r="U162" s="211">
        <v>0</v>
      </c>
      <c r="V162" s="211">
        <f>U162*H162</f>
        <v>0</v>
      </c>
      <c r="W162" s="211">
        <v>0</v>
      </c>
      <c r="X162" s="212">
        <f>W162*H162</f>
        <v>0</v>
      </c>
      <c r="Y162" s="30"/>
      <c r="Z162" s="30"/>
      <c r="AA162" s="30"/>
      <c r="AB162" s="30"/>
      <c r="AC162" s="30"/>
      <c r="AD162" s="30"/>
      <c r="AE162" s="30"/>
      <c r="AR162" s="213" t="s">
        <v>130</v>
      </c>
      <c r="AT162" s="213" t="s">
        <v>125</v>
      </c>
      <c r="AU162" s="213" t="s">
        <v>86</v>
      </c>
      <c r="AY162" s="14" t="s">
        <v>122</v>
      </c>
      <c r="BE162" s="214">
        <f>IF(O162="základní",K162,0)</f>
        <v>0</v>
      </c>
      <c r="BF162" s="214">
        <f>IF(O162="snížená",K162,0)</f>
        <v>0</v>
      </c>
      <c r="BG162" s="214">
        <f>IF(O162="zákl. přenesená",K162,0)</f>
        <v>0</v>
      </c>
      <c r="BH162" s="214">
        <f>IF(O162="sníž. přenesená",K162,0)</f>
        <v>0</v>
      </c>
      <c r="BI162" s="214">
        <f>IF(O162="nulová",K162,0)</f>
        <v>0</v>
      </c>
      <c r="BJ162" s="14" t="s">
        <v>84</v>
      </c>
      <c r="BK162" s="214">
        <f>ROUND(P162*H162,2)</f>
        <v>0</v>
      </c>
      <c r="BL162" s="14" t="s">
        <v>130</v>
      </c>
      <c r="BM162" s="213" t="s">
        <v>211</v>
      </c>
    </row>
    <row r="163" spans="1:65" s="2" customFormat="1" ht="19.5">
      <c r="A163" s="30"/>
      <c r="B163" s="31"/>
      <c r="C163" s="32"/>
      <c r="D163" s="215" t="s">
        <v>132</v>
      </c>
      <c r="E163" s="32"/>
      <c r="F163" s="216" t="s">
        <v>210</v>
      </c>
      <c r="G163" s="32"/>
      <c r="H163" s="32"/>
      <c r="I163" s="107"/>
      <c r="J163" s="107"/>
      <c r="K163" s="32"/>
      <c r="L163" s="32"/>
      <c r="M163" s="35"/>
      <c r="N163" s="217"/>
      <c r="O163" s="218"/>
      <c r="P163" s="66"/>
      <c r="Q163" s="66"/>
      <c r="R163" s="66"/>
      <c r="S163" s="66"/>
      <c r="T163" s="66"/>
      <c r="U163" s="66"/>
      <c r="V163" s="66"/>
      <c r="W163" s="66"/>
      <c r="X163" s="67"/>
      <c r="Y163" s="30"/>
      <c r="Z163" s="30"/>
      <c r="AA163" s="30"/>
      <c r="AB163" s="30"/>
      <c r="AC163" s="30"/>
      <c r="AD163" s="30"/>
      <c r="AE163" s="30"/>
      <c r="AT163" s="14" t="s">
        <v>132</v>
      </c>
      <c r="AU163" s="14" t="s">
        <v>86</v>
      </c>
    </row>
    <row r="164" spans="1:65" s="2" customFormat="1" ht="24" customHeight="1">
      <c r="A164" s="30"/>
      <c r="B164" s="31"/>
      <c r="C164" s="219" t="s">
        <v>8</v>
      </c>
      <c r="D164" s="219" t="s">
        <v>133</v>
      </c>
      <c r="E164" s="220" t="s">
        <v>212</v>
      </c>
      <c r="F164" s="221" t="s">
        <v>213</v>
      </c>
      <c r="G164" s="222" t="s">
        <v>128</v>
      </c>
      <c r="H164" s="223">
        <v>1</v>
      </c>
      <c r="I164" s="224"/>
      <c r="J164" s="224"/>
      <c r="K164" s="223">
        <f>ROUND(P164*H164,2)</f>
        <v>0</v>
      </c>
      <c r="L164" s="221" t="s">
        <v>129</v>
      </c>
      <c r="M164" s="35"/>
      <c r="N164" s="225" t="s">
        <v>1</v>
      </c>
      <c r="O164" s="209" t="s">
        <v>39</v>
      </c>
      <c r="P164" s="210">
        <f>I164+J164</f>
        <v>0</v>
      </c>
      <c r="Q164" s="210">
        <f>ROUND(I164*H164,2)</f>
        <v>0</v>
      </c>
      <c r="R164" s="210">
        <f>ROUND(J164*H164,2)</f>
        <v>0</v>
      </c>
      <c r="S164" s="66"/>
      <c r="T164" s="211">
        <f>S164*H164</f>
        <v>0</v>
      </c>
      <c r="U164" s="211">
        <v>0</v>
      </c>
      <c r="V164" s="211">
        <f>U164*H164</f>
        <v>0</v>
      </c>
      <c r="W164" s="211">
        <v>0</v>
      </c>
      <c r="X164" s="212">
        <f>W164*H164</f>
        <v>0</v>
      </c>
      <c r="Y164" s="30"/>
      <c r="Z164" s="30"/>
      <c r="AA164" s="30"/>
      <c r="AB164" s="30"/>
      <c r="AC164" s="30"/>
      <c r="AD164" s="30"/>
      <c r="AE164" s="30"/>
      <c r="AR164" s="213" t="s">
        <v>136</v>
      </c>
      <c r="AT164" s="213" t="s">
        <v>133</v>
      </c>
      <c r="AU164" s="213" t="s">
        <v>86</v>
      </c>
      <c r="AY164" s="14" t="s">
        <v>122</v>
      </c>
      <c r="BE164" s="214">
        <f>IF(O164="základní",K164,0)</f>
        <v>0</v>
      </c>
      <c r="BF164" s="214">
        <f>IF(O164="snížená",K164,0)</f>
        <v>0</v>
      </c>
      <c r="BG164" s="214">
        <f>IF(O164="zákl. přenesená",K164,0)</f>
        <v>0</v>
      </c>
      <c r="BH164" s="214">
        <f>IF(O164="sníž. přenesená",K164,0)</f>
        <v>0</v>
      </c>
      <c r="BI164" s="214">
        <f>IF(O164="nulová",K164,0)</f>
        <v>0</v>
      </c>
      <c r="BJ164" s="14" t="s">
        <v>84</v>
      </c>
      <c r="BK164" s="214">
        <f>ROUND(P164*H164,2)</f>
        <v>0</v>
      </c>
      <c r="BL164" s="14" t="s">
        <v>136</v>
      </c>
      <c r="BM164" s="213" t="s">
        <v>214</v>
      </c>
    </row>
    <row r="165" spans="1:65" s="2" customFormat="1" ht="11.25">
      <c r="A165" s="30"/>
      <c r="B165" s="31"/>
      <c r="C165" s="32"/>
      <c r="D165" s="215" t="s">
        <v>132</v>
      </c>
      <c r="E165" s="32"/>
      <c r="F165" s="216" t="s">
        <v>213</v>
      </c>
      <c r="G165" s="32"/>
      <c r="H165" s="32"/>
      <c r="I165" s="107"/>
      <c r="J165" s="107"/>
      <c r="K165" s="32"/>
      <c r="L165" s="32"/>
      <c r="M165" s="35"/>
      <c r="N165" s="217"/>
      <c r="O165" s="218"/>
      <c r="P165" s="66"/>
      <c r="Q165" s="66"/>
      <c r="R165" s="66"/>
      <c r="S165" s="66"/>
      <c r="T165" s="66"/>
      <c r="U165" s="66"/>
      <c r="V165" s="66"/>
      <c r="W165" s="66"/>
      <c r="X165" s="67"/>
      <c r="Y165" s="30"/>
      <c r="Z165" s="30"/>
      <c r="AA165" s="30"/>
      <c r="AB165" s="30"/>
      <c r="AC165" s="30"/>
      <c r="AD165" s="30"/>
      <c r="AE165" s="30"/>
      <c r="AT165" s="14" t="s">
        <v>132</v>
      </c>
      <c r="AU165" s="14" t="s">
        <v>86</v>
      </c>
    </row>
    <row r="166" spans="1:65" s="2" customFormat="1" ht="24" customHeight="1">
      <c r="A166" s="30"/>
      <c r="B166" s="31"/>
      <c r="C166" s="200" t="s">
        <v>215</v>
      </c>
      <c r="D166" s="200" t="s">
        <v>125</v>
      </c>
      <c r="E166" s="201" t="s">
        <v>216</v>
      </c>
      <c r="F166" s="202" t="s">
        <v>217</v>
      </c>
      <c r="G166" s="203" t="s">
        <v>128</v>
      </c>
      <c r="H166" s="204">
        <v>2</v>
      </c>
      <c r="I166" s="205"/>
      <c r="J166" s="206"/>
      <c r="K166" s="204">
        <f>ROUND(P166*H166,2)</f>
        <v>0</v>
      </c>
      <c r="L166" s="202" t="s">
        <v>129</v>
      </c>
      <c r="M166" s="207"/>
      <c r="N166" s="208" t="s">
        <v>1</v>
      </c>
      <c r="O166" s="209" t="s">
        <v>39</v>
      </c>
      <c r="P166" s="210">
        <f>I166+J166</f>
        <v>0</v>
      </c>
      <c r="Q166" s="210">
        <f>ROUND(I166*H166,2)</f>
        <v>0</v>
      </c>
      <c r="R166" s="210">
        <f>ROUND(J166*H166,2)</f>
        <v>0</v>
      </c>
      <c r="S166" s="66"/>
      <c r="T166" s="211">
        <f>S166*H166</f>
        <v>0</v>
      </c>
      <c r="U166" s="211">
        <v>0</v>
      </c>
      <c r="V166" s="211">
        <f>U166*H166</f>
        <v>0</v>
      </c>
      <c r="W166" s="211">
        <v>0</v>
      </c>
      <c r="X166" s="212">
        <f>W166*H166</f>
        <v>0</v>
      </c>
      <c r="Y166" s="30"/>
      <c r="Z166" s="30"/>
      <c r="AA166" s="30"/>
      <c r="AB166" s="30"/>
      <c r="AC166" s="30"/>
      <c r="AD166" s="30"/>
      <c r="AE166" s="30"/>
      <c r="AR166" s="213" t="s">
        <v>130</v>
      </c>
      <c r="AT166" s="213" t="s">
        <v>125</v>
      </c>
      <c r="AU166" s="213" t="s">
        <v>86</v>
      </c>
      <c r="AY166" s="14" t="s">
        <v>122</v>
      </c>
      <c r="BE166" s="214">
        <f>IF(O166="základní",K166,0)</f>
        <v>0</v>
      </c>
      <c r="BF166" s="214">
        <f>IF(O166="snížená",K166,0)</f>
        <v>0</v>
      </c>
      <c r="BG166" s="214">
        <f>IF(O166="zákl. přenesená",K166,0)</f>
        <v>0</v>
      </c>
      <c r="BH166" s="214">
        <f>IF(O166="sníž. přenesená",K166,0)</f>
        <v>0</v>
      </c>
      <c r="BI166" s="214">
        <f>IF(O166="nulová",K166,0)</f>
        <v>0</v>
      </c>
      <c r="BJ166" s="14" t="s">
        <v>84</v>
      </c>
      <c r="BK166" s="214">
        <f>ROUND(P166*H166,2)</f>
        <v>0</v>
      </c>
      <c r="BL166" s="14" t="s">
        <v>130</v>
      </c>
      <c r="BM166" s="213" t="s">
        <v>218</v>
      </c>
    </row>
    <row r="167" spans="1:65" s="2" customFormat="1" ht="19.5">
      <c r="A167" s="30"/>
      <c r="B167" s="31"/>
      <c r="C167" s="32"/>
      <c r="D167" s="215" t="s">
        <v>132</v>
      </c>
      <c r="E167" s="32"/>
      <c r="F167" s="216" t="s">
        <v>217</v>
      </c>
      <c r="G167" s="32"/>
      <c r="H167" s="32"/>
      <c r="I167" s="107"/>
      <c r="J167" s="107"/>
      <c r="K167" s="32"/>
      <c r="L167" s="32"/>
      <c r="M167" s="35"/>
      <c r="N167" s="217"/>
      <c r="O167" s="218"/>
      <c r="P167" s="66"/>
      <c r="Q167" s="66"/>
      <c r="R167" s="66"/>
      <c r="S167" s="66"/>
      <c r="T167" s="66"/>
      <c r="U167" s="66"/>
      <c r="V167" s="66"/>
      <c r="W167" s="66"/>
      <c r="X167" s="67"/>
      <c r="Y167" s="30"/>
      <c r="Z167" s="30"/>
      <c r="AA167" s="30"/>
      <c r="AB167" s="30"/>
      <c r="AC167" s="30"/>
      <c r="AD167" s="30"/>
      <c r="AE167" s="30"/>
      <c r="AT167" s="14" t="s">
        <v>132</v>
      </c>
      <c r="AU167" s="14" t="s">
        <v>86</v>
      </c>
    </row>
    <row r="168" spans="1:65" s="2" customFormat="1" ht="24" customHeight="1">
      <c r="A168" s="30"/>
      <c r="B168" s="31"/>
      <c r="C168" s="219" t="s">
        <v>219</v>
      </c>
      <c r="D168" s="219" t="s">
        <v>133</v>
      </c>
      <c r="E168" s="220" t="s">
        <v>220</v>
      </c>
      <c r="F168" s="221" t="s">
        <v>221</v>
      </c>
      <c r="G168" s="222" t="s">
        <v>128</v>
      </c>
      <c r="H168" s="223">
        <v>2</v>
      </c>
      <c r="I168" s="224"/>
      <c r="J168" s="224"/>
      <c r="K168" s="223">
        <f>ROUND(P168*H168,2)</f>
        <v>0</v>
      </c>
      <c r="L168" s="221" t="s">
        <v>129</v>
      </c>
      <c r="M168" s="35"/>
      <c r="N168" s="225" t="s">
        <v>1</v>
      </c>
      <c r="O168" s="209" t="s">
        <v>39</v>
      </c>
      <c r="P168" s="210">
        <f>I168+J168</f>
        <v>0</v>
      </c>
      <c r="Q168" s="210">
        <f>ROUND(I168*H168,2)</f>
        <v>0</v>
      </c>
      <c r="R168" s="210">
        <f>ROUND(J168*H168,2)</f>
        <v>0</v>
      </c>
      <c r="S168" s="66"/>
      <c r="T168" s="211">
        <f>S168*H168</f>
        <v>0</v>
      </c>
      <c r="U168" s="211">
        <v>0</v>
      </c>
      <c r="V168" s="211">
        <f>U168*H168</f>
        <v>0</v>
      </c>
      <c r="W168" s="211">
        <v>0</v>
      </c>
      <c r="X168" s="212">
        <f>W168*H168</f>
        <v>0</v>
      </c>
      <c r="Y168" s="30"/>
      <c r="Z168" s="30"/>
      <c r="AA168" s="30"/>
      <c r="AB168" s="30"/>
      <c r="AC168" s="30"/>
      <c r="AD168" s="30"/>
      <c r="AE168" s="30"/>
      <c r="AR168" s="213" t="s">
        <v>136</v>
      </c>
      <c r="AT168" s="213" t="s">
        <v>133</v>
      </c>
      <c r="AU168" s="213" t="s">
        <v>86</v>
      </c>
      <c r="AY168" s="14" t="s">
        <v>122</v>
      </c>
      <c r="BE168" s="214">
        <f>IF(O168="základní",K168,0)</f>
        <v>0</v>
      </c>
      <c r="BF168" s="214">
        <f>IF(O168="snížená",K168,0)</f>
        <v>0</v>
      </c>
      <c r="BG168" s="214">
        <f>IF(O168="zákl. přenesená",K168,0)</f>
        <v>0</v>
      </c>
      <c r="BH168" s="214">
        <f>IF(O168="sníž. přenesená",K168,0)</f>
        <v>0</v>
      </c>
      <c r="BI168" s="214">
        <f>IF(O168="nulová",K168,0)</f>
        <v>0</v>
      </c>
      <c r="BJ168" s="14" t="s">
        <v>84</v>
      </c>
      <c r="BK168" s="214">
        <f>ROUND(P168*H168,2)</f>
        <v>0</v>
      </c>
      <c r="BL168" s="14" t="s">
        <v>136</v>
      </c>
      <c r="BM168" s="213" t="s">
        <v>222</v>
      </c>
    </row>
    <row r="169" spans="1:65" s="2" customFormat="1" ht="11.25">
      <c r="A169" s="30"/>
      <c r="B169" s="31"/>
      <c r="C169" s="32"/>
      <c r="D169" s="215" t="s">
        <v>132</v>
      </c>
      <c r="E169" s="32"/>
      <c r="F169" s="216" t="s">
        <v>221</v>
      </c>
      <c r="G169" s="32"/>
      <c r="H169" s="32"/>
      <c r="I169" s="107"/>
      <c r="J169" s="107"/>
      <c r="K169" s="32"/>
      <c r="L169" s="32"/>
      <c r="M169" s="35"/>
      <c r="N169" s="217"/>
      <c r="O169" s="218"/>
      <c r="P169" s="66"/>
      <c r="Q169" s="66"/>
      <c r="R169" s="66"/>
      <c r="S169" s="66"/>
      <c r="T169" s="66"/>
      <c r="U169" s="66"/>
      <c r="V169" s="66"/>
      <c r="W169" s="66"/>
      <c r="X169" s="67"/>
      <c r="Y169" s="30"/>
      <c r="Z169" s="30"/>
      <c r="AA169" s="30"/>
      <c r="AB169" s="30"/>
      <c r="AC169" s="30"/>
      <c r="AD169" s="30"/>
      <c r="AE169" s="30"/>
      <c r="AT169" s="14" t="s">
        <v>132</v>
      </c>
      <c r="AU169" s="14" t="s">
        <v>86</v>
      </c>
    </row>
    <row r="170" spans="1:65" s="2" customFormat="1" ht="24" customHeight="1">
      <c r="A170" s="30"/>
      <c r="B170" s="31"/>
      <c r="C170" s="200" t="s">
        <v>223</v>
      </c>
      <c r="D170" s="200" t="s">
        <v>125</v>
      </c>
      <c r="E170" s="201" t="s">
        <v>224</v>
      </c>
      <c r="F170" s="202" t="s">
        <v>225</v>
      </c>
      <c r="G170" s="203" t="s">
        <v>183</v>
      </c>
      <c r="H170" s="204">
        <v>234</v>
      </c>
      <c r="I170" s="205"/>
      <c r="J170" s="206"/>
      <c r="K170" s="204">
        <f>ROUND(P170*H170,2)</f>
        <v>0</v>
      </c>
      <c r="L170" s="202" t="s">
        <v>129</v>
      </c>
      <c r="M170" s="207"/>
      <c r="N170" s="208" t="s">
        <v>1</v>
      </c>
      <c r="O170" s="209" t="s">
        <v>39</v>
      </c>
      <c r="P170" s="210">
        <f>I170+J170</f>
        <v>0</v>
      </c>
      <c r="Q170" s="210">
        <f>ROUND(I170*H170,2)</f>
        <v>0</v>
      </c>
      <c r="R170" s="210">
        <f>ROUND(J170*H170,2)</f>
        <v>0</v>
      </c>
      <c r="S170" s="66"/>
      <c r="T170" s="211">
        <f>S170*H170</f>
        <v>0</v>
      </c>
      <c r="U170" s="211">
        <v>0</v>
      </c>
      <c r="V170" s="211">
        <f>U170*H170</f>
        <v>0</v>
      </c>
      <c r="W170" s="211">
        <v>0</v>
      </c>
      <c r="X170" s="212">
        <f>W170*H170</f>
        <v>0</v>
      </c>
      <c r="Y170" s="30"/>
      <c r="Z170" s="30"/>
      <c r="AA170" s="30"/>
      <c r="AB170" s="30"/>
      <c r="AC170" s="30"/>
      <c r="AD170" s="30"/>
      <c r="AE170" s="30"/>
      <c r="AR170" s="213" t="s">
        <v>130</v>
      </c>
      <c r="AT170" s="213" t="s">
        <v>125</v>
      </c>
      <c r="AU170" s="213" t="s">
        <v>86</v>
      </c>
      <c r="AY170" s="14" t="s">
        <v>122</v>
      </c>
      <c r="BE170" s="214">
        <f>IF(O170="základní",K170,0)</f>
        <v>0</v>
      </c>
      <c r="BF170" s="214">
        <f>IF(O170="snížená",K170,0)</f>
        <v>0</v>
      </c>
      <c r="BG170" s="214">
        <f>IF(O170="zákl. přenesená",K170,0)</f>
        <v>0</v>
      </c>
      <c r="BH170" s="214">
        <f>IF(O170="sníž. přenesená",K170,0)</f>
        <v>0</v>
      </c>
      <c r="BI170" s="214">
        <f>IF(O170="nulová",K170,0)</f>
        <v>0</v>
      </c>
      <c r="BJ170" s="14" t="s">
        <v>84</v>
      </c>
      <c r="BK170" s="214">
        <f>ROUND(P170*H170,2)</f>
        <v>0</v>
      </c>
      <c r="BL170" s="14" t="s">
        <v>130</v>
      </c>
      <c r="BM170" s="213" t="s">
        <v>226</v>
      </c>
    </row>
    <row r="171" spans="1:65" s="2" customFormat="1" ht="19.5">
      <c r="A171" s="30"/>
      <c r="B171" s="31"/>
      <c r="C171" s="32"/>
      <c r="D171" s="215" t="s">
        <v>132</v>
      </c>
      <c r="E171" s="32"/>
      <c r="F171" s="216" t="s">
        <v>225</v>
      </c>
      <c r="G171" s="32"/>
      <c r="H171" s="32"/>
      <c r="I171" s="107"/>
      <c r="J171" s="107"/>
      <c r="K171" s="32"/>
      <c r="L171" s="32"/>
      <c r="M171" s="35"/>
      <c r="N171" s="217"/>
      <c r="O171" s="218"/>
      <c r="P171" s="66"/>
      <c r="Q171" s="66"/>
      <c r="R171" s="66"/>
      <c r="S171" s="66"/>
      <c r="T171" s="66"/>
      <c r="U171" s="66"/>
      <c r="V171" s="66"/>
      <c r="W171" s="66"/>
      <c r="X171" s="67"/>
      <c r="Y171" s="30"/>
      <c r="Z171" s="30"/>
      <c r="AA171" s="30"/>
      <c r="AB171" s="30"/>
      <c r="AC171" s="30"/>
      <c r="AD171" s="30"/>
      <c r="AE171" s="30"/>
      <c r="AT171" s="14" t="s">
        <v>132</v>
      </c>
      <c r="AU171" s="14" t="s">
        <v>86</v>
      </c>
    </row>
    <row r="172" spans="1:65" s="2" customFormat="1" ht="24" customHeight="1">
      <c r="A172" s="30"/>
      <c r="B172" s="31"/>
      <c r="C172" s="219" t="s">
        <v>227</v>
      </c>
      <c r="D172" s="219" t="s">
        <v>133</v>
      </c>
      <c r="E172" s="220" t="s">
        <v>228</v>
      </c>
      <c r="F172" s="221" t="s">
        <v>229</v>
      </c>
      <c r="G172" s="222" t="s">
        <v>183</v>
      </c>
      <c r="H172" s="223">
        <v>234</v>
      </c>
      <c r="I172" s="224"/>
      <c r="J172" s="224"/>
      <c r="K172" s="223">
        <f>ROUND(P172*H172,2)</f>
        <v>0</v>
      </c>
      <c r="L172" s="221" t="s">
        <v>129</v>
      </c>
      <c r="M172" s="35"/>
      <c r="N172" s="225" t="s">
        <v>1</v>
      </c>
      <c r="O172" s="209" t="s">
        <v>39</v>
      </c>
      <c r="P172" s="210">
        <f>I172+J172</f>
        <v>0</v>
      </c>
      <c r="Q172" s="210">
        <f>ROUND(I172*H172,2)</f>
        <v>0</v>
      </c>
      <c r="R172" s="210">
        <f>ROUND(J172*H172,2)</f>
        <v>0</v>
      </c>
      <c r="S172" s="66"/>
      <c r="T172" s="211">
        <f>S172*H172</f>
        <v>0</v>
      </c>
      <c r="U172" s="211">
        <v>0</v>
      </c>
      <c r="V172" s="211">
        <f>U172*H172</f>
        <v>0</v>
      </c>
      <c r="W172" s="211">
        <v>0</v>
      </c>
      <c r="X172" s="212">
        <f>W172*H172</f>
        <v>0</v>
      </c>
      <c r="Y172" s="30"/>
      <c r="Z172" s="30"/>
      <c r="AA172" s="30"/>
      <c r="AB172" s="30"/>
      <c r="AC172" s="30"/>
      <c r="AD172" s="30"/>
      <c r="AE172" s="30"/>
      <c r="AR172" s="213" t="s">
        <v>136</v>
      </c>
      <c r="AT172" s="213" t="s">
        <v>133</v>
      </c>
      <c r="AU172" s="213" t="s">
        <v>86</v>
      </c>
      <c r="AY172" s="14" t="s">
        <v>122</v>
      </c>
      <c r="BE172" s="214">
        <f>IF(O172="základní",K172,0)</f>
        <v>0</v>
      </c>
      <c r="BF172" s="214">
        <f>IF(O172="snížená",K172,0)</f>
        <v>0</v>
      </c>
      <c r="BG172" s="214">
        <f>IF(O172="zákl. přenesená",K172,0)</f>
        <v>0</v>
      </c>
      <c r="BH172" s="214">
        <f>IF(O172="sníž. přenesená",K172,0)</f>
        <v>0</v>
      </c>
      <c r="BI172" s="214">
        <f>IF(O172="nulová",K172,0)</f>
        <v>0</v>
      </c>
      <c r="BJ172" s="14" t="s">
        <v>84</v>
      </c>
      <c r="BK172" s="214">
        <f>ROUND(P172*H172,2)</f>
        <v>0</v>
      </c>
      <c r="BL172" s="14" t="s">
        <v>136</v>
      </c>
      <c r="BM172" s="213" t="s">
        <v>230</v>
      </c>
    </row>
    <row r="173" spans="1:65" s="2" customFormat="1" ht="11.25">
      <c r="A173" s="30"/>
      <c r="B173" s="31"/>
      <c r="C173" s="32"/>
      <c r="D173" s="215" t="s">
        <v>132</v>
      </c>
      <c r="E173" s="32"/>
      <c r="F173" s="216" t="s">
        <v>229</v>
      </c>
      <c r="G173" s="32"/>
      <c r="H173" s="32"/>
      <c r="I173" s="107"/>
      <c r="J173" s="107"/>
      <c r="K173" s="32"/>
      <c r="L173" s="32"/>
      <c r="M173" s="35"/>
      <c r="N173" s="217"/>
      <c r="O173" s="218"/>
      <c r="P173" s="66"/>
      <c r="Q173" s="66"/>
      <c r="R173" s="66"/>
      <c r="S173" s="66"/>
      <c r="T173" s="66"/>
      <c r="U173" s="66"/>
      <c r="V173" s="66"/>
      <c r="W173" s="66"/>
      <c r="X173" s="67"/>
      <c r="Y173" s="30"/>
      <c r="Z173" s="30"/>
      <c r="AA173" s="30"/>
      <c r="AB173" s="30"/>
      <c r="AC173" s="30"/>
      <c r="AD173" s="30"/>
      <c r="AE173" s="30"/>
      <c r="AT173" s="14" t="s">
        <v>132</v>
      </c>
      <c r="AU173" s="14" t="s">
        <v>86</v>
      </c>
    </row>
    <row r="174" spans="1:65" s="2" customFormat="1" ht="24" customHeight="1">
      <c r="A174" s="30"/>
      <c r="B174" s="31"/>
      <c r="C174" s="200" t="s">
        <v>231</v>
      </c>
      <c r="D174" s="200" t="s">
        <v>125</v>
      </c>
      <c r="E174" s="201" t="s">
        <v>232</v>
      </c>
      <c r="F174" s="202" t="s">
        <v>233</v>
      </c>
      <c r="G174" s="203" t="s">
        <v>128</v>
      </c>
      <c r="H174" s="204">
        <v>1</v>
      </c>
      <c r="I174" s="205"/>
      <c r="J174" s="206"/>
      <c r="K174" s="204">
        <f>ROUND(P174*H174,2)</f>
        <v>0</v>
      </c>
      <c r="L174" s="202" t="s">
        <v>129</v>
      </c>
      <c r="M174" s="207"/>
      <c r="N174" s="208" t="s">
        <v>1</v>
      </c>
      <c r="O174" s="209" t="s">
        <v>39</v>
      </c>
      <c r="P174" s="210">
        <f>I174+J174</f>
        <v>0</v>
      </c>
      <c r="Q174" s="210">
        <f>ROUND(I174*H174,2)</f>
        <v>0</v>
      </c>
      <c r="R174" s="210">
        <f>ROUND(J174*H174,2)</f>
        <v>0</v>
      </c>
      <c r="S174" s="66"/>
      <c r="T174" s="211">
        <f>S174*H174</f>
        <v>0</v>
      </c>
      <c r="U174" s="211">
        <v>0</v>
      </c>
      <c r="V174" s="211">
        <f>U174*H174</f>
        <v>0</v>
      </c>
      <c r="W174" s="211">
        <v>0</v>
      </c>
      <c r="X174" s="212">
        <f>W174*H174</f>
        <v>0</v>
      </c>
      <c r="Y174" s="30"/>
      <c r="Z174" s="30"/>
      <c r="AA174" s="30"/>
      <c r="AB174" s="30"/>
      <c r="AC174" s="30"/>
      <c r="AD174" s="30"/>
      <c r="AE174" s="30"/>
      <c r="AR174" s="213" t="s">
        <v>130</v>
      </c>
      <c r="AT174" s="213" t="s">
        <v>125</v>
      </c>
      <c r="AU174" s="213" t="s">
        <v>86</v>
      </c>
      <c r="AY174" s="14" t="s">
        <v>122</v>
      </c>
      <c r="BE174" s="214">
        <f>IF(O174="základní",K174,0)</f>
        <v>0</v>
      </c>
      <c r="BF174" s="214">
        <f>IF(O174="snížená",K174,0)</f>
        <v>0</v>
      </c>
      <c r="BG174" s="214">
        <f>IF(O174="zákl. přenesená",K174,0)</f>
        <v>0</v>
      </c>
      <c r="BH174" s="214">
        <f>IF(O174="sníž. přenesená",K174,0)</f>
        <v>0</v>
      </c>
      <c r="BI174" s="214">
        <f>IF(O174="nulová",K174,0)</f>
        <v>0</v>
      </c>
      <c r="BJ174" s="14" t="s">
        <v>84</v>
      </c>
      <c r="BK174" s="214">
        <f>ROUND(P174*H174,2)</f>
        <v>0</v>
      </c>
      <c r="BL174" s="14" t="s">
        <v>130</v>
      </c>
      <c r="BM174" s="213" t="s">
        <v>234</v>
      </c>
    </row>
    <row r="175" spans="1:65" s="2" customFormat="1" ht="19.5">
      <c r="A175" s="30"/>
      <c r="B175" s="31"/>
      <c r="C175" s="32"/>
      <c r="D175" s="215" t="s">
        <v>132</v>
      </c>
      <c r="E175" s="32"/>
      <c r="F175" s="216" t="s">
        <v>233</v>
      </c>
      <c r="G175" s="32"/>
      <c r="H175" s="32"/>
      <c r="I175" s="107"/>
      <c r="J175" s="107"/>
      <c r="K175" s="32"/>
      <c r="L175" s="32"/>
      <c r="M175" s="35"/>
      <c r="N175" s="217"/>
      <c r="O175" s="218"/>
      <c r="P175" s="66"/>
      <c r="Q175" s="66"/>
      <c r="R175" s="66"/>
      <c r="S175" s="66"/>
      <c r="T175" s="66"/>
      <c r="U175" s="66"/>
      <c r="V175" s="66"/>
      <c r="W175" s="66"/>
      <c r="X175" s="67"/>
      <c r="Y175" s="30"/>
      <c r="Z175" s="30"/>
      <c r="AA175" s="30"/>
      <c r="AB175" s="30"/>
      <c r="AC175" s="30"/>
      <c r="AD175" s="30"/>
      <c r="AE175" s="30"/>
      <c r="AT175" s="14" t="s">
        <v>132</v>
      </c>
      <c r="AU175" s="14" t="s">
        <v>86</v>
      </c>
    </row>
    <row r="176" spans="1:65" s="2" customFormat="1" ht="24" customHeight="1">
      <c r="A176" s="30"/>
      <c r="B176" s="31"/>
      <c r="C176" s="219" t="s">
        <v>235</v>
      </c>
      <c r="D176" s="219" t="s">
        <v>133</v>
      </c>
      <c r="E176" s="220" t="s">
        <v>236</v>
      </c>
      <c r="F176" s="221" t="s">
        <v>237</v>
      </c>
      <c r="G176" s="222" t="s">
        <v>128</v>
      </c>
      <c r="H176" s="223">
        <v>1</v>
      </c>
      <c r="I176" s="224"/>
      <c r="J176" s="224"/>
      <c r="K176" s="223">
        <f>ROUND(P176*H176,2)</f>
        <v>0</v>
      </c>
      <c r="L176" s="221" t="s">
        <v>129</v>
      </c>
      <c r="M176" s="35"/>
      <c r="N176" s="225" t="s">
        <v>1</v>
      </c>
      <c r="O176" s="209" t="s">
        <v>39</v>
      </c>
      <c r="P176" s="210">
        <f>I176+J176</f>
        <v>0</v>
      </c>
      <c r="Q176" s="210">
        <f>ROUND(I176*H176,2)</f>
        <v>0</v>
      </c>
      <c r="R176" s="210">
        <f>ROUND(J176*H176,2)</f>
        <v>0</v>
      </c>
      <c r="S176" s="66"/>
      <c r="T176" s="211">
        <f>S176*H176</f>
        <v>0</v>
      </c>
      <c r="U176" s="211">
        <v>0</v>
      </c>
      <c r="V176" s="211">
        <f>U176*H176</f>
        <v>0</v>
      </c>
      <c r="W176" s="211">
        <v>0</v>
      </c>
      <c r="X176" s="212">
        <f>W176*H176</f>
        <v>0</v>
      </c>
      <c r="Y176" s="30"/>
      <c r="Z176" s="30"/>
      <c r="AA176" s="30"/>
      <c r="AB176" s="30"/>
      <c r="AC176" s="30"/>
      <c r="AD176" s="30"/>
      <c r="AE176" s="30"/>
      <c r="AR176" s="213" t="s">
        <v>136</v>
      </c>
      <c r="AT176" s="213" t="s">
        <v>133</v>
      </c>
      <c r="AU176" s="213" t="s">
        <v>86</v>
      </c>
      <c r="AY176" s="14" t="s">
        <v>122</v>
      </c>
      <c r="BE176" s="214">
        <f>IF(O176="základní",K176,0)</f>
        <v>0</v>
      </c>
      <c r="BF176" s="214">
        <f>IF(O176="snížená",K176,0)</f>
        <v>0</v>
      </c>
      <c r="BG176" s="214">
        <f>IF(O176="zákl. přenesená",K176,0)</f>
        <v>0</v>
      </c>
      <c r="BH176" s="214">
        <f>IF(O176="sníž. přenesená",K176,0)</f>
        <v>0</v>
      </c>
      <c r="BI176" s="214">
        <f>IF(O176="nulová",K176,0)</f>
        <v>0</v>
      </c>
      <c r="BJ176" s="14" t="s">
        <v>84</v>
      </c>
      <c r="BK176" s="214">
        <f>ROUND(P176*H176,2)</f>
        <v>0</v>
      </c>
      <c r="BL176" s="14" t="s">
        <v>136</v>
      </c>
      <c r="BM176" s="213" t="s">
        <v>238</v>
      </c>
    </row>
    <row r="177" spans="1:65" s="2" customFormat="1" ht="19.5">
      <c r="A177" s="30"/>
      <c r="B177" s="31"/>
      <c r="C177" s="32"/>
      <c r="D177" s="215" t="s">
        <v>132</v>
      </c>
      <c r="E177" s="32"/>
      <c r="F177" s="216" t="s">
        <v>237</v>
      </c>
      <c r="G177" s="32"/>
      <c r="H177" s="32"/>
      <c r="I177" s="107"/>
      <c r="J177" s="107"/>
      <c r="K177" s="32"/>
      <c r="L177" s="32"/>
      <c r="M177" s="35"/>
      <c r="N177" s="217"/>
      <c r="O177" s="218"/>
      <c r="P177" s="66"/>
      <c r="Q177" s="66"/>
      <c r="R177" s="66"/>
      <c r="S177" s="66"/>
      <c r="T177" s="66"/>
      <c r="U177" s="66"/>
      <c r="V177" s="66"/>
      <c r="W177" s="66"/>
      <c r="X177" s="67"/>
      <c r="Y177" s="30"/>
      <c r="Z177" s="30"/>
      <c r="AA177" s="30"/>
      <c r="AB177" s="30"/>
      <c r="AC177" s="30"/>
      <c r="AD177" s="30"/>
      <c r="AE177" s="30"/>
      <c r="AT177" s="14" t="s">
        <v>132</v>
      </c>
      <c r="AU177" s="14" t="s">
        <v>86</v>
      </c>
    </row>
    <row r="178" spans="1:65" s="2" customFormat="1" ht="24" customHeight="1">
      <c r="A178" s="30"/>
      <c r="B178" s="31"/>
      <c r="C178" s="200" t="s">
        <v>239</v>
      </c>
      <c r="D178" s="200" t="s">
        <v>125</v>
      </c>
      <c r="E178" s="201" t="s">
        <v>240</v>
      </c>
      <c r="F178" s="202" t="s">
        <v>241</v>
      </c>
      <c r="G178" s="203" t="s">
        <v>128</v>
      </c>
      <c r="H178" s="204">
        <v>2</v>
      </c>
      <c r="I178" s="205"/>
      <c r="J178" s="206"/>
      <c r="K178" s="204">
        <f>ROUND(P178*H178,2)</f>
        <v>0</v>
      </c>
      <c r="L178" s="202" t="s">
        <v>129</v>
      </c>
      <c r="M178" s="207"/>
      <c r="N178" s="208" t="s">
        <v>1</v>
      </c>
      <c r="O178" s="209" t="s">
        <v>39</v>
      </c>
      <c r="P178" s="210">
        <f>I178+J178</f>
        <v>0</v>
      </c>
      <c r="Q178" s="210">
        <f>ROUND(I178*H178,2)</f>
        <v>0</v>
      </c>
      <c r="R178" s="210">
        <f>ROUND(J178*H178,2)</f>
        <v>0</v>
      </c>
      <c r="S178" s="66"/>
      <c r="T178" s="211">
        <f>S178*H178</f>
        <v>0</v>
      </c>
      <c r="U178" s="211">
        <v>0</v>
      </c>
      <c r="V178" s="211">
        <f>U178*H178</f>
        <v>0</v>
      </c>
      <c r="W178" s="211">
        <v>0</v>
      </c>
      <c r="X178" s="212">
        <f>W178*H178</f>
        <v>0</v>
      </c>
      <c r="Y178" s="30"/>
      <c r="Z178" s="30"/>
      <c r="AA178" s="30"/>
      <c r="AB178" s="30"/>
      <c r="AC178" s="30"/>
      <c r="AD178" s="30"/>
      <c r="AE178" s="30"/>
      <c r="AR178" s="213" t="s">
        <v>130</v>
      </c>
      <c r="AT178" s="213" t="s">
        <v>125</v>
      </c>
      <c r="AU178" s="213" t="s">
        <v>86</v>
      </c>
      <c r="AY178" s="14" t="s">
        <v>122</v>
      </c>
      <c r="BE178" s="214">
        <f>IF(O178="základní",K178,0)</f>
        <v>0</v>
      </c>
      <c r="BF178" s="214">
        <f>IF(O178="snížená",K178,0)</f>
        <v>0</v>
      </c>
      <c r="BG178" s="214">
        <f>IF(O178="zákl. přenesená",K178,0)</f>
        <v>0</v>
      </c>
      <c r="BH178" s="214">
        <f>IF(O178="sníž. přenesená",K178,0)</f>
        <v>0</v>
      </c>
      <c r="BI178" s="214">
        <f>IF(O178="nulová",K178,0)</f>
        <v>0</v>
      </c>
      <c r="BJ178" s="14" t="s">
        <v>84</v>
      </c>
      <c r="BK178" s="214">
        <f>ROUND(P178*H178,2)</f>
        <v>0</v>
      </c>
      <c r="BL178" s="14" t="s">
        <v>130</v>
      </c>
      <c r="BM178" s="213" t="s">
        <v>242</v>
      </c>
    </row>
    <row r="179" spans="1:65" s="2" customFormat="1" ht="19.5">
      <c r="A179" s="30"/>
      <c r="B179" s="31"/>
      <c r="C179" s="32"/>
      <c r="D179" s="215" t="s">
        <v>132</v>
      </c>
      <c r="E179" s="32"/>
      <c r="F179" s="216" t="s">
        <v>241</v>
      </c>
      <c r="G179" s="32"/>
      <c r="H179" s="32"/>
      <c r="I179" s="107"/>
      <c r="J179" s="107"/>
      <c r="K179" s="32"/>
      <c r="L179" s="32"/>
      <c r="M179" s="35"/>
      <c r="N179" s="217"/>
      <c r="O179" s="218"/>
      <c r="P179" s="66"/>
      <c r="Q179" s="66"/>
      <c r="R179" s="66"/>
      <c r="S179" s="66"/>
      <c r="T179" s="66"/>
      <c r="U179" s="66"/>
      <c r="V179" s="66"/>
      <c r="W179" s="66"/>
      <c r="X179" s="67"/>
      <c r="Y179" s="30"/>
      <c r="Z179" s="30"/>
      <c r="AA179" s="30"/>
      <c r="AB179" s="30"/>
      <c r="AC179" s="30"/>
      <c r="AD179" s="30"/>
      <c r="AE179" s="30"/>
      <c r="AT179" s="14" t="s">
        <v>132</v>
      </c>
      <c r="AU179" s="14" t="s">
        <v>86</v>
      </c>
    </row>
    <row r="180" spans="1:65" s="2" customFormat="1" ht="24" customHeight="1">
      <c r="A180" s="30"/>
      <c r="B180" s="31"/>
      <c r="C180" s="219" t="s">
        <v>243</v>
      </c>
      <c r="D180" s="219" t="s">
        <v>133</v>
      </c>
      <c r="E180" s="220" t="s">
        <v>244</v>
      </c>
      <c r="F180" s="221" t="s">
        <v>245</v>
      </c>
      <c r="G180" s="222" t="s">
        <v>128</v>
      </c>
      <c r="H180" s="223">
        <v>2</v>
      </c>
      <c r="I180" s="224"/>
      <c r="J180" s="224"/>
      <c r="K180" s="223">
        <f>ROUND(P180*H180,2)</f>
        <v>0</v>
      </c>
      <c r="L180" s="221" t="s">
        <v>129</v>
      </c>
      <c r="M180" s="35"/>
      <c r="N180" s="225" t="s">
        <v>1</v>
      </c>
      <c r="O180" s="209" t="s">
        <v>39</v>
      </c>
      <c r="P180" s="210">
        <f>I180+J180</f>
        <v>0</v>
      </c>
      <c r="Q180" s="210">
        <f>ROUND(I180*H180,2)</f>
        <v>0</v>
      </c>
      <c r="R180" s="210">
        <f>ROUND(J180*H180,2)</f>
        <v>0</v>
      </c>
      <c r="S180" s="66"/>
      <c r="T180" s="211">
        <f>S180*H180</f>
        <v>0</v>
      </c>
      <c r="U180" s="211">
        <v>0</v>
      </c>
      <c r="V180" s="211">
        <f>U180*H180</f>
        <v>0</v>
      </c>
      <c r="W180" s="211">
        <v>0</v>
      </c>
      <c r="X180" s="212">
        <f>W180*H180</f>
        <v>0</v>
      </c>
      <c r="Y180" s="30"/>
      <c r="Z180" s="30"/>
      <c r="AA180" s="30"/>
      <c r="AB180" s="30"/>
      <c r="AC180" s="30"/>
      <c r="AD180" s="30"/>
      <c r="AE180" s="30"/>
      <c r="AR180" s="213" t="s">
        <v>136</v>
      </c>
      <c r="AT180" s="213" t="s">
        <v>133</v>
      </c>
      <c r="AU180" s="213" t="s">
        <v>86</v>
      </c>
      <c r="AY180" s="14" t="s">
        <v>122</v>
      </c>
      <c r="BE180" s="214">
        <f>IF(O180="základní",K180,0)</f>
        <v>0</v>
      </c>
      <c r="BF180" s="214">
        <f>IF(O180="snížená",K180,0)</f>
        <v>0</v>
      </c>
      <c r="BG180" s="214">
        <f>IF(O180="zákl. přenesená",K180,0)</f>
        <v>0</v>
      </c>
      <c r="BH180" s="214">
        <f>IF(O180="sníž. přenesená",K180,0)</f>
        <v>0</v>
      </c>
      <c r="BI180" s="214">
        <f>IF(O180="nulová",K180,0)</f>
        <v>0</v>
      </c>
      <c r="BJ180" s="14" t="s">
        <v>84</v>
      </c>
      <c r="BK180" s="214">
        <f>ROUND(P180*H180,2)</f>
        <v>0</v>
      </c>
      <c r="BL180" s="14" t="s">
        <v>136</v>
      </c>
      <c r="BM180" s="213" t="s">
        <v>246</v>
      </c>
    </row>
    <row r="181" spans="1:65" s="2" customFormat="1" ht="19.5">
      <c r="A181" s="30"/>
      <c r="B181" s="31"/>
      <c r="C181" s="32"/>
      <c r="D181" s="215" t="s">
        <v>132</v>
      </c>
      <c r="E181" s="32"/>
      <c r="F181" s="216" t="s">
        <v>245</v>
      </c>
      <c r="G181" s="32"/>
      <c r="H181" s="32"/>
      <c r="I181" s="107"/>
      <c r="J181" s="107"/>
      <c r="K181" s="32"/>
      <c r="L181" s="32"/>
      <c r="M181" s="35"/>
      <c r="N181" s="217"/>
      <c r="O181" s="218"/>
      <c r="P181" s="66"/>
      <c r="Q181" s="66"/>
      <c r="R181" s="66"/>
      <c r="S181" s="66"/>
      <c r="T181" s="66"/>
      <c r="U181" s="66"/>
      <c r="V181" s="66"/>
      <c r="W181" s="66"/>
      <c r="X181" s="67"/>
      <c r="Y181" s="30"/>
      <c r="Z181" s="30"/>
      <c r="AA181" s="30"/>
      <c r="AB181" s="30"/>
      <c r="AC181" s="30"/>
      <c r="AD181" s="30"/>
      <c r="AE181" s="30"/>
      <c r="AT181" s="14" t="s">
        <v>132</v>
      </c>
      <c r="AU181" s="14" t="s">
        <v>86</v>
      </c>
    </row>
    <row r="182" spans="1:65" s="2" customFormat="1" ht="24" customHeight="1">
      <c r="A182" s="30"/>
      <c r="B182" s="31"/>
      <c r="C182" s="219" t="s">
        <v>247</v>
      </c>
      <c r="D182" s="219" t="s">
        <v>133</v>
      </c>
      <c r="E182" s="220" t="s">
        <v>248</v>
      </c>
      <c r="F182" s="221" t="s">
        <v>249</v>
      </c>
      <c r="G182" s="222" t="s">
        <v>128</v>
      </c>
      <c r="H182" s="223">
        <v>3</v>
      </c>
      <c r="I182" s="224"/>
      <c r="J182" s="224"/>
      <c r="K182" s="223">
        <f>ROUND(P182*H182,2)</f>
        <v>0</v>
      </c>
      <c r="L182" s="221" t="s">
        <v>129</v>
      </c>
      <c r="M182" s="35"/>
      <c r="N182" s="225" t="s">
        <v>1</v>
      </c>
      <c r="O182" s="209" t="s">
        <v>39</v>
      </c>
      <c r="P182" s="210">
        <f>I182+J182</f>
        <v>0</v>
      </c>
      <c r="Q182" s="210">
        <f>ROUND(I182*H182,2)</f>
        <v>0</v>
      </c>
      <c r="R182" s="210">
        <f>ROUND(J182*H182,2)</f>
        <v>0</v>
      </c>
      <c r="S182" s="66"/>
      <c r="T182" s="211">
        <f>S182*H182</f>
        <v>0</v>
      </c>
      <c r="U182" s="211">
        <v>0</v>
      </c>
      <c r="V182" s="211">
        <f>U182*H182</f>
        <v>0</v>
      </c>
      <c r="W182" s="211">
        <v>0</v>
      </c>
      <c r="X182" s="212">
        <f>W182*H182</f>
        <v>0</v>
      </c>
      <c r="Y182" s="30"/>
      <c r="Z182" s="30"/>
      <c r="AA182" s="30"/>
      <c r="AB182" s="30"/>
      <c r="AC182" s="30"/>
      <c r="AD182" s="30"/>
      <c r="AE182" s="30"/>
      <c r="AR182" s="213" t="s">
        <v>136</v>
      </c>
      <c r="AT182" s="213" t="s">
        <v>133</v>
      </c>
      <c r="AU182" s="213" t="s">
        <v>86</v>
      </c>
      <c r="AY182" s="14" t="s">
        <v>122</v>
      </c>
      <c r="BE182" s="214">
        <f>IF(O182="základní",K182,0)</f>
        <v>0</v>
      </c>
      <c r="BF182" s="214">
        <f>IF(O182="snížená",K182,0)</f>
        <v>0</v>
      </c>
      <c r="BG182" s="214">
        <f>IF(O182="zákl. přenesená",K182,0)</f>
        <v>0</v>
      </c>
      <c r="BH182" s="214">
        <f>IF(O182="sníž. přenesená",K182,0)</f>
        <v>0</v>
      </c>
      <c r="BI182" s="214">
        <f>IF(O182="nulová",K182,0)</f>
        <v>0</v>
      </c>
      <c r="BJ182" s="14" t="s">
        <v>84</v>
      </c>
      <c r="BK182" s="214">
        <f>ROUND(P182*H182,2)</f>
        <v>0</v>
      </c>
      <c r="BL182" s="14" t="s">
        <v>136</v>
      </c>
      <c r="BM182" s="213" t="s">
        <v>250</v>
      </c>
    </row>
    <row r="183" spans="1:65" s="2" customFormat="1" ht="19.5">
      <c r="A183" s="30"/>
      <c r="B183" s="31"/>
      <c r="C183" s="32"/>
      <c r="D183" s="215" t="s">
        <v>132</v>
      </c>
      <c r="E183" s="32"/>
      <c r="F183" s="216" t="s">
        <v>249</v>
      </c>
      <c r="G183" s="32"/>
      <c r="H183" s="32"/>
      <c r="I183" s="107"/>
      <c r="J183" s="107"/>
      <c r="K183" s="32"/>
      <c r="L183" s="32"/>
      <c r="M183" s="35"/>
      <c r="N183" s="217"/>
      <c r="O183" s="218"/>
      <c r="P183" s="66"/>
      <c r="Q183" s="66"/>
      <c r="R183" s="66"/>
      <c r="S183" s="66"/>
      <c r="T183" s="66"/>
      <c r="U183" s="66"/>
      <c r="V183" s="66"/>
      <c r="W183" s="66"/>
      <c r="X183" s="67"/>
      <c r="Y183" s="30"/>
      <c r="Z183" s="30"/>
      <c r="AA183" s="30"/>
      <c r="AB183" s="30"/>
      <c r="AC183" s="30"/>
      <c r="AD183" s="30"/>
      <c r="AE183" s="30"/>
      <c r="AT183" s="14" t="s">
        <v>132</v>
      </c>
      <c r="AU183" s="14" t="s">
        <v>86</v>
      </c>
    </row>
    <row r="184" spans="1:65" s="2" customFormat="1" ht="24" customHeight="1">
      <c r="A184" s="30"/>
      <c r="B184" s="31"/>
      <c r="C184" s="200" t="s">
        <v>251</v>
      </c>
      <c r="D184" s="200" t="s">
        <v>125</v>
      </c>
      <c r="E184" s="201" t="s">
        <v>252</v>
      </c>
      <c r="F184" s="202" t="s">
        <v>253</v>
      </c>
      <c r="G184" s="203" t="s">
        <v>128</v>
      </c>
      <c r="H184" s="204">
        <v>3</v>
      </c>
      <c r="I184" s="205"/>
      <c r="J184" s="206"/>
      <c r="K184" s="204">
        <f>ROUND(P184*H184,2)</f>
        <v>0</v>
      </c>
      <c r="L184" s="202" t="s">
        <v>129</v>
      </c>
      <c r="M184" s="207"/>
      <c r="N184" s="208" t="s">
        <v>1</v>
      </c>
      <c r="O184" s="209" t="s">
        <v>39</v>
      </c>
      <c r="P184" s="210">
        <f>I184+J184</f>
        <v>0</v>
      </c>
      <c r="Q184" s="210">
        <f>ROUND(I184*H184,2)</f>
        <v>0</v>
      </c>
      <c r="R184" s="210">
        <f>ROUND(J184*H184,2)</f>
        <v>0</v>
      </c>
      <c r="S184" s="66"/>
      <c r="T184" s="211">
        <f>S184*H184</f>
        <v>0</v>
      </c>
      <c r="U184" s="211">
        <v>0</v>
      </c>
      <c r="V184" s="211">
        <f>U184*H184</f>
        <v>0</v>
      </c>
      <c r="W184" s="211">
        <v>0</v>
      </c>
      <c r="X184" s="212">
        <f>W184*H184</f>
        <v>0</v>
      </c>
      <c r="Y184" s="30"/>
      <c r="Z184" s="30"/>
      <c r="AA184" s="30"/>
      <c r="AB184" s="30"/>
      <c r="AC184" s="30"/>
      <c r="AD184" s="30"/>
      <c r="AE184" s="30"/>
      <c r="AR184" s="213" t="s">
        <v>130</v>
      </c>
      <c r="AT184" s="213" t="s">
        <v>125</v>
      </c>
      <c r="AU184" s="213" t="s">
        <v>86</v>
      </c>
      <c r="AY184" s="14" t="s">
        <v>122</v>
      </c>
      <c r="BE184" s="214">
        <f>IF(O184="základní",K184,0)</f>
        <v>0</v>
      </c>
      <c r="BF184" s="214">
        <f>IF(O184="snížená",K184,0)</f>
        <v>0</v>
      </c>
      <c r="BG184" s="214">
        <f>IF(O184="zákl. přenesená",K184,0)</f>
        <v>0</v>
      </c>
      <c r="BH184" s="214">
        <f>IF(O184="sníž. přenesená",K184,0)</f>
        <v>0</v>
      </c>
      <c r="BI184" s="214">
        <f>IF(O184="nulová",K184,0)</f>
        <v>0</v>
      </c>
      <c r="BJ184" s="14" t="s">
        <v>84</v>
      </c>
      <c r="BK184" s="214">
        <f>ROUND(P184*H184,2)</f>
        <v>0</v>
      </c>
      <c r="BL184" s="14" t="s">
        <v>130</v>
      </c>
      <c r="BM184" s="213" t="s">
        <v>254</v>
      </c>
    </row>
    <row r="185" spans="1:65" s="2" customFormat="1" ht="11.25">
      <c r="A185" s="30"/>
      <c r="B185" s="31"/>
      <c r="C185" s="32"/>
      <c r="D185" s="215" t="s">
        <v>132</v>
      </c>
      <c r="E185" s="32"/>
      <c r="F185" s="216" t="s">
        <v>253</v>
      </c>
      <c r="G185" s="32"/>
      <c r="H185" s="32"/>
      <c r="I185" s="107"/>
      <c r="J185" s="107"/>
      <c r="K185" s="32"/>
      <c r="L185" s="32"/>
      <c r="M185" s="35"/>
      <c r="N185" s="217"/>
      <c r="O185" s="218"/>
      <c r="P185" s="66"/>
      <c r="Q185" s="66"/>
      <c r="R185" s="66"/>
      <c r="S185" s="66"/>
      <c r="T185" s="66"/>
      <c r="U185" s="66"/>
      <c r="V185" s="66"/>
      <c r="W185" s="66"/>
      <c r="X185" s="67"/>
      <c r="Y185" s="30"/>
      <c r="Z185" s="30"/>
      <c r="AA185" s="30"/>
      <c r="AB185" s="30"/>
      <c r="AC185" s="30"/>
      <c r="AD185" s="30"/>
      <c r="AE185" s="30"/>
      <c r="AT185" s="14" t="s">
        <v>132</v>
      </c>
      <c r="AU185" s="14" t="s">
        <v>86</v>
      </c>
    </row>
    <row r="186" spans="1:65" s="2" customFormat="1" ht="24" customHeight="1">
      <c r="A186" s="30"/>
      <c r="B186" s="31"/>
      <c r="C186" s="219" t="s">
        <v>255</v>
      </c>
      <c r="D186" s="219" t="s">
        <v>133</v>
      </c>
      <c r="E186" s="220" t="s">
        <v>256</v>
      </c>
      <c r="F186" s="221" t="s">
        <v>257</v>
      </c>
      <c r="G186" s="222" t="s">
        <v>128</v>
      </c>
      <c r="H186" s="223">
        <v>3</v>
      </c>
      <c r="I186" s="224"/>
      <c r="J186" s="224"/>
      <c r="K186" s="223">
        <f>ROUND(P186*H186,2)</f>
        <v>0</v>
      </c>
      <c r="L186" s="221" t="s">
        <v>129</v>
      </c>
      <c r="M186" s="35"/>
      <c r="N186" s="225" t="s">
        <v>1</v>
      </c>
      <c r="O186" s="209" t="s">
        <v>39</v>
      </c>
      <c r="P186" s="210">
        <f>I186+J186</f>
        <v>0</v>
      </c>
      <c r="Q186" s="210">
        <f>ROUND(I186*H186,2)</f>
        <v>0</v>
      </c>
      <c r="R186" s="210">
        <f>ROUND(J186*H186,2)</f>
        <v>0</v>
      </c>
      <c r="S186" s="66"/>
      <c r="T186" s="211">
        <f>S186*H186</f>
        <v>0</v>
      </c>
      <c r="U186" s="211">
        <v>0</v>
      </c>
      <c r="V186" s="211">
        <f>U186*H186</f>
        <v>0</v>
      </c>
      <c r="W186" s="211">
        <v>0</v>
      </c>
      <c r="X186" s="212">
        <f>W186*H186</f>
        <v>0</v>
      </c>
      <c r="Y186" s="30"/>
      <c r="Z186" s="30"/>
      <c r="AA186" s="30"/>
      <c r="AB186" s="30"/>
      <c r="AC186" s="30"/>
      <c r="AD186" s="30"/>
      <c r="AE186" s="30"/>
      <c r="AR186" s="213" t="s">
        <v>136</v>
      </c>
      <c r="AT186" s="213" t="s">
        <v>133</v>
      </c>
      <c r="AU186" s="213" t="s">
        <v>86</v>
      </c>
      <c r="AY186" s="14" t="s">
        <v>122</v>
      </c>
      <c r="BE186" s="214">
        <f>IF(O186="základní",K186,0)</f>
        <v>0</v>
      </c>
      <c r="BF186" s="214">
        <f>IF(O186="snížená",K186,0)</f>
        <v>0</v>
      </c>
      <c r="BG186" s="214">
        <f>IF(O186="zákl. přenesená",K186,0)</f>
        <v>0</v>
      </c>
      <c r="BH186" s="214">
        <f>IF(O186="sníž. přenesená",K186,0)</f>
        <v>0</v>
      </c>
      <c r="BI186" s="214">
        <f>IF(O186="nulová",K186,0)</f>
        <v>0</v>
      </c>
      <c r="BJ186" s="14" t="s">
        <v>84</v>
      </c>
      <c r="BK186" s="214">
        <f>ROUND(P186*H186,2)</f>
        <v>0</v>
      </c>
      <c r="BL186" s="14" t="s">
        <v>136</v>
      </c>
      <c r="BM186" s="213" t="s">
        <v>258</v>
      </c>
    </row>
    <row r="187" spans="1:65" s="2" customFormat="1" ht="19.5">
      <c r="A187" s="30"/>
      <c r="B187" s="31"/>
      <c r="C187" s="32"/>
      <c r="D187" s="215" t="s">
        <v>132</v>
      </c>
      <c r="E187" s="32"/>
      <c r="F187" s="216" t="s">
        <v>257</v>
      </c>
      <c r="G187" s="32"/>
      <c r="H187" s="32"/>
      <c r="I187" s="107"/>
      <c r="J187" s="107"/>
      <c r="K187" s="32"/>
      <c r="L187" s="32"/>
      <c r="M187" s="35"/>
      <c r="N187" s="217"/>
      <c r="O187" s="218"/>
      <c r="P187" s="66"/>
      <c r="Q187" s="66"/>
      <c r="R187" s="66"/>
      <c r="S187" s="66"/>
      <c r="T187" s="66"/>
      <c r="U187" s="66"/>
      <c r="V187" s="66"/>
      <c r="W187" s="66"/>
      <c r="X187" s="67"/>
      <c r="Y187" s="30"/>
      <c r="Z187" s="30"/>
      <c r="AA187" s="30"/>
      <c r="AB187" s="30"/>
      <c r="AC187" s="30"/>
      <c r="AD187" s="30"/>
      <c r="AE187" s="30"/>
      <c r="AT187" s="14" t="s">
        <v>132</v>
      </c>
      <c r="AU187" s="14" t="s">
        <v>86</v>
      </c>
    </row>
    <row r="188" spans="1:65" s="2" customFormat="1" ht="24" customHeight="1">
      <c r="A188" s="30"/>
      <c r="B188" s="31"/>
      <c r="C188" s="200" t="s">
        <v>259</v>
      </c>
      <c r="D188" s="200" t="s">
        <v>125</v>
      </c>
      <c r="E188" s="201" t="s">
        <v>260</v>
      </c>
      <c r="F188" s="202" t="s">
        <v>261</v>
      </c>
      <c r="G188" s="203" t="s">
        <v>128</v>
      </c>
      <c r="H188" s="204">
        <v>1</v>
      </c>
      <c r="I188" s="205"/>
      <c r="J188" s="206"/>
      <c r="K188" s="204">
        <f>ROUND(P188*H188,2)</f>
        <v>0</v>
      </c>
      <c r="L188" s="202" t="s">
        <v>129</v>
      </c>
      <c r="M188" s="207"/>
      <c r="N188" s="208" t="s">
        <v>1</v>
      </c>
      <c r="O188" s="209" t="s">
        <v>39</v>
      </c>
      <c r="P188" s="210">
        <f>I188+J188</f>
        <v>0</v>
      </c>
      <c r="Q188" s="210">
        <f>ROUND(I188*H188,2)</f>
        <v>0</v>
      </c>
      <c r="R188" s="210">
        <f>ROUND(J188*H188,2)</f>
        <v>0</v>
      </c>
      <c r="S188" s="66"/>
      <c r="T188" s="211">
        <f>S188*H188</f>
        <v>0</v>
      </c>
      <c r="U188" s="211">
        <v>0</v>
      </c>
      <c r="V188" s="211">
        <f>U188*H188</f>
        <v>0</v>
      </c>
      <c r="W188" s="211">
        <v>0</v>
      </c>
      <c r="X188" s="212">
        <f>W188*H188</f>
        <v>0</v>
      </c>
      <c r="Y188" s="30"/>
      <c r="Z188" s="30"/>
      <c r="AA188" s="30"/>
      <c r="AB188" s="30"/>
      <c r="AC188" s="30"/>
      <c r="AD188" s="30"/>
      <c r="AE188" s="30"/>
      <c r="AR188" s="213" t="s">
        <v>130</v>
      </c>
      <c r="AT188" s="213" t="s">
        <v>125</v>
      </c>
      <c r="AU188" s="213" t="s">
        <v>86</v>
      </c>
      <c r="AY188" s="14" t="s">
        <v>122</v>
      </c>
      <c r="BE188" s="214">
        <f>IF(O188="základní",K188,0)</f>
        <v>0</v>
      </c>
      <c r="BF188" s="214">
        <f>IF(O188="snížená",K188,0)</f>
        <v>0</v>
      </c>
      <c r="BG188" s="214">
        <f>IF(O188="zákl. přenesená",K188,0)</f>
        <v>0</v>
      </c>
      <c r="BH188" s="214">
        <f>IF(O188="sníž. přenesená",K188,0)</f>
        <v>0</v>
      </c>
      <c r="BI188" s="214">
        <f>IF(O188="nulová",K188,0)</f>
        <v>0</v>
      </c>
      <c r="BJ188" s="14" t="s">
        <v>84</v>
      </c>
      <c r="BK188" s="214">
        <f>ROUND(P188*H188,2)</f>
        <v>0</v>
      </c>
      <c r="BL188" s="14" t="s">
        <v>130</v>
      </c>
      <c r="BM188" s="213" t="s">
        <v>262</v>
      </c>
    </row>
    <row r="189" spans="1:65" s="2" customFormat="1" ht="11.25">
      <c r="A189" s="30"/>
      <c r="B189" s="31"/>
      <c r="C189" s="32"/>
      <c r="D189" s="215" t="s">
        <v>132</v>
      </c>
      <c r="E189" s="32"/>
      <c r="F189" s="216" t="s">
        <v>261</v>
      </c>
      <c r="G189" s="32"/>
      <c r="H189" s="32"/>
      <c r="I189" s="107"/>
      <c r="J189" s="107"/>
      <c r="K189" s="32"/>
      <c r="L189" s="32"/>
      <c r="M189" s="35"/>
      <c r="N189" s="217"/>
      <c r="O189" s="218"/>
      <c r="P189" s="66"/>
      <c r="Q189" s="66"/>
      <c r="R189" s="66"/>
      <c r="S189" s="66"/>
      <c r="T189" s="66"/>
      <c r="U189" s="66"/>
      <c r="V189" s="66"/>
      <c r="W189" s="66"/>
      <c r="X189" s="67"/>
      <c r="Y189" s="30"/>
      <c r="Z189" s="30"/>
      <c r="AA189" s="30"/>
      <c r="AB189" s="30"/>
      <c r="AC189" s="30"/>
      <c r="AD189" s="30"/>
      <c r="AE189" s="30"/>
      <c r="AT189" s="14" t="s">
        <v>132</v>
      </c>
      <c r="AU189" s="14" t="s">
        <v>86</v>
      </c>
    </row>
    <row r="190" spans="1:65" s="2" customFormat="1" ht="24" customHeight="1">
      <c r="A190" s="30"/>
      <c r="B190" s="31"/>
      <c r="C190" s="219" t="s">
        <v>263</v>
      </c>
      <c r="D190" s="219" t="s">
        <v>133</v>
      </c>
      <c r="E190" s="220" t="s">
        <v>264</v>
      </c>
      <c r="F190" s="221" t="s">
        <v>265</v>
      </c>
      <c r="G190" s="222" t="s">
        <v>128</v>
      </c>
      <c r="H190" s="223">
        <v>1</v>
      </c>
      <c r="I190" s="224"/>
      <c r="J190" s="224"/>
      <c r="K190" s="223">
        <f>ROUND(P190*H190,2)</f>
        <v>0</v>
      </c>
      <c r="L190" s="221" t="s">
        <v>129</v>
      </c>
      <c r="M190" s="35"/>
      <c r="N190" s="225" t="s">
        <v>1</v>
      </c>
      <c r="O190" s="209" t="s">
        <v>39</v>
      </c>
      <c r="P190" s="210">
        <f>I190+J190</f>
        <v>0</v>
      </c>
      <c r="Q190" s="210">
        <f>ROUND(I190*H190,2)</f>
        <v>0</v>
      </c>
      <c r="R190" s="210">
        <f>ROUND(J190*H190,2)</f>
        <v>0</v>
      </c>
      <c r="S190" s="66"/>
      <c r="T190" s="211">
        <f>S190*H190</f>
        <v>0</v>
      </c>
      <c r="U190" s="211">
        <v>0</v>
      </c>
      <c r="V190" s="211">
        <f>U190*H190</f>
        <v>0</v>
      </c>
      <c r="W190" s="211">
        <v>0</v>
      </c>
      <c r="X190" s="212">
        <f>W190*H190</f>
        <v>0</v>
      </c>
      <c r="Y190" s="30"/>
      <c r="Z190" s="30"/>
      <c r="AA190" s="30"/>
      <c r="AB190" s="30"/>
      <c r="AC190" s="30"/>
      <c r="AD190" s="30"/>
      <c r="AE190" s="30"/>
      <c r="AR190" s="213" t="s">
        <v>136</v>
      </c>
      <c r="AT190" s="213" t="s">
        <v>133</v>
      </c>
      <c r="AU190" s="213" t="s">
        <v>86</v>
      </c>
      <c r="AY190" s="14" t="s">
        <v>122</v>
      </c>
      <c r="BE190" s="214">
        <f>IF(O190="základní",K190,0)</f>
        <v>0</v>
      </c>
      <c r="BF190" s="214">
        <f>IF(O190="snížená",K190,0)</f>
        <v>0</v>
      </c>
      <c r="BG190" s="214">
        <f>IF(O190="zákl. přenesená",K190,0)</f>
        <v>0</v>
      </c>
      <c r="BH190" s="214">
        <f>IF(O190="sníž. přenesená",K190,0)</f>
        <v>0</v>
      </c>
      <c r="BI190" s="214">
        <f>IF(O190="nulová",K190,0)</f>
        <v>0</v>
      </c>
      <c r="BJ190" s="14" t="s">
        <v>84</v>
      </c>
      <c r="BK190" s="214">
        <f>ROUND(P190*H190,2)</f>
        <v>0</v>
      </c>
      <c r="BL190" s="14" t="s">
        <v>136</v>
      </c>
      <c r="BM190" s="213" t="s">
        <v>266</v>
      </c>
    </row>
    <row r="191" spans="1:65" s="2" customFormat="1" ht="19.5">
      <c r="A191" s="30"/>
      <c r="B191" s="31"/>
      <c r="C191" s="32"/>
      <c r="D191" s="215" t="s">
        <v>132</v>
      </c>
      <c r="E191" s="32"/>
      <c r="F191" s="216" t="s">
        <v>265</v>
      </c>
      <c r="G191" s="32"/>
      <c r="H191" s="32"/>
      <c r="I191" s="107"/>
      <c r="J191" s="107"/>
      <c r="K191" s="32"/>
      <c r="L191" s="32"/>
      <c r="M191" s="35"/>
      <c r="N191" s="217"/>
      <c r="O191" s="218"/>
      <c r="P191" s="66"/>
      <c r="Q191" s="66"/>
      <c r="R191" s="66"/>
      <c r="S191" s="66"/>
      <c r="T191" s="66"/>
      <c r="U191" s="66"/>
      <c r="V191" s="66"/>
      <c r="W191" s="66"/>
      <c r="X191" s="67"/>
      <c r="Y191" s="30"/>
      <c r="Z191" s="30"/>
      <c r="AA191" s="30"/>
      <c r="AB191" s="30"/>
      <c r="AC191" s="30"/>
      <c r="AD191" s="30"/>
      <c r="AE191" s="30"/>
      <c r="AT191" s="14" t="s">
        <v>132</v>
      </c>
      <c r="AU191" s="14" t="s">
        <v>86</v>
      </c>
    </row>
    <row r="192" spans="1:65" s="2" customFormat="1" ht="24" customHeight="1">
      <c r="A192" s="30"/>
      <c r="B192" s="31"/>
      <c r="C192" s="200" t="s">
        <v>267</v>
      </c>
      <c r="D192" s="200" t="s">
        <v>125</v>
      </c>
      <c r="E192" s="201" t="s">
        <v>268</v>
      </c>
      <c r="F192" s="202" t="s">
        <v>269</v>
      </c>
      <c r="G192" s="203" t="s">
        <v>128</v>
      </c>
      <c r="H192" s="204">
        <v>9</v>
      </c>
      <c r="I192" s="205"/>
      <c r="J192" s="206"/>
      <c r="K192" s="204">
        <f>ROUND(P192*H192,2)</f>
        <v>0</v>
      </c>
      <c r="L192" s="202" t="s">
        <v>129</v>
      </c>
      <c r="M192" s="207"/>
      <c r="N192" s="208" t="s">
        <v>1</v>
      </c>
      <c r="O192" s="209" t="s">
        <v>39</v>
      </c>
      <c r="P192" s="210">
        <f>I192+J192</f>
        <v>0</v>
      </c>
      <c r="Q192" s="210">
        <f>ROUND(I192*H192,2)</f>
        <v>0</v>
      </c>
      <c r="R192" s="210">
        <f>ROUND(J192*H192,2)</f>
        <v>0</v>
      </c>
      <c r="S192" s="66"/>
      <c r="T192" s="211">
        <f>S192*H192</f>
        <v>0</v>
      </c>
      <c r="U192" s="211">
        <v>0</v>
      </c>
      <c r="V192" s="211">
        <f>U192*H192</f>
        <v>0</v>
      </c>
      <c r="W192" s="211">
        <v>0</v>
      </c>
      <c r="X192" s="212">
        <f>W192*H192</f>
        <v>0</v>
      </c>
      <c r="Y192" s="30"/>
      <c r="Z192" s="30"/>
      <c r="AA192" s="30"/>
      <c r="AB192" s="30"/>
      <c r="AC192" s="30"/>
      <c r="AD192" s="30"/>
      <c r="AE192" s="30"/>
      <c r="AR192" s="213" t="s">
        <v>130</v>
      </c>
      <c r="AT192" s="213" t="s">
        <v>125</v>
      </c>
      <c r="AU192" s="213" t="s">
        <v>86</v>
      </c>
      <c r="AY192" s="14" t="s">
        <v>122</v>
      </c>
      <c r="BE192" s="214">
        <f>IF(O192="základní",K192,0)</f>
        <v>0</v>
      </c>
      <c r="BF192" s="214">
        <f>IF(O192="snížená",K192,0)</f>
        <v>0</v>
      </c>
      <c r="BG192" s="214">
        <f>IF(O192="zákl. přenesená",K192,0)</f>
        <v>0</v>
      </c>
      <c r="BH192" s="214">
        <f>IF(O192="sníž. přenesená",K192,0)</f>
        <v>0</v>
      </c>
      <c r="BI192" s="214">
        <f>IF(O192="nulová",K192,0)</f>
        <v>0</v>
      </c>
      <c r="BJ192" s="14" t="s">
        <v>84</v>
      </c>
      <c r="BK192" s="214">
        <f>ROUND(P192*H192,2)</f>
        <v>0</v>
      </c>
      <c r="BL192" s="14" t="s">
        <v>130</v>
      </c>
      <c r="BM192" s="213" t="s">
        <v>270</v>
      </c>
    </row>
    <row r="193" spans="1:65" s="2" customFormat="1" ht="11.25">
      <c r="A193" s="30"/>
      <c r="B193" s="31"/>
      <c r="C193" s="32"/>
      <c r="D193" s="215" t="s">
        <v>132</v>
      </c>
      <c r="E193" s="32"/>
      <c r="F193" s="216" t="s">
        <v>269</v>
      </c>
      <c r="G193" s="32"/>
      <c r="H193" s="32"/>
      <c r="I193" s="107"/>
      <c r="J193" s="107"/>
      <c r="K193" s="32"/>
      <c r="L193" s="32"/>
      <c r="M193" s="35"/>
      <c r="N193" s="217"/>
      <c r="O193" s="218"/>
      <c r="P193" s="66"/>
      <c r="Q193" s="66"/>
      <c r="R193" s="66"/>
      <c r="S193" s="66"/>
      <c r="T193" s="66"/>
      <c r="U193" s="66"/>
      <c r="V193" s="66"/>
      <c r="W193" s="66"/>
      <c r="X193" s="67"/>
      <c r="Y193" s="30"/>
      <c r="Z193" s="30"/>
      <c r="AA193" s="30"/>
      <c r="AB193" s="30"/>
      <c r="AC193" s="30"/>
      <c r="AD193" s="30"/>
      <c r="AE193" s="30"/>
      <c r="AT193" s="14" t="s">
        <v>132</v>
      </c>
      <c r="AU193" s="14" t="s">
        <v>86</v>
      </c>
    </row>
    <row r="194" spans="1:65" s="2" customFormat="1" ht="24" customHeight="1">
      <c r="A194" s="30"/>
      <c r="B194" s="31"/>
      <c r="C194" s="219" t="s">
        <v>271</v>
      </c>
      <c r="D194" s="219" t="s">
        <v>133</v>
      </c>
      <c r="E194" s="220" t="s">
        <v>272</v>
      </c>
      <c r="F194" s="221" t="s">
        <v>273</v>
      </c>
      <c r="G194" s="222" t="s">
        <v>128</v>
      </c>
      <c r="H194" s="223">
        <v>9</v>
      </c>
      <c r="I194" s="224"/>
      <c r="J194" s="224"/>
      <c r="K194" s="223">
        <f>ROUND(P194*H194,2)</f>
        <v>0</v>
      </c>
      <c r="L194" s="221" t="s">
        <v>129</v>
      </c>
      <c r="M194" s="35"/>
      <c r="N194" s="225" t="s">
        <v>1</v>
      </c>
      <c r="O194" s="209" t="s">
        <v>39</v>
      </c>
      <c r="P194" s="210">
        <f>I194+J194</f>
        <v>0</v>
      </c>
      <c r="Q194" s="210">
        <f>ROUND(I194*H194,2)</f>
        <v>0</v>
      </c>
      <c r="R194" s="210">
        <f>ROUND(J194*H194,2)</f>
        <v>0</v>
      </c>
      <c r="S194" s="66"/>
      <c r="T194" s="211">
        <f>S194*H194</f>
        <v>0</v>
      </c>
      <c r="U194" s="211">
        <v>0</v>
      </c>
      <c r="V194" s="211">
        <f>U194*H194</f>
        <v>0</v>
      </c>
      <c r="W194" s="211">
        <v>0</v>
      </c>
      <c r="X194" s="212">
        <f>W194*H194</f>
        <v>0</v>
      </c>
      <c r="Y194" s="30"/>
      <c r="Z194" s="30"/>
      <c r="AA194" s="30"/>
      <c r="AB194" s="30"/>
      <c r="AC194" s="30"/>
      <c r="AD194" s="30"/>
      <c r="AE194" s="30"/>
      <c r="AR194" s="213" t="s">
        <v>136</v>
      </c>
      <c r="AT194" s="213" t="s">
        <v>133</v>
      </c>
      <c r="AU194" s="213" t="s">
        <v>86</v>
      </c>
      <c r="AY194" s="14" t="s">
        <v>122</v>
      </c>
      <c r="BE194" s="214">
        <f>IF(O194="základní",K194,0)</f>
        <v>0</v>
      </c>
      <c r="BF194" s="214">
        <f>IF(O194="snížená",K194,0)</f>
        <v>0</v>
      </c>
      <c r="BG194" s="214">
        <f>IF(O194="zákl. přenesená",K194,0)</f>
        <v>0</v>
      </c>
      <c r="BH194" s="214">
        <f>IF(O194="sníž. přenesená",K194,0)</f>
        <v>0</v>
      </c>
      <c r="BI194" s="214">
        <f>IF(O194="nulová",K194,0)</f>
        <v>0</v>
      </c>
      <c r="BJ194" s="14" t="s">
        <v>84</v>
      </c>
      <c r="BK194" s="214">
        <f>ROUND(P194*H194,2)</f>
        <v>0</v>
      </c>
      <c r="BL194" s="14" t="s">
        <v>136</v>
      </c>
      <c r="BM194" s="213" t="s">
        <v>274</v>
      </c>
    </row>
    <row r="195" spans="1:65" s="2" customFormat="1" ht="19.5">
      <c r="A195" s="30"/>
      <c r="B195" s="31"/>
      <c r="C195" s="32"/>
      <c r="D195" s="215" t="s">
        <v>132</v>
      </c>
      <c r="E195" s="32"/>
      <c r="F195" s="216" t="s">
        <v>273</v>
      </c>
      <c r="G195" s="32"/>
      <c r="H195" s="32"/>
      <c r="I195" s="107"/>
      <c r="J195" s="107"/>
      <c r="K195" s="32"/>
      <c r="L195" s="32"/>
      <c r="M195" s="35"/>
      <c r="N195" s="217"/>
      <c r="O195" s="218"/>
      <c r="P195" s="66"/>
      <c r="Q195" s="66"/>
      <c r="R195" s="66"/>
      <c r="S195" s="66"/>
      <c r="T195" s="66"/>
      <c r="U195" s="66"/>
      <c r="V195" s="66"/>
      <c r="W195" s="66"/>
      <c r="X195" s="67"/>
      <c r="Y195" s="30"/>
      <c r="Z195" s="30"/>
      <c r="AA195" s="30"/>
      <c r="AB195" s="30"/>
      <c r="AC195" s="30"/>
      <c r="AD195" s="30"/>
      <c r="AE195" s="30"/>
      <c r="AT195" s="14" t="s">
        <v>132</v>
      </c>
      <c r="AU195" s="14" t="s">
        <v>86</v>
      </c>
    </row>
    <row r="196" spans="1:65" s="2" customFormat="1" ht="24" customHeight="1">
      <c r="A196" s="30"/>
      <c r="B196" s="31"/>
      <c r="C196" s="200" t="s">
        <v>275</v>
      </c>
      <c r="D196" s="200" t="s">
        <v>125</v>
      </c>
      <c r="E196" s="201" t="s">
        <v>276</v>
      </c>
      <c r="F196" s="202" t="s">
        <v>277</v>
      </c>
      <c r="G196" s="203" t="s">
        <v>128</v>
      </c>
      <c r="H196" s="204">
        <v>8</v>
      </c>
      <c r="I196" s="205"/>
      <c r="J196" s="206"/>
      <c r="K196" s="204">
        <f>ROUND(P196*H196,2)</f>
        <v>0</v>
      </c>
      <c r="L196" s="202" t="s">
        <v>129</v>
      </c>
      <c r="M196" s="207"/>
      <c r="N196" s="208" t="s">
        <v>1</v>
      </c>
      <c r="O196" s="209" t="s">
        <v>39</v>
      </c>
      <c r="P196" s="210">
        <f>I196+J196</f>
        <v>0</v>
      </c>
      <c r="Q196" s="210">
        <f>ROUND(I196*H196,2)</f>
        <v>0</v>
      </c>
      <c r="R196" s="210">
        <f>ROUND(J196*H196,2)</f>
        <v>0</v>
      </c>
      <c r="S196" s="66"/>
      <c r="T196" s="211">
        <f>S196*H196</f>
        <v>0</v>
      </c>
      <c r="U196" s="211">
        <v>0</v>
      </c>
      <c r="V196" s="211">
        <f>U196*H196</f>
        <v>0</v>
      </c>
      <c r="W196" s="211">
        <v>0</v>
      </c>
      <c r="X196" s="212">
        <f>W196*H196</f>
        <v>0</v>
      </c>
      <c r="Y196" s="30"/>
      <c r="Z196" s="30"/>
      <c r="AA196" s="30"/>
      <c r="AB196" s="30"/>
      <c r="AC196" s="30"/>
      <c r="AD196" s="30"/>
      <c r="AE196" s="30"/>
      <c r="AR196" s="213" t="s">
        <v>130</v>
      </c>
      <c r="AT196" s="213" t="s">
        <v>125</v>
      </c>
      <c r="AU196" s="213" t="s">
        <v>86</v>
      </c>
      <c r="AY196" s="14" t="s">
        <v>122</v>
      </c>
      <c r="BE196" s="214">
        <f>IF(O196="základní",K196,0)</f>
        <v>0</v>
      </c>
      <c r="BF196" s="214">
        <f>IF(O196="snížená",K196,0)</f>
        <v>0</v>
      </c>
      <c r="BG196" s="214">
        <f>IF(O196="zákl. přenesená",K196,0)</f>
        <v>0</v>
      </c>
      <c r="BH196" s="214">
        <f>IF(O196="sníž. přenesená",K196,0)</f>
        <v>0</v>
      </c>
      <c r="BI196" s="214">
        <f>IF(O196="nulová",K196,0)</f>
        <v>0</v>
      </c>
      <c r="BJ196" s="14" t="s">
        <v>84</v>
      </c>
      <c r="BK196" s="214">
        <f>ROUND(P196*H196,2)</f>
        <v>0</v>
      </c>
      <c r="BL196" s="14" t="s">
        <v>130</v>
      </c>
      <c r="BM196" s="213" t="s">
        <v>278</v>
      </c>
    </row>
    <row r="197" spans="1:65" s="2" customFormat="1" ht="11.25">
      <c r="A197" s="30"/>
      <c r="B197" s="31"/>
      <c r="C197" s="32"/>
      <c r="D197" s="215" t="s">
        <v>132</v>
      </c>
      <c r="E197" s="32"/>
      <c r="F197" s="216" t="s">
        <v>277</v>
      </c>
      <c r="G197" s="32"/>
      <c r="H197" s="32"/>
      <c r="I197" s="107"/>
      <c r="J197" s="107"/>
      <c r="K197" s="32"/>
      <c r="L197" s="32"/>
      <c r="M197" s="35"/>
      <c r="N197" s="217"/>
      <c r="O197" s="218"/>
      <c r="P197" s="66"/>
      <c r="Q197" s="66"/>
      <c r="R197" s="66"/>
      <c r="S197" s="66"/>
      <c r="T197" s="66"/>
      <c r="U197" s="66"/>
      <c r="V197" s="66"/>
      <c r="W197" s="66"/>
      <c r="X197" s="67"/>
      <c r="Y197" s="30"/>
      <c r="Z197" s="30"/>
      <c r="AA197" s="30"/>
      <c r="AB197" s="30"/>
      <c r="AC197" s="30"/>
      <c r="AD197" s="30"/>
      <c r="AE197" s="30"/>
      <c r="AT197" s="14" t="s">
        <v>132</v>
      </c>
      <c r="AU197" s="14" t="s">
        <v>86</v>
      </c>
    </row>
    <row r="198" spans="1:65" s="2" customFormat="1" ht="24" customHeight="1">
      <c r="A198" s="30"/>
      <c r="B198" s="31"/>
      <c r="C198" s="219" t="s">
        <v>279</v>
      </c>
      <c r="D198" s="219" t="s">
        <v>133</v>
      </c>
      <c r="E198" s="220" t="s">
        <v>280</v>
      </c>
      <c r="F198" s="221" t="s">
        <v>281</v>
      </c>
      <c r="G198" s="222" t="s">
        <v>128</v>
      </c>
      <c r="H198" s="223">
        <v>8</v>
      </c>
      <c r="I198" s="224"/>
      <c r="J198" s="224"/>
      <c r="K198" s="223">
        <f>ROUND(P198*H198,2)</f>
        <v>0</v>
      </c>
      <c r="L198" s="221" t="s">
        <v>129</v>
      </c>
      <c r="M198" s="35"/>
      <c r="N198" s="225" t="s">
        <v>1</v>
      </c>
      <c r="O198" s="209" t="s">
        <v>39</v>
      </c>
      <c r="P198" s="210">
        <f>I198+J198</f>
        <v>0</v>
      </c>
      <c r="Q198" s="210">
        <f>ROUND(I198*H198,2)</f>
        <v>0</v>
      </c>
      <c r="R198" s="210">
        <f>ROUND(J198*H198,2)</f>
        <v>0</v>
      </c>
      <c r="S198" s="66"/>
      <c r="T198" s="211">
        <f>S198*H198</f>
        <v>0</v>
      </c>
      <c r="U198" s="211">
        <v>0</v>
      </c>
      <c r="V198" s="211">
        <f>U198*H198</f>
        <v>0</v>
      </c>
      <c r="W198" s="211">
        <v>0</v>
      </c>
      <c r="X198" s="212">
        <f>W198*H198</f>
        <v>0</v>
      </c>
      <c r="Y198" s="30"/>
      <c r="Z198" s="30"/>
      <c r="AA198" s="30"/>
      <c r="AB198" s="30"/>
      <c r="AC198" s="30"/>
      <c r="AD198" s="30"/>
      <c r="AE198" s="30"/>
      <c r="AR198" s="213" t="s">
        <v>136</v>
      </c>
      <c r="AT198" s="213" t="s">
        <v>133</v>
      </c>
      <c r="AU198" s="213" t="s">
        <v>86</v>
      </c>
      <c r="AY198" s="14" t="s">
        <v>122</v>
      </c>
      <c r="BE198" s="214">
        <f>IF(O198="základní",K198,0)</f>
        <v>0</v>
      </c>
      <c r="BF198" s="214">
        <f>IF(O198="snížená",K198,0)</f>
        <v>0</v>
      </c>
      <c r="BG198" s="214">
        <f>IF(O198="zákl. přenesená",K198,0)</f>
        <v>0</v>
      </c>
      <c r="BH198" s="214">
        <f>IF(O198="sníž. přenesená",K198,0)</f>
        <v>0</v>
      </c>
      <c r="BI198" s="214">
        <f>IF(O198="nulová",K198,0)</f>
        <v>0</v>
      </c>
      <c r="BJ198" s="14" t="s">
        <v>84</v>
      </c>
      <c r="BK198" s="214">
        <f>ROUND(P198*H198,2)</f>
        <v>0</v>
      </c>
      <c r="BL198" s="14" t="s">
        <v>136</v>
      </c>
      <c r="BM198" s="213" t="s">
        <v>282</v>
      </c>
    </row>
    <row r="199" spans="1:65" s="2" customFormat="1" ht="19.5">
      <c r="A199" s="30"/>
      <c r="B199" s="31"/>
      <c r="C199" s="32"/>
      <c r="D199" s="215" t="s">
        <v>132</v>
      </c>
      <c r="E199" s="32"/>
      <c r="F199" s="216" t="s">
        <v>281</v>
      </c>
      <c r="G199" s="32"/>
      <c r="H199" s="32"/>
      <c r="I199" s="107"/>
      <c r="J199" s="107"/>
      <c r="K199" s="32"/>
      <c r="L199" s="32"/>
      <c r="M199" s="35"/>
      <c r="N199" s="217"/>
      <c r="O199" s="218"/>
      <c r="P199" s="66"/>
      <c r="Q199" s="66"/>
      <c r="R199" s="66"/>
      <c r="S199" s="66"/>
      <c r="T199" s="66"/>
      <c r="U199" s="66"/>
      <c r="V199" s="66"/>
      <c r="W199" s="66"/>
      <c r="X199" s="67"/>
      <c r="Y199" s="30"/>
      <c r="Z199" s="30"/>
      <c r="AA199" s="30"/>
      <c r="AB199" s="30"/>
      <c r="AC199" s="30"/>
      <c r="AD199" s="30"/>
      <c r="AE199" s="30"/>
      <c r="AT199" s="14" t="s">
        <v>132</v>
      </c>
      <c r="AU199" s="14" t="s">
        <v>86</v>
      </c>
    </row>
    <row r="200" spans="1:65" s="2" customFormat="1" ht="24" customHeight="1">
      <c r="A200" s="30"/>
      <c r="B200" s="31"/>
      <c r="C200" s="200" t="s">
        <v>283</v>
      </c>
      <c r="D200" s="200" t="s">
        <v>125</v>
      </c>
      <c r="E200" s="201" t="s">
        <v>284</v>
      </c>
      <c r="F200" s="202" t="s">
        <v>285</v>
      </c>
      <c r="G200" s="203" t="s">
        <v>128</v>
      </c>
      <c r="H200" s="204">
        <v>1</v>
      </c>
      <c r="I200" s="205"/>
      <c r="J200" s="206"/>
      <c r="K200" s="204">
        <f>ROUND(P200*H200,2)</f>
        <v>0</v>
      </c>
      <c r="L200" s="202" t="s">
        <v>129</v>
      </c>
      <c r="M200" s="207"/>
      <c r="N200" s="208" t="s">
        <v>1</v>
      </c>
      <c r="O200" s="209" t="s">
        <v>39</v>
      </c>
      <c r="P200" s="210">
        <f>I200+J200</f>
        <v>0</v>
      </c>
      <c r="Q200" s="210">
        <f>ROUND(I200*H200,2)</f>
        <v>0</v>
      </c>
      <c r="R200" s="210">
        <f>ROUND(J200*H200,2)</f>
        <v>0</v>
      </c>
      <c r="S200" s="66"/>
      <c r="T200" s="211">
        <f>S200*H200</f>
        <v>0</v>
      </c>
      <c r="U200" s="211">
        <v>0</v>
      </c>
      <c r="V200" s="211">
        <f>U200*H200</f>
        <v>0</v>
      </c>
      <c r="W200" s="211">
        <v>0</v>
      </c>
      <c r="X200" s="212">
        <f>W200*H200</f>
        <v>0</v>
      </c>
      <c r="Y200" s="30"/>
      <c r="Z200" s="30"/>
      <c r="AA200" s="30"/>
      <c r="AB200" s="30"/>
      <c r="AC200" s="30"/>
      <c r="AD200" s="30"/>
      <c r="AE200" s="30"/>
      <c r="AR200" s="213" t="s">
        <v>130</v>
      </c>
      <c r="AT200" s="213" t="s">
        <v>125</v>
      </c>
      <c r="AU200" s="213" t="s">
        <v>86</v>
      </c>
      <c r="AY200" s="14" t="s">
        <v>122</v>
      </c>
      <c r="BE200" s="214">
        <f>IF(O200="základní",K200,0)</f>
        <v>0</v>
      </c>
      <c r="BF200" s="214">
        <f>IF(O200="snížená",K200,0)</f>
        <v>0</v>
      </c>
      <c r="BG200" s="214">
        <f>IF(O200="zákl. přenesená",K200,0)</f>
        <v>0</v>
      </c>
      <c r="BH200" s="214">
        <f>IF(O200="sníž. přenesená",K200,0)</f>
        <v>0</v>
      </c>
      <c r="BI200" s="214">
        <f>IF(O200="nulová",K200,0)</f>
        <v>0</v>
      </c>
      <c r="BJ200" s="14" t="s">
        <v>84</v>
      </c>
      <c r="BK200" s="214">
        <f>ROUND(P200*H200,2)</f>
        <v>0</v>
      </c>
      <c r="BL200" s="14" t="s">
        <v>130</v>
      </c>
      <c r="BM200" s="213" t="s">
        <v>286</v>
      </c>
    </row>
    <row r="201" spans="1:65" s="2" customFormat="1" ht="11.25">
      <c r="A201" s="30"/>
      <c r="B201" s="31"/>
      <c r="C201" s="32"/>
      <c r="D201" s="215" t="s">
        <v>132</v>
      </c>
      <c r="E201" s="32"/>
      <c r="F201" s="216" t="s">
        <v>285</v>
      </c>
      <c r="G201" s="32"/>
      <c r="H201" s="32"/>
      <c r="I201" s="107"/>
      <c r="J201" s="107"/>
      <c r="K201" s="32"/>
      <c r="L201" s="32"/>
      <c r="M201" s="35"/>
      <c r="N201" s="217"/>
      <c r="O201" s="218"/>
      <c r="P201" s="66"/>
      <c r="Q201" s="66"/>
      <c r="R201" s="66"/>
      <c r="S201" s="66"/>
      <c r="T201" s="66"/>
      <c r="U201" s="66"/>
      <c r="V201" s="66"/>
      <c r="W201" s="66"/>
      <c r="X201" s="67"/>
      <c r="Y201" s="30"/>
      <c r="Z201" s="30"/>
      <c r="AA201" s="30"/>
      <c r="AB201" s="30"/>
      <c r="AC201" s="30"/>
      <c r="AD201" s="30"/>
      <c r="AE201" s="30"/>
      <c r="AT201" s="14" t="s">
        <v>132</v>
      </c>
      <c r="AU201" s="14" t="s">
        <v>86</v>
      </c>
    </row>
    <row r="202" spans="1:65" s="2" customFormat="1" ht="24" customHeight="1">
      <c r="A202" s="30"/>
      <c r="B202" s="31"/>
      <c r="C202" s="219" t="s">
        <v>287</v>
      </c>
      <c r="D202" s="219" t="s">
        <v>133</v>
      </c>
      <c r="E202" s="220" t="s">
        <v>288</v>
      </c>
      <c r="F202" s="221" t="s">
        <v>289</v>
      </c>
      <c r="G202" s="222" t="s">
        <v>128</v>
      </c>
      <c r="H202" s="223">
        <v>1</v>
      </c>
      <c r="I202" s="224"/>
      <c r="J202" s="224"/>
      <c r="K202" s="223">
        <f>ROUND(P202*H202,2)</f>
        <v>0</v>
      </c>
      <c r="L202" s="221" t="s">
        <v>129</v>
      </c>
      <c r="M202" s="35"/>
      <c r="N202" s="225" t="s">
        <v>1</v>
      </c>
      <c r="O202" s="209" t="s">
        <v>39</v>
      </c>
      <c r="P202" s="210">
        <f>I202+J202</f>
        <v>0</v>
      </c>
      <c r="Q202" s="210">
        <f>ROUND(I202*H202,2)</f>
        <v>0</v>
      </c>
      <c r="R202" s="210">
        <f>ROUND(J202*H202,2)</f>
        <v>0</v>
      </c>
      <c r="S202" s="66"/>
      <c r="T202" s="211">
        <f>S202*H202</f>
        <v>0</v>
      </c>
      <c r="U202" s="211">
        <v>0</v>
      </c>
      <c r="V202" s="211">
        <f>U202*H202</f>
        <v>0</v>
      </c>
      <c r="W202" s="211">
        <v>0</v>
      </c>
      <c r="X202" s="212">
        <f>W202*H202</f>
        <v>0</v>
      </c>
      <c r="Y202" s="30"/>
      <c r="Z202" s="30"/>
      <c r="AA202" s="30"/>
      <c r="AB202" s="30"/>
      <c r="AC202" s="30"/>
      <c r="AD202" s="30"/>
      <c r="AE202" s="30"/>
      <c r="AR202" s="213" t="s">
        <v>136</v>
      </c>
      <c r="AT202" s="213" t="s">
        <v>133</v>
      </c>
      <c r="AU202" s="213" t="s">
        <v>86</v>
      </c>
      <c r="AY202" s="14" t="s">
        <v>122</v>
      </c>
      <c r="BE202" s="214">
        <f>IF(O202="základní",K202,0)</f>
        <v>0</v>
      </c>
      <c r="BF202" s="214">
        <f>IF(O202="snížená",K202,0)</f>
        <v>0</v>
      </c>
      <c r="BG202" s="214">
        <f>IF(O202="zákl. přenesená",K202,0)</f>
        <v>0</v>
      </c>
      <c r="BH202" s="214">
        <f>IF(O202="sníž. přenesená",K202,0)</f>
        <v>0</v>
      </c>
      <c r="BI202" s="214">
        <f>IF(O202="nulová",K202,0)</f>
        <v>0</v>
      </c>
      <c r="BJ202" s="14" t="s">
        <v>84</v>
      </c>
      <c r="BK202" s="214">
        <f>ROUND(P202*H202,2)</f>
        <v>0</v>
      </c>
      <c r="BL202" s="14" t="s">
        <v>136</v>
      </c>
      <c r="BM202" s="213" t="s">
        <v>290</v>
      </c>
    </row>
    <row r="203" spans="1:65" s="2" customFormat="1" ht="19.5">
      <c r="A203" s="30"/>
      <c r="B203" s="31"/>
      <c r="C203" s="32"/>
      <c r="D203" s="215" t="s">
        <v>132</v>
      </c>
      <c r="E203" s="32"/>
      <c r="F203" s="216" t="s">
        <v>289</v>
      </c>
      <c r="G203" s="32"/>
      <c r="H203" s="32"/>
      <c r="I203" s="107"/>
      <c r="J203" s="107"/>
      <c r="K203" s="32"/>
      <c r="L203" s="32"/>
      <c r="M203" s="35"/>
      <c r="N203" s="217"/>
      <c r="O203" s="218"/>
      <c r="P203" s="66"/>
      <c r="Q203" s="66"/>
      <c r="R203" s="66"/>
      <c r="S203" s="66"/>
      <c r="T203" s="66"/>
      <c r="U203" s="66"/>
      <c r="V203" s="66"/>
      <c r="W203" s="66"/>
      <c r="X203" s="67"/>
      <c r="Y203" s="30"/>
      <c r="Z203" s="30"/>
      <c r="AA203" s="30"/>
      <c r="AB203" s="30"/>
      <c r="AC203" s="30"/>
      <c r="AD203" s="30"/>
      <c r="AE203" s="30"/>
      <c r="AT203" s="14" t="s">
        <v>132</v>
      </c>
      <c r="AU203" s="14" t="s">
        <v>86</v>
      </c>
    </row>
    <row r="204" spans="1:65" s="2" customFormat="1" ht="24" customHeight="1">
      <c r="A204" s="30"/>
      <c r="B204" s="31"/>
      <c r="C204" s="200" t="s">
        <v>291</v>
      </c>
      <c r="D204" s="200" t="s">
        <v>125</v>
      </c>
      <c r="E204" s="201" t="s">
        <v>292</v>
      </c>
      <c r="F204" s="202" t="s">
        <v>293</v>
      </c>
      <c r="G204" s="203" t="s">
        <v>128</v>
      </c>
      <c r="H204" s="204">
        <v>4</v>
      </c>
      <c r="I204" s="205"/>
      <c r="J204" s="206"/>
      <c r="K204" s="204">
        <f>ROUND(P204*H204,2)</f>
        <v>0</v>
      </c>
      <c r="L204" s="202" t="s">
        <v>129</v>
      </c>
      <c r="M204" s="207"/>
      <c r="N204" s="208" t="s">
        <v>1</v>
      </c>
      <c r="O204" s="209" t="s">
        <v>39</v>
      </c>
      <c r="P204" s="210">
        <f>I204+J204</f>
        <v>0</v>
      </c>
      <c r="Q204" s="210">
        <f>ROUND(I204*H204,2)</f>
        <v>0</v>
      </c>
      <c r="R204" s="210">
        <f>ROUND(J204*H204,2)</f>
        <v>0</v>
      </c>
      <c r="S204" s="66"/>
      <c r="T204" s="211">
        <f>S204*H204</f>
        <v>0</v>
      </c>
      <c r="U204" s="211">
        <v>0</v>
      </c>
      <c r="V204" s="211">
        <f>U204*H204</f>
        <v>0</v>
      </c>
      <c r="W204" s="211">
        <v>0</v>
      </c>
      <c r="X204" s="212">
        <f>W204*H204</f>
        <v>0</v>
      </c>
      <c r="Y204" s="30"/>
      <c r="Z204" s="30"/>
      <c r="AA204" s="30"/>
      <c r="AB204" s="30"/>
      <c r="AC204" s="30"/>
      <c r="AD204" s="30"/>
      <c r="AE204" s="30"/>
      <c r="AR204" s="213" t="s">
        <v>130</v>
      </c>
      <c r="AT204" s="213" t="s">
        <v>125</v>
      </c>
      <c r="AU204" s="213" t="s">
        <v>86</v>
      </c>
      <c r="AY204" s="14" t="s">
        <v>122</v>
      </c>
      <c r="BE204" s="214">
        <f>IF(O204="základní",K204,0)</f>
        <v>0</v>
      </c>
      <c r="BF204" s="214">
        <f>IF(O204="snížená",K204,0)</f>
        <v>0</v>
      </c>
      <c r="BG204" s="214">
        <f>IF(O204="zákl. přenesená",K204,0)</f>
        <v>0</v>
      </c>
      <c r="BH204" s="214">
        <f>IF(O204="sníž. přenesená",K204,0)</f>
        <v>0</v>
      </c>
      <c r="BI204" s="214">
        <f>IF(O204="nulová",K204,0)</f>
        <v>0</v>
      </c>
      <c r="BJ204" s="14" t="s">
        <v>84</v>
      </c>
      <c r="BK204" s="214">
        <f>ROUND(P204*H204,2)</f>
        <v>0</v>
      </c>
      <c r="BL204" s="14" t="s">
        <v>130</v>
      </c>
      <c r="BM204" s="213" t="s">
        <v>294</v>
      </c>
    </row>
    <row r="205" spans="1:65" s="2" customFormat="1" ht="11.25">
      <c r="A205" s="30"/>
      <c r="B205" s="31"/>
      <c r="C205" s="32"/>
      <c r="D205" s="215" t="s">
        <v>132</v>
      </c>
      <c r="E205" s="32"/>
      <c r="F205" s="216" t="s">
        <v>293</v>
      </c>
      <c r="G205" s="32"/>
      <c r="H205" s="32"/>
      <c r="I205" s="107"/>
      <c r="J205" s="107"/>
      <c r="K205" s="32"/>
      <c r="L205" s="32"/>
      <c r="M205" s="35"/>
      <c r="N205" s="217"/>
      <c r="O205" s="218"/>
      <c r="P205" s="66"/>
      <c r="Q205" s="66"/>
      <c r="R205" s="66"/>
      <c r="S205" s="66"/>
      <c r="T205" s="66"/>
      <c r="U205" s="66"/>
      <c r="V205" s="66"/>
      <c r="W205" s="66"/>
      <c r="X205" s="67"/>
      <c r="Y205" s="30"/>
      <c r="Z205" s="30"/>
      <c r="AA205" s="30"/>
      <c r="AB205" s="30"/>
      <c r="AC205" s="30"/>
      <c r="AD205" s="30"/>
      <c r="AE205" s="30"/>
      <c r="AT205" s="14" t="s">
        <v>132</v>
      </c>
      <c r="AU205" s="14" t="s">
        <v>86</v>
      </c>
    </row>
    <row r="206" spans="1:65" s="2" customFormat="1" ht="24" customHeight="1">
      <c r="A206" s="30"/>
      <c r="B206" s="31"/>
      <c r="C206" s="219" t="s">
        <v>295</v>
      </c>
      <c r="D206" s="219" t="s">
        <v>133</v>
      </c>
      <c r="E206" s="220" t="s">
        <v>296</v>
      </c>
      <c r="F206" s="221" t="s">
        <v>297</v>
      </c>
      <c r="G206" s="222" t="s">
        <v>128</v>
      </c>
      <c r="H206" s="223">
        <v>4</v>
      </c>
      <c r="I206" s="224"/>
      <c r="J206" s="224"/>
      <c r="K206" s="223">
        <f>ROUND(P206*H206,2)</f>
        <v>0</v>
      </c>
      <c r="L206" s="221" t="s">
        <v>129</v>
      </c>
      <c r="M206" s="35"/>
      <c r="N206" s="225" t="s">
        <v>1</v>
      </c>
      <c r="O206" s="209" t="s">
        <v>39</v>
      </c>
      <c r="P206" s="210">
        <f>I206+J206</f>
        <v>0</v>
      </c>
      <c r="Q206" s="210">
        <f>ROUND(I206*H206,2)</f>
        <v>0</v>
      </c>
      <c r="R206" s="210">
        <f>ROUND(J206*H206,2)</f>
        <v>0</v>
      </c>
      <c r="S206" s="66"/>
      <c r="T206" s="211">
        <f>S206*H206</f>
        <v>0</v>
      </c>
      <c r="U206" s="211">
        <v>0</v>
      </c>
      <c r="V206" s="211">
        <f>U206*H206</f>
        <v>0</v>
      </c>
      <c r="W206" s="211">
        <v>0</v>
      </c>
      <c r="X206" s="212">
        <f>W206*H206</f>
        <v>0</v>
      </c>
      <c r="Y206" s="30"/>
      <c r="Z206" s="30"/>
      <c r="AA206" s="30"/>
      <c r="AB206" s="30"/>
      <c r="AC206" s="30"/>
      <c r="AD206" s="30"/>
      <c r="AE206" s="30"/>
      <c r="AR206" s="213" t="s">
        <v>136</v>
      </c>
      <c r="AT206" s="213" t="s">
        <v>133</v>
      </c>
      <c r="AU206" s="213" t="s">
        <v>86</v>
      </c>
      <c r="AY206" s="14" t="s">
        <v>122</v>
      </c>
      <c r="BE206" s="214">
        <f>IF(O206="základní",K206,0)</f>
        <v>0</v>
      </c>
      <c r="BF206" s="214">
        <f>IF(O206="snížená",K206,0)</f>
        <v>0</v>
      </c>
      <c r="BG206" s="214">
        <f>IF(O206="zákl. přenesená",K206,0)</f>
        <v>0</v>
      </c>
      <c r="BH206" s="214">
        <f>IF(O206="sníž. přenesená",K206,0)</f>
        <v>0</v>
      </c>
      <c r="BI206" s="214">
        <f>IF(O206="nulová",K206,0)</f>
        <v>0</v>
      </c>
      <c r="BJ206" s="14" t="s">
        <v>84</v>
      </c>
      <c r="BK206" s="214">
        <f>ROUND(P206*H206,2)</f>
        <v>0</v>
      </c>
      <c r="BL206" s="14" t="s">
        <v>136</v>
      </c>
      <c r="BM206" s="213" t="s">
        <v>298</v>
      </c>
    </row>
    <row r="207" spans="1:65" s="2" customFormat="1" ht="11.25">
      <c r="A207" s="30"/>
      <c r="B207" s="31"/>
      <c r="C207" s="32"/>
      <c r="D207" s="215" t="s">
        <v>132</v>
      </c>
      <c r="E207" s="32"/>
      <c r="F207" s="216" t="s">
        <v>297</v>
      </c>
      <c r="G207" s="32"/>
      <c r="H207" s="32"/>
      <c r="I207" s="107"/>
      <c r="J207" s="107"/>
      <c r="K207" s="32"/>
      <c r="L207" s="32"/>
      <c r="M207" s="35"/>
      <c r="N207" s="217"/>
      <c r="O207" s="218"/>
      <c r="P207" s="66"/>
      <c r="Q207" s="66"/>
      <c r="R207" s="66"/>
      <c r="S207" s="66"/>
      <c r="T207" s="66"/>
      <c r="U207" s="66"/>
      <c r="V207" s="66"/>
      <c r="W207" s="66"/>
      <c r="X207" s="67"/>
      <c r="Y207" s="30"/>
      <c r="Z207" s="30"/>
      <c r="AA207" s="30"/>
      <c r="AB207" s="30"/>
      <c r="AC207" s="30"/>
      <c r="AD207" s="30"/>
      <c r="AE207" s="30"/>
      <c r="AT207" s="14" t="s">
        <v>132</v>
      </c>
      <c r="AU207" s="14" t="s">
        <v>86</v>
      </c>
    </row>
    <row r="208" spans="1:65" s="2" customFormat="1" ht="24" customHeight="1">
      <c r="A208" s="30"/>
      <c r="B208" s="31"/>
      <c r="C208" s="219" t="s">
        <v>299</v>
      </c>
      <c r="D208" s="219" t="s">
        <v>133</v>
      </c>
      <c r="E208" s="220" t="s">
        <v>300</v>
      </c>
      <c r="F208" s="221" t="s">
        <v>301</v>
      </c>
      <c r="G208" s="222" t="s">
        <v>302</v>
      </c>
      <c r="H208" s="223">
        <v>91</v>
      </c>
      <c r="I208" s="224"/>
      <c r="J208" s="224"/>
      <c r="K208" s="223">
        <f>ROUND(P208*H208,2)</f>
        <v>0</v>
      </c>
      <c r="L208" s="221" t="s">
        <v>129</v>
      </c>
      <c r="M208" s="35"/>
      <c r="N208" s="225" t="s">
        <v>1</v>
      </c>
      <c r="O208" s="209" t="s">
        <v>39</v>
      </c>
      <c r="P208" s="210">
        <f>I208+J208</f>
        <v>0</v>
      </c>
      <c r="Q208" s="210">
        <f>ROUND(I208*H208,2)</f>
        <v>0</v>
      </c>
      <c r="R208" s="210">
        <f>ROUND(J208*H208,2)</f>
        <v>0</v>
      </c>
      <c r="S208" s="66"/>
      <c r="T208" s="211">
        <f>S208*H208</f>
        <v>0</v>
      </c>
      <c r="U208" s="211">
        <v>0</v>
      </c>
      <c r="V208" s="211">
        <f>U208*H208</f>
        <v>0</v>
      </c>
      <c r="W208" s="211">
        <v>0</v>
      </c>
      <c r="X208" s="212">
        <f>W208*H208</f>
        <v>0</v>
      </c>
      <c r="Y208" s="30"/>
      <c r="Z208" s="30"/>
      <c r="AA208" s="30"/>
      <c r="AB208" s="30"/>
      <c r="AC208" s="30"/>
      <c r="AD208" s="30"/>
      <c r="AE208" s="30"/>
      <c r="AR208" s="213" t="s">
        <v>136</v>
      </c>
      <c r="AT208" s="213" t="s">
        <v>133</v>
      </c>
      <c r="AU208" s="213" t="s">
        <v>86</v>
      </c>
      <c r="AY208" s="14" t="s">
        <v>122</v>
      </c>
      <c r="BE208" s="214">
        <f>IF(O208="základní",K208,0)</f>
        <v>0</v>
      </c>
      <c r="BF208" s="214">
        <f>IF(O208="snížená",K208,0)</f>
        <v>0</v>
      </c>
      <c r="BG208" s="214">
        <f>IF(O208="zákl. přenesená",K208,0)</f>
        <v>0</v>
      </c>
      <c r="BH208" s="214">
        <f>IF(O208="sníž. přenesená",K208,0)</f>
        <v>0</v>
      </c>
      <c r="BI208" s="214">
        <f>IF(O208="nulová",K208,0)</f>
        <v>0</v>
      </c>
      <c r="BJ208" s="14" t="s">
        <v>84</v>
      </c>
      <c r="BK208" s="214">
        <f>ROUND(P208*H208,2)</f>
        <v>0</v>
      </c>
      <c r="BL208" s="14" t="s">
        <v>136</v>
      </c>
      <c r="BM208" s="213" t="s">
        <v>303</v>
      </c>
    </row>
    <row r="209" spans="1:65" s="2" customFormat="1" ht="29.25">
      <c r="A209" s="30"/>
      <c r="B209" s="31"/>
      <c r="C209" s="32"/>
      <c r="D209" s="215" t="s">
        <v>132</v>
      </c>
      <c r="E209" s="32"/>
      <c r="F209" s="216" t="s">
        <v>304</v>
      </c>
      <c r="G209" s="32"/>
      <c r="H209" s="32"/>
      <c r="I209" s="107"/>
      <c r="J209" s="107"/>
      <c r="K209" s="32"/>
      <c r="L209" s="32"/>
      <c r="M209" s="35"/>
      <c r="N209" s="217"/>
      <c r="O209" s="218"/>
      <c r="P209" s="66"/>
      <c r="Q209" s="66"/>
      <c r="R209" s="66"/>
      <c r="S209" s="66"/>
      <c r="T209" s="66"/>
      <c r="U209" s="66"/>
      <c r="V209" s="66"/>
      <c r="W209" s="66"/>
      <c r="X209" s="67"/>
      <c r="Y209" s="30"/>
      <c r="Z209" s="30"/>
      <c r="AA209" s="30"/>
      <c r="AB209" s="30"/>
      <c r="AC209" s="30"/>
      <c r="AD209" s="30"/>
      <c r="AE209" s="30"/>
      <c r="AT209" s="14" t="s">
        <v>132</v>
      </c>
      <c r="AU209" s="14" t="s">
        <v>86</v>
      </c>
    </row>
    <row r="210" spans="1:65" s="12" customFormat="1" ht="22.9" customHeight="1">
      <c r="B210" s="183"/>
      <c r="C210" s="184"/>
      <c r="D210" s="185" t="s">
        <v>75</v>
      </c>
      <c r="E210" s="198" t="s">
        <v>305</v>
      </c>
      <c r="F210" s="198" t="s">
        <v>306</v>
      </c>
      <c r="G210" s="184"/>
      <c r="H210" s="184"/>
      <c r="I210" s="187"/>
      <c r="J210" s="187"/>
      <c r="K210" s="199">
        <f>BK210</f>
        <v>0</v>
      </c>
      <c r="L210" s="184"/>
      <c r="M210" s="189"/>
      <c r="N210" s="190"/>
      <c r="O210" s="191"/>
      <c r="P210" s="191"/>
      <c r="Q210" s="192">
        <f>SUM(Q211:Q236)</f>
        <v>0</v>
      </c>
      <c r="R210" s="192">
        <f>SUM(R211:R236)</f>
        <v>0</v>
      </c>
      <c r="S210" s="191"/>
      <c r="T210" s="193">
        <f>SUM(T211:T236)</f>
        <v>0</v>
      </c>
      <c r="U210" s="191"/>
      <c r="V210" s="193">
        <f>SUM(V211:V236)</f>
        <v>0</v>
      </c>
      <c r="W210" s="191"/>
      <c r="X210" s="194">
        <f>SUM(X211:X236)</f>
        <v>0</v>
      </c>
      <c r="AR210" s="195" t="s">
        <v>84</v>
      </c>
      <c r="AT210" s="196" t="s">
        <v>75</v>
      </c>
      <c r="AU210" s="196" t="s">
        <v>84</v>
      </c>
      <c r="AY210" s="195" t="s">
        <v>122</v>
      </c>
      <c r="BK210" s="197">
        <f>SUM(BK211:BK236)</f>
        <v>0</v>
      </c>
    </row>
    <row r="211" spans="1:65" s="2" customFormat="1" ht="24" customHeight="1">
      <c r="A211" s="30"/>
      <c r="B211" s="31"/>
      <c r="C211" s="219" t="s">
        <v>307</v>
      </c>
      <c r="D211" s="219" t="s">
        <v>133</v>
      </c>
      <c r="E211" s="220" t="s">
        <v>308</v>
      </c>
      <c r="F211" s="221" t="s">
        <v>309</v>
      </c>
      <c r="G211" s="222" t="s">
        <v>128</v>
      </c>
      <c r="H211" s="223">
        <v>26</v>
      </c>
      <c r="I211" s="224"/>
      <c r="J211" s="224"/>
      <c r="K211" s="223">
        <f>ROUND(P211*H211,2)</f>
        <v>0</v>
      </c>
      <c r="L211" s="221" t="s">
        <v>129</v>
      </c>
      <c r="M211" s="35"/>
      <c r="N211" s="225" t="s">
        <v>1</v>
      </c>
      <c r="O211" s="209" t="s">
        <v>39</v>
      </c>
      <c r="P211" s="210">
        <f>I211+J211</f>
        <v>0</v>
      </c>
      <c r="Q211" s="210">
        <f>ROUND(I211*H211,2)</f>
        <v>0</v>
      </c>
      <c r="R211" s="210">
        <f>ROUND(J211*H211,2)</f>
        <v>0</v>
      </c>
      <c r="S211" s="66"/>
      <c r="T211" s="211">
        <f>S211*H211</f>
        <v>0</v>
      </c>
      <c r="U211" s="211">
        <v>0</v>
      </c>
      <c r="V211" s="211">
        <f>U211*H211</f>
        <v>0</v>
      </c>
      <c r="W211" s="211">
        <v>0</v>
      </c>
      <c r="X211" s="212">
        <f>W211*H211</f>
        <v>0</v>
      </c>
      <c r="Y211" s="30"/>
      <c r="Z211" s="30"/>
      <c r="AA211" s="30"/>
      <c r="AB211" s="30"/>
      <c r="AC211" s="30"/>
      <c r="AD211" s="30"/>
      <c r="AE211" s="30"/>
      <c r="AR211" s="213" t="s">
        <v>143</v>
      </c>
      <c r="AT211" s="213" t="s">
        <v>133</v>
      </c>
      <c r="AU211" s="213" t="s">
        <v>86</v>
      </c>
      <c r="AY211" s="14" t="s">
        <v>122</v>
      </c>
      <c r="BE211" s="214">
        <f>IF(O211="základní",K211,0)</f>
        <v>0</v>
      </c>
      <c r="BF211" s="214">
        <f>IF(O211="snížená",K211,0)</f>
        <v>0</v>
      </c>
      <c r="BG211" s="214">
        <f>IF(O211="zákl. přenesená",K211,0)</f>
        <v>0</v>
      </c>
      <c r="BH211" s="214">
        <f>IF(O211="sníž. přenesená",K211,0)</f>
        <v>0</v>
      </c>
      <c r="BI211" s="214">
        <f>IF(O211="nulová",K211,0)</f>
        <v>0</v>
      </c>
      <c r="BJ211" s="14" t="s">
        <v>84</v>
      </c>
      <c r="BK211" s="214">
        <f>ROUND(P211*H211,2)</f>
        <v>0</v>
      </c>
      <c r="BL211" s="14" t="s">
        <v>143</v>
      </c>
      <c r="BM211" s="213" t="s">
        <v>310</v>
      </c>
    </row>
    <row r="212" spans="1:65" s="2" customFormat="1" ht="29.25">
      <c r="A212" s="30"/>
      <c r="B212" s="31"/>
      <c r="C212" s="32"/>
      <c r="D212" s="215" t="s">
        <v>132</v>
      </c>
      <c r="E212" s="32"/>
      <c r="F212" s="216" t="s">
        <v>311</v>
      </c>
      <c r="G212" s="32"/>
      <c r="H212" s="32"/>
      <c r="I212" s="107"/>
      <c r="J212" s="107"/>
      <c r="K212" s="32"/>
      <c r="L212" s="32"/>
      <c r="M212" s="35"/>
      <c r="N212" s="217"/>
      <c r="O212" s="218"/>
      <c r="P212" s="66"/>
      <c r="Q212" s="66"/>
      <c r="R212" s="66"/>
      <c r="S212" s="66"/>
      <c r="T212" s="66"/>
      <c r="U212" s="66"/>
      <c r="V212" s="66"/>
      <c r="W212" s="66"/>
      <c r="X212" s="67"/>
      <c r="Y212" s="30"/>
      <c r="Z212" s="30"/>
      <c r="AA212" s="30"/>
      <c r="AB212" s="30"/>
      <c r="AC212" s="30"/>
      <c r="AD212" s="30"/>
      <c r="AE212" s="30"/>
      <c r="AT212" s="14" t="s">
        <v>132</v>
      </c>
      <c r="AU212" s="14" t="s">
        <v>86</v>
      </c>
    </row>
    <row r="213" spans="1:65" s="2" customFormat="1" ht="24" customHeight="1">
      <c r="A213" s="30"/>
      <c r="B213" s="31"/>
      <c r="C213" s="219" t="s">
        <v>312</v>
      </c>
      <c r="D213" s="219" t="s">
        <v>133</v>
      </c>
      <c r="E213" s="220" t="s">
        <v>313</v>
      </c>
      <c r="F213" s="221" t="s">
        <v>314</v>
      </c>
      <c r="G213" s="222" t="s">
        <v>128</v>
      </c>
      <c r="H213" s="223">
        <v>13</v>
      </c>
      <c r="I213" s="224"/>
      <c r="J213" s="224"/>
      <c r="K213" s="223">
        <f>ROUND(P213*H213,2)</f>
        <v>0</v>
      </c>
      <c r="L213" s="221" t="s">
        <v>129</v>
      </c>
      <c r="M213" s="35"/>
      <c r="N213" s="225" t="s">
        <v>1</v>
      </c>
      <c r="O213" s="209" t="s">
        <v>39</v>
      </c>
      <c r="P213" s="210">
        <f>I213+J213</f>
        <v>0</v>
      </c>
      <c r="Q213" s="210">
        <f>ROUND(I213*H213,2)</f>
        <v>0</v>
      </c>
      <c r="R213" s="210">
        <f>ROUND(J213*H213,2)</f>
        <v>0</v>
      </c>
      <c r="S213" s="66"/>
      <c r="T213" s="211">
        <f>S213*H213</f>
        <v>0</v>
      </c>
      <c r="U213" s="211">
        <v>0</v>
      </c>
      <c r="V213" s="211">
        <f>U213*H213</f>
        <v>0</v>
      </c>
      <c r="W213" s="211">
        <v>0</v>
      </c>
      <c r="X213" s="212">
        <f>W213*H213</f>
        <v>0</v>
      </c>
      <c r="Y213" s="30"/>
      <c r="Z213" s="30"/>
      <c r="AA213" s="30"/>
      <c r="AB213" s="30"/>
      <c r="AC213" s="30"/>
      <c r="AD213" s="30"/>
      <c r="AE213" s="30"/>
      <c r="AR213" s="213" t="s">
        <v>143</v>
      </c>
      <c r="AT213" s="213" t="s">
        <v>133</v>
      </c>
      <c r="AU213" s="213" t="s">
        <v>86</v>
      </c>
      <c r="AY213" s="14" t="s">
        <v>122</v>
      </c>
      <c r="BE213" s="214">
        <f>IF(O213="základní",K213,0)</f>
        <v>0</v>
      </c>
      <c r="BF213" s="214">
        <f>IF(O213="snížená",K213,0)</f>
        <v>0</v>
      </c>
      <c r="BG213" s="214">
        <f>IF(O213="zákl. přenesená",K213,0)</f>
        <v>0</v>
      </c>
      <c r="BH213" s="214">
        <f>IF(O213="sníž. přenesená",K213,0)</f>
        <v>0</v>
      </c>
      <c r="BI213" s="214">
        <f>IF(O213="nulová",K213,0)</f>
        <v>0</v>
      </c>
      <c r="BJ213" s="14" t="s">
        <v>84</v>
      </c>
      <c r="BK213" s="214">
        <f>ROUND(P213*H213,2)</f>
        <v>0</v>
      </c>
      <c r="BL213" s="14" t="s">
        <v>143</v>
      </c>
      <c r="BM213" s="213" t="s">
        <v>315</v>
      </c>
    </row>
    <row r="214" spans="1:65" s="2" customFormat="1" ht="29.25">
      <c r="A214" s="30"/>
      <c r="B214" s="31"/>
      <c r="C214" s="32"/>
      <c r="D214" s="215" t="s">
        <v>132</v>
      </c>
      <c r="E214" s="32"/>
      <c r="F214" s="216" t="s">
        <v>316</v>
      </c>
      <c r="G214" s="32"/>
      <c r="H214" s="32"/>
      <c r="I214" s="107"/>
      <c r="J214" s="107"/>
      <c r="K214" s="32"/>
      <c r="L214" s="32"/>
      <c r="M214" s="35"/>
      <c r="N214" s="217"/>
      <c r="O214" s="218"/>
      <c r="P214" s="66"/>
      <c r="Q214" s="66"/>
      <c r="R214" s="66"/>
      <c r="S214" s="66"/>
      <c r="T214" s="66"/>
      <c r="U214" s="66"/>
      <c r="V214" s="66"/>
      <c r="W214" s="66"/>
      <c r="X214" s="67"/>
      <c r="Y214" s="30"/>
      <c r="Z214" s="30"/>
      <c r="AA214" s="30"/>
      <c r="AB214" s="30"/>
      <c r="AC214" s="30"/>
      <c r="AD214" s="30"/>
      <c r="AE214" s="30"/>
      <c r="AT214" s="14" t="s">
        <v>132</v>
      </c>
      <c r="AU214" s="14" t="s">
        <v>86</v>
      </c>
    </row>
    <row r="215" spans="1:65" s="2" customFormat="1" ht="24" customHeight="1">
      <c r="A215" s="30"/>
      <c r="B215" s="31"/>
      <c r="C215" s="219" t="s">
        <v>317</v>
      </c>
      <c r="D215" s="219" t="s">
        <v>133</v>
      </c>
      <c r="E215" s="220" t="s">
        <v>318</v>
      </c>
      <c r="F215" s="221" t="s">
        <v>319</v>
      </c>
      <c r="G215" s="222" t="s">
        <v>128</v>
      </c>
      <c r="H215" s="223">
        <v>2</v>
      </c>
      <c r="I215" s="224"/>
      <c r="J215" s="224"/>
      <c r="K215" s="223">
        <f>ROUND(P215*H215,2)</f>
        <v>0</v>
      </c>
      <c r="L215" s="221" t="s">
        <v>129</v>
      </c>
      <c r="M215" s="35"/>
      <c r="N215" s="225" t="s">
        <v>1</v>
      </c>
      <c r="O215" s="209" t="s">
        <v>39</v>
      </c>
      <c r="P215" s="210">
        <f>I215+J215</f>
        <v>0</v>
      </c>
      <c r="Q215" s="210">
        <f>ROUND(I215*H215,2)</f>
        <v>0</v>
      </c>
      <c r="R215" s="210">
        <f>ROUND(J215*H215,2)</f>
        <v>0</v>
      </c>
      <c r="S215" s="66"/>
      <c r="T215" s="211">
        <f>S215*H215</f>
        <v>0</v>
      </c>
      <c r="U215" s="211">
        <v>0</v>
      </c>
      <c r="V215" s="211">
        <f>U215*H215</f>
        <v>0</v>
      </c>
      <c r="W215" s="211">
        <v>0</v>
      </c>
      <c r="X215" s="212">
        <f>W215*H215</f>
        <v>0</v>
      </c>
      <c r="Y215" s="30"/>
      <c r="Z215" s="30"/>
      <c r="AA215" s="30"/>
      <c r="AB215" s="30"/>
      <c r="AC215" s="30"/>
      <c r="AD215" s="30"/>
      <c r="AE215" s="30"/>
      <c r="AR215" s="213" t="s">
        <v>143</v>
      </c>
      <c r="AT215" s="213" t="s">
        <v>133</v>
      </c>
      <c r="AU215" s="213" t="s">
        <v>86</v>
      </c>
      <c r="AY215" s="14" t="s">
        <v>122</v>
      </c>
      <c r="BE215" s="214">
        <f>IF(O215="základní",K215,0)</f>
        <v>0</v>
      </c>
      <c r="BF215" s="214">
        <f>IF(O215="snížená",K215,0)</f>
        <v>0</v>
      </c>
      <c r="BG215" s="214">
        <f>IF(O215="zákl. přenesená",K215,0)</f>
        <v>0</v>
      </c>
      <c r="BH215" s="214">
        <f>IF(O215="sníž. přenesená",K215,0)</f>
        <v>0</v>
      </c>
      <c r="BI215" s="214">
        <f>IF(O215="nulová",K215,0)</f>
        <v>0</v>
      </c>
      <c r="BJ215" s="14" t="s">
        <v>84</v>
      </c>
      <c r="BK215" s="214">
        <f>ROUND(P215*H215,2)</f>
        <v>0</v>
      </c>
      <c r="BL215" s="14" t="s">
        <v>143</v>
      </c>
      <c r="BM215" s="213" t="s">
        <v>320</v>
      </c>
    </row>
    <row r="216" spans="1:65" s="2" customFormat="1" ht="19.5">
      <c r="A216" s="30"/>
      <c r="B216" s="31"/>
      <c r="C216" s="32"/>
      <c r="D216" s="215" t="s">
        <v>132</v>
      </c>
      <c r="E216" s="32"/>
      <c r="F216" s="216" t="s">
        <v>321</v>
      </c>
      <c r="G216" s="32"/>
      <c r="H216" s="32"/>
      <c r="I216" s="107"/>
      <c r="J216" s="107"/>
      <c r="K216" s="32"/>
      <c r="L216" s="32"/>
      <c r="M216" s="35"/>
      <c r="N216" s="217"/>
      <c r="O216" s="218"/>
      <c r="P216" s="66"/>
      <c r="Q216" s="66"/>
      <c r="R216" s="66"/>
      <c r="S216" s="66"/>
      <c r="T216" s="66"/>
      <c r="U216" s="66"/>
      <c r="V216" s="66"/>
      <c r="W216" s="66"/>
      <c r="X216" s="67"/>
      <c r="Y216" s="30"/>
      <c r="Z216" s="30"/>
      <c r="AA216" s="30"/>
      <c r="AB216" s="30"/>
      <c r="AC216" s="30"/>
      <c r="AD216" s="30"/>
      <c r="AE216" s="30"/>
      <c r="AT216" s="14" t="s">
        <v>132</v>
      </c>
      <c r="AU216" s="14" t="s">
        <v>86</v>
      </c>
    </row>
    <row r="217" spans="1:65" s="2" customFormat="1" ht="24" customHeight="1">
      <c r="A217" s="30"/>
      <c r="B217" s="31"/>
      <c r="C217" s="219" t="s">
        <v>322</v>
      </c>
      <c r="D217" s="219" t="s">
        <v>133</v>
      </c>
      <c r="E217" s="220" t="s">
        <v>323</v>
      </c>
      <c r="F217" s="221" t="s">
        <v>324</v>
      </c>
      <c r="G217" s="222" t="s">
        <v>128</v>
      </c>
      <c r="H217" s="223">
        <v>17</v>
      </c>
      <c r="I217" s="224"/>
      <c r="J217" s="224"/>
      <c r="K217" s="223">
        <f>ROUND(P217*H217,2)</f>
        <v>0</v>
      </c>
      <c r="L217" s="221" t="s">
        <v>129</v>
      </c>
      <c r="M217" s="35"/>
      <c r="N217" s="225" t="s">
        <v>1</v>
      </c>
      <c r="O217" s="209" t="s">
        <v>39</v>
      </c>
      <c r="P217" s="210">
        <f>I217+J217</f>
        <v>0</v>
      </c>
      <c r="Q217" s="210">
        <f>ROUND(I217*H217,2)</f>
        <v>0</v>
      </c>
      <c r="R217" s="210">
        <f>ROUND(J217*H217,2)</f>
        <v>0</v>
      </c>
      <c r="S217" s="66"/>
      <c r="T217" s="211">
        <f>S217*H217</f>
        <v>0</v>
      </c>
      <c r="U217" s="211">
        <v>0</v>
      </c>
      <c r="V217" s="211">
        <f>U217*H217</f>
        <v>0</v>
      </c>
      <c r="W217" s="211">
        <v>0</v>
      </c>
      <c r="X217" s="212">
        <f>W217*H217</f>
        <v>0</v>
      </c>
      <c r="Y217" s="30"/>
      <c r="Z217" s="30"/>
      <c r="AA217" s="30"/>
      <c r="AB217" s="30"/>
      <c r="AC217" s="30"/>
      <c r="AD217" s="30"/>
      <c r="AE217" s="30"/>
      <c r="AR217" s="213" t="s">
        <v>143</v>
      </c>
      <c r="AT217" s="213" t="s">
        <v>133</v>
      </c>
      <c r="AU217" s="213" t="s">
        <v>86</v>
      </c>
      <c r="AY217" s="14" t="s">
        <v>122</v>
      </c>
      <c r="BE217" s="214">
        <f>IF(O217="základní",K217,0)</f>
        <v>0</v>
      </c>
      <c r="BF217" s="214">
        <f>IF(O217="snížená",K217,0)</f>
        <v>0</v>
      </c>
      <c r="BG217" s="214">
        <f>IF(O217="zákl. přenesená",K217,0)</f>
        <v>0</v>
      </c>
      <c r="BH217" s="214">
        <f>IF(O217="sníž. přenesená",K217,0)</f>
        <v>0</v>
      </c>
      <c r="BI217" s="214">
        <f>IF(O217="nulová",K217,0)</f>
        <v>0</v>
      </c>
      <c r="BJ217" s="14" t="s">
        <v>84</v>
      </c>
      <c r="BK217" s="214">
        <f>ROUND(P217*H217,2)</f>
        <v>0</v>
      </c>
      <c r="BL217" s="14" t="s">
        <v>143</v>
      </c>
      <c r="BM217" s="213" t="s">
        <v>325</v>
      </c>
    </row>
    <row r="218" spans="1:65" s="2" customFormat="1" ht="19.5">
      <c r="A218" s="30"/>
      <c r="B218" s="31"/>
      <c r="C218" s="32"/>
      <c r="D218" s="215" t="s">
        <v>132</v>
      </c>
      <c r="E218" s="32"/>
      <c r="F218" s="216" t="s">
        <v>326</v>
      </c>
      <c r="G218" s="32"/>
      <c r="H218" s="32"/>
      <c r="I218" s="107"/>
      <c r="J218" s="107"/>
      <c r="K218" s="32"/>
      <c r="L218" s="32"/>
      <c r="M218" s="35"/>
      <c r="N218" s="217"/>
      <c r="O218" s="218"/>
      <c r="P218" s="66"/>
      <c r="Q218" s="66"/>
      <c r="R218" s="66"/>
      <c r="S218" s="66"/>
      <c r="T218" s="66"/>
      <c r="U218" s="66"/>
      <c r="V218" s="66"/>
      <c r="W218" s="66"/>
      <c r="X218" s="67"/>
      <c r="Y218" s="30"/>
      <c r="Z218" s="30"/>
      <c r="AA218" s="30"/>
      <c r="AB218" s="30"/>
      <c r="AC218" s="30"/>
      <c r="AD218" s="30"/>
      <c r="AE218" s="30"/>
      <c r="AT218" s="14" t="s">
        <v>132</v>
      </c>
      <c r="AU218" s="14" t="s">
        <v>86</v>
      </c>
    </row>
    <row r="219" spans="1:65" s="2" customFormat="1" ht="24" customHeight="1">
      <c r="A219" s="30"/>
      <c r="B219" s="31"/>
      <c r="C219" s="219" t="s">
        <v>327</v>
      </c>
      <c r="D219" s="219" t="s">
        <v>133</v>
      </c>
      <c r="E219" s="220" t="s">
        <v>328</v>
      </c>
      <c r="F219" s="221" t="s">
        <v>329</v>
      </c>
      <c r="G219" s="222" t="s">
        <v>128</v>
      </c>
      <c r="H219" s="223">
        <v>1</v>
      </c>
      <c r="I219" s="224"/>
      <c r="J219" s="224"/>
      <c r="K219" s="223">
        <f>ROUND(P219*H219,2)</f>
        <v>0</v>
      </c>
      <c r="L219" s="221" t="s">
        <v>129</v>
      </c>
      <c r="M219" s="35"/>
      <c r="N219" s="225" t="s">
        <v>1</v>
      </c>
      <c r="O219" s="209" t="s">
        <v>39</v>
      </c>
      <c r="P219" s="210">
        <f>I219+J219</f>
        <v>0</v>
      </c>
      <c r="Q219" s="210">
        <f>ROUND(I219*H219,2)</f>
        <v>0</v>
      </c>
      <c r="R219" s="210">
        <f>ROUND(J219*H219,2)</f>
        <v>0</v>
      </c>
      <c r="S219" s="66"/>
      <c r="T219" s="211">
        <f>S219*H219</f>
        <v>0</v>
      </c>
      <c r="U219" s="211">
        <v>0</v>
      </c>
      <c r="V219" s="211">
        <f>U219*H219</f>
        <v>0</v>
      </c>
      <c r="W219" s="211">
        <v>0</v>
      </c>
      <c r="X219" s="212">
        <f>W219*H219</f>
        <v>0</v>
      </c>
      <c r="Y219" s="30"/>
      <c r="Z219" s="30"/>
      <c r="AA219" s="30"/>
      <c r="AB219" s="30"/>
      <c r="AC219" s="30"/>
      <c r="AD219" s="30"/>
      <c r="AE219" s="30"/>
      <c r="AR219" s="213" t="s">
        <v>143</v>
      </c>
      <c r="AT219" s="213" t="s">
        <v>133</v>
      </c>
      <c r="AU219" s="213" t="s">
        <v>86</v>
      </c>
      <c r="AY219" s="14" t="s">
        <v>122</v>
      </c>
      <c r="BE219" s="214">
        <f>IF(O219="základní",K219,0)</f>
        <v>0</v>
      </c>
      <c r="BF219" s="214">
        <f>IF(O219="snížená",K219,0)</f>
        <v>0</v>
      </c>
      <c r="BG219" s="214">
        <f>IF(O219="zákl. přenesená",K219,0)</f>
        <v>0</v>
      </c>
      <c r="BH219" s="214">
        <f>IF(O219="sníž. přenesená",K219,0)</f>
        <v>0</v>
      </c>
      <c r="BI219" s="214">
        <f>IF(O219="nulová",K219,0)</f>
        <v>0</v>
      </c>
      <c r="BJ219" s="14" t="s">
        <v>84</v>
      </c>
      <c r="BK219" s="214">
        <f>ROUND(P219*H219,2)</f>
        <v>0</v>
      </c>
      <c r="BL219" s="14" t="s">
        <v>143</v>
      </c>
      <c r="BM219" s="213" t="s">
        <v>330</v>
      </c>
    </row>
    <row r="220" spans="1:65" s="2" customFormat="1" ht="29.25">
      <c r="A220" s="30"/>
      <c r="B220" s="31"/>
      <c r="C220" s="32"/>
      <c r="D220" s="215" t="s">
        <v>132</v>
      </c>
      <c r="E220" s="32"/>
      <c r="F220" s="216" t="s">
        <v>331</v>
      </c>
      <c r="G220" s="32"/>
      <c r="H220" s="32"/>
      <c r="I220" s="107"/>
      <c r="J220" s="107"/>
      <c r="K220" s="32"/>
      <c r="L220" s="32"/>
      <c r="M220" s="35"/>
      <c r="N220" s="217"/>
      <c r="O220" s="218"/>
      <c r="P220" s="66"/>
      <c r="Q220" s="66"/>
      <c r="R220" s="66"/>
      <c r="S220" s="66"/>
      <c r="T220" s="66"/>
      <c r="U220" s="66"/>
      <c r="V220" s="66"/>
      <c r="W220" s="66"/>
      <c r="X220" s="67"/>
      <c r="Y220" s="30"/>
      <c r="Z220" s="30"/>
      <c r="AA220" s="30"/>
      <c r="AB220" s="30"/>
      <c r="AC220" s="30"/>
      <c r="AD220" s="30"/>
      <c r="AE220" s="30"/>
      <c r="AT220" s="14" t="s">
        <v>132</v>
      </c>
      <c r="AU220" s="14" t="s">
        <v>86</v>
      </c>
    </row>
    <row r="221" spans="1:65" s="2" customFormat="1" ht="24" customHeight="1">
      <c r="A221" s="30"/>
      <c r="B221" s="31"/>
      <c r="C221" s="219" t="s">
        <v>332</v>
      </c>
      <c r="D221" s="219" t="s">
        <v>133</v>
      </c>
      <c r="E221" s="220" t="s">
        <v>333</v>
      </c>
      <c r="F221" s="221" t="s">
        <v>334</v>
      </c>
      <c r="G221" s="222" t="s">
        <v>128</v>
      </c>
      <c r="H221" s="223">
        <v>20</v>
      </c>
      <c r="I221" s="224"/>
      <c r="J221" s="224"/>
      <c r="K221" s="223">
        <f>ROUND(P221*H221,2)</f>
        <v>0</v>
      </c>
      <c r="L221" s="221" t="s">
        <v>129</v>
      </c>
      <c r="M221" s="35"/>
      <c r="N221" s="225" t="s">
        <v>1</v>
      </c>
      <c r="O221" s="209" t="s">
        <v>39</v>
      </c>
      <c r="P221" s="210">
        <f>I221+J221</f>
        <v>0</v>
      </c>
      <c r="Q221" s="210">
        <f>ROUND(I221*H221,2)</f>
        <v>0</v>
      </c>
      <c r="R221" s="210">
        <f>ROUND(J221*H221,2)</f>
        <v>0</v>
      </c>
      <c r="S221" s="66"/>
      <c r="T221" s="211">
        <f>S221*H221</f>
        <v>0</v>
      </c>
      <c r="U221" s="211">
        <v>0</v>
      </c>
      <c r="V221" s="211">
        <f>U221*H221</f>
        <v>0</v>
      </c>
      <c r="W221" s="211">
        <v>0</v>
      </c>
      <c r="X221" s="212">
        <f>W221*H221</f>
        <v>0</v>
      </c>
      <c r="Y221" s="30"/>
      <c r="Z221" s="30"/>
      <c r="AA221" s="30"/>
      <c r="AB221" s="30"/>
      <c r="AC221" s="30"/>
      <c r="AD221" s="30"/>
      <c r="AE221" s="30"/>
      <c r="AR221" s="213" t="s">
        <v>143</v>
      </c>
      <c r="AT221" s="213" t="s">
        <v>133</v>
      </c>
      <c r="AU221" s="213" t="s">
        <v>86</v>
      </c>
      <c r="AY221" s="14" t="s">
        <v>122</v>
      </c>
      <c r="BE221" s="214">
        <f>IF(O221="základní",K221,0)</f>
        <v>0</v>
      </c>
      <c r="BF221" s="214">
        <f>IF(O221="snížená",K221,0)</f>
        <v>0</v>
      </c>
      <c r="BG221" s="214">
        <f>IF(O221="zákl. přenesená",K221,0)</f>
        <v>0</v>
      </c>
      <c r="BH221" s="214">
        <f>IF(O221="sníž. přenesená",K221,0)</f>
        <v>0</v>
      </c>
      <c r="BI221" s="214">
        <f>IF(O221="nulová",K221,0)</f>
        <v>0</v>
      </c>
      <c r="BJ221" s="14" t="s">
        <v>84</v>
      </c>
      <c r="BK221" s="214">
        <f>ROUND(P221*H221,2)</f>
        <v>0</v>
      </c>
      <c r="BL221" s="14" t="s">
        <v>143</v>
      </c>
      <c r="BM221" s="213" t="s">
        <v>335</v>
      </c>
    </row>
    <row r="222" spans="1:65" s="2" customFormat="1" ht="29.25">
      <c r="A222" s="30"/>
      <c r="B222" s="31"/>
      <c r="C222" s="32"/>
      <c r="D222" s="215" t="s">
        <v>132</v>
      </c>
      <c r="E222" s="32"/>
      <c r="F222" s="216" t="s">
        <v>336</v>
      </c>
      <c r="G222" s="32"/>
      <c r="H222" s="32"/>
      <c r="I222" s="107"/>
      <c r="J222" s="107"/>
      <c r="K222" s="32"/>
      <c r="L222" s="32"/>
      <c r="M222" s="35"/>
      <c r="N222" s="217"/>
      <c r="O222" s="218"/>
      <c r="P222" s="66"/>
      <c r="Q222" s="66"/>
      <c r="R222" s="66"/>
      <c r="S222" s="66"/>
      <c r="T222" s="66"/>
      <c r="U222" s="66"/>
      <c r="V222" s="66"/>
      <c r="W222" s="66"/>
      <c r="X222" s="67"/>
      <c r="Y222" s="30"/>
      <c r="Z222" s="30"/>
      <c r="AA222" s="30"/>
      <c r="AB222" s="30"/>
      <c r="AC222" s="30"/>
      <c r="AD222" s="30"/>
      <c r="AE222" s="30"/>
      <c r="AT222" s="14" t="s">
        <v>132</v>
      </c>
      <c r="AU222" s="14" t="s">
        <v>86</v>
      </c>
    </row>
    <row r="223" spans="1:65" s="2" customFormat="1" ht="24" customHeight="1">
      <c r="A223" s="30"/>
      <c r="B223" s="31"/>
      <c r="C223" s="219" t="s">
        <v>337</v>
      </c>
      <c r="D223" s="219" t="s">
        <v>133</v>
      </c>
      <c r="E223" s="220" t="s">
        <v>338</v>
      </c>
      <c r="F223" s="221" t="s">
        <v>339</v>
      </c>
      <c r="G223" s="222" t="s">
        <v>128</v>
      </c>
      <c r="H223" s="223">
        <v>269</v>
      </c>
      <c r="I223" s="224"/>
      <c r="J223" s="224"/>
      <c r="K223" s="223">
        <f>ROUND(P223*H223,2)</f>
        <v>0</v>
      </c>
      <c r="L223" s="221" t="s">
        <v>129</v>
      </c>
      <c r="M223" s="35"/>
      <c r="N223" s="225" t="s">
        <v>1</v>
      </c>
      <c r="O223" s="209" t="s">
        <v>39</v>
      </c>
      <c r="P223" s="210">
        <f>I223+J223</f>
        <v>0</v>
      </c>
      <c r="Q223" s="210">
        <f>ROUND(I223*H223,2)</f>
        <v>0</v>
      </c>
      <c r="R223" s="210">
        <f>ROUND(J223*H223,2)</f>
        <v>0</v>
      </c>
      <c r="S223" s="66"/>
      <c r="T223" s="211">
        <f>S223*H223</f>
        <v>0</v>
      </c>
      <c r="U223" s="211">
        <v>0</v>
      </c>
      <c r="V223" s="211">
        <f>U223*H223</f>
        <v>0</v>
      </c>
      <c r="W223" s="211">
        <v>0</v>
      </c>
      <c r="X223" s="212">
        <f>W223*H223</f>
        <v>0</v>
      </c>
      <c r="Y223" s="30"/>
      <c r="Z223" s="30"/>
      <c r="AA223" s="30"/>
      <c r="AB223" s="30"/>
      <c r="AC223" s="30"/>
      <c r="AD223" s="30"/>
      <c r="AE223" s="30"/>
      <c r="AR223" s="213" t="s">
        <v>143</v>
      </c>
      <c r="AT223" s="213" t="s">
        <v>133</v>
      </c>
      <c r="AU223" s="213" t="s">
        <v>86</v>
      </c>
      <c r="AY223" s="14" t="s">
        <v>122</v>
      </c>
      <c r="BE223" s="214">
        <f>IF(O223="základní",K223,0)</f>
        <v>0</v>
      </c>
      <c r="BF223" s="214">
        <f>IF(O223="snížená",K223,0)</f>
        <v>0</v>
      </c>
      <c r="BG223" s="214">
        <f>IF(O223="zákl. přenesená",K223,0)</f>
        <v>0</v>
      </c>
      <c r="BH223" s="214">
        <f>IF(O223="sníž. přenesená",K223,0)</f>
        <v>0</v>
      </c>
      <c r="BI223" s="214">
        <f>IF(O223="nulová",K223,0)</f>
        <v>0</v>
      </c>
      <c r="BJ223" s="14" t="s">
        <v>84</v>
      </c>
      <c r="BK223" s="214">
        <f>ROUND(P223*H223,2)</f>
        <v>0</v>
      </c>
      <c r="BL223" s="14" t="s">
        <v>143</v>
      </c>
      <c r="BM223" s="213" t="s">
        <v>340</v>
      </c>
    </row>
    <row r="224" spans="1:65" s="2" customFormat="1" ht="29.25">
      <c r="A224" s="30"/>
      <c r="B224" s="31"/>
      <c r="C224" s="32"/>
      <c r="D224" s="215" t="s">
        <v>132</v>
      </c>
      <c r="E224" s="32"/>
      <c r="F224" s="216" t="s">
        <v>341</v>
      </c>
      <c r="G224" s="32"/>
      <c r="H224" s="32"/>
      <c r="I224" s="107"/>
      <c r="J224" s="107"/>
      <c r="K224" s="32"/>
      <c r="L224" s="32"/>
      <c r="M224" s="35"/>
      <c r="N224" s="217"/>
      <c r="O224" s="218"/>
      <c r="P224" s="66"/>
      <c r="Q224" s="66"/>
      <c r="R224" s="66"/>
      <c r="S224" s="66"/>
      <c r="T224" s="66"/>
      <c r="U224" s="66"/>
      <c r="V224" s="66"/>
      <c r="W224" s="66"/>
      <c r="X224" s="67"/>
      <c r="Y224" s="30"/>
      <c r="Z224" s="30"/>
      <c r="AA224" s="30"/>
      <c r="AB224" s="30"/>
      <c r="AC224" s="30"/>
      <c r="AD224" s="30"/>
      <c r="AE224" s="30"/>
      <c r="AT224" s="14" t="s">
        <v>132</v>
      </c>
      <c r="AU224" s="14" t="s">
        <v>86</v>
      </c>
    </row>
    <row r="225" spans="1:65" s="2" customFormat="1" ht="24" customHeight="1">
      <c r="A225" s="30"/>
      <c r="B225" s="31"/>
      <c r="C225" s="219" t="s">
        <v>342</v>
      </c>
      <c r="D225" s="219" t="s">
        <v>133</v>
      </c>
      <c r="E225" s="220" t="s">
        <v>343</v>
      </c>
      <c r="F225" s="221" t="s">
        <v>344</v>
      </c>
      <c r="G225" s="222" t="s">
        <v>128</v>
      </c>
      <c r="H225" s="223">
        <v>10</v>
      </c>
      <c r="I225" s="224"/>
      <c r="J225" s="224"/>
      <c r="K225" s="223">
        <f>ROUND(P225*H225,2)</f>
        <v>0</v>
      </c>
      <c r="L225" s="221" t="s">
        <v>129</v>
      </c>
      <c r="M225" s="35"/>
      <c r="N225" s="225" t="s">
        <v>1</v>
      </c>
      <c r="O225" s="209" t="s">
        <v>39</v>
      </c>
      <c r="P225" s="210">
        <f>I225+J225</f>
        <v>0</v>
      </c>
      <c r="Q225" s="210">
        <f>ROUND(I225*H225,2)</f>
        <v>0</v>
      </c>
      <c r="R225" s="210">
        <f>ROUND(J225*H225,2)</f>
        <v>0</v>
      </c>
      <c r="S225" s="66"/>
      <c r="T225" s="211">
        <f>S225*H225</f>
        <v>0</v>
      </c>
      <c r="U225" s="211">
        <v>0</v>
      </c>
      <c r="V225" s="211">
        <f>U225*H225</f>
        <v>0</v>
      </c>
      <c r="W225" s="211">
        <v>0</v>
      </c>
      <c r="X225" s="212">
        <f>W225*H225</f>
        <v>0</v>
      </c>
      <c r="Y225" s="30"/>
      <c r="Z225" s="30"/>
      <c r="AA225" s="30"/>
      <c r="AB225" s="30"/>
      <c r="AC225" s="30"/>
      <c r="AD225" s="30"/>
      <c r="AE225" s="30"/>
      <c r="AR225" s="213" t="s">
        <v>143</v>
      </c>
      <c r="AT225" s="213" t="s">
        <v>133</v>
      </c>
      <c r="AU225" s="213" t="s">
        <v>86</v>
      </c>
      <c r="AY225" s="14" t="s">
        <v>122</v>
      </c>
      <c r="BE225" s="214">
        <f>IF(O225="základní",K225,0)</f>
        <v>0</v>
      </c>
      <c r="BF225" s="214">
        <f>IF(O225="snížená",K225,0)</f>
        <v>0</v>
      </c>
      <c r="BG225" s="214">
        <f>IF(O225="zákl. přenesená",K225,0)</f>
        <v>0</v>
      </c>
      <c r="BH225" s="214">
        <f>IF(O225="sníž. přenesená",K225,0)</f>
        <v>0</v>
      </c>
      <c r="BI225" s="214">
        <f>IF(O225="nulová",K225,0)</f>
        <v>0</v>
      </c>
      <c r="BJ225" s="14" t="s">
        <v>84</v>
      </c>
      <c r="BK225" s="214">
        <f>ROUND(P225*H225,2)</f>
        <v>0</v>
      </c>
      <c r="BL225" s="14" t="s">
        <v>143</v>
      </c>
      <c r="BM225" s="213" t="s">
        <v>345</v>
      </c>
    </row>
    <row r="226" spans="1:65" s="2" customFormat="1" ht="29.25">
      <c r="A226" s="30"/>
      <c r="B226" s="31"/>
      <c r="C226" s="32"/>
      <c r="D226" s="215" t="s">
        <v>132</v>
      </c>
      <c r="E226" s="32"/>
      <c r="F226" s="216" t="s">
        <v>346</v>
      </c>
      <c r="G226" s="32"/>
      <c r="H226" s="32"/>
      <c r="I226" s="107"/>
      <c r="J226" s="107"/>
      <c r="K226" s="32"/>
      <c r="L226" s="32"/>
      <c r="M226" s="35"/>
      <c r="N226" s="217"/>
      <c r="O226" s="218"/>
      <c r="P226" s="66"/>
      <c r="Q226" s="66"/>
      <c r="R226" s="66"/>
      <c r="S226" s="66"/>
      <c r="T226" s="66"/>
      <c r="U226" s="66"/>
      <c r="V226" s="66"/>
      <c r="W226" s="66"/>
      <c r="X226" s="67"/>
      <c r="Y226" s="30"/>
      <c r="Z226" s="30"/>
      <c r="AA226" s="30"/>
      <c r="AB226" s="30"/>
      <c r="AC226" s="30"/>
      <c r="AD226" s="30"/>
      <c r="AE226" s="30"/>
      <c r="AT226" s="14" t="s">
        <v>132</v>
      </c>
      <c r="AU226" s="14" t="s">
        <v>86</v>
      </c>
    </row>
    <row r="227" spans="1:65" s="2" customFormat="1" ht="24" customHeight="1">
      <c r="A227" s="30"/>
      <c r="B227" s="31"/>
      <c r="C227" s="219" t="s">
        <v>347</v>
      </c>
      <c r="D227" s="219" t="s">
        <v>133</v>
      </c>
      <c r="E227" s="220" t="s">
        <v>348</v>
      </c>
      <c r="F227" s="221" t="s">
        <v>349</v>
      </c>
      <c r="G227" s="222" t="s">
        <v>183</v>
      </c>
      <c r="H227" s="223">
        <v>234</v>
      </c>
      <c r="I227" s="224"/>
      <c r="J227" s="224"/>
      <c r="K227" s="223">
        <f>ROUND(P227*H227,2)</f>
        <v>0</v>
      </c>
      <c r="L227" s="221" t="s">
        <v>129</v>
      </c>
      <c r="M227" s="35"/>
      <c r="N227" s="225" t="s">
        <v>1</v>
      </c>
      <c r="O227" s="209" t="s">
        <v>39</v>
      </c>
      <c r="P227" s="210">
        <f>I227+J227</f>
        <v>0</v>
      </c>
      <c r="Q227" s="210">
        <f>ROUND(I227*H227,2)</f>
        <v>0</v>
      </c>
      <c r="R227" s="210">
        <f>ROUND(J227*H227,2)</f>
        <v>0</v>
      </c>
      <c r="S227" s="66"/>
      <c r="T227" s="211">
        <f>S227*H227</f>
        <v>0</v>
      </c>
      <c r="U227" s="211">
        <v>0</v>
      </c>
      <c r="V227" s="211">
        <f>U227*H227</f>
        <v>0</v>
      </c>
      <c r="W227" s="211">
        <v>0</v>
      </c>
      <c r="X227" s="212">
        <f>W227*H227</f>
        <v>0</v>
      </c>
      <c r="Y227" s="30"/>
      <c r="Z227" s="30"/>
      <c r="AA227" s="30"/>
      <c r="AB227" s="30"/>
      <c r="AC227" s="30"/>
      <c r="AD227" s="30"/>
      <c r="AE227" s="30"/>
      <c r="AR227" s="213" t="s">
        <v>143</v>
      </c>
      <c r="AT227" s="213" t="s">
        <v>133</v>
      </c>
      <c r="AU227" s="213" t="s">
        <v>86</v>
      </c>
      <c r="AY227" s="14" t="s">
        <v>122</v>
      </c>
      <c r="BE227" s="214">
        <f>IF(O227="základní",K227,0)</f>
        <v>0</v>
      </c>
      <c r="BF227" s="214">
        <f>IF(O227="snížená",K227,0)</f>
        <v>0</v>
      </c>
      <c r="BG227" s="214">
        <f>IF(O227="zákl. přenesená",K227,0)</f>
        <v>0</v>
      </c>
      <c r="BH227" s="214">
        <f>IF(O227="sníž. přenesená",K227,0)</f>
        <v>0</v>
      </c>
      <c r="BI227" s="214">
        <f>IF(O227="nulová",K227,0)</f>
        <v>0</v>
      </c>
      <c r="BJ227" s="14" t="s">
        <v>84</v>
      </c>
      <c r="BK227" s="214">
        <f>ROUND(P227*H227,2)</f>
        <v>0</v>
      </c>
      <c r="BL227" s="14" t="s">
        <v>143</v>
      </c>
      <c r="BM227" s="213" t="s">
        <v>350</v>
      </c>
    </row>
    <row r="228" spans="1:65" s="2" customFormat="1" ht="29.25">
      <c r="A228" s="30"/>
      <c r="B228" s="31"/>
      <c r="C228" s="32"/>
      <c r="D228" s="215" t="s">
        <v>132</v>
      </c>
      <c r="E228" s="32"/>
      <c r="F228" s="216" t="s">
        <v>351</v>
      </c>
      <c r="G228" s="32"/>
      <c r="H228" s="32"/>
      <c r="I228" s="107"/>
      <c r="J228" s="107"/>
      <c r="K228" s="32"/>
      <c r="L228" s="32"/>
      <c r="M228" s="35"/>
      <c r="N228" s="217"/>
      <c r="O228" s="218"/>
      <c r="P228" s="66"/>
      <c r="Q228" s="66"/>
      <c r="R228" s="66"/>
      <c r="S228" s="66"/>
      <c r="T228" s="66"/>
      <c r="U228" s="66"/>
      <c r="V228" s="66"/>
      <c r="W228" s="66"/>
      <c r="X228" s="67"/>
      <c r="Y228" s="30"/>
      <c r="Z228" s="30"/>
      <c r="AA228" s="30"/>
      <c r="AB228" s="30"/>
      <c r="AC228" s="30"/>
      <c r="AD228" s="30"/>
      <c r="AE228" s="30"/>
      <c r="AT228" s="14" t="s">
        <v>132</v>
      </c>
      <c r="AU228" s="14" t="s">
        <v>86</v>
      </c>
    </row>
    <row r="229" spans="1:65" s="2" customFormat="1" ht="24" customHeight="1">
      <c r="A229" s="30"/>
      <c r="B229" s="31"/>
      <c r="C229" s="219" t="s">
        <v>352</v>
      </c>
      <c r="D229" s="219" t="s">
        <v>133</v>
      </c>
      <c r="E229" s="220" t="s">
        <v>353</v>
      </c>
      <c r="F229" s="221" t="s">
        <v>354</v>
      </c>
      <c r="G229" s="222" t="s">
        <v>128</v>
      </c>
      <c r="H229" s="223">
        <v>3</v>
      </c>
      <c r="I229" s="224"/>
      <c r="J229" s="224"/>
      <c r="K229" s="223">
        <f>ROUND(P229*H229,2)</f>
        <v>0</v>
      </c>
      <c r="L229" s="221" t="s">
        <v>129</v>
      </c>
      <c r="M229" s="35"/>
      <c r="N229" s="225" t="s">
        <v>1</v>
      </c>
      <c r="O229" s="209" t="s">
        <v>39</v>
      </c>
      <c r="P229" s="210">
        <f>I229+J229</f>
        <v>0</v>
      </c>
      <c r="Q229" s="210">
        <f>ROUND(I229*H229,2)</f>
        <v>0</v>
      </c>
      <c r="R229" s="210">
        <f>ROUND(J229*H229,2)</f>
        <v>0</v>
      </c>
      <c r="S229" s="66"/>
      <c r="T229" s="211">
        <f>S229*H229</f>
        <v>0</v>
      </c>
      <c r="U229" s="211">
        <v>0</v>
      </c>
      <c r="V229" s="211">
        <f>U229*H229</f>
        <v>0</v>
      </c>
      <c r="W229" s="211">
        <v>0</v>
      </c>
      <c r="X229" s="212">
        <f>W229*H229</f>
        <v>0</v>
      </c>
      <c r="Y229" s="30"/>
      <c r="Z229" s="30"/>
      <c r="AA229" s="30"/>
      <c r="AB229" s="30"/>
      <c r="AC229" s="30"/>
      <c r="AD229" s="30"/>
      <c r="AE229" s="30"/>
      <c r="AR229" s="213" t="s">
        <v>143</v>
      </c>
      <c r="AT229" s="213" t="s">
        <v>133</v>
      </c>
      <c r="AU229" s="213" t="s">
        <v>86</v>
      </c>
      <c r="AY229" s="14" t="s">
        <v>122</v>
      </c>
      <c r="BE229" s="214">
        <f>IF(O229="základní",K229,0)</f>
        <v>0</v>
      </c>
      <c r="BF229" s="214">
        <f>IF(O229="snížená",K229,0)</f>
        <v>0</v>
      </c>
      <c r="BG229" s="214">
        <f>IF(O229="zákl. přenesená",K229,0)</f>
        <v>0</v>
      </c>
      <c r="BH229" s="214">
        <f>IF(O229="sníž. přenesená",K229,0)</f>
        <v>0</v>
      </c>
      <c r="BI229" s="214">
        <f>IF(O229="nulová",K229,0)</f>
        <v>0</v>
      </c>
      <c r="BJ229" s="14" t="s">
        <v>84</v>
      </c>
      <c r="BK229" s="214">
        <f>ROUND(P229*H229,2)</f>
        <v>0</v>
      </c>
      <c r="BL229" s="14" t="s">
        <v>143</v>
      </c>
      <c r="BM229" s="213" t="s">
        <v>355</v>
      </c>
    </row>
    <row r="230" spans="1:65" s="2" customFormat="1" ht="29.25">
      <c r="A230" s="30"/>
      <c r="B230" s="31"/>
      <c r="C230" s="32"/>
      <c r="D230" s="215" t="s">
        <v>132</v>
      </c>
      <c r="E230" s="32"/>
      <c r="F230" s="216" t="s">
        <v>356</v>
      </c>
      <c r="G230" s="32"/>
      <c r="H230" s="32"/>
      <c r="I230" s="107"/>
      <c r="J230" s="107"/>
      <c r="K230" s="32"/>
      <c r="L230" s="32"/>
      <c r="M230" s="35"/>
      <c r="N230" s="217"/>
      <c r="O230" s="218"/>
      <c r="P230" s="66"/>
      <c r="Q230" s="66"/>
      <c r="R230" s="66"/>
      <c r="S230" s="66"/>
      <c r="T230" s="66"/>
      <c r="U230" s="66"/>
      <c r="V230" s="66"/>
      <c r="W230" s="66"/>
      <c r="X230" s="67"/>
      <c r="Y230" s="30"/>
      <c r="Z230" s="30"/>
      <c r="AA230" s="30"/>
      <c r="AB230" s="30"/>
      <c r="AC230" s="30"/>
      <c r="AD230" s="30"/>
      <c r="AE230" s="30"/>
      <c r="AT230" s="14" t="s">
        <v>132</v>
      </c>
      <c r="AU230" s="14" t="s">
        <v>86</v>
      </c>
    </row>
    <row r="231" spans="1:65" s="2" customFormat="1" ht="36" customHeight="1">
      <c r="A231" s="30"/>
      <c r="B231" s="31"/>
      <c r="C231" s="219" t="s">
        <v>357</v>
      </c>
      <c r="D231" s="219" t="s">
        <v>133</v>
      </c>
      <c r="E231" s="220" t="s">
        <v>358</v>
      </c>
      <c r="F231" s="221" t="s">
        <v>359</v>
      </c>
      <c r="G231" s="222" t="s">
        <v>128</v>
      </c>
      <c r="H231" s="223">
        <v>4</v>
      </c>
      <c r="I231" s="224"/>
      <c r="J231" s="224"/>
      <c r="K231" s="223">
        <f>ROUND(P231*H231,2)</f>
        <v>0</v>
      </c>
      <c r="L231" s="221" t="s">
        <v>129</v>
      </c>
      <c r="M231" s="35"/>
      <c r="N231" s="225" t="s">
        <v>1</v>
      </c>
      <c r="O231" s="209" t="s">
        <v>39</v>
      </c>
      <c r="P231" s="210">
        <f>I231+J231</f>
        <v>0</v>
      </c>
      <c r="Q231" s="210">
        <f>ROUND(I231*H231,2)</f>
        <v>0</v>
      </c>
      <c r="R231" s="210">
        <f>ROUND(J231*H231,2)</f>
        <v>0</v>
      </c>
      <c r="S231" s="66"/>
      <c r="T231" s="211">
        <f>S231*H231</f>
        <v>0</v>
      </c>
      <c r="U231" s="211">
        <v>0</v>
      </c>
      <c r="V231" s="211">
        <f>U231*H231</f>
        <v>0</v>
      </c>
      <c r="W231" s="211">
        <v>0</v>
      </c>
      <c r="X231" s="212">
        <f>W231*H231</f>
        <v>0</v>
      </c>
      <c r="Y231" s="30"/>
      <c r="Z231" s="30"/>
      <c r="AA231" s="30"/>
      <c r="AB231" s="30"/>
      <c r="AC231" s="30"/>
      <c r="AD231" s="30"/>
      <c r="AE231" s="30"/>
      <c r="AR231" s="213" t="s">
        <v>143</v>
      </c>
      <c r="AT231" s="213" t="s">
        <v>133</v>
      </c>
      <c r="AU231" s="213" t="s">
        <v>86</v>
      </c>
      <c r="AY231" s="14" t="s">
        <v>122</v>
      </c>
      <c r="BE231" s="214">
        <f>IF(O231="základní",K231,0)</f>
        <v>0</v>
      </c>
      <c r="BF231" s="214">
        <f>IF(O231="snížená",K231,0)</f>
        <v>0</v>
      </c>
      <c r="BG231" s="214">
        <f>IF(O231="zákl. přenesená",K231,0)</f>
        <v>0</v>
      </c>
      <c r="BH231" s="214">
        <f>IF(O231="sníž. přenesená",K231,0)</f>
        <v>0</v>
      </c>
      <c r="BI231" s="214">
        <f>IF(O231="nulová",K231,0)</f>
        <v>0</v>
      </c>
      <c r="BJ231" s="14" t="s">
        <v>84</v>
      </c>
      <c r="BK231" s="214">
        <f>ROUND(P231*H231,2)</f>
        <v>0</v>
      </c>
      <c r="BL231" s="14" t="s">
        <v>143</v>
      </c>
      <c r="BM231" s="213" t="s">
        <v>360</v>
      </c>
    </row>
    <row r="232" spans="1:65" s="2" customFormat="1" ht="29.25">
      <c r="A232" s="30"/>
      <c r="B232" s="31"/>
      <c r="C232" s="32"/>
      <c r="D232" s="215" t="s">
        <v>132</v>
      </c>
      <c r="E232" s="32"/>
      <c r="F232" s="216" t="s">
        <v>361</v>
      </c>
      <c r="G232" s="32"/>
      <c r="H232" s="32"/>
      <c r="I232" s="107"/>
      <c r="J232" s="107"/>
      <c r="K232" s="32"/>
      <c r="L232" s="32"/>
      <c r="M232" s="35"/>
      <c r="N232" s="217"/>
      <c r="O232" s="218"/>
      <c r="P232" s="66"/>
      <c r="Q232" s="66"/>
      <c r="R232" s="66"/>
      <c r="S232" s="66"/>
      <c r="T232" s="66"/>
      <c r="U232" s="66"/>
      <c r="V232" s="66"/>
      <c r="W232" s="66"/>
      <c r="X232" s="67"/>
      <c r="Y232" s="30"/>
      <c r="Z232" s="30"/>
      <c r="AA232" s="30"/>
      <c r="AB232" s="30"/>
      <c r="AC232" s="30"/>
      <c r="AD232" s="30"/>
      <c r="AE232" s="30"/>
      <c r="AT232" s="14" t="s">
        <v>132</v>
      </c>
      <c r="AU232" s="14" t="s">
        <v>86</v>
      </c>
    </row>
    <row r="233" spans="1:65" s="2" customFormat="1" ht="24" customHeight="1">
      <c r="A233" s="30"/>
      <c r="B233" s="31"/>
      <c r="C233" s="219" t="s">
        <v>362</v>
      </c>
      <c r="D233" s="219" t="s">
        <v>133</v>
      </c>
      <c r="E233" s="220" t="s">
        <v>363</v>
      </c>
      <c r="F233" s="221" t="s">
        <v>364</v>
      </c>
      <c r="G233" s="222" t="s">
        <v>128</v>
      </c>
      <c r="H233" s="223">
        <v>4</v>
      </c>
      <c r="I233" s="224"/>
      <c r="J233" s="224"/>
      <c r="K233" s="223">
        <f>ROUND(P233*H233,2)</f>
        <v>0</v>
      </c>
      <c r="L233" s="221" t="s">
        <v>129</v>
      </c>
      <c r="M233" s="35"/>
      <c r="N233" s="225" t="s">
        <v>1</v>
      </c>
      <c r="O233" s="209" t="s">
        <v>39</v>
      </c>
      <c r="P233" s="210">
        <f>I233+J233</f>
        <v>0</v>
      </c>
      <c r="Q233" s="210">
        <f>ROUND(I233*H233,2)</f>
        <v>0</v>
      </c>
      <c r="R233" s="210">
        <f>ROUND(J233*H233,2)</f>
        <v>0</v>
      </c>
      <c r="S233" s="66"/>
      <c r="T233" s="211">
        <f>S233*H233</f>
        <v>0</v>
      </c>
      <c r="U233" s="211">
        <v>0</v>
      </c>
      <c r="V233" s="211">
        <f>U233*H233</f>
        <v>0</v>
      </c>
      <c r="W233" s="211">
        <v>0</v>
      </c>
      <c r="X233" s="212">
        <f>W233*H233</f>
        <v>0</v>
      </c>
      <c r="Y233" s="30"/>
      <c r="Z233" s="30"/>
      <c r="AA233" s="30"/>
      <c r="AB233" s="30"/>
      <c r="AC233" s="30"/>
      <c r="AD233" s="30"/>
      <c r="AE233" s="30"/>
      <c r="AR233" s="213" t="s">
        <v>143</v>
      </c>
      <c r="AT233" s="213" t="s">
        <v>133</v>
      </c>
      <c r="AU233" s="213" t="s">
        <v>86</v>
      </c>
      <c r="AY233" s="14" t="s">
        <v>122</v>
      </c>
      <c r="BE233" s="214">
        <f>IF(O233="základní",K233,0)</f>
        <v>0</v>
      </c>
      <c r="BF233" s="214">
        <f>IF(O233="snížená",K233,0)</f>
        <v>0</v>
      </c>
      <c r="BG233" s="214">
        <f>IF(O233="zákl. přenesená",K233,0)</f>
        <v>0</v>
      </c>
      <c r="BH233" s="214">
        <f>IF(O233="sníž. přenesená",K233,0)</f>
        <v>0</v>
      </c>
      <c r="BI233" s="214">
        <f>IF(O233="nulová",K233,0)</f>
        <v>0</v>
      </c>
      <c r="BJ233" s="14" t="s">
        <v>84</v>
      </c>
      <c r="BK233" s="214">
        <f>ROUND(P233*H233,2)</f>
        <v>0</v>
      </c>
      <c r="BL233" s="14" t="s">
        <v>143</v>
      </c>
      <c r="BM233" s="213" t="s">
        <v>365</v>
      </c>
    </row>
    <row r="234" spans="1:65" s="2" customFormat="1" ht="29.25">
      <c r="A234" s="30"/>
      <c r="B234" s="31"/>
      <c r="C234" s="32"/>
      <c r="D234" s="215" t="s">
        <v>132</v>
      </c>
      <c r="E234" s="32"/>
      <c r="F234" s="216" t="s">
        <v>366</v>
      </c>
      <c r="G234" s="32"/>
      <c r="H234" s="32"/>
      <c r="I234" s="107"/>
      <c r="J234" s="107"/>
      <c r="K234" s="32"/>
      <c r="L234" s="32"/>
      <c r="M234" s="35"/>
      <c r="N234" s="217"/>
      <c r="O234" s="218"/>
      <c r="P234" s="66"/>
      <c r="Q234" s="66"/>
      <c r="R234" s="66"/>
      <c r="S234" s="66"/>
      <c r="T234" s="66"/>
      <c r="U234" s="66"/>
      <c r="V234" s="66"/>
      <c r="W234" s="66"/>
      <c r="X234" s="67"/>
      <c r="Y234" s="30"/>
      <c r="Z234" s="30"/>
      <c r="AA234" s="30"/>
      <c r="AB234" s="30"/>
      <c r="AC234" s="30"/>
      <c r="AD234" s="30"/>
      <c r="AE234" s="30"/>
      <c r="AT234" s="14" t="s">
        <v>132</v>
      </c>
      <c r="AU234" s="14" t="s">
        <v>86</v>
      </c>
    </row>
    <row r="235" spans="1:65" s="2" customFormat="1" ht="24" customHeight="1">
      <c r="A235" s="30"/>
      <c r="B235" s="31"/>
      <c r="C235" s="219" t="s">
        <v>367</v>
      </c>
      <c r="D235" s="219" t="s">
        <v>133</v>
      </c>
      <c r="E235" s="220" t="s">
        <v>300</v>
      </c>
      <c r="F235" s="221" t="s">
        <v>301</v>
      </c>
      <c r="G235" s="222" t="s">
        <v>302</v>
      </c>
      <c r="H235" s="223">
        <v>6</v>
      </c>
      <c r="I235" s="224"/>
      <c r="J235" s="224"/>
      <c r="K235" s="223">
        <f>ROUND(P235*H235,2)</f>
        <v>0</v>
      </c>
      <c r="L235" s="221" t="s">
        <v>129</v>
      </c>
      <c r="M235" s="35"/>
      <c r="N235" s="225" t="s">
        <v>1</v>
      </c>
      <c r="O235" s="209" t="s">
        <v>39</v>
      </c>
      <c r="P235" s="210">
        <f>I235+J235</f>
        <v>0</v>
      </c>
      <c r="Q235" s="210">
        <f>ROUND(I235*H235,2)</f>
        <v>0</v>
      </c>
      <c r="R235" s="210">
        <f>ROUND(J235*H235,2)</f>
        <v>0</v>
      </c>
      <c r="S235" s="66"/>
      <c r="T235" s="211">
        <f>S235*H235</f>
        <v>0</v>
      </c>
      <c r="U235" s="211">
        <v>0</v>
      </c>
      <c r="V235" s="211">
        <f>U235*H235</f>
        <v>0</v>
      </c>
      <c r="W235" s="211">
        <v>0</v>
      </c>
      <c r="X235" s="212">
        <f>W235*H235</f>
        <v>0</v>
      </c>
      <c r="Y235" s="30"/>
      <c r="Z235" s="30"/>
      <c r="AA235" s="30"/>
      <c r="AB235" s="30"/>
      <c r="AC235" s="30"/>
      <c r="AD235" s="30"/>
      <c r="AE235" s="30"/>
      <c r="AR235" s="213" t="s">
        <v>143</v>
      </c>
      <c r="AT235" s="213" t="s">
        <v>133</v>
      </c>
      <c r="AU235" s="213" t="s">
        <v>86</v>
      </c>
      <c r="AY235" s="14" t="s">
        <v>122</v>
      </c>
      <c r="BE235" s="214">
        <f>IF(O235="základní",K235,0)</f>
        <v>0</v>
      </c>
      <c r="BF235" s="214">
        <f>IF(O235="snížená",K235,0)</f>
        <v>0</v>
      </c>
      <c r="BG235" s="214">
        <f>IF(O235="zákl. přenesená",K235,0)</f>
        <v>0</v>
      </c>
      <c r="BH235" s="214">
        <f>IF(O235="sníž. přenesená",K235,0)</f>
        <v>0</v>
      </c>
      <c r="BI235" s="214">
        <f>IF(O235="nulová",K235,0)</f>
        <v>0</v>
      </c>
      <c r="BJ235" s="14" t="s">
        <v>84</v>
      </c>
      <c r="BK235" s="214">
        <f>ROUND(P235*H235,2)</f>
        <v>0</v>
      </c>
      <c r="BL235" s="14" t="s">
        <v>143</v>
      </c>
      <c r="BM235" s="213" t="s">
        <v>368</v>
      </c>
    </row>
    <row r="236" spans="1:65" s="2" customFormat="1" ht="29.25">
      <c r="A236" s="30"/>
      <c r="B236" s="31"/>
      <c r="C236" s="32"/>
      <c r="D236" s="215" t="s">
        <v>132</v>
      </c>
      <c r="E236" s="32"/>
      <c r="F236" s="216" t="s">
        <v>304</v>
      </c>
      <c r="G236" s="32"/>
      <c r="H236" s="32"/>
      <c r="I236" s="107"/>
      <c r="J236" s="107"/>
      <c r="K236" s="32"/>
      <c r="L236" s="32"/>
      <c r="M236" s="35"/>
      <c r="N236" s="217"/>
      <c r="O236" s="218"/>
      <c r="P236" s="66"/>
      <c r="Q236" s="66"/>
      <c r="R236" s="66"/>
      <c r="S236" s="66"/>
      <c r="T236" s="66"/>
      <c r="U236" s="66"/>
      <c r="V236" s="66"/>
      <c r="W236" s="66"/>
      <c r="X236" s="67"/>
      <c r="Y236" s="30"/>
      <c r="Z236" s="30"/>
      <c r="AA236" s="30"/>
      <c r="AB236" s="30"/>
      <c r="AC236" s="30"/>
      <c r="AD236" s="30"/>
      <c r="AE236" s="30"/>
      <c r="AT236" s="14" t="s">
        <v>132</v>
      </c>
      <c r="AU236" s="14" t="s">
        <v>86</v>
      </c>
    </row>
    <row r="237" spans="1:65" s="12" customFormat="1" ht="22.9" customHeight="1">
      <c r="B237" s="183"/>
      <c r="C237" s="184"/>
      <c r="D237" s="185" t="s">
        <v>75</v>
      </c>
      <c r="E237" s="198" t="s">
        <v>369</v>
      </c>
      <c r="F237" s="198" t="s">
        <v>370</v>
      </c>
      <c r="G237" s="184"/>
      <c r="H237" s="184"/>
      <c r="I237" s="187"/>
      <c r="J237" s="187"/>
      <c r="K237" s="199">
        <f>BK237</f>
        <v>0</v>
      </c>
      <c r="L237" s="184"/>
      <c r="M237" s="189"/>
      <c r="N237" s="190"/>
      <c r="O237" s="191"/>
      <c r="P237" s="191"/>
      <c r="Q237" s="192">
        <f>SUM(Q238:Q251)</f>
        <v>0</v>
      </c>
      <c r="R237" s="192">
        <f>SUM(R238:R251)</f>
        <v>0</v>
      </c>
      <c r="S237" s="191"/>
      <c r="T237" s="193">
        <f>SUM(T238:T251)</f>
        <v>0</v>
      </c>
      <c r="U237" s="191"/>
      <c r="V237" s="193">
        <f>SUM(V238:V251)</f>
        <v>0</v>
      </c>
      <c r="W237" s="191"/>
      <c r="X237" s="194">
        <f>SUM(X238:X251)</f>
        <v>0</v>
      </c>
      <c r="AR237" s="195" t="s">
        <v>84</v>
      </c>
      <c r="AT237" s="196" t="s">
        <v>75</v>
      </c>
      <c r="AU237" s="196" t="s">
        <v>84</v>
      </c>
      <c r="AY237" s="195" t="s">
        <v>122</v>
      </c>
      <c r="BK237" s="197">
        <f>SUM(BK238:BK251)</f>
        <v>0</v>
      </c>
    </row>
    <row r="238" spans="1:65" s="2" customFormat="1" ht="24" customHeight="1">
      <c r="A238" s="30"/>
      <c r="B238" s="31"/>
      <c r="C238" s="219" t="s">
        <v>371</v>
      </c>
      <c r="D238" s="219" t="s">
        <v>133</v>
      </c>
      <c r="E238" s="220" t="s">
        <v>372</v>
      </c>
      <c r="F238" s="221" t="s">
        <v>373</v>
      </c>
      <c r="G238" s="222" t="s">
        <v>374</v>
      </c>
      <c r="H238" s="223">
        <v>2.0499999999999998</v>
      </c>
      <c r="I238" s="224"/>
      <c r="J238" s="224"/>
      <c r="K238" s="223">
        <f>ROUND(P238*H238,2)</f>
        <v>0</v>
      </c>
      <c r="L238" s="221" t="s">
        <v>129</v>
      </c>
      <c r="M238" s="35"/>
      <c r="N238" s="225" t="s">
        <v>1</v>
      </c>
      <c r="O238" s="209" t="s">
        <v>39</v>
      </c>
      <c r="P238" s="210">
        <f>I238+J238</f>
        <v>0</v>
      </c>
      <c r="Q238" s="210">
        <f>ROUND(I238*H238,2)</f>
        <v>0</v>
      </c>
      <c r="R238" s="210">
        <f>ROUND(J238*H238,2)</f>
        <v>0</v>
      </c>
      <c r="S238" s="66"/>
      <c r="T238" s="211">
        <f>S238*H238</f>
        <v>0</v>
      </c>
      <c r="U238" s="211">
        <v>0</v>
      </c>
      <c r="V238" s="211">
        <f>U238*H238</f>
        <v>0</v>
      </c>
      <c r="W238" s="211">
        <v>0</v>
      </c>
      <c r="X238" s="212">
        <f>W238*H238</f>
        <v>0</v>
      </c>
      <c r="Y238" s="30"/>
      <c r="Z238" s="30"/>
      <c r="AA238" s="30"/>
      <c r="AB238" s="30"/>
      <c r="AC238" s="30"/>
      <c r="AD238" s="30"/>
      <c r="AE238" s="30"/>
      <c r="AR238" s="213" t="s">
        <v>143</v>
      </c>
      <c r="AT238" s="213" t="s">
        <v>133</v>
      </c>
      <c r="AU238" s="213" t="s">
        <v>86</v>
      </c>
      <c r="AY238" s="14" t="s">
        <v>122</v>
      </c>
      <c r="BE238" s="214">
        <f>IF(O238="základní",K238,0)</f>
        <v>0</v>
      </c>
      <c r="BF238" s="214">
        <f>IF(O238="snížená",K238,0)</f>
        <v>0</v>
      </c>
      <c r="BG238" s="214">
        <f>IF(O238="zákl. přenesená",K238,0)</f>
        <v>0</v>
      </c>
      <c r="BH238" s="214">
        <f>IF(O238="sníž. přenesená",K238,0)</f>
        <v>0</v>
      </c>
      <c r="BI238" s="214">
        <f>IF(O238="nulová",K238,0)</f>
        <v>0</v>
      </c>
      <c r="BJ238" s="14" t="s">
        <v>84</v>
      </c>
      <c r="BK238" s="214">
        <f>ROUND(P238*H238,2)</f>
        <v>0</v>
      </c>
      <c r="BL238" s="14" t="s">
        <v>143</v>
      </c>
      <c r="BM238" s="213" t="s">
        <v>375</v>
      </c>
    </row>
    <row r="239" spans="1:65" s="2" customFormat="1" ht="19.5">
      <c r="A239" s="30"/>
      <c r="B239" s="31"/>
      <c r="C239" s="32"/>
      <c r="D239" s="215" t="s">
        <v>132</v>
      </c>
      <c r="E239" s="32"/>
      <c r="F239" s="216" t="s">
        <v>376</v>
      </c>
      <c r="G239" s="32"/>
      <c r="H239" s="32"/>
      <c r="I239" s="107"/>
      <c r="J239" s="107"/>
      <c r="K239" s="32"/>
      <c r="L239" s="32"/>
      <c r="M239" s="35"/>
      <c r="N239" s="217"/>
      <c r="O239" s="218"/>
      <c r="P239" s="66"/>
      <c r="Q239" s="66"/>
      <c r="R239" s="66"/>
      <c r="S239" s="66"/>
      <c r="T239" s="66"/>
      <c r="U239" s="66"/>
      <c r="V239" s="66"/>
      <c r="W239" s="66"/>
      <c r="X239" s="67"/>
      <c r="Y239" s="30"/>
      <c r="Z239" s="30"/>
      <c r="AA239" s="30"/>
      <c r="AB239" s="30"/>
      <c r="AC239" s="30"/>
      <c r="AD239" s="30"/>
      <c r="AE239" s="30"/>
      <c r="AT239" s="14" t="s">
        <v>132</v>
      </c>
      <c r="AU239" s="14" t="s">
        <v>86</v>
      </c>
    </row>
    <row r="240" spans="1:65" s="2" customFormat="1" ht="24" customHeight="1">
      <c r="A240" s="30"/>
      <c r="B240" s="31"/>
      <c r="C240" s="219" t="s">
        <v>377</v>
      </c>
      <c r="D240" s="219" t="s">
        <v>133</v>
      </c>
      <c r="E240" s="220" t="s">
        <v>378</v>
      </c>
      <c r="F240" s="221" t="s">
        <v>379</v>
      </c>
      <c r="G240" s="222" t="s">
        <v>374</v>
      </c>
      <c r="H240" s="223">
        <v>2.0499999999999998</v>
      </c>
      <c r="I240" s="224"/>
      <c r="J240" s="224"/>
      <c r="K240" s="223">
        <f>ROUND(P240*H240,2)</f>
        <v>0</v>
      </c>
      <c r="L240" s="221" t="s">
        <v>129</v>
      </c>
      <c r="M240" s="35"/>
      <c r="N240" s="225" t="s">
        <v>1</v>
      </c>
      <c r="O240" s="209" t="s">
        <v>39</v>
      </c>
      <c r="P240" s="210">
        <f>I240+J240</f>
        <v>0</v>
      </c>
      <c r="Q240" s="210">
        <f>ROUND(I240*H240,2)</f>
        <v>0</v>
      </c>
      <c r="R240" s="210">
        <f>ROUND(J240*H240,2)</f>
        <v>0</v>
      </c>
      <c r="S240" s="66"/>
      <c r="T240" s="211">
        <f>S240*H240</f>
        <v>0</v>
      </c>
      <c r="U240" s="211">
        <v>0</v>
      </c>
      <c r="V240" s="211">
        <f>U240*H240</f>
        <v>0</v>
      </c>
      <c r="W240" s="211">
        <v>0</v>
      </c>
      <c r="X240" s="212">
        <f>W240*H240</f>
        <v>0</v>
      </c>
      <c r="Y240" s="30"/>
      <c r="Z240" s="30"/>
      <c r="AA240" s="30"/>
      <c r="AB240" s="30"/>
      <c r="AC240" s="30"/>
      <c r="AD240" s="30"/>
      <c r="AE240" s="30"/>
      <c r="AR240" s="213" t="s">
        <v>143</v>
      </c>
      <c r="AT240" s="213" t="s">
        <v>133</v>
      </c>
      <c r="AU240" s="213" t="s">
        <v>86</v>
      </c>
      <c r="AY240" s="14" t="s">
        <v>122</v>
      </c>
      <c r="BE240" s="214">
        <f>IF(O240="základní",K240,0)</f>
        <v>0</v>
      </c>
      <c r="BF240" s="214">
        <f>IF(O240="snížená",K240,0)</f>
        <v>0</v>
      </c>
      <c r="BG240" s="214">
        <f>IF(O240="zákl. přenesená",K240,0)</f>
        <v>0</v>
      </c>
      <c r="BH240" s="214">
        <f>IF(O240="sníž. přenesená",K240,0)</f>
        <v>0</v>
      </c>
      <c r="BI240" s="214">
        <f>IF(O240="nulová",K240,0)</f>
        <v>0</v>
      </c>
      <c r="BJ240" s="14" t="s">
        <v>84</v>
      </c>
      <c r="BK240" s="214">
        <f>ROUND(P240*H240,2)</f>
        <v>0</v>
      </c>
      <c r="BL240" s="14" t="s">
        <v>143</v>
      </c>
      <c r="BM240" s="213" t="s">
        <v>380</v>
      </c>
    </row>
    <row r="241" spans="1:65" s="2" customFormat="1" ht="19.5">
      <c r="A241" s="30"/>
      <c r="B241" s="31"/>
      <c r="C241" s="32"/>
      <c r="D241" s="215" t="s">
        <v>132</v>
      </c>
      <c r="E241" s="32"/>
      <c r="F241" s="216" t="s">
        <v>381</v>
      </c>
      <c r="G241" s="32"/>
      <c r="H241" s="32"/>
      <c r="I241" s="107"/>
      <c r="J241" s="107"/>
      <c r="K241" s="32"/>
      <c r="L241" s="32"/>
      <c r="M241" s="35"/>
      <c r="N241" s="217"/>
      <c r="O241" s="218"/>
      <c r="P241" s="66"/>
      <c r="Q241" s="66"/>
      <c r="R241" s="66"/>
      <c r="S241" s="66"/>
      <c r="T241" s="66"/>
      <c r="U241" s="66"/>
      <c r="V241" s="66"/>
      <c r="W241" s="66"/>
      <c r="X241" s="67"/>
      <c r="Y241" s="30"/>
      <c r="Z241" s="30"/>
      <c r="AA241" s="30"/>
      <c r="AB241" s="30"/>
      <c r="AC241" s="30"/>
      <c r="AD241" s="30"/>
      <c r="AE241" s="30"/>
      <c r="AT241" s="14" t="s">
        <v>132</v>
      </c>
      <c r="AU241" s="14" t="s">
        <v>86</v>
      </c>
    </row>
    <row r="242" spans="1:65" s="2" customFormat="1" ht="36" customHeight="1">
      <c r="A242" s="30"/>
      <c r="B242" s="31"/>
      <c r="C242" s="219" t="s">
        <v>382</v>
      </c>
      <c r="D242" s="219" t="s">
        <v>133</v>
      </c>
      <c r="E242" s="220" t="s">
        <v>383</v>
      </c>
      <c r="F242" s="221" t="s">
        <v>384</v>
      </c>
      <c r="G242" s="222" t="s">
        <v>128</v>
      </c>
      <c r="H242" s="223">
        <v>1</v>
      </c>
      <c r="I242" s="224"/>
      <c r="J242" s="224"/>
      <c r="K242" s="223">
        <f>ROUND(P242*H242,2)</f>
        <v>0</v>
      </c>
      <c r="L242" s="221" t="s">
        <v>129</v>
      </c>
      <c r="M242" s="35"/>
      <c r="N242" s="225" t="s">
        <v>1</v>
      </c>
      <c r="O242" s="209" t="s">
        <v>39</v>
      </c>
      <c r="P242" s="210">
        <f>I242+J242</f>
        <v>0</v>
      </c>
      <c r="Q242" s="210">
        <f>ROUND(I242*H242,2)</f>
        <v>0</v>
      </c>
      <c r="R242" s="210">
        <f>ROUND(J242*H242,2)</f>
        <v>0</v>
      </c>
      <c r="S242" s="66"/>
      <c r="T242" s="211">
        <f>S242*H242</f>
        <v>0</v>
      </c>
      <c r="U242" s="211">
        <v>0</v>
      </c>
      <c r="V242" s="211">
        <f>U242*H242</f>
        <v>0</v>
      </c>
      <c r="W242" s="211">
        <v>0</v>
      </c>
      <c r="X242" s="212">
        <f>W242*H242</f>
        <v>0</v>
      </c>
      <c r="Y242" s="30"/>
      <c r="Z242" s="30"/>
      <c r="AA242" s="30"/>
      <c r="AB242" s="30"/>
      <c r="AC242" s="30"/>
      <c r="AD242" s="30"/>
      <c r="AE242" s="30"/>
      <c r="AR242" s="213" t="s">
        <v>143</v>
      </c>
      <c r="AT242" s="213" t="s">
        <v>133</v>
      </c>
      <c r="AU242" s="213" t="s">
        <v>86</v>
      </c>
      <c r="AY242" s="14" t="s">
        <v>122</v>
      </c>
      <c r="BE242" s="214">
        <f>IF(O242="základní",K242,0)</f>
        <v>0</v>
      </c>
      <c r="BF242" s="214">
        <f>IF(O242="snížená",K242,0)</f>
        <v>0</v>
      </c>
      <c r="BG242" s="214">
        <f>IF(O242="zákl. přenesená",K242,0)</f>
        <v>0</v>
      </c>
      <c r="BH242" s="214">
        <f>IF(O242="sníž. přenesená",K242,0)</f>
        <v>0</v>
      </c>
      <c r="BI242" s="214">
        <f>IF(O242="nulová",K242,0)</f>
        <v>0</v>
      </c>
      <c r="BJ242" s="14" t="s">
        <v>84</v>
      </c>
      <c r="BK242" s="214">
        <f>ROUND(P242*H242,2)</f>
        <v>0</v>
      </c>
      <c r="BL242" s="14" t="s">
        <v>143</v>
      </c>
      <c r="BM242" s="213" t="s">
        <v>385</v>
      </c>
    </row>
    <row r="243" spans="1:65" s="2" customFormat="1" ht="58.5">
      <c r="A243" s="30"/>
      <c r="B243" s="31"/>
      <c r="C243" s="32"/>
      <c r="D243" s="215" t="s">
        <v>132</v>
      </c>
      <c r="E243" s="32"/>
      <c r="F243" s="216" t="s">
        <v>386</v>
      </c>
      <c r="G243" s="32"/>
      <c r="H243" s="32"/>
      <c r="I243" s="107"/>
      <c r="J243" s="107"/>
      <c r="K243" s="32"/>
      <c r="L243" s="32"/>
      <c r="M243" s="35"/>
      <c r="N243" s="217"/>
      <c r="O243" s="218"/>
      <c r="P243" s="66"/>
      <c r="Q243" s="66"/>
      <c r="R243" s="66"/>
      <c r="S243" s="66"/>
      <c r="T243" s="66"/>
      <c r="U243" s="66"/>
      <c r="V243" s="66"/>
      <c r="W243" s="66"/>
      <c r="X243" s="67"/>
      <c r="Y243" s="30"/>
      <c r="Z243" s="30"/>
      <c r="AA243" s="30"/>
      <c r="AB243" s="30"/>
      <c r="AC243" s="30"/>
      <c r="AD243" s="30"/>
      <c r="AE243" s="30"/>
      <c r="AT243" s="14" t="s">
        <v>132</v>
      </c>
      <c r="AU243" s="14" t="s">
        <v>86</v>
      </c>
    </row>
    <row r="244" spans="1:65" s="2" customFormat="1" ht="24" customHeight="1">
      <c r="A244" s="30"/>
      <c r="B244" s="31"/>
      <c r="C244" s="219" t="s">
        <v>387</v>
      </c>
      <c r="D244" s="219" t="s">
        <v>133</v>
      </c>
      <c r="E244" s="220" t="s">
        <v>388</v>
      </c>
      <c r="F244" s="221" t="s">
        <v>389</v>
      </c>
      <c r="G244" s="222" t="s">
        <v>128</v>
      </c>
      <c r="H244" s="223">
        <v>5</v>
      </c>
      <c r="I244" s="224"/>
      <c r="J244" s="224"/>
      <c r="K244" s="223">
        <f>ROUND(P244*H244,2)</f>
        <v>0</v>
      </c>
      <c r="L244" s="221" t="s">
        <v>129</v>
      </c>
      <c r="M244" s="35"/>
      <c r="N244" s="225" t="s">
        <v>1</v>
      </c>
      <c r="O244" s="209" t="s">
        <v>39</v>
      </c>
      <c r="P244" s="210">
        <f>I244+J244</f>
        <v>0</v>
      </c>
      <c r="Q244" s="210">
        <f>ROUND(I244*H244,2)</f>
        <v>0</v>
      </c>
      <c r="R244" s="210">
        <f>ROUND(J244*H244,2)</f>
        <v>0</v>
      </c>
      <c r="S244" s="66"/>
      <c r="T244" s="211">
        <f>S244*H244</f>
        <v>0</v>
      </c>
      <c r="U244" s="211">
        <v>0</v>
      </c>
      <c r="V244" s="211">
        <f>U244*H244</f>
        <v>0</v>
      </c>
      <c r="W244" s="211">
        <v>0</v>
      </c>
      <c r="X244" s="212">
        <f>W244*H244</f>
        <v>0</v>
      </c>
      <c r="Y244" s="30"/>
      <c r="Z244" s="30"/>
      <c r="AA244" s="30"/>
      <c r="AB244" s="30"/>
      <c r="AC244" s="30"/>
      <c r="AD244" s="30"/>
      <c r="AE244" s="30"/>
      <c r="AR244" s="213" t="s">
        <v>143</v>
      </c>
      <c r="AT244" s="213" t="s">
        <v>133</v>
      </c>
      <c r="AU244" s="213" t="s">
        <v>86</v>
      </c>
      <c r="AY244" s="14" t="s">
        <v>122</v>
      </c>
      <c r="BE244" s="214">
        <f>IF(O244="základní",K244,0)</f>
        <v>0</v>
      </c>
      <c r="BF244" s="214">
        <f>IF(O244="snížená",K244,0)</f>
        <v>0</v>
      </c>
      <c r="BG244" s="214">
        <f>IF(O244="zákl. přenesená",K244,0)</f>
        <v>0</v>
      </c>
      <c r="BH244" s="214">
        <f>IF(O244="sníž. přenesená",K244,0)</f>
        <v>0</v>
      </c>
      <c r="BI244" s="214">
        <f>IF(O244="nulová",K244,0)</f>
        <v>0</v>
      </c>
      <c r="BJ244" s="14" t="s">
        <v>84</v>
      </c>
      <c r="BK244" s="214">
        <f>ROUND(P244*H244,2)</f>
        <v>0</v>
      </c>
      <c r="BL244" s="14" t="s">
        <v>143</v>
      </c>
      <c r="BM244" s="213" t="s">
        <v>390</v>
      </c>
    </row>
    <row r="245" spans="1:65" s="2" customFormat="1" ht="19.5">
      <c r="A245" s="30"/>
      <c r="B245" s="31"/>
      <c r="C245" s="32"/>
      <c r="D245" s="215" t="s">
        <v>132</v>
      </c>
      <c r="E245" s="32"/>
      <c r="F245" s="216" t="s">
        <v>389</v>
      </c>
      <c r="G245" s="32"/>
      <c r="H245" s="32"/>
      <c r="I245" s="107"/>
      <c r="J245" s="107"/>
      <c r="K245" s="32"/>
      <c r="L245" s="32"/>
      <c r="M245" s="35"/>
      <c r="N245" s="217"/>
      <c r="O245" s="218"/>
      <c r="P245" s="66"/>
      <c r="Q245" s="66"/>
      <c r="R245" s="66"/>
      <c r="S245" s="66"/>
      <c r="T245" s="66"/>
      <c r="U245" s="66"/>
      <c r="V245" s="66"/>
      <c r="W245" s="66"/>
      <c r="X245" s="67"/>
      <c r="Y245" s="30"/>
      <c r="Z245" s="30"/>
      <c r="AA245" s="30"/>
      <c r="AB245" s="30"/>
      <c r="AC245" s="30"/>
      <c r="AD245" s="30"/>
      <c r="AE245" s="30"/>
      <c r="AT245" s="14" t="s">
        <v>132</v>
      </c>
      <c r="AU245" s="14" t="s">
        <v>86</v>
      </c>
    </row>
    <row r="246" spans="1:65" s="2" customFormat="1" ht="48" customHeight="1">
      <c r="A246" s="30"/>
      <c r="B246" s="31"/>
      <c r="C246" s="219" t="s">
        <v>391</v>
      </c>
      <c r="D246" s="219" t="s">
        <v>133</v>
      </c>
      <c r="E246" s="220" t="s">
        <v>392</v>
      </c>
      <c r="F246" s="221" t="s">
        <v>393</v>
      </c>
      <c r="G246" s="222" t="s">
        <v>128</v>
      </c>
      <c r="H246" s="223">
        <v>1</v>
      </c>
      <c r="I246" s="224"/>
      <c r="J246" s="224"/>
      <c r="K246" s="223">
        <f>ROUND(P246*H246,2)</f>
        <v>0</v>
      </c>
      <c r="L246" s="221" t="s">
        <v>129</v>
      </c>
      <c r="M246" s="35"/>
      <c r="N246" s="225" t="s">
        <v>1</v>
      </c>
      <c r="O246" s="209" t="s">
        <v>39</v>
      </c>
      <c r="P246" s="210">
        <f>I246+J246</f>
        <v>0</v>
      </c>
      <c r="Q246" s="210">
        <f>ROUND(I246*H246,2)</f>
        <v>0</v>
      </c>
      <c r="R246" s="210">
        <f>ROUND(J246*H246,2)</f>
        <v>0</v>
      </c>
      <c r="S246" s="66"/>
      <c r="T246" s="211">
        <f>S246*H246</f>
        <v>0</v>
      </c>
      <c r="U246" s="211">
        <v>0</v>
      </c>
      <c r="V246" s="211">
        <f>U246*H246</f>
        <v>0</v>
      </c>
      <c r="W246" s="211">
        <v>0</v>
      </c>
      <c r="X246" s="212">
        <f>W246*H246</f>
        <v>0</v>
      </c>
      <c r="Y246" s="30"/>
      <c r="Z246" s="30"/>
      <c r="AA246" s="30"/>
      <c r="AB246" s="30"/>
      <c r="AC246" s="30"/>
      <c r="AD246" s="30"/>
      <c r="AE246" s="30"/>
      <c r="AR246" s="213" t="s">
        <v>143</v>
      </c>
      <c r="AT246" s="213" t="s">
        <v>133</v>
      </c>
      <c r="AU246" s="213" t="s">
        <v>86</v>
      </c>
      <c r="AY246" s="14" t="s">
        <v>122</v>
      </c>
      <c r="BE246" s="214">
        <f>IF(O246="základní",K246,0)</f>
        <v>0</v>
      </c>
      <c r="BF246" s="214">
        <f>IF(O246="snížená",K246,0)</f>
        <v>0</v>
      </c>
      <c r="BG246" s="214">
        <f>IF(O246="zákl. přenesená",K246,0)</f>
        <v>0</v>
      </c>
      <c r="BH246" s="214">
        <f>IF(O246="sníž. přenesená",K246,0)</f>
        <v>0</v>
      </c>
      <c r="BI246" s="214">
        <f>IF(O246="nulová",K246,0)</f>
        <v>0</v>
      </c>
      <c r="BJ246" s="14" t="s">
        <v>84</v>
      </c>
      <c r="BK246" s="214">
        <f>ROUND(P246*H246,2)</f>
        <v>0</v>
      </c>
      <c r="BL246" s="14" t="s">
        <v>143</v>
      </c>
      <c r="BM246" s="213" t="s">
        <v>394</v>
      </c>
    </row>
    <row r="247" spans="1:65" s="2" customFormat="1" ht="68.25">
      <c r="A247" s="30"/>
      <c r="B247" s="31"/>
      <c r="C247" s="32"/>
      <c r="D247" s="215" t="s">
        <v>132</v>
      </c>
      <c r="E247" s="32"/>
      <c r="F247" s="216" t="s">
        <v>395</v>
      </c>
      <c r="G247" s="32"/>
      <c r="H247" s="32"/>
      <c r="I247" s="107"/>
      <c r="J247" s="107"/>
      <c r="K247" s="32"/>
      <c r="L247" s="32"/>
      <c r="M247" s="35"/>
      <c r="N247" s="217"/>
      <c r="O247" s="218"/>
      <c r="P247" s="66"/>
      <c r="Q247" s="66"/>
      <c r="R247" s="66"/>
      <c r="S247" s="66"/>
      <c r="T247" s="66"/>
      <c r="U247" s="66"/>
      <c r="V247" s="66"/>
      <c r="W247" s="66"/>
      <c r="X247" s="67"/>
      <c r="Y247" s="30"/>
      <c r="Z247" s="30"/>
      <c r="AA247" s="30"/>
      <c r="AB247" s="30"/>
      <c r="AC247" s="30"/>
      <c r="AD247" s="30"/>
      <c r="AE247" s="30"/>
      <c r="AT247" s="14" t="s">
        <v>132</v>
      </c>
      <c r="AU247" s="14" t="s">
        <v>86</v>
      </c>
    </row>
    <row r="248" spans="1:65" s="2" customFormat="1" ht="48" customHeight="1">
      <c r="A248" s="30"/>
      <c r="B248" s="31"/>
      <c r="C248" s="219" t="s">
        <v>396</v>
      </c>
      <c r="D248" s="219" t="s">
        <v>133</v>
      </c>
      <c r="E248" s="220" t="s">
        <v>397</v>
      </c>
      <c r="F248" s="221" t="s">
        <v>398</v>
      </c>
      <c r="G248" s="222" t="s">
        <v>128</v>
      </c>
      <c r="H248" s="223">
        <v>5</v>
      </c>
      <c r="I248" s="224"/>
      <c r="J248" s="224"/>
      <c r="K248" s="223">
        <f>ROUND(P248*H248,2)</f>
        <v>0</v>
      </c>
      <c r="L248" s="221" t="s">
        <v>129</v>
      </c>
      <c r="M248" s="35"/>
      <c r="N248" s="225" t="s">
        <v>1</v>
      </c>
      <c r="O248" s="209" t="s">
        <v>39</v>
      </c>
      <c r="P248" s="210">
        <f>I248+J248</f>
        <v>0</v>
      </c>
      <c r="Q248" s="210">
        <f>ROUND(I248*H248,2)</f>
        <v>0</v>
      </c>
      <c r="R248" s="210">
        <f>ROUND(J248*H248,2)</f>
        <v>0</v>
      </c>
      <c r="S248" s="66"/>
      <c r="T248" s="211">
        <f>S248*H248</f>
        <v>0</v>
      </c>
      <c r="U248" s="211">
        <v>0</v>
      </c>
      <c r="V248" s="211">
        <f>U248*H248</f>
        <v>0</v>
      </c>
      <c r="W248" s="211">
        <v>0</v>
      </c>
      <c r="X248" s="212">
        <f>W248*H248</f>
        <v>0</v>
      </c>
      <c r="Y248" s="30"/>
      <c r="Z248" s="30"/>
      <c r="AA248" s="30"/>
      <c r="AB248" s="30"/>
      <c r="AC248" s="30"/>
      <c r="AD248" s="30"/>
      <c r="AE248" s="30"/>
      <c r="AR248" s="213" t="s">
        <v>143</v>
      </c>
      <c r="AT248" s="213" t="s">
        <v>133</v>
      </c>
      <c r="AU248" s="213" t="s">
        <v>86</v>
      </c>
      <c r="AY248" s="14" t="s">
        <v>122</v>
      </c>
      <c r="BE248" s="214">
        <f>IF(O248="základní",K248,0)</f>
        <v>0</v>
      </c>
      <c r="BF248" s="214">
        <f>IF(O248="snížená",K248,0)</f>
        <v>0</v>
      </c>
      <c r="BG248" s="214">
        <f>IF(O248="zákl. přenesená",K248,0)</f>
        <v>0</v>
      </c>
      <c r="BH248" s="214">
        <f>IF(O248="sníž. přenesená",K248,0)</f>
        <v>0</v>
      </c>
      <c r="BI248" s="214">
        <f>IF(O248="nulová",K248,0)</f>
        <v>0</v>
      </c>
      <c r="BJ248" s="14" t="s">
        <v>84</v>
      </c>
      <c r="BK248" s="214">
        <f>ROUND(P248*H248,2)</f>
        <v>0</v>
      </c>
      <c r="BL248" s="14" t="s">
        <v>143</v>
      </c>
      <c r="BM248" s="213" t="s">
        <v>399</v>
      </c>
    </row>
    <row r="249" spans="1:65" s="2" customFormat="1" ht="29.25">
      <c r="A249" s="30"/>
      <c r="B249" s="31"/>
      <c r="C249" s="32"/>
      <c r="D249" s="215" t="s">
        <v>132</v>
      </c>
      <c r="E249" s="32"/>
      <c r="F249" s="216" t="s">
        <v>398</v>
      </c>
      <c r="G249" s="32"/>
      <c r="H249" s="32"/>
      <c r="I249" s="107"/>
      <c r="J249" s="107"/>
      <c r="K249" s="32"/>
      <c r="L249" s="32"/>
      <c r="M249" s="35"/>
      <c r="N249" s="217"/>
      <c r="O249" s="218"/>
      <c r="P249" s="66"/>
      <c r="Q249" s="66"/>
      <c r="R249" s="66"/>
      <c r="S249" s="66"/>
      <c r="T249" s="66"/>
      <c r="U249" s="66"/>
      <c r="V249" s="66"/>
      <c r="W249" s="66"/>
      <c r="X249" s="67"/>
      <c r="Y249" s="30"/>
      <c r="Z249" s="30"/>
      <c r="AA249" s="30"/>
      <c r="AB249" s="30"/>
      <c r="AC249" s="30"/>
      <c r="AD249" s="30"/>
      <c r="AE249" s="30"/>
      <c r="AT249" s="14" t="s">
        <v>132</v>
      </c>
      <c r="AU249" s="14" t="s">
        <v>86</v>
      </c>
    </row>
    <row r="250" spans="1:65" s="2" customFormat="1" ht="24" customHeight="1">
      <c r="A250" s="30"/>
      <c r="B250" s="31"/>
      <c r="C250" s="219" t="s">
        <v>400</v>
      </c>
      <c r="D250" s="219" t="s">
        <v>133</v>
      </c>
      <c r="E250" s="220" t="s">
        <v>401</v>
      </c>
      <c r="F250" s="221" t="s">
        <v>402</v>
      </c>
      <c r="G250" s="222" t="s">
        <v>128</v>
      </c>
      <c r="H250" s="223">
        <v>1</v>
      </c>
      <c r="I250" s="224"/>
      <c r="J250" s="224"/>
      <c r="K250" s="223">
        <f>ROUND(P250*H250,2)</f>
        <v>0</v>
      </c>
      <c r="L250" s="221" t="s">
        <v>129</v>
      </c>
      <c r="M250" s="35"/>
      <c r="N250" s="225" t="s">
        <v>1</v>
      </c>
      <c r="O250" s="209" t="s">
        <v>39</v>
      </c>
      <c r="P250" s="210">
        <f>I250+J250</f>
        <v>0</v>
      </c>
      <c r="Q250" s="210">
        <f>ROUND(I250*H250,2)</f>
        <v>0</v>
      </c>
      <c r="R250" s="210">
        <f>ROUND(J250*H250,2)</f>
        <v>0</v>
      </c>
      <c r="S250" s="66"/>
      <c r="T250" s="211">
        <f>S250*H250</f>
        <v>0</v>
      </c>
      <c r="U250" s="211">
        <v>0</v>
      </c>
      <c r="V250" s="211">
        <f>U250*H250</f>
        <v>0</v>
      </c>
      <c r="W250" s="211">
        <v>0</v>
      </c>
      <c r="X250" s="212">
        <f>W250*H250</f>
        <v>0</v>
      </c>
      <c r="Y250" s="30"/>
      <c r="Z250" s="30"/>
      <c r="AA250" s="30"/>
      <c r="AB250" s="30"/>
      <c r="AC250" s="30"/>
      <c r="AD250" s="30"/>
      <c r="AE250" s="30"/>
      <c r="AR250" s="213" t="s">
        <v>143</v>
      </c>
      <c r="AT250" s="213" t="s">
        <v>133</v>
      </c>
      <c r="AU250" s="213" t="s">
        <v>86</v>
      </c>
      <c r="AY250" s="14" t="s">
        <v>122</v>
      </c>
      <c r="BE250" s="214">
        <f>IF(O250="základní",K250,0)</f>
        <v>0</v>
      </c>
      <c r="BF250" s="214">
        <f>IF(O250="snížená",K250,0)</f>
        <v>0</v>
      </c>
      <c r="BG250" s="214">
        <f>IF(O250="zákl. přenesená",K250,0)</f>
        <v>0</v>
      </c>
      <c r="BH250" s="214">
        <f>IF(O250="sníž. přenesená",K250,0)</f>
        <v>0</v>
      </c>
      <c r="BI250" s="214">
        <f>IF(O250="nulová",K250,0)</f>
        <v>0</v>
      </c>
      <c r="BJ250" s="14" t="s">
        <v>84</v>
      </c>
      <c r="BK250" s="214">
        <f>ROUND(P250*H250,2)</f>
        <v>0</v>
      </c>
      <c r="BL250" s="14" t="s">
        <v>143</v>
      </c>
      <c r="BM250" s="213" t="s">
        <v>403</v>
      </c>
    </row>
    <row r="251" spans="1:65" s="2" customFormat="1" ht="29.25">
      <c r="A251" s="30"/>
      <c r="B251" s="31"/>
      <c r="C251" s="32"/>
      <c r="D251" s="215" t="s">
        <v>132</v>
      </c>
      <c r="E251" s="32"/>
      <c r="F251" s="216" t="s">
        <v>404</v>
      </c>
      <c r="G251" s="32"/>
      <c r="H251" s="32"/>
      <c r="I251" s="107"/>
      <c r="J251" s="107"/>
      <c r="K251" s="32"/>
      <c r="L251" s="32"/>
      <c r="M251" s="35"/>
      <c r="N251" s="217"/>
      <c r="O251" s="218"/>
      <c r="P251" s="66"/>
      <c r="Q251" s="66"/>
      <c r="R251" s="66"/>
      <c r="S251" s="66"/>
      <c r="T251" s="66"/>
      <c r="U251" s="66"/>
      <c r="V251" s="66"/>
      <c r="W251" s="66"/>
      <c r="X251" s="67"/>
      <c r="Y251" s="30"/>
      <c r="Z251" s="30"/>
      <c r="AA251" s="30"/>
      <c r="AB251" s="30"/>
      <c r="AC251" s="30"/>
      <c r="AD251" s="30"/>
      <c r="AE251" s="30"/>
      <c r="AT251" s="14" t="s">
        <v>132</v>
      </c>
      <c r="AU251" s="14" t="s">
        <v>86</v>
      </c>
    </row>
    <row r="252" spans="1:65" s="12" customFormat="1" ht="22.9" customHeight="1">
      <c r="B252" s="183"/>
      <c r="C252" s="184"/>
      <c r="D252" s="185" t="s">
        <v>75</v>
      </c>
      <c r="E252" s="198" t="s">
        <v>405</v>
      </c>
      <c r="F252" s="198" t="s">
        <v>406</v>
      </c>
      <c r="G252" s="184"/>
      <c r="H252" s="184"/>
      <c r="I252" s="187"/>
      <c r="J252" s="187"/>
      <c r="K252" s="199">
        <f>BK252</f>
        <v>0</v>
      </c>
      <c r="L252" s="184"/>
      <c r="M252" s="189"/>
      <c r="N252" s="190"/>
      <c r="O252" s="191"/>
      <c r="P252" s="191"/>
      <c r="Q252" s="192">
        <f>SUM(Q253:Q260)</f>
        <v>0</v>
      </c>
      <c r="R252" s="192">
        <f>SUM(R253:R260)</f>
        <v>0</v>
      </c>
      <c r="S252" s="191"/>
      <c r="T252" s="193">
        <f>SUM(T253:T260)</f>
        <v>0</v>
      </c>
      <c r="U252" s="191"/>
      <c r="V252" s="193">
        <f>SUM(V253:V260)</f>
        <v>0</v>
      </c>
      <c r="W252" s="191"/>
      <c r="X252" s="194">
        <f>SUM(X253:X260)</f>
        <v>0</v>
      </c>
      <c r="AR252" s="195" t="s">
        <v>84</v>
      </c>
      <c r="AT252" s="196" t="s">
        <v>75</v>
      </c>
      <c r="AU252" s="196" t="s">
        <v>84</v>
      </c>
      <c r="AY252" s="195" t="s">
        <v>122</v>
      </c>
      <c r="BK252" s="197">
        <f>SUM(BK253:BK260)</f>
        <v>0</v>
      </c>
    </row>
    <row r="253" spans="1:65" s="2" customFormat="1" ht="24" customHeight="1">
      <c r="A253" s="30"/>
      <c r="B253" s="31"/>
      <c r="C253" s="219" t="s">
        <v>136</v>
      </c>
      <c r="D253" s="219" t="s">
        <v>133</v>
      </c>
      <c r="E253" s="220" t="s">
        <v>407</v>
      </c>
      <c r="F253" s="221" t="s">
        <v>408</v>
      </c>
      <c r="G253" s="222" t="s">
        <v>409</v>
      </c>
      <c r="H253" s="223">
        <v>1.08</v>
      </c>
      <c r="I253" s="224"/>
      <c r="J253" s="224"/>
      <c r="K253" s="223">
        <f>ROUND(P253*H253,2)</f>
        <v>0</v>
      </c>
      <c r="L253" s="221" t="s">
        <v>129</v>
      </c>
      <c r="M253" s="35"/>
      <c r="N253" s="225" t="s">
        <v>1</v>
      </c>
      <c r="O253" s="209" t="s">
        <v>39</v>
      </c>
      <c r="P253" s="210">
        <f>I253+J253</f>
        <v>0</v>
      </c>
      <c r="Q253" s="210">
        <f>ROUND(I253*H253,2)</f>
        <v>0</v>
      </c>
      <c r="R253" s="210">
        <f>ROUND(J253*H253,2)</f>
        <v>0</v>
      </c>
      <c r="S253" s="66"/>
      <c r="T253" s="211">
        <f>S253*H253</f>
        <v>0</v>
      </c>
      <c r="U253" s="211">
        <v>0</v>
      </c>
      <c r="V253" s="211">
        <f>U253*H253</f>
        <v>0</v>
      </c>
      <c r="W253" s="211">
        <v>0</v>
      </c>
      <c r="X253" s="212">
        <f>W253*H253</f>
        <v>0</v>
      </c>
      <c r="Y253" s="30"/>
      <c r="Z253" s="30"/>
      <c r="AA253" s="30"/>
      <c r="AB253" s="30"/>
      <c r="AC253" s="30"/>
      <c r="AD253" s="30"/>
      <c r="AE253" s="30"/>
      <c r="AR253" s="213" t="s">
        <v>143</v>
      </c>
      <c r="AT253" s="213" t="s">
        <v>133</v>
      </c>
      <c r="AU253" s="213" t="s">
        <v>86</v>
      </c>
      <c r="AY253" s="14" t="s">
        <v>122</v>
      </c>
      <c r="BE253" s="214">
        <f>IF(O253="základní",K253,0)</f>
        <v>0</v>
      </c>
      <c r="BF253" s="214">
        <f>IF(O253="snížená",K253,0)</f>
        <v>0</v>
      </c>
      <c r="BG253" s="214">
        <f>IF(O253="zákl. přenesená",K253,0)</f>
        <v>0</v>
      </c>
      <c r="BH253" s="214">
        <f>IF(O253="sníž. přenesená",K253,0)</f>
        <v>0</v>
      </c>
      <c r="BI253" s="214">
        <f>IF(O253="nulová",K253,0)</f>
        <v>0</v>
      </c>
      <c r="BJ253" s="14" t="s">
        <v>84</v>
      </c>
      <c r="BK253" s="214">
        <f>ROUND(P253*H253,2)</f>
        <v>0</v>
      </c>
      <c r="BL253" s="14" t="s">
        <v>143</v>
      </c>
      <c r="BM253" s="213" t="s">
        <v>410</v>
      </c>
    </row>
    <row r="254" spans="1:65" s="2" customFormat="1" ht="48.75">
      <c r="A254" s="30"/>
      <c r="B254" s="31"/>
      <c r="C254" s="32"/>
      <c r="D254" s="215" t="s">
        <v>132</v>
      </c>
      <c r="E254" s="32"/>
      <c r="F254" s="216" t="s">
        <v>411</v>
      </c>
      <c r="G254" s="32"/>
      <c r="H254" s="32"/>
      <c r="I254" s="107"/>
      <c r="J254" s="107"/>
      <c r="K254" s="32"/>
      <c r="L254" s="32"/>
      <c r="M254" s="35"/>
      <c r="N254" s="217"/>
      <c r="O254" s="218"/>
      <c r="P254" s="66"/>
      <c r="Q254" s="66"/>
      <c r="R254" s="66"/>
      <c r="S254" s="66"/>
      <c r="T254" s="66"/>
      <c r="U254" s="66"/>
      <c r="V254" s="66"/>
      <c r="W254" s="66"/>
      <c r="X254" s="67"/>
      <c r="Y254" s="30"/>
      <c r="Z254" s="30"/>
      <c r="AA254" s="30"/>
      <c r="AB254" s="30"/>
      <c r="AC254" s="30"/>
      <c r="AD254" s="30"/>
      <c r="AE254" s="30"/>
      <c r="AT254" s="14" t="s">
        <v>132</v>
      </c>
      <c r="AU254" s="14" t="s">
        <v>86</v>
      </c>
    </row>
    <row r="255" spans="1:65" s="2" customFormat="1" ht="24" customHeight="1">
      <c r="A255" s="30"/>
      <c r="B255" s="31"/>
      <c r="C255" s="219" t="s">
        <v>412</v>
      </c>
      <c r="D255" s="219" t="s">
        <v>133</v>
      </c>
      <c r="E255" s="220" t="s">
        <v>413</v>
      </c>
      <c r="F255" s="221" t="s">
        <v>414</v>
      </c>
      <c r="G255" s="222" t="s">
        <v>409</v>
      </c>
      <c r="H255" s="223">
        <v>1.08</v>
      </c>
      <c r="I255" s="224"/>
      <c r="J255" s="224"/>
      <c r="K255" s="223">
        <f>ROUND(P255*H255,2)</f>
        <v>0</v>
      </c>
      <c r="L255" s="221" t="s">
        <v>129</v>
      </c>
      <c r="M255" s="35"/>
      <c r="N255" s="225" t="s">
        <v>1</v>
      </c>
      <c r="O255" s="209" t="s">
        <v>39</v>
      </c>
      <c r="P255" s="210">
        <f>I255+J255</f>
        <v>0</v>
      </c>
      <c r="Q255" s="210">
        <f>ROUND(I255*H255,2)</f>
        <v>0</v>
      </c>
      <c r="R255" s="210">
        <f>ROUND(J255*H255,2)</f>
        <v>0</v>
      </c>
      <c r="S255" s="66"/>
      <c r="T255" s="211">
        <f>S255*H255</f>
        <v>0</v>
      </c>
      <c r="U255" s="211">
        <v>0</v>
      </c>
      <c r="V255" s="211">
        <f>U255*H255</f>
        <v>0</v>
      </c>
      <c r="W255" s="211">
        <v>0</v>
      </c>
      <c r="X255" s="212">
        <f>W255*H255</f>
        <v>0</v>
      </c>
      <c r="Y255" s="30"/>
      <c r="Z255" s="30"/>
      <c r="AA255" s="30"/>
      <c r="AB255" s="30"/>
      <c r="AC255" s="30"/>
      <c r="AD255" s="30"/>
      <c r="AE255" s="30"/>
      <c r="AR255" s="213" t="s">
        <v>143</v>
      </c>
      <c r="AT255" s="213" t="s">
        <v>133</v>
      </c>
      <c r="AU255" s="213" t="s">
        <v>86</v>
      </c>
      <c r="AY255" s="14" t="s">
        <v>122</v>
      </c>
      <c r="BE255" s="214">
        <f>IF(O255="základní",K255,0)</f>
        <v>0</v>
      </c>
      <c r="BF255" s="214">
        <f>IF(O255="snížená",K255,0)</f>
        <v>0</v>
      </c>
      <c r="BG255" s="214">
        <f>IF(O255="zákl. přenesená",K255,0)</f>
        <v>0</v>
      </c>
      <c r="BH255" s="214">
        <f>IF(O255="sníž. přenesená",K255,0)</f>
        <v>0</v>
      </c>
      <c r="BI255" s="214">
        <f>IF(O255="nulová",K255,0)</f>
        <v>0</v>
      </c>
      <c r="BJ255" s="14" t="s">
        <v>84</v>
      </c>
      <c r="BK255" s="214">
        <f>ROUND(P255*H255,2)</f>
        <v>0</v>
      </c>
      <c r="BL255" s="14" t="s">
        <v>143</v>
      </c>
      <c r="BM255" s="213" t="s">
        <v>415</v>
      </c>
    </row>
    <row r="256" spans="1:65" s="2" customFormat="1" ht="107.25">
      <c r="A256" s="30"/>
      <c r="B256" s="31"/>
      <c r="C256" s="32"/>
      <c r="D256" s="215" t="s">
        <v>132</v>
      </c>
      <c r="E256" s="32"/>
      <c r="F256" s="216" t="s">
        <v>416</v>
      </c>
      <c r="G256" s="32"/>
      <c r="H256" s="32"/>
      <c r="I256" s="107"/>
      <c r="J256" s="107"/>
      <c r="K256" s="32"/>
      <c r="L256" s="32"/>
      <c r="M256" s="35"/>
      <c r="N256" s="217"/>
      <c r="O256" s="218"/>
      <c r="P256" s="66"/>
      <c r="Q256" s="66"/>
      <c r="R256" s="66"/>
      <c r="S256" s="66"/>
      <c r="T256" s="66"/>
      <c r="U256" s="66"/>
      <c r="V256" s="66"/>
      <c r="W256" s="66"/>
      <c r="X256" s="67"/>
      <c r="Y256" s="30"/>
      <c r="Z256" s="30"/>
      <c r="AA256" s="30"/>
      <c r="AB256" s="30"/>
      <c r="AC256" s="30"/>
      <c r="AD256" s="30"/>
      <c r="AE256" s="30"/>
      <c r="AT256" s="14" t="s">
        <v>132</v>
      </c>
      <c r="AU256" s="14" t="s">
        <v>86</v>
      </c>
    </row>
    <row r="257" spans="1:65" s="2" customFormat="1" ht="24" customHeight="1">
      <c r="A257" s="30"/>
      <c r="B257" s="31"/>
      <c r="C257" s="219" t="s">
        <v>417</v>
      </c>
      <c r="D257" s="219" t="s">
        <v>133</v>
      </c>
      <c r="E257" s="220" t="s">
        <v>418</v>
      </c>
      <c r="F257" s="221" t="s">
        <v>419</v>
      </c>
      <c r="G257" s="222" t="s">
        <v>409</v>
      </c>
      <c r="H257" s="223">
        <v>1.08</v>
      </c>
      <c r="I257" s="224"/>
      <c r="J257" s="224"/>
      <c r="K257" s="223">
        <f>ROUND(P257*H257,2)</f>
        <v>0</v>
      </c>
      <c r="L257" s="221" t="s">
        <v>129</v>
      </c>
      <c r="M257" s="35"/>
      <c r="N257" s="225" t="s">
        <v>1</v>
      </c>
      <c r="O257" s="209" t="s">
        <v>39</v>
      </c>
      <c r="P257" s="210">
        <f>I257+J257</f>
        <v>0</v>
      </c>
      <c r="Q257" s="210">
        <f>ROUND(I257*H257,2)</f>
        <v>0</v>
      </c>
      <c r="R257" s="210">
        <f>ROUND(J257*H257,2)</f>
        <v>0</v>
      </c>
      <c r="S257" s="66"/>
      <c r="T257" s="211">
        <f>S257*H257</f>
        <v>0</v>
      </c>
      <c r="U257" s="211">
        <v>0</v>
      </c>
      <c r="V257" s="211">
        <f>U257*H257</f>
        <v>0</v>
      </c>
      <c r="W257" s="211">
        <v>0</v>
      </c>
      <c r="X257" s="212">
        <f>W257*H257</f>
        <v>0</v>
      </c>
      <c r="Y257" s="30"/>
      <c r="Z257" s="30"/>
      <c r="AA257" s="30"/>
      <c r="AB257" s="30"/>
      <c r="AC257" s="30"/>
      <c r="AD257" s="30"/>
      <c r="AE257" s="30"/>
      <c r="AR257" s="213" t="s">
        <v>143</v>
      </c>
      <c r="AT257" s="213" t="s">
        <v>133</v>
      </c>
      <c r="AU257" s="213" t="s">
        <v>86</v>
      </c>
      <c r="AY257" s="14" t="s">
        <v>122</v>
      </c>
      <c r="BE257" s="214">
        <f>IF(O257="základní",K257,0)</f>
        <v>0</v>
      </c>
      <c r="BF257" s="214">
        <f>IF(O257="snížená",K257,0)</f>
        <v>0</v>
      </c>
      <c r="BG257" s="214">
        <f>IF(O257="zákl. přenesená",K257,0)</f>
        <v>0</v>
      </c>
      <c r="BH257" s="214">
        <f>IF(O257="sníž. přenesená",K257,0)</f>
        <v>0</v>
      </c>
      <c r="BI257" s="214">
        <f>IF(O257="nulová",K257,0)</f>
        <v>0</v>
      </c>
      <c r="BJ257" s="14" t="s">
        <v>84</v>
      </c>
      <c r="BK257" s="214">
        <f>ROUND(P257*H257,2)</f>
        <v>0</v>
      </c>
      <c r="BL257" s="14" t="s">
        <v>143</v>
      </c>
      <c r="BM257" s="213" t="s">
        <v>420</v>
      </c>
    </row>
    <row r="258" spans="1:65" s="2" customFormat="1" ht="29.25">
      <c r="A258" s="30"/>
      <c r="B258" s="31"/>
      <c r="C258" s="32"/>
      <c r="D258" s="215" t="s">
        <v>132</v>
      </c>
      <c r="E258" s="32"/>
      <c r="F258" s="216" t="s">
        <v>421</v>
      </c>
      <c r="G258" s="32"/>
      <c r="H258" s="32"/>
      <c r="I258" s="107"/>
      <c r="J258" s="107"/>
      <c r="K258" s="32"/>
      <c r="L258" s="32"/>
      <c r="M258" s="35"/>
      <c r="N258" s="217"/>
      <c r="O258" s="218"/>
      <c r="P258" s="66"/>
      <c r="Q258" s="66"/>
      <c r="R258" s="66"/>
      <c r="S258" s="66"/>
      <c r="T258" s="66"/>
      <c r="U258" s="66"/>
      <c r="V258" s="66"/>
      <c r="W258" s="66"/>
      <c r="X258" s="67"/>
      <c r="Y258" s="30"/>
      <c r="Z258" s="30"/>
      <c r="AA258" s="30"/>
      <c r="AB258" s="30"/>
      <c r="AC258" s="30"/>
      <c r="AD258" s="30"/>
      <c r="AE258" s="30"/>
      <c r="AT258" s="14" t="s">
        <v>132</v>
      </c>
      <c r="AU258" s="14" t="s">
        <v>86</v>
      </c>
    </row>
    <row r="259" spans="1:65" s="2" customFormat="1" ht="24" customHeight="1">
      <c r="A259" s="30"/>
      <c r="B259" s="31"/>
      <c r="C259" s="219" t="s">
        <v>422</v>
      </c>
      <c r="D259" s="219" t="s">
        <v>133</v>
      </c>
      <c r="E259" s="220" t="s">
        <v>423</v>
      </c>
      <c r="F259" s="221" t="s">
        <v>424</v>
      </c>
      <c r="G259" s="222" t="s">
        <v>425</v>
      </c>
      <c r="H259" s="224"/>
      <c r="I259" s="224"/>
      <c r="J259" s="224"/>
      <c r="K259" s="223">
        <f>ROUND(P259*H259,2)</f>
        <v>0</v>
      </c>
      <c r="L259" s="221" t="s">
        <v>129</v>
      </c>
      <c r="M259" s="35"/>
      <c r="N259" s="225" t="s">
        <v>1</v>
      </c>
      <c r="O259" s="209" t="s">
        <v>39</v>
      </c>
      <c r="P259" s="210">
        <f>I259+J259</f>
        <v>0</v>
      </c>
      <c r="Q259" s="210">
        <f>ROUND(I259*H259,2)</f>
        <v>0</v>
      </c>
      <c r="R259" s="210">
        <f>ROUND(J259*H259,2)</f>
        <v>0</v>
      </c>
      <c r="S259" s="66"/>
      <c r="T259" s="211">
        <f>S259*H259</f>
        <v>0</v>
      </c>
      <c r="U259" s="211">
        <v>0</v>
      </c>
      <c r="V259" s="211">
        <f>U259*H259</f>
        <v>0</v>
      </c>
      <c r="W259" s="211">
        <v>0</v>
      </c>
      <c r="X259" s="212">
        <f>W259*H259</f>
        <v>0</v>
      </c>
      <c r="Y259" s="30"/>
      <c r="Z259" s="30"/>
      <c r="AA259" s="30"/>
      <c r="AB259" s="30"/>
      <c r="AC259" s="30"/>
      <c r="AD259" s="30"/>
      <c r="AE259" s="30"/>
      <c r="AR259" s="213" t="s">
        <v>143</v>
      </c>
      <c r="AT259" s="213" t="s">
        <v>133</v>
      </c>
      <c r="AU259" s="213" t="s">
        <v>86</v>
      </c>
      <c r="AY259" s="14" t="s">
        <v>122</v>
      </c>
      <c r="BE259" s="214">
        <f>IF(O259="základní",K259,0)</f>
        <v>0</v>
      </c>
      <c r="BF259" s="214">
        <f>IF(O259="snížená",K259,0)</f>
        <v>0</v>
      </c>
      <c r="BG259" s="214">
        <f>IF(O259="zákl. přenesená",K259,0)</f>
        <v>0</v>
      </c>
      <c r="BH259" s="214">
        <f>IF(O259="sníž. přenesená",K259,0)</f>
        <v>0</v>
      </c>
      <c r="BI259" s="214">
        <f>IF(O259="nulová",K259,0)</f>
        <v>0</v>
      </c>
      <c r="BJ259" s="14" t="s">
        <v>84</v>
      </c>
      <c r="BK259" s="214">
        <f>ROUND(P259*H259,2)</f>
        <v>0</v>
      </c>
      <c r="BL259" s="14" t="s">
        <v>143</v>
      </c>
      <c r="BM259" s="213" t="s">
        <v>426</v>
      </c>
    </row>
    <row r="260" spans="1:65" s="2" customFormat="1" ht="58.5">
      <c r="A260" s="30"/>
      <c r="B260" s="31"/>
      <c r="C260" s="32"/>
      <c r="D260" s="215" t="s">
        <v>132</v>
      </c>
      <c r="E260" s="32"/>
      <c r="F260" s="216" t="s">
        <v>427</v>
      </c>
      <c r="G260" s="32"/>
      <c r="H260" s="32"/>
      <c r="I260" s="107"/>
      <c r="J260" s="107"/>
      <c r="K260" s="32"/>
      <c r="L260" s="32"/>
      <c r="M260" s="35"/>
      <c r="N260" s="226"/>
      <c r="O260" s="227"/>
      <c r="P260" s="228"/>
      <c r="Q260" s="228"/>
      <c r="R260" s="228"/>
      <c r="S260" s="228"/>
      <c r="T260" s="228"/>
      <c r="U260" s="228"/>
      <c r="V260" s="228"/>
      <c r="W260" s="228"/>
      <c r="X260" s="229"/>
      <c r="Y260" s="30"/>
      <c r="Z260" s="30"/>
      <c r="AA260" s="30"/>
      <c r="AB260" s="30"/>
      <c r="AC260" s="30"/>
      <c r="AD260" s="30"/>
      <c r="AE260" s="30"/>
      <c r="AT260" s="14" t="s">
        <v>132</v>
      </c>
      <c r="AU260" s="14" t="s">
        <v>86</v>
      </c>
    </row>
    <row r="261" spans="1:65" s="2" customFormat="1" ht="6.95" customHeight="1">
      <c r="A261" s="30"/>
      <c r="B261" s="50"/>
      <c r="C261" s="51"/>
      <c r="D261" s="51"/>
      <c r="E261" s="51"/>
      <c r="F261" s="51"/>
      <c r="G261" s="51"/>
      <c r="H261" s="51"/>
      <c r="I261" s="145"/>
      <c r="J261" s="145"/>
      <c r="K261" s="51"/>
      <c r="L261" s="51"/>
      <c r="M261" s="35"/>
      <c r="N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</row>
  </sheetData>
  <sheetProtection algorithmName="SHA-512" hashValue="9WbZ3di5STB2XY8EmPFbRc+/4qKqznRgmcpx94+qilhTRomVR9y+pnhlJCqXKCsGjipjXWtneEvQ21ra0LI/jw==" saltValue="V/EkdUNTSj/Op5RoZa2xC6WbTDZKX8oEpE/PyeC6T/sQ0uKSNnry6N1KCgIxhJ0T4WlCEnscI8RH9iaYKMq/BQ==" spinCount="100000" sheet="1" objects="1" scenarios="1" formatColumns="0" formatRows="0" autoFilter="0"/>
  <autoFilter ref="C120:L260"/>
  <mergeCells count="9">
    <mergeCell ref="E87:H87"/>
    <mergeCell ref="E111:H111"/>
    <mergeCell ref="E113:H113"/>
    <mergeCell ref="M2:Z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Trakční vedení</vt:lpstr>
      <vt:lpstr>'Rekapitulace stavby'!Názvy_tisku</vt:lpstr>
      <vt:lpstr>'SO 01 - Trakční vedení'!Názvy_tisku</vt:lpstr>
      <vt:lpstr>'Rekapitulace stavby'!Oblast_tisku</vt:lpstr>
      <vt:lpstr>'SO 01 - Trakční vedení'!Oblast_tisku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Kypús Jaroslav Ing.</dc:creator>
  <cp:lastModifiedBy>Duda Vlastimil, Ing.</cp:lastModifiedBy>
  <dcterms:created xsi:type="dcterms:W3CDTF">2019-11-18T07:46:55Z</dcterms:created>
  <dcterms:modified xsi:type="dcterms:W3CDTF">2020-01-09T07:39:29Z</dcterms:modified>
</cp:coreProperties>
</file>