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70" yWindow="435" windowWidth="14010" windowHeight="4545"/>
  </bookViews>
  <sheets>
    <sheet name="Rekapitulace stavby" sheetId="1" r:id="rId1"/>
    <sheet name="PS 01 - Úprava zabezpečov..." sheetId="2" r:id="rId2"/>
    <sheet name="PS 02 - Úprava zabezpečov..." sheetId="3" r:id="rId3"/>
    <sheet name="PS 03 - Úprava zabezpečov..." sheetId="4" r:id="rId4"/>
  </sheets>
  <definedNames>
    <definedName name="_xlnm._FilterDatabase" localSheetId="1" hidden="1">'PS 01 - Úprava zabezpečov...'!$C$118:$L$185</definedName>
    <definedName name="_xlnm._FilterDatabase" localSheetId="2" hidden="1">'PS 02 - Úprava zabezpečov...'!$C$116:$L$144</definedName>
    <definedName name="_xlnm._FilterDatabase" localSheetId="3" hidden="1">'PS 03 - Úprava zabezpečov...'!$C$118:$L$215</definedName>
    <definedName name="_xlnm.Print_Titles" localSheetId="1">'PS 01 - Úprava zabezpečov...'!$118:$118</definedName>
    <definedName name="_xlnm.Print_Titles" localSheetId="2">'PS 02 - Úprava zabezpečov...'!$116:$116</definedName>
    <definedName name="_xlnm.Print_Titles" localSheetId="3">'PS 03 - Úprava zabezpečov...'!$118:$118</definedName>
    <definedName name="_xlnm.Print_Titles" localSheetId="0">'Rekapitulace stavby'!$92:$92</definedName>
    <definedName name="_xlnm.Print_Area" localSheetId="1">'PS 01 - Úprava zabezpečov...'!$C$4:$K$76,'PS 01 - Úprava zabezpečov...'!$C$82:$K$100,'PS 01 - Úprava zabezpečov...'!$C$106:$L$185</definedName>
    <definedName name="_xlnm.Print_Area" localSheetId="2">'PS 02 - Úprava zabezpečov...'!$C$4:$K$76,'PS 02 - Úprava zabezpečov...'!$C$82:$K$98,'PS 02 - Úprava zabezpečov...'!$C$104:$L$144</definedName>
    <definedName name="_xlnm.Print_Area" localSheetId="3">'PS 03 - Úprava zabezpečov...'!$C$4:$K$76,'PS 03 - Úprava zabezpečov...'!$C$82:$K$100,'PS 03 - Úprava zabezpečov...'!$C$106:$L$215</definedName>
    <definedName name="_xlnm.Print_Area" localSheetId="0">'Rekapitulace stavby'!$D$4:$AO$76,'Rekapitulace stavby'!$C$82:$AQ$98</definedName>
  </definedNames>
  <calcPr calcId="145621"/>
</workbook>
</file>

<file path=xl/calcChain.xml><?xml version="1.0" encoding="utf-8"?>
<calcChain xmlns="http://schemas.openxmlformats.org/spreadsheetml/2006/main">
  <c r="K39" i="4" l="1"/>
  <c r="K38" i="4"/>
  <c r="BA97" i="1"/>
  <c r="K37" i="4"/>
  <c r="AZ97" i="1" s="1"/>
  <c r="BI213" i="4"/>
  <c r="BH213" i="4"/>
  <c r="BG213" i="4"/>
  <c r="BF213" i="4"/>
  <c r="R213" i="4"/>
  <c r="Q213" i="4"/>
  <c r="X213" i="4"/>
  <c r="V213" i="4"/>
  <c r="T213" i="4"/>
  <c r="P213" i="4"/>
  <c r="K213" i="4" s="1"/>
  <c r="BE213" i="4" s="1"/>
  <c r="BK213" i="4"/>
  <c r="BI210" i="4"/>
  <c r="BH210" i="4"/>
  <c r="BG210" i="4"/>
  <c r="BF210" i="4"/>
  <c r="R210" i="4"/>
  <c r="Q210" i="4"/>
  <c r="X210" i="4"/>
  <c r="V210" i="4"/>
  <c r="T210" i="4"/>
  <c r="P210" i="4"/>
  <c r="BI207" i="4"/>
  <c r="BH207" i="4"/>
  <c r="BG207" i="4"/>
  <c r="BF207" i="4"/>
  <c r="R207" i="4"/>
  <c r="Q207" i="4"/>
  <c r="X207" i="4"/>
  <c r="V207" i="4"/>
  <c r="T207" i="4"/>
  <c r="P207" i="4"/>
  <c r="BK207" i="4"/>
  <c r="K207" i="4"/>
  <c r="BE207" i="4"/>
  <c r="BI205" i="4"/>
  <c r="BH205" i="4"/>
  <c r="BG205" i="4"/>
  <c r="BF205" i="4"/>
  <c r="R205" i="4"/>
  <c r="Q205" i="4"/>
  <c r="X205" i="4"/>
  <c r="V205" i="4"/>
  <c r="T205" i="4"/>
  <c r="P205" i="4"/>
  <c r="BK205" i="4"/>
  <c r="K205" i="4"/>
  <c r="BE205" i="4" s="1"/>
  <c r="BI203" i="4"/>
  <c r="BH203" i="4"/>
  <c r="BG203" i="4"/>
  <c r="BF203" i="4"/>
  <c r="R203" i="4"/>
  <c r="Q203" i="4"/>
  <c r="X203" i="4"/>
  <c r="V203" i="4"/>
  <c r="T203" i="4"/>
  <c r="P203" i="4"/>
  <c r="K203" i="4" s="1"/>
  <c r="BE203" i="4" s="1"/>
  <c r="BK203" i="4"/>
  <c r="BI201" i="4"/>
  <c r="BH201" i="4"/>
  <c r="BG201" i="4"/>
  <c r="BF201" i="4"/>
  <c r="R201" i="4"/>
  <c r="Q201" i="4"/>
  <c r="X201" i="4"/>
  <c r="V201" i="4"/>
  <c r="T201" i="4"/>
  <c r="P201" i="4"/>
  <c r="BI199" i="4"/>
  <c r="BH199" i="4"/>
  <c r="BG199" i="4"/>
  <c r="BF199" i="4"/>
  <c r="R199" i="4"/>
  <c r="Q199" i="4"/>
  <c r="X199" i="4"/>
  <c r="V199" i="4"/>
  <c r="T199" i="4"/>
  <c r="P199" i="4"/>
  <c r="BK199" i="4"/>
  <c r="K199" i="4"/>
  <c r="BE199" i="4"/>
  <c r="BI197" i="4"/>
  <c r="BH197" i="4"/>
  <c r="BG197" i="4"/>
  <c r="BF197" i="4"/>
  <c r="R197" i="4"/>
  <c r="Q197" i="4"/>
  <c r="X197" i="4"/>
  <c r="V197" i="4"/>
  <c r="T197" i="4"/>
  <c r="P197" i="4"/>
  <c r="BK197" i="4"/>
  <c r="K197" i="4"/>
  <c r="BE197" i="4" s="1"/>
  <c r="BI195" i="4"/>
  <c r="BH195" i="4"/>
  <c r="BG195" i="4"/>
  <c r="BF195" i="4"/>
  <c r="R195" i="4"/>
  <c r="Q195" i="4"/>
  <c r="X195" i="4"/>
  <c r="V195" i="4"/>
  <c r="T195" i="4"/>
  <c r="P195" i="4"/>
  <c r="BI193" i="4"/>
  <c r="BH193" i="4"/>
  <c r="BG193" i="4"/>
  <c r="BF193" i="4"/>
  <c r="R193" i="4"/>
  <c r="Q193" i="4"/>
  <c r="X193" i="4"/>
  <c r="V193" i="4"/>
  <c r="T193" i="4"/>
  <c r="P193" i="4"/>
  <c r="BI191" i="4"/>
  <c r="BH191" i="4"/>
  <c r="BG191" i="4"/>
  <c r="BF191" i="4"/>
  <c r="R191" i="4"/>
  <c r="Q191" i="4"/>
  <c r="X191" i="4"/>
  <c r="V191" i="4"/>
  <c r="T191" i="4"/>
  <c r="P191" i="4"/>
  <c r="BK191" i="4"/>
  <c r="K191" i="4"/>
  <c r="BE191" i="4" s="1"/>
  <c r="BI189" i="4"/>
  <c r="BH189" i="4"/>
  <c r="BG189" i="4"/>
  <c r="BF189" i="4"/>
  <c r="R189" i="4"/>
  <c r="Q189" i="4"/>
  <c r="X189" i="4"/>
  <c r="V189" i="4"/>
  <c r="T189" i="4"/>
  <c r="P189" i="4"/>
  <c r="BK189" i="4"/>
  <c r="K189" i="4"/>
  <c r="BE189" i="4" s="1"/>
  <c r="BI187" i="4"/>
  <c r="BH187" i="4"/>
  <c r="BG187" i="4"/>
  <c r="BF187" i="4"/>
  <c r="R187" i="4"/>
  <c r="Q187" i="4"/>
  <c r="X187" i="4"/>
  <c r="V187" i="4"/>
  <c r="T187" i="4"/>
  <c r="P187" i="4"/>
  <c r="K187" i="4" s="1"/>
  <c r="BE187" i="4" s="1"/>
  <c r="BK187" i="4"/>
  <c r="BI185" i="4"/>
  <c r="BH185" i="4"/>
  <c r="BG185" i="4"/>
  <c r="BF185" i="4"/>
  <c r="R185" i="4"/>
  <c r="Q185" i="4"/>
  <c r="X185" i="4"/>
  <c r="V185" i="4"/>
  <c r="T185" i="4"/>
  <c r="P185" i="4"/>
  <c r="BI183" i="4"/>
  <c r="BH183" i="4"/>
  <c r="BG183" i="4"/>
  <c r="BF183" i="4"/>
  <c r="R183" i="4"/>
  <c r="R170" i="4" s="1"/>
  <c r="J99" i="4" s="1"/>
  <c r="Q183" i="4"/>
  <c r="X183" i="4"/>
  <c r="V183" i="4"/>
  <c r="T183" i="4"/>
  <c r="P183" i="4"/>
  <c r="BK183" i="4" s="1"/>
  <c r="K183" i="4"/>
  <c r="BE183" i="4"/>
  <c r="BI181" i="4"/>
  <c r="BH181" i="4"/>
  <c r="BG181" i="4"/>
  <c r="BF181" i="4"/>
  <c r="R181" i="4"/>
  <c r="Q181" i="4"/>
  <c r="X181" i="4"/>
  <c r="V181" i="4"/>
  <c r="T181" i="4"/>
  <c r="P181" i="4"/>
  <c r="BK181" i="4"/>
  <c r="K181" i="4"/>
  <c r="BE181" i="4" s="1"/>
  <c r="BI179" i="4"/>
  <c r="BH179" i="4"/>
  <c r="BG179" i="4"/>
  <c r="BF179" i="4"/>
  <c r="R179" i="4"/>
  <c r="Q179" i="4"/>
  <c r="X179" i="4"/>
  <c r="V179" i="4"/>
  <c r="T179" i="4"/>
  <c r="P179" i="4"/>
  <c r="K179" i="4" s="1"/>
  <c r="BE179" i="4" s="1"/>
  <c r="BK179" i="4"/>
  <c r="BI177" i="4"/>
  <c r="BH177" i="4"/>
  <c r="BG177" i="4"/>
  <c r="BF177" i="4"/>
  <c r="R177" i="4"/>
  <c r="Q177" i="4"/>
  <c r="X177" i="4"/>
  <c r="V177" i="4"/>
  <c r="T177" i="4"/>
  <c r="P177" i="4"/>
  <c r="BI175" i="4"/>
  <c r="BH175" i="4"/>
  <c r="BG175" i="4"/>
  <c r="BF175" i="4"/>
  <c r="R175" i="4"/>
  <c r="Q175" i="4"/>
  <c r="X175" i="4"/>
  <c r="V175" i="4"/>
  <c r="T175" i="4"/>
  <c r="P175" i="4"/>
  <c r="BK175" i="4" s="1"/>
  <c r="K175" i="4"/>
  <c r="BE175" i="4" s="1"/>
  <c r="BI173" i="4"/>
  <c r="BH173" i="4"/>
  <c r="BG173" i="4"/>
  <c r="BF173" i="4"/>
  <c r="R173" i="4"/>
  <c r="Q173" i="4"/>
  <c r="X173" i="4"/>
  <c r="X170" i="4" s="1"/>
  <c r="V173" i="4"/>
  <c r="T173" i="4"/>
  <c r="P173" i="4"/>
  <c r="BK173" i="4"/>
  <c r="K173" i="4"/>
  <c r="BE173" i="4" s="1"/>
  <c r="BI171" i="4"/>
  <c r="BH171" i="4"/>
  <c r="BG171" i="4"/>
  <c r="BF171" i="4"/>
  <c r="R171" i="4"/>
  <c r="Q171" i="4"/>
  <c r="X171" i="4"/>
  <c r="V171" i="4"/>
  <c r="T171" i="4"/>
  <c r="P171" i="4"/>
  <c r="BK171" i="4" s="1"/>
  <c r="K171" i="4"/>
  <c r="BE171" i="4" s="1"/>
  <c r="BI167" i="4"/>
  <c r="BH167" i="4"/>
  <c r="BG167" i="4"/>
  <c r="BF167" i="4"/>
  <c r="R167" i="4"/>
  <c r="Q167" i="4"/>
  <c r="X167" i="4"/>
  <c r="V167" i="4"/>
  <c r="V157" i="4" s="1"/>
  <c r="T167" i="4"/>
  <c r="P167" i="4"/>
  <c r="BK167" i="4"/>
  <c r="K167" i="4"/>
  <c r="BE167" i="4" s="1"/>
  <c r="BI164" i="4"/>
  <c r="BH164" i="4"/>
  <c r="BG164" i="4"/>
  <c r="BF164" i="4"/>
  <c r="R164" i="4"/>
  <c r="Q164" i="4"/>
  <c r="Q157" i="4" s="1"/>
  <c r="X164" i="4"/>
  <c r="V164" i="4"/>
  <c r="T164" i="4"/>
  <c r="P164" i="4"/>
  <c r="BI161" i="4"/>
  <c r="BH161" i="4"/>
  <c r="BG161" i="4"/>
  <c r="BF161" i="4"/>
  <c r="R161" i="4"/>
  <c r="Q161" i="4"/>
  <c r="X161" i="4"/>
  <c r="V161" i="4"/>
  <c r="T161" i="4"/>
  <c r="P161" i="4"/>
  <c r="BI158" i="4"/>
  <c r="BH158" i="4"/>
  <c r="BG158" i="4"/>
  <c r="BF158" i="4"/>
  <c r="R158" i="4"/>
  <c r="R157" i="4" s="1"/>
  <c r="R156" i="4" s="1"/>
  <c r="Q158" i="4"/>
  <c r="X158" i="4"/>
  <c r="X157" i="4"/>
  <c r="X156" i="4" s="1"/>
  <c r="V158" i="4"/>
  <c r="V156" i="4"/>
  <c r="T158" i="4"/>
  <c r="T157" i="4" s="1"/>
  <c r="T156" i="4" s="1"/>
  <c r="P158" i="4"/>
  <c r="K158" i="4" s="1"/>
  <c r="BE158" i="4" s="1"/>
  <c r="BK158" i="4"/>
  <c r="J98" i="4"/>
  <c r="J97" i="4"/>
  <c r="BI154" i="4"/>
  <c r="BH154" i="4"/>
  <c r="BG154" i="4"/>
  <c r="BF154" i="4"/>
  <c r="R154" i="4"/>
  <c r="Q154" i="4"/>
  <c r="X154" i="4"/>
  <c r="V154" i="4"/>
  <c r="T154" i="4"/>
  <c r="P154" i="4"/>
  <c r="BK154" i="4"/>
  <c r="K154" i="4"/>
  <c r="BE154" i="4" s="1"/>
  <c r="BI152" i="4"/>
  <c r="BH152" i="4"/>
  <c r="BG152" i="4"/>
  <c r="BF152" i="4"/>
  <c r="R152" i="4"/>
  <c r="Q152" i="4"/>
  <c r="X152" i="4"/>
  <c r="V152" i="4"/>
  <c r="T152" i="4"/>
  <c r="P152" i="4"/>
  <c r="K152" i="4" s="1"/>
  <c r="BE152" i="4" s="1"/>
  <c r="BK152" i="4"/>
  <c r="BI150" i="4"/>
  <c r="BH150" i="4"/>
  <c r="BG150" i="4"/>
  <c r="BF150" i="4"/>
  <c r="R150" i="4"/>
  <c r="Q150" i="4"/>
  <c r="X150" i="4"/>
  <c r="V150" i="4"/>
  <c r="T150" i="4"/>
  <c r="P150" i="4"/>
  <c r="BI148" i="4"/>
  <c r="BH148" i="4"/>
  <c r="BG148" i="4"/>
  <c r="BF148" i="4"/>
  <c r="R148" i="4"/>
  <c r="Q148" i="4"/>
  <c r="X148" i="4"/>
  <c r="V148" i="4"/>
  <c r="T148" i="4"/>
  <c r="P148" i="4"/>
  <c r="BK148" i="4" s="1"/>
  <c r="BI146" i="4"/>
  <c r="BH146" i="4"/>
  <c r="BG146" i="4"/>
  <c r="BF146" i="4"/>
  <c r="R146" i="4"/>
  <c r="Q146" i="4"/>
  <c r="X146" i="4"/>
  <c r="V146" i="4"/>
  <c r="T146" i="4"/>
  <c r="P146" i="4"/>
  <c r="BK146" i="4"/>
  <c r="K146" i="4"/>
  <c r="BE146" i="4" s="1"/>
  <c r="BI144" i="4"/>
  <c r="BH144" i="4"/>
  <c r="BG144" i="4"/>
  <c r="BF144" i="4"/>
  <c r="R144" i="4"/>
  <c r="Q144" i="4"/>
  <c r="X144" i="4"/>
  <c r="V144" i="4"/>
  <c r="T144" i="4"/>
  <c r="P144" i="4"/>
  <c r="K144" i="4" s="1"/>
  <c r="BE144" i="4" s="1"/>
  <c r="BK144" i="4"/>
  <c r="BI142" i="4"/>
  <c r="BH142" i="4"/>
  <c r="BG142" i="4"/>
  <c r="BF142" i="4"/>
  <c r="R142" i="4"/>
  <c r="Q142" i="4"/>
  <c r="X142" i="4"/>
  <c r="V142" i="4"/>
  <c r="T142" i="4"/>
  <c r="P142" i="4"/>
  <c r="BI140" i="4"/>
  <c r="BH140" i="4"/>
  <c r="BG140" i="4"/>
  <c r="BF140" i="4"/>
  <c r="R140" i="4"/>
  <c r="Q140" i="4"/>
  <c r="X140" i="4"/>
  <c r="V140" i="4"/>
  <c r="T140" i="4"/>
  <c r="P140" i="4"/>
  <c r="BK140" i="4" s="1"/>
  <c r="K140" i="4"/>
  <c r="BE140" i="4" s="1"/>
  <c r="BI138" i="4"/>
  <c r="BH138" i="4"/>
  <c r="BG138" i="4"/>
  <c r="BF138" i="4"/>
  <c r="R138" i="4"/>
  <c r="Q138" i="4"/>
  <c r="X138" i="4"/>
  <c r="V138" i="4"/>
  <c r="T138" i="4"/>
  <c r="P138" i="4"/>
  <c r="BK138" i="4"/>
  <c r="K138" i="4"/>
  <c r="BE138" i="4" s="1"/>
  <c r="BI136" i="4"/>
  <c r="BH136" i="4"/>
  <c r="BG136" i="4"/>
  <c r="BF136" i="4"/>
  <c r="R136" i="4"/>
  <c r="Q136" i="4"/>
  <c r="X136" i="4"/>
  <c r="V136" i="4"/>
  <c r="T136" i="4"/>
  <c r="P136" i="4"/>
  <c r="K136" i="4" s="1"/>
  <c r="BE136" i="4" s="1"/>
  <c r="BK136" i="4"/>
  <c r="BI134" i="4"/>
  <c r="BH134" i="4"/>
  <c r="BG134" i="4"/>
  <c r="BF134" i="4"/>
  <c r="R134" i="4"/>
  <c r="Q134" i="4"/>
  <c r="X134" i="4"/>
  <c r="V134" i="4"/>
  <c r="T134" i="4"/>
  <c r="P134" i="4"/>
  <c r="BI132" i="4"/>
  <c r="BH132" i="4"/>
  <c r="BG132" i="4"/>
  <c r="BF132" i="4"/>
  <c r="R132" i="4"/>
  <c r="Q132" i="4"/>
  <c r="X132" i="4"/>
  <c r="V132" i="4"/>
  <c r="T132" i="4"/>
  <c r="P132" i="4"/>
  <c r="BK132" i="4"/>
  <c r="K132" i="4"/>
  <c r="BE132" i="4"/>
  <c r="BI130" i="4"/>
  <c r="BH130" i="4"/>
  <c r="BG130" i="4"/>
  <c r="BF130" i="4"/>
  <c r="K36" i="4" s="1"/>
  <c r="AY97" i="1" s="1"/>
  <c r="R130" i="4"/>
  <c r="Q130" i="4"/>
  <c r="X130" i="4"/>
  <c r="V130" i="4"/>
  <c r="T130" i="4"/>
  <c r="P130" i="4"/>
  <c r="BK130" i="4"/>
  <c r="K130" i="4"/>
  <c r="BE130" i="4" s="1"/>
  <c r="BI128" i="4"/>
  <c r="BH128" i="4"/>
  <c r="BG128" i="4"/>
  <c r="BF128" i="4"/>
  <c r="R128" i="4"/>
  <c r="Q128" i="4"/>
  <c r="X128" i="4"/>
  <c r="V128" i="4"/>
  <c r="T128" i="4"/>
  <c r="P128" i="4"/>
  <c r="K128" i="4" s="1"/>
  <c r="BE128" i="4" s="1"/>
  <c r="BK128" i="4"/>
  <c r="BI126" i="4"/>
  <c r="F39" i="4" s="1"/>
  <c r="BF97" i="1" s="1"/>
  <c r="BH126" i="4"/>
  <c r="BG126" i="4"/>
  <c r="BF126" i="4"/>
  <c r="R126" i="4"/>
  <c r="Q126" i="4"/>
  <c r="X126" i="4"/>
  <c r="V126" i="4"/>
  <c r="T126" i="4"/>
  <c r="P126" i="4"/>
  <c r="BI124" i="4"/>
  <c r="BH124" i="4"/>
  <c r="BG124" i="4"/>
  <c r="BF124" i="4"/>
  <c r="R124" i="4"/>
  <c r="Q124" i="4"/>
  <c r="X124" i="4"/>
  <c r="V124" i="4"/>
  <c r="T124" i="4"/>
  <c r="P124" i="4"/>
  <c r="BK124" i="4" s="1"/>
  <c r="K124" i="4"/>
  <c r="BE124" i="4"/>
  <c r="BI122" i="4"/>
  <c r="BH122" i="4"/>
  <c r="BG122" i="4"/>
  <c r="BF122" i="4"/>
  <c r="R122" i="4"/>
  <c r="Q122" i="4"/>
  <c r="X122" i="4"/>
  <c r="V122" i="4"/>
  <c r="T122" i="4"/>
  <c r="P122" i="4"/>
  <c r="BK122" i="4"/>
  <c r="K122" i="4"/>
  <c r="BE122" i="4" s="1"/>
  <c r="BI120" i="4"/>
  <c r="BH120" i="4"/>
  <c r="BG120" i="4"/>
  <c r="BF120" i="4"/>
  <c r="R120" i="4"/>
  <c r="Q120" i="4"/>
  <c r="X120" i="4"/>
  <c r="X119" i="4"/>
  <c r="V120" i="4"/>
  <c r="T120" i="4"/>
  <c r="P120" i="4"/>
  <c r="BK120" i="4" s="1"/>
  <c r="K120" i="4"/>
  <c r="BE120" i="4" s="1"/>
  <c r="F113" i="4"/>
  <c r="E111" i="4"/>
  <c r="F89" i="4"/>
  <c r="E87" i="4"/>
  <c r="J24" i="4"/>
  <c r="E24" i="4"/>
  <c r="J23" i="4"/>
  <c r="J21" i="4"/>
  <c r="E21" i="4"/>
  <c r="J115" i="4" s="1"/>
  <c r="J91" i="4"/>
  <c r="J20" i="4"/>
  <c r="J18" i="4"/>
  <c r="E18" i="4"/>
  <c r="F116" i="4"/>
  <c r="F92" i="4"/>
  <c r="J17" i="4"/>
  <c r="J15" i="4"/>
  <c r="E15" i="4"/>
  <c r="F91" i="4" s="1"/>
  <c r="F115" i="4"/>
  <c r="J14" i="4"/>
  <c r="J12" i="4"/>
  <c r="J89" i="4" s="1"/>
  <c r="J113" i="4"/>
  <c r="E7" i="4"/>
  <c r="E109" i="4"/>
  <c r="E85" i="4"/>
  <c r="K39" i="3"/>
  <c r="K38" i="3"/>
  <c r="BA96" i="1"/>
  <c r="K37" i="3"/>
  <c r="AZ96" i="1" s="1"/>
  <c r="BI143" i="3"/>
  <c r="BH143" i="3"/>
  <c r="BG143" i="3"/>
  <c r="BF143" i="3"/>
  <c r="R143" i="3"/>
  <c r="Q143" i="3"/>
  <c r="X143" i="3"/>
  <c r="V143" i="3"/>
  <c r="T143" i="3"/>
  <c r="P143" i="3"/>
  <c r="BI141" i="3"/>
  <c r="BH141" i="3"/>
  <c r="BG141" i="3"/>
  <c r="BF141" i="3"/>
  <c r="R141" i="3"/>
  <c r="Q141" i="3"/>
  <c r="X141" i="3"/>
  <c r="V141" i="3"/>
  <c r="T141" i="3"/>
  <c r="P141" i="3"/>
  <c r="BI139" i="3"/>
  <c r="BH139" i="3"/>
  <c r="BG139" i="3"/>
  <c r="BF139" i="3"/>
  <c r="R139" i="3"/>
  <c r="Q139" i="3"/>
  <c r="X139" i="3"/>
  <c r="V139" i="3"/>
  <c r="T139" i="3"/>
  <c r="P139" i="3"/>
  <c r="BK139" i="3" s="1"/>
  <c r="K139" i="3"/>
  <c r="BE139" i="3"/>
  <c r="BI137" i="3"/>
  <c r="BH137" i="3"/>
  <c r="BG137" i="3"/>
  <c r="BF137" i="3"/>
  <c r="F36" i="3" s="1"/>
  <c r="BC96" i="1" s="1"/>
  <c r="R137" i="3"/>
  <c r="Q137" i="3"/>
  <c r="X137" i="3"/>
  <c r="V137" i="3"/>
  <c r="V130" i="3" s="1"/>
  <c r="V117" i="3" s="1"/>
  <c r="T137" i="3"/>
  <c r="P137" i="3"/>
  <c r="BK137" i="3"/>
  <c r="K137" i="3"/>
  <c r="BE137" i="3" s="1"/>
  <c r="BI135" i="3"/>
  <c r="BH135" i="3"/>
  <c r="BG135" i="3"/>
  <c r="F37" i="3" s="1"/>
  <c r="BD96" i="1" s="1"/>
  <c r="BF135" i="3"/>
  <c r="R135" i="3"/>
  <c r="Q135" i="3"/>
  <c r="X135" i="3"/>
  <c r="V135" i="3"/>
  <c r="T135" i="3"/>
  <c r="P135" i="3"/>
  <c r="K135" i="3" s="1"/>
  <c r="BE135" i="3" s="1"/>
  <c r="BK135" i="3"/>
  <c r="BI133" i="3"/>
  <c r="BH133" i="3"/>
  <c r="BG133" i="3"/>
  <c r="BF133" i="3"/>
  <c r="R133" i="3"/>
  <c r="Q133" i="3"/>
  <c r="X133" i="3"/>
  <c r="V133" i="3"/>
  <c r="T133" i="3"/>
  <c r="P133" i="3"/>
  <c r="BI131" i="3"/>
  <c r="BH131" i="3"/>
  <c r="BG131" i="3"/>
  <c r="BF131" i="3"/>
  <c r="R131" i="3"/>
  <c r="Q131" i="3"/>
  <c r="X131" i="3"/>
  <c r="V131" i="3"/>
  <c r="T131" i="3"/>
  <c r="P131" i="3"/>
  <c r="BK131" i="3"/>
  <c r="K131" i="3"/>
  <c r="BE131" i="3"/>
  <c r="BI128" i="3"/>
  <c r="BH128" i="3"/>
  <c r="BG128" i="3"/>
  <c r="BF128" i="3"/>
  <c r="R128" i="3"/>
  <c r="Q128" i="3"/>
  <c r="X128" i="3"/>
  <c r="V128" i="3"/>
  <c r="T128" i="3"/>
  <c r="P128" i="3"/>
  <c r="BI126" i="3"/>
  <c r="BH126" i="3"/>
  <c r="BG126" i="3"/>
  <c r="BF126" i="3"/>
  <c r="R126" i="3"/>
  <c r="Q126" i="3"/>
  <c r="X126" i="3"/>
  <c r="V126" i="3"/>
  <c r="T126" i="3"/>
  <c r="P126" i="3"/>
  <c r="BK126" i="3" s="1"/>
  <c r="K126" i="3"/>
  <c r="BE126" i="3"/>
  <c r="BI124" i="3"/>
  <c r="BH124" i="3"/>
  <c r="BG124" i="3"/>
  <c r="BF124" i="3"/>
  <c r="R124" i="3"/>
  <c r="Q124" i="3"/>
  <c r="X124" i="3"/>
  <c r="V124" i="3"/>
  <c r="T124" i="3"/>
  <c r="P124" i="3"/>
  <c r="BK124" i="3"/>
  <c r="K124" i="3"/>
  <c r="BE124" i="3" s="1"/>
  <c r="BI122" i="3"/>
  <c r="BH122" i="3"/>
  <c r="F38" i="3" s="1"/>
  <c r="BE96" i="1" s="1"/>
  <c r="BG122" i="3"/>
  <c r="BF122" i="3"/>
  <c r="R122" i="3"/>
  <c r="Q122" i="3"/>
  <c r="X122" i="3"/>
  <c r="V122" i="3"/>
  <c r="T122" i="3"/>
  <c r="P122" i="3"/>
  <c r="BI120" i="3"/>
  <c r="BH120" i="3"/>
  <c r="BG120" i="3"/>
  <c r="BF120" i="3"/>
  <c r="R120" i="3"/>
  <c r="Q120" i="3"/>
  <c r="X120" i="3"/>
  <c r="V120" i="3"/>
  <c r="T120" i="3"/>
  <c r="P120" i="3"/>
  <c r="BI118" i="3"/>
  <c r="BH118" i="3"/>
  <c r="BG118" i="3"/>
  <c r="BF118" i="3"/>
  <c r="R118" i="3"/>
  <c r="Q118" i="3"/>
  <c r="X118" i="3"/>
  <c r="V118" i="3"/>
  <c r="T118" i="3"/>
  <c r="P118" i="3"/>
  <c r="K118" i="3" s="1"/>
  <c r="BK118" i="3"/>
  <c r="BE118" i="3"/>
  <c r="F111" i="3"/>
  <c r="E109" i="3"/>
  <c r="F89" i="3"/>
  <c r="E87" i="3"/>
  <c r="J24" i="3"/>
  <c r="E24" i="3"/>
  <c r="J114" i="3"/>
  <c r="J92" i="3"/>
  <c r="J23" i="3"/>
  <c r="J21" i="3"/>
  <c r="E21" i="3"/>
  <c r="J91" i="3" s="1"/>
  <c r="J113" i="3"/>
  <c r="J20" i="3"/>
  <c r="J18" i="3"/>
  <c r="E18" i="3"/>
  <c r="J17" i="3"/>
  <c r="J15" i="3"/>
  <c r="E15" i="3"/>
  <c r="F113" i="3"/>
  <c r="F91" i="3"/>
  <c r="J14" i="3"/>
  <c r="J12" i="3"/>
  <c r="J111" i="3" s="1"/>
  <c r="J89" i="3"/>
  <c r="E7" i="3"/>
  <c r="K39" i="2"/>
  <c r="K38" i="2"/>
  <c r="BA95" i="1" s="1"/>
  <c r="K37" i="2"/>
  <c r="AZ95" i="1"/>
  <c r="BI183" i="2"/>
  <c r="BH183" i="2"/>
  <c r="BG183" i="2"/>
  <c r="BF183" i="2"/>
  <c r="R183" i="2"/>
  <c r="Q183" i="2"/>
  <c r="X183" i="2"/>
  <c r="V183" i="2"/>
  <c r="T183" i="2"/>
  <c r="P183" i="2"/>
  <c r="BK183" i="2"/>
  <c r="K183" i="2"/>
  <c r="BE183" i="2"/>
  <c r="BI180" i="2"/>
  <c r="BH180" i="2"/>
  <c r="BG180" i="2"/>
  <c r="BF180" i="2"/>
  <c r="R180" i="2"/>
  <c r="Q180" i="2"/>
  <c r="X180" i="2"/>
  <c r="V180" i="2"/>
  <c r="T180" i="2"/>
  <c r="P180" i="2"/>
  <c r="BK180" i="2"/>
  <c r="K180" i="2"/>
  <c r="BE180" i="2" s="1"/>
  <c r="BI177" i="2"/>
  <c r="BH177" i="2"/>
  <c r="BG177" i="2"/>
  <c r="BF177" i="2"/>
  <c r="R177" i="2"/>
  <c r="Q177" i="2"/>
  <c r="X177" i="2"/>
  <c r="V177" i="2"/>
  <c r="T177" i="2"/>
  <c r="P177" i="2"/>
  <c r="BI175" i="2"/>
  <c r="BH175" i="2"/>
  <c r="BG175" i="2"/>
  <c r="BF175" i="2"/>
  <c r="R175" i="2"/>
  <c r="Q175" i="2"/>
  <c r="X175" i="2"/>
  <c r="V175" i="2"/>
  <c r="T175" i="2"/>
  <c r="P175" i="2"/>
  <c r="BI173" i="2"/>
  <c r="BH173" i="2"/>
  <c r="BG173" i="2"/>
  <c r="BF173" i="2"/>
  <c r="R173" i="2"/>
  <c r="Q173" i="2"/>
  <c r="X173" i="2"/>
  <c r="V173" i="2"/>
  <c r="T173" i="2"/>
  <c r="P173" i="2"/>
  <c r="BK173" i="2"/>
  <c r="K173" i="2"/>
  <c r="BE173" i="2" s="1"/>
  <c r="BI171" i="2"/>
  <c r="BH171" i="2"/>
  <c r="BG171" i="2"/>
  <c r="BF171" i="2"/>
  <c r="R171" i="2"/>
  <c r="Q171" i="2"/>
  <c r="X171" i="2"/>
  <c r="V171" i="2"/>
  <c r="T171" i="2"/>
  <c r="P171" i="2"/>
  <c r="K171" i="2" s="1"/>
  <c r="BE171" i="2" s="1"/>
  <c r="BK171" i="2"/>
  <c r="BI169" i="2"/>
  <c r="BH169" i="2"/>
  <c r="BG169" i="2"/>
  <c r="BF169" i="2"/>
  <c r="R169" i="2"/>
  <c r="Q169" i="2"/>
  <c r="X169" i="2"/>
  <c r="V169" i="2"/>
  <c r="T169" i="2"/>
  <c r="P169" i="2"/>
  <c r="BI167" i="2"/>
  <c r="BH167" i="2"/>
  <c r="BG167" i="2"/>
  <c r="BF167" i="2"/>
  <c r="R167" i="2"/>
  <c r="Q167" i="2"/>
  <c r="X167" i="2"/>
  <c r="V167" i="2"/>
  <c r="T167" i="2"/>
  <c r="P167" i="2"/>
  <c r="BK167" i="2" s="1"/>
  <c r="K167" i="2"/>
  <c r="BE167" i="2"/>
  <c r="BI165" i="2"/>
  <c r="BH165" i="2"/>
  <c r="BG165" i="2"/>
  <c r="BF165" i="2"/>
  <c r="R165" i="2"/>
  <c r="Q165" i="2"/>
  <c r="X165" i="2"/>
  <c r="V165" i="2"/>
  <c r="T165" i="2"/>
  <c r="P165" i="2"/>
  <c r="BK165" i="2"/>
  <c r="K165" i="2"/>
  <c r="BE165" i="2" s="1"/>
  <c r="BI163" i="2"/>
  <c r="BH163" i="2"/>
  <c r="BG163" i="2"/>
  <c r="BF163" i="2"/>
  <c r="R163" i="2"/>
  <c r="Q163" i="2"/>
  <c r="X163" i="2"/>
  <c r="V163" i="2"/>
  <c r="T163" i="2"/>
  <c r="P163" i="2"/>
  <c r="K163" i="2" s="1"/>
  <c r="BE163" i="2" s="1"/>
  <c r="BK163" i="2"/>
  <c r="BI161" i="2"/>
  <c r="BH161" i="2"/>
  <c r="BG161" i="2"/>
  <c r="BF161" i="2"/>
  <c r="R161" i="2"/>
  <c r="Q161" i="2"/>
  <c r="X161" i="2"/>
  <c r="V161" i="2"/>
  <c r="T161" i="2"/>
  <c r="P161" i="2"/>
  <c r="BI159" i="2"/>
  <c r="BH159" i="2"/>
  <c r="BG159" i="2"/>
  <c r="BF159" i="2"/>
  <c r="R159" i="2"/>
  <c r="Q159" i="2"/>
  <c r="X159" i="2"/>
  <c r="V159" i="2"/>
  <c r="T159" i="2"/>
  <c r="P159" i="2"/>
  <c r="BK159" i="2" s="1"/>
  <c r="K159" i="2"/>
  <c r="BE159" i="2"/>
  <c r="BI157" i="2"/>
  <c r="BH157" i="2"/>
  <c r="BG157" i="2"/>
  <c r="BF157" i="2"/>
  <c r="R157" i="2"/>
  <c r="Q157" i="2"/>
  <c r="X157" i="2"/>
  <c r="V157" i="2"/>
  <c r="T157" i="2"/>
  <c r="P157" i="2"/>
  <c r="BK157" i="2"/>
  <c r="K157" i="2"/>
  <c r="BE157" i="2" s="1"/>
  <c r="BI155" i="2"/>
  <c r="BH155" i="2"/>
  <c r="BG155" i="2"/>
  <c r="BF155" i="2"/>
  <c r="R155" i="2"/>
  <c r="Q155" i="2"/>
  <c r="X155" i="2"/>
  <c r="X152" i="2" s="1"/>
  <c r="X119" i="2" s="1"/>
  <c r="V155" i="2"/>
  <c r="T155" i="2"/>
  <c r="P155" i="2"/>
  <c r="K155" i="2" s="1"/>
  <c r="BE155" i="2" s="1"/>
  <c r="BK155" i="2"/>
  <c r="BI153" i="2"/>
  <c r="BH153" i="2"/>
  <c r="BG153" i="2"/>
  <c r="BF153" i="2"/>
  <c r="R153" i="2"/>
  <c r="R152" i="2"/>
  <c r="J99" i="2" s="1"/>
  <c r="Q153" i="2"/>
  <c r="X153" i="2"/>
  <c r="V153" i="2"/>
  <c r="T153" i="2"/>
  <c r="T152" i="2"/>
  <c r="T119" i="2" s="1"/>
  <c r="AW95" i="1" s="1"/>
  <c r="P153" i="2"/>
  <c r="BK153" i="2" s="1"/>
  <c r="K153" i="2"/>
  <c r="BE153" i="2"/>
  <c r="BI149" i="2"/>
  <c r="BH149" i="2"/>
  <c r="BG149" i="2"/>
  <c r="BF149" i="2"/>
  <c r="R149" i="2"/>
  <c r="Q149" i="2"/>
  <c r="X149" i="2"/>
  <c r="X139" i="2" s="1"/>
  <c r="X138" i="2" s="1"/>
  <c r="V149" i="2"/>
  <c r="T149" i="2"/>
  <c r="P149" i="2"/>
  <c r="K149" i="2" s="1"/>
  <c r="BE149" i="2" s="1"/>
  <c r="BK149" i="2"/>
  <c r="BI146" i="2"/>
  <c r="BH146" i="2"/>
  <c r="BG146" i="2"/>
  <c r="BF146" i="2"/>
  <c r="R146" i="2"/>
  <c r="Q146" i="2"/>
  <c r="X146" i="2"/>
  <c r="V146" i="2"/>
  <c r="T146" i="2"/>
  <c r="P146" i="2"/>
  <c r="BI143" i="2"/>
  <c r="BH143" i="2"/>
  <c r="BG143" i="2"/>
  <c r="BF143" i="2"/>
  <c r="R143" i="2"/>
  <c r="R139" i="2" s="1"/>
  <c r="Q143" i="2"/>
  <c r="X143" i="2"/>
  <c r="V143" i="2"/>
  <c r="T143" i="2"/>
  <c r="T139" i="2" s="1"/>
  <c r="T138" i="2" s="1"/>
  <c r="P143" i="2"/>
  <c r="BK143" i="2" s="1"/>
  <c r="K143" i="2"/>
  <c r="BE143" i="2"/>
  <c r="BI140" i="2"/>
  <c r="BH140" i="2"/>
  <c r="BG140" i="2"/>
  <c r="BF140" i="2"/>
  <c r="R140" i="2"/>
  <c r="Q140" i="2"/>
  <c r="Q139" i="2" s="1"/>
  <c r="X140" i="2"/>
  <c r="V140" i="2"/>
  <c r="V139" i="2"/>
  <c r="V138" i="2"/>
  <c r="T140" i="2"/>
  <c r="P140" i="2"/>
  <c r="BI136" i="2"/>
  <c r="BH136" i="2"/>
  <c r="BG136" i="2"/>
  <c r="BF136" i="2"/>
  <c r="R136" i="2"/>
  <c r="Q136" i="2"/>
  <c r="X136" i="2"/>
  <c r="V136" i="2"/>
  <c r="T136" i="2"/>
  <c r="P136" i="2"/>
  <c r="K136" i="2" s="1"/>
  <c r="BE136" i="2" s="1"/>
  <c r="BK136" i="2"/>
  <c r="BI134" i="2"/>
  <c r="BH134" i="2"/>
  <c r="BG134" i="2"/>
  <c r="BF134" i="2"/>
  <c r="R134" i="2"/>
  <c r="Q134" i="2"/>
  <c r="X134" i="2"/>
  <c r="V134" i="2"/>
  <c r="T134" i="2"/>
  <c r="P134" i="2"/>
  <c r="BI132" i="2"/>
  <c r="BH132" i="2"/>
  <c r="BG132" i="2"/>
  <c r="BF132" i="2"/>
  <c r="R132" i="2"/>
  <c r="Q132" i="2"/>
  <c r="X132" i="2"/>
  <c r="V132" i="2"/>
  <c r="T132" i="2"/>
  <c r="P132" i="2"/>
  <c r="BK132" i="2" s="1"/>
  <c r="K132" i="2"/>
  <c r="BE132" i="2"/>
  <c r="BI130" i="2"/>
  <c r="BH130" i="2"/>
  <c r="BG130" i="2"/>
  <c r="BF130" i="2"/>
  <c r="R130" i="2"/>
  <c r="Q130" i="2"/>
  <c r="X130" i="2"/>
  <c r="V130" i="2"/>
  <c r="T130" i="2"/>
  <c r="P130" i="2"/>
  <c r="BK130" i="2"/>
  <c r="K130" i="2"/>
  <c r="BE130" i="2" s="1"/>
  <c r="BI128" i="2"/>
  <c r="BH128" i="2"/>
  <c r="BG128" i="2"/>
  <c r="BF128" i="2"/>
  <c r="R128" i="2"/>
  <c r="Q128" i="2"/>
  <c r="X128" i="2"/>
  <c r="V128" i="2"/>
  <c r="T128" i="2"/>
  <c r="P128" i="2"/>
  <c r="K128" i="2" s="1"/>
  <c r="BE128" i="2" s="1"/>
  <c r="BK128" i="2"/>
  <c r="BI126" i="2"/>
  <c r="BH126" i="2"/>
  <c r="BG126" i="2"/>
  <c r="BF126" i="2"/>
  <c r="R126" i="2"/>
  <c r="Q126" i="2"/>
  <c r="X126" i="2"/>
  <c r="V126" i="2"/>
  <c r="T126" i="2"/>
  <c r="P126" i="2"/>
  <c r="BI124" i="2"/>
  <c r="BH124" i="2"/>
  <c r="BG124" i="2"/>
  <c r="BF124" i="2"/>
  <c r="R124" i="2"/>
  <c r="Q124" i="2"/>
  <c r="X124" i="2"/>
  <c r="V124" i="2"/>
  <c r="T124" i="2"/>
  <c r="P124" i="2"/>
  <c r="BK124" i="2" s="1"/>
  <c r="K124" i="2"/>
  <c r="BE124" i="2"/>
  <c r="BI122" i="2"/>
  <c r="BH122" i="2"/>
  <c r="BG122" i="2"/>
  <c r="BF122" i="2"/>
  <c r="K36" i="2" s="1"/>
  <c r="AY95" i="1" s="1"/>
  <c r="R122" i="2"/>
  <c r="Q122" i="2"/>
  <c r="X122" i="2"/>
  <c r="V122" i="2"/>
  <c r="T122" i="2"/>
  <c r="P122" i="2"/>
  <c r="BK122" i="2"/>
  <c r="K122" i="2"/>
  <c r="BE122" i="2" s="1"/>
  <c r="BI120" i="2"/>
  <c r="BH120" i="2"/>
  <c r="BG120" i="2"/>
  <c r="F37" i="2" s="1"/>
  <c r="BD95" i="1" s="1"/>
  <c r="BF120" i="2"/>
  <c r="R120" i="2"/>
  <c r="Q120" i="2"/>
  <c r="X120" i="2"/>
  <c r="V120" i="2"/>
  <c r="T120" i="2"/>
  <c r="P120" i="2"/>
  <c r="BK120" i="2" s="1"/>
  <c r="K120" i="2"/>
  <c r="BE120" i="2" s="1"/>
  <c r="F113" i="2"/>
  <c r="E111" i="2"/>
  <c r="F89" i="2"/>
  <c r="E87" i="2"/>
  <c r="J24" i="2"/>
  <c r="E24" i="2"/>
  <c r="J23" i="2"/>
  <c r="J21" i="2"/>
  <c r="E21" i="2"/>
  <c r="J115" i="2" s="1"/>
  <c r="J91" i="2"/>
  <c r="J20" i="2"/>
  <c r="J18" i="2"/>
  <c r="E18" i="2"/>
  <c r="F116" i="2"/>
  <c r="F92" i="2"/>
  <c r="J17" i="2"/>
  <c r="J15" i="2"/>
  <c r="E15" i="2"/>
  <c r="F91" i="2" s="1"/>
  <c r="F115" i="2"/>
  <c r="J14" i="2"/>
  <c r="J12" i="2"/>
  <c r="J89" i="2" s="1"/>
  <c r="E7" i="2"/>
  <c r="E109" i="2"/>
  <c r="E85" i="2"/>
  <c r="AU94" i="1"/>
  <c r="L90" i="1"/>
  <c r="AM90" i="1"/>
  <c r="AM89" i="1"/>
  <c r="L89" i="1"/>
  <c r="AM87" i="1"/>
  <c r="L87" i="1"/>
  <c r="L85" i="1"/>
  <c r="L84" i="1"/>
  <c r="K148" i="4" l="1"/>
  <c r="BE148" i="4" s="1"/>
  <c r="K177" i="2"/>
  <c r="BE177" i="2" s="1"/>
  <c r="BK177" i="2"/>
  <c r="K122" i="3"/>
  <c r="BE122" i="3" s="1"/>
  <c r="BK122" i="3"/>
  <c r="K164" i="4"/>
  <c r="BE164" i="4" s="1"/>
  <c r="BK164" i="4"/>
  <c r="F36" i="2"/>
  <c r="BC95" i="1" s="1"/>
  <c r="F39" i="2"/>
  <c r="BF95" i="1" s="1"/>
  <c r="BK161" i="2"/>
  <c r="BK152" i="2" s="1"/>
  <c r="K161" i="2"/>
  <c r="BE161" i="2" s="1"/>
  <c r="K143" i="3"/>
  <c r="BE143" i="3" s="1"/>
  <c r="BK143" i="3"/>
  <c r="R119" i="4"/>
  <c r="J96" i="4" s="1"/>
  <c r="K31" i="4" s="1"/>
  <c r="AT97" i="1" s="1"/>
  <c r="BK142" i="4"/>
  <c r="K142" i="4"/>
  <c r="BE142" i="4" s="1"/>
  <c r="Q170" i="4"/>
  <c r="I99" i="4" s="1"/>
  <c r="BK169" i="2"/>
  <c r="K169" i="2"/>
  <c r="BE169" i="2" s="1"/>
  <c r="Q156" i="4"/>
  <c r="I97" i="4" s="1"/>
  <c r="I98" i="4"/>
  <c r="BK177" i="4"/>
  <c r="K177" i="4"/>
  <c r="BE177" i="4" s="1"/>
  <c r="J113" i="2"/>
  <c r="J116" i="2"/>
  <c r="J92" i="2"/>
  <c r="F38" i="2"/>
  <c r="BE95" i="1" s="1"/>
  <c r="BK134" i="2"/>
  <c r="K134" i="2"/>
  <c r="BE134" i="2" s="1"/>
  <c r="BK140" i="2"/>
  <c r="BK139" i="2" s="1"/>
  <c r="K140" i="2"/>
  <c r="BE140" i="2" s="1"/>
  <c r="J98" i="2"/>
  <c r="R138" i="2"/>
  <c r="J97" i="2" s="1"/>
  <c r="Q152" i="2"/>
  <c r="R117" i="3"/>
  <c r="J96" i="3" s="1"/>
  <c r="K31" i="3" s="1"/>
  <c r="AT96" i="1" s="1"/>
  <c r="Q130" i="3"/>
  <c r="I97" i="3" s="1"/>
  <c r="F37" i="4"/>
  <c r="BD97" i="1" s="1"/>
  <c r="BD94" i="1" s="1"/>
  <c r="T170" i="4"/>
  <c r="T119" i="4" s="1"/>
  <c r="AW97" i="1" s="1"/>
  <c r="K195" i="4"/>
  <c r="BE195" i="4" s="1"/>
  <c r="BK195" i="4"/>
  <c r="BK126" i="2"/>
  <c r="K126" i="2"/>
  <c r="BE126" i="2" s="1"/>
  <c r="F35" i="2" s="1"/>
  <c r="BB95" i="1" s="1"/>
  <c r="Q138" i="2"/>
  <c r="I97" i="2" s="1"/>
  <c r="I98" i="2"/>
  <c r="BK201" i="4"/>
  <c r="K201" i="4"/>
  <c r="BE201" i="4" s="1"/>
  <c r="BK146" i="2"/>
  <c r="K146" i="2"/>
  <c r="BE146" i="2" s="1"/>
  <c r="V152" i="2"/>
  <c r="V119" i="2" s="1"/>
  <c r="Q119" i="4"/>
  <c r="I96" i="4" s="1"/>
  <c r="K30" i="4" s="1"/>
  <c r="AS97" i="1" s="1"/>
  <c r="F114" i="3"/>
  <c r="F92" i="3"/>
  <c r="BK175" i="2"/>
  <c r="K175" i="2"/>
  <c r="BE175" i="2" s="1"/>
  <c r="X117" i="3"/>
  <c r="BK120" i="3"/>
  <c r="BK117" i="3" s="1"/>
  <c r="K117" i="3" s="1"/>
  <c r="K120" i="3"/>
  <c r="BE120" i="3" s="1"/>
  <c r="F35" i="3" s="1"/>
  <c r="BB96" i="1" s="1"/>
  <c r="Q117" i="3"/>
  <c r="I96" i="3" s="1"/>
  <c r="K30" i="3" s="1"/>
  <c r="AS96" i="1" s="1"/>
  <c r="BK141" i="3"/>
  <c r="K141" i="3"/>
  <c r="BE141" i="3" s="1"/>
  <c r="V170" i="4"/>
  <c r="V119" i="4" s="1"/>
  <c r="BK193" i="4"/>
  <c r="K193" i="4"/>
  <c r="BE193" i="4" s="1"/>
  <c r="T117" i="3"/>
  <c r="AW96" i="1" s="1"/>
  <c r="AW94" i="1" s="1"/>
  <c r="K36" i="3"/>
  <c r="AY96" i="1" s="1"/>
  <c r="X130" i="3"/>
  <c r="F38" i="4"/>
  <c r="BE97" i="1" s="1"/>
  <c r="BK134" i="4"/>
  <c r="K134" i="4"/>
  <c r="BE134" i="4" s="1"/>
  <c r="BK150" i="4"/>
  <c r="K150" i="4"/>
  <c r="BE150" i="4" s="1"/>
  <c r="BK185" i="4"/>
  <c r="BK170" i="4" s="1"/>
  <c r="K185" i="4"/>
  <c r="BE185" i="4" s="1"/>
  <c r="R130" i="3"/>
  <c r="J97" i="3" s="1"/>
  <c r="J116" i="4"/>
  <c r="J92" i="4"/>
  <c r="BK161" i="4"/>
  <c r="BK157" i="4" s="1"/>
  <c r="K161" i="4"/>
  <c r="BE161" i="4" s="1"/>
  <c r="E107" i="3"/>
  <c r="E85" i="3"/>
  <c r="F39" i="3"/>
  <c r="BF96" i="1" s="1"/>
  <c r="BK128" i="3"/>
  <c r="K128" i="3"/>
  <c r="BE128" i="3" s="1"/>
  <c r="T130" i="3"/>
  <c r="BK133" i="3"/>
  <c r="BK130" i="3" s="1"/>
  <c r="K130" i="3" s="1"/>
  <c r="K97" i="3" s="1"/>
  <c r="K133" i="3"/>
  <c r="BE133" i="3" s="1"/>
  <c r="F36" i="4"/>
  <c r="BC97" i="1" s="1"/>
  <c r="BK126" i="4"/>
  <c r="K126" i="4"/>
  <c r="BE126" i="4" s="1"/>
  <c r="F35" i="4" s="1"/>
  <c r="BB97" i="1" s="1"/>
  <c r="BK210" i="4"/>
  <c r="K210" i="4"/>
  <c r="BE210" i="4" s="1"/>
  <c r="BE94" i="1" l="1"/>
  <c r="BA94" i="1" s="1"/>
  <c r="BB94" i="1"/>
  <c r="AX94" i="1" s="1"/>
  <c r="K157" i="4"/>
  <c r="K98" i="4" s="1"/>
  <c r="BK156" i="4"/>
  <c r="K156" i="4" s="1"/>
  <c r="K97" i="4" s="1"/>
  <c r="K152" i="2"/>
  <c r="K99" i="2" s="1"/>
  <c r="K170" i="4"/>
  <c r="K99" i="4" s="1"/>
  <c r="BK119" i="4"/>
  <c r="K119" i="4" s="1"/>
  <c r="K96" i="3"/>
  <c r="K32" i="3"/>
  <c r="W31" i="1"/>
  <c r="AZ94" i="1"/>
  <c r="K35" i="2"/>
  <c r="AX95" i="1" s="1"/>
  <c r="AV95" i="1" s="1"/>
  <c r="K35" i="4"/>
  <c r="AX97" i="1" s="1"/>
  <c r="AV97" i="1" s="1"/>
  <c r="K35" i="3"/>
  <c r="AX96" i="1" s="1"/>
  <c r="AV96" i="1" s="1"/>
  <c r="W32" i="1"/>
  <c r="BF94" i="1"/>
  <c r="W33" i="1" s="1"/>
  <c r="R119" i="2"/>
  <c r="J96" i="2" s="1"/>
  <c r="K31" i="2" s="1"/>
  <c r="AT95" i="1" s="1"/>
  <c r="AT94" i="1" s="1"/>
  <c r="I99" i="2"/>
  <c r="Q119" i="2"/>
  <c r="I96" i="2" s="1"/>
  <c r="K30" i="2" s="1"/>
  <c r="AS95" i="1" s="1"/>
  <c r="AS94" i="1" s="1"/>
  <c r="K139" i="2"/>
  <c r="K98" i="2" s="1"/>
  <c r="BK138" i="2"/>
  <c r="K138" i="2" s="1"/>
  <c r="K97" i="2" s="1"/>
  <c r="BC94" i="1"/>
  <c r="W29" i="1" l="1"/>
  <c r="AY94" i="1"/>
  <c r="AK30" i="1" s="1"/>
  <c r="W30" i="1"/>
  <c r="K96" i="4"/>
  <c r="K32" i="4"/>
  <c r="AG96" i="1"/>
  <c r="AN96" i="1" s="1"/>
  <c r="K41" i="3"/>
  <c r="BK119" i="2"/>
  <c r="K119" i="2" s="1"/>
  <c r="AK29" i="1"/>
  <c r="AV94" i="1" l="1"/>
  <c r="K41" i="4"/>
  <c r="AG97" i="1"/>
  <c r="AN97" i="1" s="1"/>
  <c r="K96" i="2"/>
  <c r="K32" i="2"/>
  <c r="K41" i="2" l="1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<sst xmlns="http://schemas.openxmlformats.org/spreadsheetml/2006/main" count="2098" uniqueCount="399">
  <si>
    <t>Export Komplet</t>
  </si>
  <si>
    <t/>
  </si>
  <si>
    <t>2.0</t>
  </si>
  <si>
    <t>ZAMOK</t>
  </si>
  <si>
    <t>False</t>
  </si>
  <si>
    <t>True</t>
  </si>
  <si>
    <t>{3d1aa7a0-708c-4488-8632-bec0b08de09c}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</si>
  <si>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</si>
  <si>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</si>
  <si>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</si>
  <si>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</si>
  <si>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</si>
  <si>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</si>
  <si>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</si>
  <si>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</si>
  <si>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633190042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</si>
  <si>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</si>
  <si>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</si>
  <si>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traťového úseku Přerov - Chropyně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</si>
  <si>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</si>
  <si>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</si>
  <si>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</si>
  <si>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</si>
  <si>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</si>
  <si>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</si>
  <si>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</si>
  <si>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</si>
  <si>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</si>
  <si>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</si>
  <si>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</si>
  <si>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</si>
  <si>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</si>
  <si>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</si>
  <si>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</si>
  <si>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</si>
  <si>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</si>
  <si>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</si>
  <si>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</si>
  <si>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</si>
  <si>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</si>
  <si>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</si>
  <si>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</si>
  <si>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</si>
  <si>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</si>
  <si>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</si>
  <si>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</si>
  <si>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</si>
  <si>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</si>
  <si>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</si>
  <si>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</si>
  <si>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</si>
  <si>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</si>
  <si>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</si>
  <si>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</si>
  <si>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</si>
  <si>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</si>
  <si>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</si>
  <si>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</si>
  <si>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</si>
  <si>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</si>
  <si>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</si>
  <si>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</si>
  <si>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</si>
  <si>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</si>
  <si>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</si>
  <si>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</si>
  <si>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</si>
  <si>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</si>
  <si>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</si>
  <si>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</si>
  <si>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</si>
  <si>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</si>
  <si>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</si>
  <si>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</si>
  <si>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</si>
  <si>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</si>
  <si>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</si>
  <si>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</si>
  <si>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</si>
  <si>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</si>
  <si>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Úprava zabezpečovacího zařízení - Chropyně - Věžky</t>
  </si>
  <si>
    <t>PRO</t>
  </si>
  <si>
    <t>1</t>
  </si>
  <si>
    <t>{b5c7def7-b067-4c5d-9224-865d26d821c5}</t>
  </si>
  <si>
    <t>2</t>
  </si>
  <si>
    <t>PS 02</t>
  </si>
  <si>
    <t>Úprava zabezpečovacího zařízení - Věžky - Přerov</t>
  </si>
  <si>
    <t>{b70822be-bad5-4352-a6ee-3bede6ed59b6}</t>
  </si>
  <si>
    <t>PS 03</t>
  </si>
  <si>
    <t>Úprava zabezpečovacího zařízení - ŽST Věžky</t>
  </si>
  <si>
    <t>{698460ab-f322-45e2-93a7-3f7056332288}</t>
  </si>
  <si>
    <t>KRYCÍ LIST SOUPISU PRACÍ</t>
  </si>
  <si>
    <t>Objekt:</t>
  </si>
  <si>
    <t>PS 01 - Úprava zabezpečovacího zařízení - Chropyně - Věžky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</si>
  <si>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</si>
  <si>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</si>
  <si>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</si>
  <si>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</si>
  <si>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</si>
  <si>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</si>
  <si>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</si>
  <si>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</si>
  <si>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</si>
  <si>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</si>
  <si>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</si>
  <si>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</si>
  <si>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</si>
  <si>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</si>
  <si>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</si>
  <si>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</si>
  <si>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</si>
  <si>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</si>
  <si>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</si>
  <si>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</si>
  <si>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</si>
  <si>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</si>
  <si>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</si>
  <si>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</si>
  <si>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</si>
  <si>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</si>
  <si>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</si>
  <si>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</si>
  <si>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</si>
  <si>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</si>
  <si>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7594121230</t>
  </si>
  <si>
    <t>Lanové propojení s kombinací kolíkových a patkových ukončení LGIu 2+1xFe20/420 norma 709619009 (HM0404223991522)</t>
  </si>
  <si>
    <t>kus</t>
  </si>
  <si>
    <t>ROZPOCET</t>
  </si>
  <si>
    <t>1309171843</t>
  </si>
  <si>
    <t>PP</t>
  </si>
  <si>
    <t>7594130735</t>
  </si>
  <si>
    <t>Lanové propojení s patkovým středovým ukončením nebo jejich ekvivalent LHI 4xFe20/740 norma 707629002 (HM0404223990461)</t>
  </si>
  <si>
    <t>994314253</t>
  </si>
  <si>
    <t>3</t>
  </si>
  <si>
    <t>7594130805</t>
  </si>
  <si>
    <t xml:space="preserve">Lanové propojení s patkovým středovým ukončením nebo jejich ekvivalent LHI 4xFe20/10000 </t>
  </si>
  <si>
    <t>-1299741741</t>
  </si>
  <si>
    <t>Lanové propojení s patkovým středovým ukončením nebo jejich ekvivalent LHI 4xFe20/10000</t>
  </si>
  <si>
    <t>4</t>
  </si>
  <si>
    <t>7594110690</t>
  </si>
  <si>
    <t>Lanové propojení s kolíkovým ukončením LDI 1xFe6/450 norma 703559004 (HM0404223990063)</t>
  </si>
  <si>
    <t>-2122205316</t>
  </si>
  <si>
    <t>5</t>
  </si>
  <si>
    <t>7590190160</t>
  </si>
  <si>
    <t>Ostatní Trámek umělohmotný UTR-122 (HM0321859999802)</t>
  </si>
  <si>
    <t>1035737624</t>
  </si>
  <si>
    <t>6</t>
  </si>
  <si>
    <t>7594170090</t>
  </si>
  <si>
    <t>Propojovací příslušenství Příchytka lanová 20 na trámek kotvící norma 70368H (CV703689008)</t>
  </si>
  <si>
    <t>-139611572</t>
  </si>
  <si>
    <t>7</t>
  </si>
  <si>
    <t>7594170280</t>
  </si>
  <si>
    <t>Propojovací příslušenství Příchytka lanová 3x20 boční 220/180 B91S/1 norma 703319003 (HM0404223990852)</t>
  </si>
  <si>
    <t>1466303266</t>
  </si>
  <si>
    <t>8</t>
  </si>
  <si>
    <t>7594170310</t>
  </si>
  <si>
    <t>Propojovací příslušenství Příchytka lanová 3x20 vrchní 220/180 B91S/1 norma 703319004 (HM0404223990853)</t>
  </si>
  <si>
    <t>-1540865170</t>
  </si>
  <si>
    <t>9</t>
  </si>
  <si>
    <t>7590720435</t>
  </si>
  <si>
    <t>Součásti světelných návěstidel Základ svět.náv. TIIIZ 53x73x170cm (HM0592110140000)</t>
  </si>
  <si>
    <t>128</t>
  </si>
  <si>
    <t>1175871650</t>
  </si>
  <si>
    <t>HSV</t>
  </si>
  <si>
    <t>Práce a dodávky HSV</t>
  </si>
  <si>
    <t>Komunikace pozemní</t>
  </si>
  <si>
    <t>19</t>
  </si>
  <si>
    <t>K</t>
  </si>
  <si>
    <t>5915005020</t>
  </si>
  <si>
    <t>Hloubení rýh nebo jam na železničním spodku II. třídy</t>
  </si>
  <si>
    <t>m3</t>
  </si>
  <si>
    <t>239086049</t>
  </si>
  <si>
    <t>Hloubení rýh nebo jam na železničním spodku II. třídy. Poznámka: 1. V cenách jsou započteny náklady na hloubení a uložení výzisku na terén nebo naložení na dopravní prostředek a uložení na úložišti - odkop pro vyjmutí základu světelného návěstidla PřL.</t>
  </si>
  <si>
    <t>PSC</t>
  </si>
  <si>
    <t>Poznámka k souboru cen:_x000D_
1. V cenách jsou započteny náklady na hloubení a uložení výzisku na terén nebo naložení na dopravní prostředek a uložení na úložišti.</t>
  </si>
  <si>
    <t>11</t>
  </si>
  <si>
    <t>5915020010</t>
  </si>
  <si>
    <t>Povrchová úprava plochy železničního spodku</t>
  </si>
  <si>
    <t>m2</t>
  </si>
  <si>
    <t>-2129514283</t>
  </si>
  <si>
    <t>Povrchová úprava plochy železničního spodku. Poznámka: 1. V cenách jsou započteny náklady na urovnání a úpravu ploch nebo skládek výzisku kameniva a zeminy s jejich případnou rekultivací.</t>
  </si>
  <si>
    <t>Poznámka k souboru cen:_x000D_
1. V cenách jsou započteny náklady na urovnání a úpravu ploch nebo skládek výzisku kameniva a zeminy s jejich případnou rekultivací.</t>
  </si>
  <si>
    <t>12</t>
  </si>
  <si>
    <t>5999010010</t>
  </si>
  <si>
    <t>Vyjmutí a snesení konstrukcí nebo dílů hmotnosti do 10 t</t>
  </si>
  <si>
    <t>t</t>
  </si>
  <si>
    <t>-1293925654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</si>
  <si>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 - Vyjmutí základu světelného návěstidla.</t>
  </si>
  <si>
    <t>Poznámka k souboru cen:_x000D_
1. V cenách jsou započteny náklady na manipulaci vyjmutí a snesení zdvihacím prostředkem, naložení, složení, přeprava v místě technologické manipulace. Položka obsahuje náklady na práce v blízkosti trakčního vedení.</t>
  </si>
  <si>
    <t>13</t>
  </si>
  <si>
    <t>5999015010</t>
  </si>
  <si>
    <t>Vložení konstrukcí nebo dílů hmotnosti do 10 t</t>
  </si>
  <si>
    <t>1897541275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</si>
  <si>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</si>
  <si>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Poznámka k souboru cen:_x000D_
1. V cenách jsou započteny náklady na vložení konstrukce podle technologického postupu, přeprava v místě technologické manipulace. Položka obsahuje náklady na práce v blízkosti trakčního vedení.</t>
  </si>
  <si>
    <t>OST</t>
  </si>
  <si>
    <t>Ostatní</t>
  </si>
  <si>
    <t>14</t>
  </si>
  <si>
    <t>7590715022</t>
  </si>
  <si>
    <t>Postavení na stávající základ a nasměrování světelného návěstidla jednostranného stožárového se 2 svítilnami</t>
  </si>
  <si>
    <t>-264756051</t>
  </si>
  <si>
    <t>Postavení na stávající základ a nasměrování světelného návěstidla jednostranného stožárového se 2 svítilnami - bez ukončení a zapojení zemního kabelu</t>
  </si>
  <si>
    <t>7590717032</t>
  </si>
  <si>
    <t>Demontáž světelného návěstidla jednostranného stožárového se 2 svítilnami</t>
  </si>
  <si>
    <t>-2120631589</t>
  </si>
  <si>
    <t>Demontáž světelného návěstidla jednostranného stožárového se 2 svítilnami - bez bourání (demontáže) základu</t>
  </si>
  <si>
    <t>16</t>
  </si>
  <si>
    <t>7592005162</t>
  </si>
  <si>
    <t>Montáž balízy do kolejiště pomocí systému Vortok</t>
  </si>
  <si>
    <t>-393385275</t>
  </si>
  <si>
    <t>17</t>
  </si>
  <si>
    <t>7592007162</t>
  </si>
  <si>
    <t>Demontáž balízy upevněné pomocí systému Vortok</t>
  </si>
  <si>
    <t>-1908315537</t>
  </si>
  <si>
    <t>18</t>
  </si>
  <si>
    <t>7594105012</t>
  </si>
  <si>
    <t>Odpojení a zpětné připojení lan ke stojánku KSL</t>
  </si>
  <si>
    <t>645591167</t>
  </si>
  <si>
    <t>Odpojení a zpětné připojení lan ke stojánku KSL - včetně odpojení a připevnění lanového propojení na pražce nebo montážní trámky</t>
  </si>
  <si>
    <t>7594105070</t>
  </si>
  <si>
    <t>Montáž lanového propojení tlumivek na betonové pražce 1,9 nebo 2,4 m</t>
  </si>
  <si>
    <t>1934226855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</si>
  <si>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</si>
  <si>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20</t>
  </si>
  <si>
    <t>7594105072</t>
  </si>
  <si>
    <t>Montáž lanového propojení tlumivek na betonové pražce 3,7 nebo 4,2 m</t>
  </si>
  <si>
    <t>-858992038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</si>
  <si>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</si>
  <si>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7594105076</t>
  </si>
  <si>
    <t>Montáž lanového propojení tlumivek na betonové pražce 10 nebo 13,5 m</t>
  </si>
  <si>
    <t>-1231568655</t>
  </si>
  <si>
    <t>Montáž lanového propojení tlumivek na betonové pražce 10 nebo 13,5 m - propojení stykového transformátoru s kolejnicí nebo s dalším stykovým transformátorem lanovým propojením; usazení pražců nebo trámků mezi koleje nebo podél koleje; připevnění lana k pražcům nebo montážním trámkům</t>
  </si>
  <si>
    <t>22</t>
  </si>
  <si>
    <t>7594107070</t>
  </si>
  <si>
    <t>Demontáž lanového propojení tlumivek z betonových pražců</t>
  </si>
  <si>
    <t>485547646</t>
  </si>
  <si>
    <t>23</t>
  </si>
  <si>
    <t>7594205014</t>
  </si>
  <si>
    <t>Montáž stykového transformátoru jednoho DT bez oleje</t>
  </si>
  <si>
    <t>-290674741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</si>
  <si>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</si>
  <si>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24</t>
  </si>
  <si>
    <t>7594207014</t>
  </si>
  <si>
    <t>Demontáž stykového transformátoru DT bez oleje</t>
  </si>
  <si>
    <t>-1050220563</t>
  </si>
  <si>
    <t>25</t>
  </si>
  <si>
    <t>7598095080</t>
  </si>
  <si>
    <t>Přezkoušení a regulace kolejových obvodů izolovaných</t>
  </si>
  <si>
    <t>820596396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</si>
  <si>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</si>
  <si>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26</t>
  </si>
  <si>
    <t>9902200600</t>
  </si>
  <si>
    <t>Doprava dodávek zhotovitele, dodávek objednatele nebo výzisku mechanizací přes 3,5 t objemnějšího kusového materiálu do 80 km</t>
  </si>
  <si>
    <t>-1687585301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</si>
  <si>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</si>
  <si>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</si>
  <si>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27</t>
  </si>
  <si>
    <t>9902900200</t>
  </si>
  <si>
    <t>Naložení  objemnějšího kusového materiálu, vybouraných hmot</t>
  </si>
  <si>
    <t>-502063561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</si>
  <si>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</si>
  <si>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</si>
  <si>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28</t>
  </si>
  <si>
    <t>9909000500</t>
  </si>
  <si>
    <t>Poplatek uložení odpadu betonových prefabrikátů</t>
  </si>
  <si>
    <t>-532985542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</si>
  <si>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</si>
  <si>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</si>
  <si>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PS 02 - Úprava zabezpečovacího zařízení - Věžky - Přerov</t>
  </si>
  <si>
    <t>-1897340986</t>
  </si>
  <si>
    <t>-1096695385</t>
  </si>
  <si>
    <t>1864577114</t>
  </si>
  <si>
    <t>-948752306</t>
  </si>
  <si>
    <t>-1480560035</t>
  </si>
  <si>
    <t>873282778</t>
  </si>
  <si>
    <t>819452701</t>
  </si>
  <si>
    <t>142499777</t>
  </si>
  <si>
    <t>-353239368</t>
  </si>
  <si>
    <t>10</t>
  </si>
  <si>
    <t>955576513</t>
  </si>
  <si>
    <t>-909148825</t>
  </si>
  <si>
    <t>995240566</t>
  </si>
  <si>
    <t>50160265</t>
  </si>
  <si>
    <t>PS 03 - Úprava zabezpečovacího zařízení - ŽST Věžky</t>
  </si>
  <si>
    <t>1464571034</t>
  </si>
  <si>
    <t>7594121255</t>
  </si>
  <si>
    <t xml:space="preserve">Lanové propojení LGI 2+1xFe20/800 </t>
  </si>
  <si>
    <t>2098450748</t>
  </si>
  <si>
    <t xml:space="preserve">Lanové propojení LGI 2+1xFe20/800 
</t>
  </si>
  <si>
    <t>7594110470</t>
  </si>
  <si>
    <t>Lanové propojení s kolíkovým ukončením LBI 1xFe20/500</t>
  </si>
  <si>
    <t>1442572798</t>
  </si>
  <si>
    <t>7594110485</t>
  </si>
  <si>
    <t>Lanové propojení s kolíkovým ukončením LBI 1xFe20/1000 norma 707579006 (HM0404223990426)</t>
  </si>
  <si>
    <t>-84229465</t>
  </si>
  <si>
    <t>Lanové propojení s kolíkovým ukončením LBI 1xFe20/1000 norma 707579006 (HM0404223990426)  (2x 800, 2x 1000)</t>
  </si>
  <si>
    <t>7594110830</t>
  </si>
  <si>
    <t>Lanové propojení s kolíkovým ukončením LJI 2xFe20/500</t>
  </si>
  <si>
    <t>-862361750</t>
  </si>
  <si>
    <t>7594110800</t>
  </si>
  <si>
    <t>Lanové propojení s kolíkovým ukončením LJI 2xFe20/240</t>
  </si>
  <si>
    <t>763694560</t>
  </si>
  <si>
    <t>7594110845</t>
  </si>
  <si>
    <t>Lanové propojení s kolíkovým ukončením LJI 2xFe20/800</t>
  </si>
  <si>
    <t>1708179712</t>
  </si>
  <si>
    <t>7594110850</t>
  </si>
  <si>
    <t>Lanové propojení s kolíkovým ukončením LJI 2xFe20/1000 norma 708579006 (HM0404223990497)</t>
  </si>
  <si>
    <t>-1110454618</t>
  </si>
  <si>
    <t>7594130580</t>
  </si>
  <si>
    <t>Lanové propojení s patkovým středovým ukončením nebo jejich ekvivalent LHI 3xFe20/1200 norma 706629113 (HM0404223991511AV.01200)</t>
  </si>
  <si>
    <t>-2095819411</t>
  </si>
  <si>
    <t>1950799809</t>
  </si>
  <si>
    <t>1461717209</t>
  </si>
  <si>
    <t>292203917</t>
  </si>
  <si>
    <t>570264196</t>
  </si>
  <si>
    <t>-706790250</t>
  </si>
  <si>
    <t>7591080780</t>
  </si>
  <si>
    <t>Ostatní náhradní díly EP600 Souprava připevňovací kloubová elmot.přestav. (CV030839002)</t>
  </si>
  <si>
    <t>1741820113</t>
  </si>
  <si>
    <t>7591010010</t>
  </si>
  <si>
    <t>Přestavníky Přestavník elektromotorický EP 621.1/P (CV200219001)</t>
  </si>
  <si>
    <t>998950477</t>
  </si>
  <si>
    <t>-1156162959</t>
  </si>
  <si>
    <t>7594110635</t>
  </si>
  <si>
    <t>Lanové propojení s kolíkovým ukončením LCI 1xFe20/700 M16 norma 707549005 (HM0404223990784)</t>
  </si>
  <si>
    <t>308633676</t>
  </si>
  <si>
    <t>1038145804</t>
  </si>
  <si>
    <t>Hloubení rýh nebo jam na železničním spodku II. třídy. Poznámka: 1. V cenách jsou započteny náklady na hloubení a uložení výzisku na terén nebo naložení na dopravní prostředek a uložení na úložišti - pro vyjmutí základu světelného návěstidla.</t>
  </si>
  <si>
    <t>1509216241</t>
  </si>
  <si>
    <t>592904230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</si>
  <si>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 - Základ světelného návěstidla.</t>
  </si>
  <si>
    <t>554557114</t>
  </si>
  <si>
    <t>7590715023</t>
  </si>
  <si>
    <t>Postavení na stávající základ a nasměrování světelného návěstidla jednostranného stožárového se 3 svítilnami</t>
  </si>
  <si>
    <t>471225505</t>
  </si>
  <si>
    <t xml:space="preserve">Postavení na stávající základ a nasměrování světelného návěstidla jednostranného stožárového se 3 svítilnami </t>
  </si>
  <si>
    <t>7590715024</t>
  </si>
  <si>
    <t>Postavení na stávající základ a nasměrování světelného návěstidla jednostranného stožárového s 4 svítilnami</t>
  </si>
  <si>
    <t>537997305</t>
  </si>
  <si>
    <t xml:space="preserve">Postavení na stávající základ a nasměrování světelného návěstidla jednostranného stožárového s 4 svítilnami </t>
  </si>
  <si>
    <t>7590717034</t>
  </si>
  <si>
    <t>Demontáž světelného návěstidla jednostranného stožárového se 3 svítilnami</t>
  </si>
  <si>
    <t>-295716547</t>
  </si>
  <si>
    <t>Demontáž světelného návěstidla jednostranného stožárového se 3 svítilnami - bez bourání (demontáže) základu</t>
  </si>
  <si>
    <t>7590717036</t>
  </si>
  <si>
    <t>Demontáž světelného návěstidla jednostranného stožárového se 4 svítilnami</t>
  </si>
  <si>
    <t>-381970885</t>
  </si>
  <si>
    <t>Demontáž světelného návěstidla jednostranného stožárového se 4 svítilnami - bez bourání (demontáže) základu</t>
  </si>
  <si>
    <t>7591015034</t>
  </si>
  <si>
    <t>Montáž elektromotorického přestavníku na výhybce s kontrolou jazyků s upevněním kloubovým na koleji</t>
  </si>
  <si>
    <t>-1359433702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</si>
  <si>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</si>
  <si>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7591017030</t>
  </si>
  <si>
    <t>Demontáž elektromotorického přestavníku z výhybky s kontrolou jazyků</t>
  </si>
  <si>
    <t>-1886796432</t>
  </si>
  <si>
    <t>29</t>
  </si>
  <si>
    <t>366238958</t>
  </si>
  <si>
    <t>30</t>
  </si>
  <si>
    <t>704540383</t>
  </si>
  <si>
    <t>31</t>
  </si>
  <si>
    <t>7594105074</t>
  </si>
  <si>
    <t>Montáž lanového propojení tlumivek na betonové pražce 7,4 m</t>
  </si>
  <si>
    <t>-1998099023</t>
  </si>
  <si>
    <t>Montáž lanového propojení tlumivek na betonové pražce 7,4 m - propojení stykového transformátoru s kolejnicí nebo s dalším stykovým transformátorem lanovým propojením; usazení pražců nebo trámků mezi koleje nebo podél koleje; připevnění lana k pražcům nebo montážním trámkům</t>
  </si>
  <si>
    <t>32</t>
  </si>
  <si>
    <t>-1075909202</t>
  </si>
  <si>
    <t>33</t>
  </si>
  <si>
    <t>7594105292</t>
  </si>
  <si>
    <t>Montáž lanového propojení výměnového na dřevěné pražce do 1,2 m</t>
  </si>
  <si>
    <t>-1816708457</t>
  </si>
  <si>
    <t>Montáž lanového propojení výměnového na dřevěné pražce do 1,2 m - příčné nebo podélné propojení kolejnic přímých kolejí a na výhybkách; usazení pražců mezi souběžnými kolejemi nebo podél koleje; připevnění lanového propojení na pražce nebo montážní trámky</t>
  </si>
  <si>
    <t>34</t>
  </si>
  <si>
    <t>-593688013</t>
  </si>
  <si>
    <t>35</t>
  </si>
  <si>
    <t>7594107330</t>
  </si>
  <si>
    <t>Demontáž kolejnicového lanového propojení z betonových pražců</t>
  </si>
  <si>
    <t>1830975084</t>
  </si>
  <si>
    <t>36</t>
  </si>
  <si>
    <t>2110423246</t>
  </si>
  <si>
    <t>37</t>
  </si>
  <si>
    <t>-494793301</t>
  </si>
  <si>
    <t>38</t>
  </si>
  <si>
    <t>7598095070</t>
  </si>
  <si>
    <t>Přezkoušení a regulace elektromotorového přestavníku</t>
  </si>
  <si>
    <t>-517765056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</si>
  <si>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</si>
  <si>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39</t>
  </si>
  <si>
    <t>7598095075</t>
  </si>
  <si>
    <t>Přezkoušení a regulace proudokruhu světelných návěstidel</t>
  </si>
  <si>
    <t>-167960628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</si>
  <si>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</si>
  <si>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40</t>
  </si>
  <si>
    <t>922298273</t>
  </si>
  <si>
    <t>41</t>
  </si>
  <si>
    <t>-962275005</t>
  </si>
  <si>
    <t>42</t>
  </si>
  <si>
    <t>1873816527</t>
  </si>
  <si>
    <t>43</t>
  </si>
  <si>
    <t>-481434694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</si>
</sst>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F2" s="256"/>
      <c r="BG2" s="256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68" t="s">
        <v>15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19"/>
      <c r="AQ5" s="19"/>
      <c r="AR5" s="17"/>
      <c r="BG5" s="276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70" t="s">
        <v>18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19"/>
      <c r="AQ6" s="19"/>
      <c r="AR6" s="17"/>
      <c r="BG6" s="277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77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/>
      <c r="AO8" s="19"/>
      <c r="AP8" s="19"/>
      <c r="AQ8" s="19"/>
      <c r="AR8" s="17"/>
      <c r="BG8" s="277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77"/>
      <c r="BS9" s="14" t="s">
        <v>7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G10" s="277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77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77"/>
      <c r="BS12" s="14" t="s">
        <v>7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G13" s="277"/>
      <c r="BS13" s="14" t="s">
        <v>7</v>
      </c>
    </row>
    <row r="14" spans="1:74" ht="12.75">
      <c r="B14" s="18"/>
      <c r="C14" s="19"/>
      <c r="D14" s="19"/>
      <c r="E14" s="271" t="s">
        <v>28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77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77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G16" s="27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G17" s="277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77"/>
      <c r="BS18" s="14" t="s">
        <v>7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G19" s="277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77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77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77"/>
    </row>
    <row r="23" spans="1:71" s="1" customFormat="1" ht="16.5" customHeight="1">
      <c r="B23" s="18"/>
      <c r="C23" s="19"/>
      <c r="D23" s="19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19"/>
      <c r="AP23" s="19"/>
      <c r="AQ23" s="19"/>
      <c r="AR23" s="17"/>
      <c r="BG23" s="27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77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77"/>
    </row>
    <row r="26" spans="1:71" s="2" customFormat="1" ht="25.9" customHeight="1">
      <c r="A26" s="30"/>
      <c r="B26" s="31"/>
      <c r="C26" s="32"/>
      <c r="D26" s="33" t="s">
        <v>32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79">
        <f>ROUND(AG94,2)</f>
        <v>233880</v>
      </c>
      <c r="AL26" s="280"/>
      <c r="AM26" s="280"/>
      <c r="AN26" s="280"/>
      <c r="AO26" s="280"/>
      <c r="AP26" s="32"/>
      <c r="AQ26" s="32"/>
      <c r="AR26" s="35"/>
      <c r="BG26" s="277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77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74" t="s">
        <v>33</v>
      </c>
      <c r="M28" s="274"/>
      <c r="N28" s="274"/>
      <c r="O28" s="274"/>
      <c r="P28" s="274"/>
      <c r="Q28" s="32"/>
      <c r="R28" s="32"/>
      <c r="S28" s="32"/>
      <c r="T28" s="32"/>
      <c r="U28" s="32"/>
      <c r="V28" s="32"/>
      <c r="W28" s="274" t="s">
        <v>34</v>
      </c>
      <c r="X28" s="274"/>
      <c r="Y28" s="274"/>
      <c r="Z28" s="274"/>
      <c r="AA28" s="274"/>
      <c r="AB28" s="274"/>
      <c r="AC28" s="274"/>
      <c r="AD28" s="274"/>
      <c r="AE28" s="274"/>
      <c r="AF28" s="32"/>
      <c r="AG28" s="32"/>
      <c r="AH28" s="32"/>
      <c r="AI28" s="32"/>
      <c r="AJ28" s="32"/>
      <c r="AK28" s="274" t="s">
        <v>35</v>
      </c>
      <c r="AL28" s="274"/>
      <c r="AM28" s="274"/>
      <c r="AN28" s="274"/>
      <c r="AO28" s="274"/>
      <c r="AP28" s="32"/>
      <c r="AQ28" s="32"/>
      <c r="AR28" s="35"/>
      <c r="BG28" s="277"/>
    </row>
    <row r="29" spans="1:71" s="3" customFormat="1" ht="14.45" customHeight="1">
      <c r="B29" s="36"/>
      <c r="C29" s="37"/>
      <c r="D29" s="26" t="s">
        <v>36</v>
      </c>
      <c r="E29" s="37"/>
      <c r="F29" s="26" t="s">
        <v>37</v>
      </c>
      <c r="G29" s="37"/>
      <c r="H29" s="37"/>
      <c r="I29" s="37"/>
      <c r="J29" s="37"/>
      <c r="K29" s="37"/>
      <c r="L29" s="248">
        <v>0.21</v>
      </c>
      <c r="M29" s="249"/>
      <c r="N29" s="249"/>
      <c r="O29" s="249"/>
      <c r="P29" s="249"/>
      <c r="Q29" s="37"/>
      <c r="R29" s="37"/>
      <c r="S29" s="37"/>
      <c r="T29" s="37"/>
      <c r="U29" s="37"/>
      <c r="V29" s="37"/>
      <c r="W29" s="275">
        <f>ROUND(BB94, 2)</f>
        <v>233880</v>
      </c>
      <c r="X29" s="249"/>
      <c r="Y29" s="249"/>
      <c r="Z29" s="249"/>
      <c r="AA29" s="249"/>
      <c r="AB29" s="249"/>
      <c r="AC29" s="249"/>
      <c r="AD29" s="249"/>
      <c r="AE29" s="249"/>
      <c r="AF29" s="37"/>
      <c r="AG29" s="37"/>
      <c r="AH29" s="37"/>
      <c r="AI29" s="37"/>
      <c r="AJ29" s="37"/>
      <c r="AK29" s="275">
        <f>ROUND(AX94, 2)</f>
        <v>49114.8</v>
      </c>
      <c r="AL29" s="249"/>
      <c r="AM29" s="249"/>
      <c r="AN29" s="249"/>
      <c r="AO29" s="249"/>
      <c r="AP29" s="37"/>
      <c r="AQ29" s="37"/>
      <c r="AR29" s="38"/>
      <c r="BG29" s="278"/>
    </row>
    <row r="30" spans="1:71" s="3" customFormat="1" ht="14.45" customHeight="1">
      <c r="B30" s="36"/>
      <c r="C30" s="37"/>
      <c r="D30" s="37"/>
      <c r="E30" s="37"/>
      <c r="F30" s="26" t="s">
        <v>38</v>
      </c>
      <c r="G30" s="37"/>
      <c r="H30" s="37"/>
      <c r="I30" s="37"/>
      <c r="J30" s="37"/>
      <c r="K30" s="37"/>
      <c r="L30" s="248">
        <v>0.15</v>
      </c>
      <c r="M30" s="249"/>
      <c r="N30" s="249"/>
      <c r="O30" s="249"/>
      <c r="P30" s="249"/>
      <c r="Q30" s="37"/>
      <c r="R30" s="37"/>
      <c r="S30" s="37"/>
      <c r="T30" s="37"/>
      <c r="U30" s="37"/>
      <c r="V30" s="37"/>
      <c r="W30" s="275">
        <f>ROUND(BC94, 2)</f>
        <v>0</v>
      </c>
      <c r="X30" s="249"/>
      <c r="Y30" s="249"/>
      <c r="Z30" s="249"/>
      <c r="AA30" s="249"/>
      <c r="AB30" s="249"/>
      <c r="AC30" s="249"/>
      <c r="AD30" s="249"/>
      <c r="AE30" s="249"/>
      <c r="AF30" s="37"/>
      <c r="AG30" s="37"/>
      <c r="AH30" s="37"/>
      <c r="AI30" s="37"/>
      <c r="AJ30" s="37"/>
      <c r="AK30" s="275">
        <f>ROUND(AY94, 2)</f>
        <v>0</v>
      </c>
      <c r="AL30" s="249"/>
      <c r="AM30" s="249"/>
      <c r="AN30" s="249"/>
      <c r="AO30" s="249"/>
      <c r="AP30" s="37"/>
      <c r="AQ30" s="37"/>
      <c r="AR30" s="38"/>
      <c r="BG30" s="278"/>
    </row>
    <row r="31" spans="1:71" s="3" customFormat="1" ht="14.45" hidden="1" customHeight="1">
      <c r="B31" s="36"/>
      <c r="C31" s="37"/>
      <c r="D31" s="37"/>
      <c r="E31" s="37"/>
      <c r="F31" s="26" t="s">
        <v>39</v>
      </c>
      <c r="G31" s="37"/>
      <c r="H31" s="37"/>
      <c r="I31" s="37"/>
      <c r="J31" s="37"/>
      <c r="K31" s="37"/>
      <c r="L31" s="248">
        <v>0.21</v>
      </c>
      <c r="M31" s="249"/>
      <c r="N31" s="249"/>
      <c r="O31" s="249"/>
      <c r="P31" s="249"/>
      <c r="Q31" s="37"/>
      <c r="R31" s="37"/>
      <c r="S31" s="37"/>
      <c r="T31" s="37"/>
      <c r="U31" s="37"/>
      <c r="V31" s="37"/>
      <c r="W31" s="275">
        <f>ROUND(BD94, 2)</f>
        <v>0</v>
      </c>
      <c r="X31" s="249"/>
      <c r="Y31" s="249"/>
      <c r="Z31" s="249"/>
      <c r="AA31" s="249"/>
      <c r="AB31" s="249"/>
      <c r="AC31" s="249"/>
      <c r="AD31" s="249"/>
      <c r="AE31" s="249"/>
      <c r="AF31" s="37"/>
      <c r="AG31" s="37"/>
      <c r="AH31" s="37"/>
      <c r="AI31" s="37"/>
      <c r="AJ31" s="37"/>
      <c r="AK31" s="275">
        <v>0</v>
      </c>
      <c r="AL31" s="249"/>
      <c r="AM31" s="249"/>
      <c r="AN31" s="249"/>
      <c r="AO31" s="249"/>
      <c r="AP31" s="37"/>
      <c r="AQ31" s="37"/>
      <c r="AR31" s="38"/>
      <c r="BG31" s="278"/>
    </row>
    <row r="32" spans="1:71" s="3" customFormat="1" ht="14.45" hidden="1" customHeight="1">
      <c r="B32" s="36"/>
      <c r="C32" s="37"/>
      <c r="D32" s="37"/>
      <c r="E32" s="37"/>
      <c r="F32" s="26" t="s">
        <v>40</v>
      </c>
      <c r="G32" s="37"/>
      <c r="H32" s="37"/>
      <c r="I32" s="37"/>
      <c r="J32" s="37"/>
      <c r="K32" s="37"/>
      <c r="L32" s="248">
        <v>0.15</v>
      </c>
      <c r="M32" s="249"/>
      <c r="N32" s="249"/>
      <c r="O32" s="249"/>
      <c r="P32" s="249"/>
      <c r="Q32" s="37"/>
      <c r="R32" s="37"/>
      <c r="S32" s="37"/>
      <c r="T32" s="37"/>
      <c r="U32" s="37"/>
      <c r="V32" s="37"/>
      <c r="W32" s="275">
        <f>ROUND(BE94, 2)</f>
        <v>0</v>
      </c>
      <c r="X32" s="249"/>
      <c r="Y32" s="249"/>
      <c r="Z32" s="249"/>
      <c r="AA32" s="249"/>
      <c r="AB32" s="249"/>
      <c r="AC32" s="249"/>
      <c r="AD32" s="249"/>
      <c r="AE32" s="249"/>
      <c r="AF32" s="37"/>
      <c r="AG32" s="37"/>
      <c r="AH32" s="37"/>
      <c r="AI32" s="37"/>
      <c r="AJ32" s="37"/>
      <c r="AK32" s="275">
        <v>0</v>
      </c>
      <c r="AL32" s="249"/>
      <c r="AM32" s="249"/>
      <c r="AN32" s="249"/>
      <c r="AO32" s="249"/>
      <c r="AP32" s="37"/>
      <c r="AQ32" s="37"/>
      <c r="AR32" s="38"/>
      <c r="BG32" s="278"/>
    </row>
    <row r="33" spans="1:59" s="3" customFormat="1" ht="14.45" hidden="1" customHeight="1">
      <c r="B33" s="36"/>
      <c r="C33" s="37"/>
      <c r="D33" s="37"/>
      <c r="E33" s="37"/>
      <c r="F33" s="26" t="s">
        <v>41</v>
      </c>
      <c r="G33" s="37"/>
      <c r="H33" s="37"/>
      <c r="I33" s="37"/>
      <c r="J33" s="37"/>
      <c r="K33" s="37"/>
      <c r="L33" s="248">
        <v>0</v>
      </c>
      <c r="M33" s="249"/>
      <c r="N33" s="249"/>
      <c r="O33" s="249"/>
      <c r="P33" s="249"/>
      <c r="Q33" s="37"/>
      <c r="R33" s="37"/>
      <c r="S33" s="37"/>
      <c r="T33" s="37"/>
      <c r="U33" s="37"/>
      <c r="V33" s="37"/>
      <c r="W33" s="275">
        <f>ROUND(BF94, 2)</f>
        <v>0</v>
      </c>
      <c r="X33" s="249"/>
      <c r="Y33" s="249"/>
      <c r="Z33" s="249"/>
      <c r="AA33" s="249"/>
      <c r="AB33" s="249"/>
      <c r="AC33" s="249"/>
      <c r="AD33" s="249"/>
      <c r="AE33" s="249"/>
      <c r="AF33" s="37"/>
      <c r="AG33" s="37"/>
      <c r="AH33" s="37"/>
      <c r="AI33" s="37"/>
      <c r="AJ33" s="37"/>
      <c r="AK33" s="275">
        <v>0</v>
      </c>
      <c r="AL33" s="249"/>
      <c r="AM33" s="249"/>
      <c r="AN33" s="249"/>
      <c r="AO33" s="249"/>
      <c r="AP33" s="37"/>
      <c r="AQ33" s="37"/>
      <c r="AR33" s="38"/>
      <c r="BG33" s="278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77"/>
    </row>
    <row r="35" spans="1:59" s="2" customFormat="1" ht="25.9" customHeight="1">
      <c r="A35" s="30"/>
      <c r="B35" s="31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252" t="s">
        <v>44</v>
      </c>
      <c r="Y35" s="253"/>
      <c r="Z35" s="253"/>
      <c r="AA35" s="253"/>
      <c r="AB35" s="253"/>
      <c r="AC35" s="41"/>
      <c r="AD35" s="41"/>
      <c r="AE35" s="41"/>
      <c r="AF35" s="41"/>
      <c r="AG35" s="41"/>
      <c r="AH35" s="41"/>
      <c r="AI35" s="41"/>
      <c r="AJ35" s="41"/>
      <c r="AK35" s="254">
        <f>SUM(AK26:AK33)</f>
        <v>282994.8</v>
      </c>
      <c r="AL35" s="253"/>
      <c r="AM35" s="253"/>
      <c r="AN35" s="253"/>
      <c r="AO35" s="255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3"/>
      <c r="C49" s="44"/>
      <c r="D49" s="45" t="s">
        <v>45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46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0"/>
      <c r="B60" s="31"/>
      <c r="C60" s="32"/>
      <c r="D60" s="48" t="s">
        <v>47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48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47</v>
      </c>
      <c r="AI60" s="34"/>
      <c r="AJ60" s="34"/>
      <c r="AK60" s="34"/>
      <c r="AL60" s="34"/>
      <c r="AM60" s="48" t="s">
        <v>48</v>
      </c>
      <c r="AN60" s="34"/>
      <c r="AO60" s="34"/>
      <c r="AP60" s="32"/>
      <c r="AQ60" s="32"/>
      <c r="AR60" s="35"/>
      <c r="BG60" s="30"/>
    </row>
    <row r="61" spans="1:5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0"/>
      <c r="B64" s="31"/>
      <c r="C64" s="32"/>
      <c r="D64" s="45" t="s">
        <v>49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50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0"/>
      <c r="B75" s="31"/>
      <c r="C75" s="32"/>
      <c r="D75" s="48" t="s">
        <v>47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48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47</v>
      </c>
      <c r="AI75" s="34"/>
      <c r="AJ75" s="34"/>
      <c r="AK75" s="34"/>
      <c r="AL75" s="34"/>
      <c r="AM75" s="48" t="s">
        <v>48</v>
      </c>
      <c r="AN75" s="34"/>
      <c r="AO75" s="34"/>
      <c r="AP75" s="32"/>
      <c r="AQ75" s="32"/>
      <c r="AR75" s="35"/>
      <c r="BG75" s="30"/>
    </row>
    <row r="76" spans="1:59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20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6" t="s">
        <v>14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633190042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17</v>
      </c>
      <c r="D85" s="59"/>
      <c r="E85" s="59"/>
      <c r="F85" s="59"/>
      <c r="G85" s="59"/>
      <c r="H85" s="59"/>
      <c r="I85" s="59"/>
      <c r="J85" s="59"/>
      <c r="K85" s="59"/>
      <c r="L85" s="265" t="str">
        <f>K6</f>
        <v>Oprava traťového úseku Přerov - Chropyně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6" t="s">
        <v>21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23</v>
      </c>
      <c r="AJ87" s="32"/>
      <c r="AK87" s="32"/>
      <c r="AL87" s="32"/>
      <c r="AM87" s="267" t="str">
        <f>IF(AN8= "","",AN8)</f>
        <v/>
      </c>
      <c r="AN87" s="267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6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29</v>
      </c>
      <c r="AJ89" s="32"/>
      <c r="AK89" s="32"/>
      <c r="AL89" s="32"/>
      <c r="AM89" s="263" t="str">
        <f>IF(E17="","",E17)</f>
        <v xml:space="preserve"> </v>
      </c>
      <c r="AN89" s="264"/>
      <c r="AO89" s="264"/>
      <c r="AP89" s="264"/>
      <c r="AQ89" s="32"/>
      <c r="AR89" s="35"/>
      <c r="AS89" s="257" t="s">
        <v>52</v>
      </c>
      <c r="AT89" s="258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30"/>
    </row>
    <row r="90" spans="1:91" s="2" customFormat="1" ht="15.2" customHeight="1">
      <c r="A90" s="30"/>
      <c r="B90" s="31"/>
      <c r="C90" s="26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30</v>
      </c>
      <c r="AJ90" s="32"/>
      <c r="AK90" s="32"/>
      <c r="AL90" s="32"/>
      <c r="AM90" s="263" t="str">
        <f>IF(E20="","",E20)</f>
        <v xml:space="preserve"> </v>
      </c>
      <c r="AN90" s="264"/>
      <c r="AO90" s="264"/>
      <c r="AP90" s="264"/>
      <c r="AQ90" s="32"/>
      <c r="AR90" s="35"/>
      <c r="AS90" s="259"/>
      <c r="AT90" s="260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61"/>
      <c r="AT91" s="262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30"/>
    </row>
    <row r="92" spans="1:91" s="2" customFormat="1" ht="29.25" customHeight="1">
      <c r="A92" s="30"/>
      <c r="B92" s="31"/>
      <c r="C92" s="243" t="s">
        <v>53</v>
      </c>
      <c r="D92" s="244"/>
      <c r="E92" s="244"/>
      <c r="F92" s="244"/>
      <c r="G92" s="244"/>
      <c r="H92" s="68"/>
      <c r="I92" s="245" t="s">
        <v>54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51" t="s">
        <v>55</v>
      </c>
      <c r="AH92" s="244"/>
      <c r="AI92" s="244"/>
      <c r="AJ92" s="244"/>
      <c r="AK92" s="244"/>
      <c r="AL92" s="244"/>
      <c r="AM92" s="244"/>
      <c r="AN92" s="245" t="s">
        <v>56</v>
      </c>
      <c r="AO92" s="244"/>
      <c r="AP92" s="250"/>
      <c r="AQ92" s="69" t="s">
        <v>57</v>
      </c>
      <c r="AR92" s="35"/>
      <c r="AS92" s="70" t="s">
        <v>58</v>
      </c>
      <c r="AT92" s="71" t="s">
        <v>59</v>
      </c>
      <c r="AU92" s="71" t="s">
        <v>60</v>
      </c>
      <c r="AV92" s="71" t="s">
        <v>61</v>
      </c>
      <c r="AW92" s="71" t="s">
        <v>62</v>
      </c>
      <c r="AX92" s="71" t="s">
        <v>63</v>
      </c>
      <c r="AY92" s="71" t="s">
        <v>64</v>
      </c>
      <c r="AZ92" s="71" t="s">
        <v>65</v>
      </c>
      <c r="BA92" s="71" t="s">
        <v>66</v>
      </c>
      <c r="BB92" s="71" t="s">
        <v>67</v>
      </c>
      <c r="BC92" s="71" t="s">
        <v>68</v>
      </c>
      <c r="BD92" s="71" t="s">
        <v>69</v>
      </c>
      <c r="BE92" s="71" t="s">
        <v>70</v>
      </c>
      <c r="BF92" s="72" t="s">
        <v>71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30"/>
    </row>
    <row r="94" spans="1:91" s="6" customFormat="1" ht="32.450000000000003" customHeight="1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41">
        <f>ROUND(SUM(AG95:AG97),2)</f>
        <v>233880</v>
      </c>
      <c r="AH94" s="241"/>
      <c r="AI94" s="241"/>
      <c r="AJ94" s="241"/>
      <c r="AK94" s="241"/>
      <c r="AL94" s="241"/>
      <c r="AM94" s="241"/>
      <c r="AN94" s="242">
        <f>SUM(AG94,AV94)</f>
        <v>282994.8</v>
      </c>
      <c r="AO94" s="242"/>
      <c r="AP94" s="242"/>
      <c r="AQ94" s="80" t="s">
        <v>1</v>
      </c>
      <c r="AR94" s="81"/>
      <c r="AS94" s="82">
        <f>ROUND(SUM(AS95:AS97),2)</f>
        <v>233880</v>
      </c>
      <c r="AT94" s="83">
        <f>ROUND(SUM(AT95:AT97),2)</f>
        <v>0</v>
      </c>
      <c r="AU94" s="84">
        <f>ROUND(SUM(AU95:AU97),2)</f>
        <v>0</v>
      </c>
      <c r="AV94" s="84">
        <f>ROUND(SUM(AX94:AY94),2)</f>
        <v>49114.8</v>
      </c>
      <c r="AW94" s="85">
        <f>ROUND(SUM(AW95:AW97),5)</f>
        <v>0</v>
      </c>
      <c r="AX94" s="84">
        <f>ROUND(BB94*L29,2)</f>
        <v>49114.8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>ROUND(SUM(BB95:BB97),2)</f>
        <v>233880</v>
      </c>
      <c r="BC94" s="84">
        <f>ROUND(SUM(BC95:BC97),2)</f>
        <v>0</v>
      </c>
      <c r="BD94" s="84">
        <f>ROUND(SUM(BD95:BD97),2)</f>
        <v>0</v>
      </c>
      <c r="BE94" s="84">
        <f>ROUND(SUM(BE95:BE97),2)</f>
        <v>0</v>
      </c>
      <c r="BF94" s="86">
        <f>ROUND(SUM(BF95:BF97),2)</f>
        <v>0</v>
      </c>
      <c r="BS94" s="87" t="s">
        <v>73</v>
      </c>
      <c r="BT94" s="87" t="s">
        <v>74</v>
      </c>
      <c r="BU94" s="88" t="s">
        <v>75</v>
      </c>
      <c r="BV94" s="87" t="s">
        <v>76</v>
      </c>
      <c r="BW94" s="87" t="s">
        <v>6</v>
      </c>
      <c r="BX94" s="87" t="s">
        <v>77</v>
      </c>
      <c r="CL94" s="87" t="s">
        <v>1</v>
      </c>
    </row>
    <row r="95" spans="1:91" s="7" customFormat="1" ht="27" customHeight="1">
      <c r="A95" s="89" t="s">
        <v>78</v>
      </c>
      <c r="B95" s="90"/>
      <c r="C95" s="91"/>
      <c r="D95" s="240" t="s">
        <v>79</v>
      </c>
      <c r="E95" s="240"/>
      <c r="F95" s="240"/>
      <c r="G95" s="240"/>
      <c r="H95" s="240"/>
      <c r="I95" s="92"/>
      <c r="J95" s="240" t="s">
        <v>80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46">
        <f>'PS 01 - Úprava zabezpečov...'!K32</f>
        <v>0</v>
      </c>
      <c r="AH95" s="247"/>
      <c r="AI95" s="247"/>
      <c r="AJ95" s="247"/>
      <c r="AK95" s="247"/>
      <c r="AL95" s="247"/>
      <c r="AM95" s="247"/>
      <c r="AN95" s="246">
        <f>SUM(AG95,AV95)</f>
        <v>0</v>
      </c>
      <c r="AO95" s="247"/>
      <c r="AP95" s="247"/>
      <c r="AQ95" s="93" t="s">
        <v>81</v>
      </c>
      <c r="AR95" s="94"/>
      <c r="AS95" s="95">
        <f>'PS 01 - Úprava zabezpečov...'!K30</f>
        <v>0</v>
      </c>
      <c r="AT95" s="96">
        <f>'PS 01 - Úprava zabezpečov...'!K31</f>
        <v>0</v>
      </c>
      <c r="AU95" s="96">
        <v>0</v>
      </c>
      <c r="AV95" s="96">
        <f>ROUND(SUM(AX95:AY95),2)</f>
        <v>0</v>
      </c>
      <c r="AW95" s="97">
        <f>'PS 01 - Úprava zabezpečov...'!T119</f>
        <v>0</v>
      </c>
      <c r="AX95" s="96">
        <f>'PS 01 - Úprava zabezpečov...'!K35</f>
        <v>0</v>
      </c>
      <c r="AY95" s="96">
        <f>'PS 01 - Úprava zabezpečov...'!K36</f>
        <v>0</v>
      </c>
      <c r="AZ95" s="96">
        <f>'PS 01 - Úprava zabezpečov...'!K37</f>
        <v>0</v>
      </c>
      <c r="BA95" s="96">
        <f>'PS 01 - Úprava zabezpečov...'!K38</f>
        <v>0</v>
      </c>
      <c r="BB95" s="96">
        <f>'PS 01 - Úprava zabezpečov...'!F35</f>
        <v>0</v>
      </c>
      <c r="BC95" s="96">
        <f>'PS 01 - Úprava zabezpečov...'!F36</f>
        <v>0</v>
      </c>
      <c r="BD95" s="96">
        <f>'PS 01 - Úprava zabezpečov...'!F37</f>
        <v>0</v>
      </c>
      <c r="BE95" s="96">
        <f>'PS 01 - Úprava zabezpečov...'!F38</f>
        <v>0</v>
      </c>
      <c r="BF95" s="98">
        <f>'PS 01 - Úprava zabezpečov...'!F39</f>
        <v>0</v>
      </c>
      <c r="BT95" s="99" t="s">
        <v>82</v>
      </c>
      <c r="BV95" s="99" t="s">
        <v>76</v>
      </c>
      <c r="BW95" s="99" t="s">
        <v>83</v>
      </c>
      <c r="BX95" s="99" t="s">
        <v>6</v>
      </c>
      <c r="CL95" s="99" t="s">
        <v>1</v>
      </c>
      <c r="CM95" s="99" t="s">
        <v>84</v>
      </c>
    </row>
    <row r="96" spans="1:91" s="7" customFormat="1" ht="27" customHeight="1">
      <c r="A96" s="89" t="s">
        <v>78</v>
      </c>
      <c r="B96" s="90"/>
      <c r="C96" s="91"/>
      <c r="D96" s="240" t="s">
        <v>85</v>
      </c>
      <c r="E96" s="240"/>
      <c r="F96" s="240"/>
      <c r="G96" s="240"/>
      <c r="H96" s="240"/>
      <c r="I96" s="92"/>
      <c r="J96" s="240" t="s">
        <v>86</v>
      </c>
      <c r="K96" s="240"/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46">
        <f>'PS 02 - Úprava zabezpečov...'!K32</f>
        <v>0</v>
      </c>
      <c r="AH96" s="247"/>
      <c r="AI96" s="247"/>
      <c r="AJ96" s="247"/>
      <c r="AK96" s="247"/>
      <c r="AL96" s="247"/>
      <c r="AM96" s="247"/>
      <c r="AN96" s="246">
        <f>SUM(AG96,AV96)</f>
        <v>0</v>
      </c>
      <c r="AO96" s="247"/>
      <c r="AP96" s="247"/>
      <c r="AQ96" s="93" t="s">
        <v>81</v>
      </c>
      <c r="AR96" s="94"/>
      <c r="AS96" s="95">
        <f>'PS 02 - Úprava zabezpečov...'!K30</f>
        <v>0</v>
      </c>
      <c r="AT96" s="96">
        <f>'PS 02 - Úprava zabezpečov...'!K31</f>
        <v>0</v>
      </c>
      <c r="AU96" s="96">
        <v>0</v>
      </c>
      <c r="AV96" s="96">
        <f>ROUND(SUM(AX96:AY96),2)</f>
        <v>0</v>
      </c>
      <c r="AW96" s="97">
        <f>'PS 02 - Úprava zabezpečov...'!T117</f>
        <v>0</v>
      </c>
      <c r="AX96" s="96">
        <f>'PS 02 - Úprava zabezpečov...'!K35</f>
        <v>0</v>
      </c>
      <c r="AY96" s="96">
        <f>'PS 02 - Úprava zabezpečov...'!K36</f>
        <v>0</v>
      </c>
      <c r="AZ96" s="96">
        <f>'PS 02 - Úprava zabezpečov...'!K37</f>
        <v>0</v>
      </c>
      <c r="BA96" s="96">
        <f>'PS 02 - Úprava zabezpečov...'!K38</f>
        <v>0</v>
      </c>
      <c r="BB96" s="96">
        <f>'PS 02 - Úprava zabezpečov...'!F35</f>
        <v>0</v>
      </c>
      <c r="BC96" s="96">
        <f>'PS 02 - Úprava zabezpečov...'!F36</f>
        <v>0</v>
      </c>
      <c r="BD96" s="96">
        <f>'PS 02 - Úprava zabezpečov...'!F37</f>
        <v>0</v>
      </c>
      <c r="BE96" s="96">
        <f>'PS 02 - Úprava zabezpečov...'!F38</f>
        <v>0</v>
      </c>
      <c r="BF96" s="98">
        <f>'PS 02 - Úprava zabezpečov...'!F39</f>
        <v>0</v>
      </c>
      <c r="BT96" s="99" t="s">
        <v>82</v>
      </c>
      <c r="BV96" s="99" t="s">
        <v>76</v>
      </c>
      <c r="BW96" s="99" t="s">
        <v>87</v>
      </c>
      <c r="BX96" s="99" t="s">
        <v>6</v>
      </c>
      <c r="CL96" s="99" t="s">
        <v>1</v>
      </c>
      <c r="CM96" s="99" t="s">
        <v>84</v>
      </c>
    </row>
    <row r="97" spans="1:91" s="7" customFormat="1" ht="27" customHeight="1">
      <c r="A97" s="89" t="s">
        <v>78</v>
      </c>
      <c r="B97" s="90"/>
      <c r="C97" s="91"/>
      <c r="D97" s="240" t="s">
        <v>88</v>
      </c>
      <c r="E97" s="240"/>
      <c r="F97" s="240"/>
      <c r="G97" s="240"/>
      <c r="H97" s="240"/>
      <c r="I97" s="92"/>
      <c r="J97" s="240" t="s">
        <v>89</v>
      </c>
      <c r="K97" s="240"/>
      <c r="L97" s="240"/>
      <c r="M97" s="240"/>
      <c r="N97" s="240"/>
      <c r="O97" s="240"/>
      <c r="P97" s="240"/>
      <c r="Q97" s="240"/>
      <c r="R97" s="240"/>
      <c r="S97" s="240"/>
      <c r="T97" s="240"/>
      <c r="U97" s="240"/>
      <c r="V97" s="240"/>
      <c r="W97" s="240"/>
      <c r="X97" s="240"/>
      <c r="Y97" s="240"/>
      <c r="Z97" s="240"/>
      <c r="AA97" s="240"/>
      <c r="AB97" s="240"/>
      <c r="AC97" s="240"/>
      <c r="AD97" s="240"/>
      <c r="AE97" s="240"/>
      <c r="AF97" s="240"/>
      <c r="AG97" s="246">
        <f>'PS 03 - Úprava zabezpečov...'!K32</f>
        <v>233880</v>
      </c>
      <c r="AH97" s="247"/>
      <c r="AI97" s="247"/>
      <c r="AJ97" s="247"/>
      <c r="AK97" s="247"/>
      <c r="AL97" s="247"/>
      <c r="AM97" s="247"/>
      <c r="AN97" s="246">
        <f>SUM(AG97,AV97)</f>
        <v>282994.8</v>
      </c>
      <c r="AO97" s="247"/>
      <c r="AP97" s="247"/>
      <c r="AQ97" s="93" t="s">
        <v>81</v>
      </c>
      <c r="AR97" s="94"/>
      <c r="AS97" s="100">
        <f>'PS 03 - Úprava zabezpečov...'!K30</f>
        <v>233880</v>
      </c>
      <c r="AT97" s="101">
        <f>'PS 03 - Úprava zabezpečov...'!K31</f>
        <v>0</v>
      </c>
      <c r="AU97" s="101">
        <v>0</v>
      </c>
      <c r="AV97" s="101">
        <f>ROUND(SUM(AX97:AY97),2)</f>
        <v>49114.8</v>
      </c>
      <c r="AW97" s="102">
        <f>'PS 03 - Úprava zabezpečov...'!T119</f>
        <v>0</v>
      </c>
      <c r="AX97" s="101">
        <f>'PS 03 - Úprava zabezpečov...'!K35</f>
        <v>49114.8</v>
      </c>
      <c r="AY97" s="101">
        <f>'PS 03 - Úprava zabezpečov...'!K36</f>
        <v>0</v>
      </c>
      <c r="AZ97" s="101">
        <f>'PS 03 - Úprava zabezpečov...'!K37</f>
        <v>0</v>
      </c>
      <c r="BA97" s="101">
        <f>'PS 03 - Úprava zabezpečov...'!K38</f>
        <v>0</v>
      </c>
      <c r="BB97" s="101">
        <f>'PS 03 - Úprava zabezpečov...'!F35</f>
        <v>233880</v>
      </c>
      <c r="BC97" s="101">
        <f>'PS 03 - Úprava zabezpečov...'!F36</f>
        <v>0</v>
      </c>
      <c r="BD97" s="101">
        <f>'PS 03 - Úprava zabezpečov...'!F37</f>
        <v>0</v>
      </c>
      <c r="BE97" s="101">
        <f>'PS 03 - Úprava zabezpečov...'!F38</f>
        <v>0</v>
      </c>
      <c r="BF97" s="103">
        <f>'PS 03 - Úprava zabezpečov...'!F39</f>
        <v>0</v>
      </c>
      <c r="BT97" s="99" t="s">
        <v>82</v>
      </c>
      <c r="BV97" s="99" t="s">
        <v>76</v>
      </c>
      <c r="BW97" s="99" t="s">
        <v>90</v>
      </c>
      <c r="BX97" s="99" t="s">
        <v>6</v>
      </c>
      <c r="CL97" s="99" t="s">
        <v>1</v>
      </c>
      <c r="CM97" s="99" t="s">
        <v>84</v>
      </c>
    </row>
    <row r="98" spans="1:91" s="2" customFormat="1" ht="30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5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</row>
    <row r="99" spans="1:9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35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</row>
  </sheetData>
  <sheetProtection algorithmName="SHA-512" hashValue="RJbF5LdQBgCBc5T5i2Daxb0G9Eb3yvOl23cLVxsXgwawN0zdc9hvzW9s4QN8Hq/9npN82Xuy5R62c5E7uivTNQ==" saltValue="L9J2gIFzjX6rP2kRHy9iKaJ0u3MwdxEzjoyXgf89zxauYWyOIIrJNOtJvcf+MymOVogf2xD1mn+462FgBj3c6A==" spinCount="100000" sheet="1" objects="1" scenarios="1" formatColumns="0" formatRows="0"/>
  <mergeCells count="50">
    <mergeCell ref="AK33:AO33"/>
    <mergeCell ref="AK26:AO26"/>
    <mergeCell ref="W29:AE29"/>
    <mergeCell ref="AK29:AO29"/>
    <mergeCell ref="W30:AE30"/>
    <mergeCell ref="AK30:AO30"/>
    <mergeCell ref="AR2:BG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4:AP94"/>
    <mergeCell ref="C92:G92"/>
    <mergeCell ref="I92:AF92"/>
    <mergeCell ref="D95:H95"/>
    <mergeCell ref="J95:AF95"/>
    <mergeCell ref="AN95:AP95"/>
    <mergeCell ref="AG95:AM95"/>
    <mergeCell ref="D96:H96"/>
    <mergeCell ref="J96:AF96"/>
    <mergeCell ref="D97:H97"/>
    <mergeCell ref="J97:AF97"/>
    <mergeCell ref="AG94:AM94"/>
  </mergeCells>
  <hyperlinks>
    <hyperlink ref="A95" location="'PS 01 - Úprava zabezpečov...'!C2" display="/"/>
    <hyperlink ref="A96" location="'PS 02 - Úprava zabezpečov...'!C2" display="/"/>
    <hyperlink ref="A97" location="'PS 03 - Úprava zabezpečo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opLeftCell="A115" workbookViewId="0">
      <selection activeCell="I136" sqref="I13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83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84</v>
      </c>
    </row>
    <row r="4" spans="1:46" s="1" customFormat="1" ht="24.95" customHeight="1">
      <c r="B4" s="17"/>
      <c r="D4" s="108" t="s">
        <v>91</v>
      </c>
      <c r="I4" s="104"/>
      <c r="J4" s="104"/>
      <c r="M4" s="17"/>
      <c r="N4" s="109" t="s">
        <v>11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17</v>
      </c>
      <c r="I6" s="104"/>
      <c r="J6" s="104"/>
      <c r="M6" s="17"/>
    </row>
    <row r="7" spans="1:46" s="1" customFormat="1" ht="16.5" customHeight="1">
      <c r="B7" s="17"/>
      <c r="E7" s="284" t="str">
        <f>'Rekapitulace stavby'!K6</f>
        <v>Oprava traťového úseku Přerov - Chropyně</v>
      </c>
      <c r="F7" s="285"/>
      <c r="G7" s="285"/>
      <c r="H7" s="285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92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6" t="s">
        <v>93</v>
      </c>
      <c r="F9" s="287"/>
      <c r="G9" s="287"/>
      <c r="H9" s="287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19</v>
      </c>
      <c r="E11" s="30"/>
      <c r="F11" s="112" t="s">
        <v>1</v>
      </c>
      <c r="G11" s="30"/>
      <c r="H11" s="30"/>
      <c r="I11" s="113" t="s">
        <v>20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21</v>
      </c>
      <c r="E12" s="30"/>
      <c r="F12" s="112" t="s">
        <v>22</v>
      </c>
      <c r="G12" s="30"/>
      <c r="H12" s="30"/>
      <c r="I12" s="113" t="s">
        <v>23</v>
      </c>
      <c r="J12" s="115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24</v>
      </c>
      <c r="E14" s="30"/>
      <c r="F14" s="30"/>
      <c r="G14" s="30"/>
      <c r="H14" s="30"/>
      <c r="I14" s="113" t="s">
        <v>25</v>
      </c>
      <c r="J14" s="114" t="str">
        <f>IF('Rekapitulace stavby'!AN10="","",'Rekapitulace stavby'!AN10)</f>
        <v/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tr">
        <f>IF('Rekapitulace stavby'!E11="","",'Rekapitulace stavby'!E11)</f>
        <v xml:space="preserve"> </v>
      </c>
      <c r="F15" s="30"/>
      <c r="G15" s="30"/>
      <c r="H15" s="30"/>
      <c r="I15" s="113" t="s">
        <v>26</v>
      </c>
      <c r="J15" s="114" t="str">
        <f>IF('Rekapitulace stavby'!AN11="","",'Rekapitulace stavby'!AN11)</f>
        <v/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25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88" t="str">
        <f>'Rekapitulace stavby'!E14</f>
        <v>Vyplň údaj</v>
      </c>
      <c r="F18" s="289"/>
      <c r="G18" s="289"/>
      <c r="H18" s="289"/>
      <c r="I18" s="113" t="s">
        <v>26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25</v>
      </c>
      <c r="J20" s="114" t="str">
        <f>IF('Rekapitulace stavby'!AN16="","",'Rekapitulace stavby'!AN16)</f>
        <v/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tr">
        <f>IF('Rekapitulace stavby'!E17="","",'Rekapitulace stavby'!E17)</f>
        <v xml:space="preserve"> </v>
      </c>
      <c r="F21" s="30"/>
      <c r="G21" s="30"/>
      <c r="H21" s="30"/>
      <c r="I21" s="113" t="s">
        <v>26</v>
      </c>
      <c r="J21" s="114" t="str">
        <f>IF('Rekapitulace stavby'!AN17="","",'Rekapitulace stavby'!AN17)</f>
        <v/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30</v>
      </c>
      <c r="E23" s="30"/>
      <c r="F23" s="30"/>
      <c r="G23" s="30"/>
      <c r="H23" s="30"/>
      <c r="I23" s="113" t="s">
        <v>25</v>
      </c>
      <c r="J23" s="114" t="str">
        <f>IF('Rekapitulace stavby'!AN19="","",'Rekapitulace stavby'!AN19)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tr">
        <f>IF('Rekapitulace stavby'!E20="","",'Rekapitulace stavby'!E20)</f>
        <v xml:space="preserve"> </v>
      </c>
      <c r="F24" s="30"/>
      <c r="G24" s="30"/>
      <c r="H24" s="30"/>
      <c r="I24" s="113" t="s">
        <v>26</v>
      </c>
      <c r="J24" s="114" t="str">
        <f>IF('Rekapitulace stavby'!AN20="","",'Rekapitulace stavby'!AN20)</f>
        <v/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31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90" t="s">
        <v>1</v>
      </c>
      <c r="F27" s="290"/>
      <c r="G27" s="290"/>
      <c r="H27" s="290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94</v>
      </c>
      <c r="F30" s="30"/>
      <c r="G30" s="30"/>
      <c r="H30" s="30"/>
      <c r="I30" s="111"/>
      <c r="J30" s="111"/>
      <c r="K30" s="12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95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32</v>
      </c>
      <c r="E32" s="30"/>
      <c r="F32" s="30"/>
      <c r="G32" s="30"/>
      <c r="H32" s="30"/>
      <c r="I32" s="111"/>
      <c r="J32" s="111"/>
      <c r="K32" s="124">
        <f>ROUND(K119,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34</v>
      </c>
      <c r="G34" s="30"/>
      <c r="H34" s="30"/>
      <c r="I34" s="126" t="s">
        <v>33</v>
      </c>
      <c r="J34" s="111"/>
      <c r="K34" s="125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36</v>
      </c>
      <c r="E35" s="110" t="s">
        <v>37</v>
      </c>
      <c r="F35" s="122">
        <f>ROUND((SUM(BE119:BE185)),  2)</f>
        <v>0</v>
      </c>
      <c r="G35" s="30"/>
      <c r="H35" s="30"/>
      <c r="I35" s="128">
        <v>0.21</v>
      </c>
      <c r="J35" s="111"/>
      <c r="K35" s="122">
        <f>ROUND(((SUM(BE119:BE185))*I35),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38</v>
      </c>
      <c r="F36" s="122">
        <f>ROUND((SUM(BF119:BF185)),  2)</f>
        <v>0</v>
      </c>
      <c r="G36" s="30"/>
      <c r="H36" s="30"/>
      <c r="I36" s="128">
        <v>0.15</v>
      </c>
      <c r="J36" s="111"/>
      <c r="K36" s="122">
        <f>ROUND(((SUM(BF119:BF185))*I36),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39</v>
      </c>
      <c r="F37" s="122">
        <f>ROUND((SUM(BG119:BG185)),  2)</f>
        <v>0</v>
      </c>
      <c r="G37" s="30"/>
      <c r="H37" s="30"/>
      <c r="I37" s="128">
        <v>0.21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40</v>
      </c>
      <c r="F38" s="122">
        <f>ROUND((SUM(BH119:BH185)),  2)</f>
        <v>0</v>
      </c>
      <c r="G38" s="30"/>
      <c r="H38" s="30"/>
      <c r="I38" s="128">
        <v>0.15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41</v>
      </c>
      <c r="F39" s="122">
        <f>ROUND((SUM(BI119:BI185)),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42</v>
      </c>
      <c r="E41" s="131"/>
      <c r="F41" s="131"/>
      <c r="G41" s="132" t="s">
        <v>43</v>
      </c>
      <c r="H41" s="133" t="s">
        <v>44</v>
      </c>
      <c r="I41" s="134"/>
      <c r="J41" s="134"/>
      <c r="K41" s="135">
        <f>SUM(K32:K39)</f>
        <v>0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45</v>
      </c>
      <c r="E50" s="138"/>
      <c r="F50" s="138"/>
      <c r="G50" s="137" t="s">
        <v>46</v>
      </c>
      <c r="H50" s="138"/>
      <c r="I50" s="139"/>
      <c r="J50" s="139"/>
      <c r="K50" s="138"/>
      <c r="L50" s="138"/>
      <c r="M50" s="47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30"/>
      <c r="B61" s="35"/>
      <c r="C61" s="30"/>
      <c r="D61" s="140" t="s">
        <v>47</v>
      </c>
      <c r="E61" s="141"/>
      <c r="F61" s="142" t="s">
        <v>48</v>
      </c>
      <c r="G61" s="140" t="s">
        <v>47</v>
      </c>
      <c r="H61" s="141"/>
      <c r="I61" s="143"/>
      <c r="J61" s="144" t="s">
        <v>48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30"/>
      <c r="B65" s="35"/>
      <c r="C65" s="30"/>
      <c r="D65" s="137" t="s">
        <v>49</v>
      </c>
      <c r="E65" s="145"/>
      <c r="F65" s="145"/>
      <c r="G65" s="137" t="s">
        <v>50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30"/>
      <c r="B76" s="35"/>
      <c r="C76" s="30"/>
      <c r="D76" s="140" t="s">
        <v>47</v>
      </c>
      <c r="E76" s="141"/>
      <c r="F76" s="142" t="s">
        <v>48</v>
      </c>
      <c r="G76" s="140" t="s">
        <v>47</v>
      </c>
      <c r="H76" s="141"/>
      <c r="I76" s="143"/>
      <c r="J76" s="144" t="s">
        <v>48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96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82" t="str">
        <f>E7</f>
        <v>Oprava traťového úseku Přerov - Chropyně</v>
      </c>
      <c r="F85" s="283"/>
      <c r="G85" s="283"/>
      <c r="H85" s="283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92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65" t="str">
        <f>E9</f>
        <v>PS 01 - Úprava zabezpečovacího zařízení - Chropyně - Věžky</v>
      </c>
      <c r="F87" s="281"/>
      <c r="G87" s="281"/>
      <c r="H87" s="281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 xml:space="preserve"> </v>
      </c>
      <c r="G89" s="32"/>
      <c r="H89" s="32"/>
      <c r="I89" s="113" t="s">
        <v>23</v>
      </c>
      <c r="J89" s="115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24</v>
      </c>
      <c r="D91" s="32"/>
      <c r="E91" s="32"/>
      <c r="F91" s="24" t="str">
        <f>E15</f>
        <v xml:space="preserve"> </v>
      </c>
      <c r="G91" s="32"/>
      <c r="H91" s="32"/>
      <c r="I91" s="113" t="s">
        <v>29</v>
      </c>
      <c r="J91" s="153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13" t="s">
        <v>30</v>
      </c>
      <c r="J92" s="153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97</v>
      </c>
      <c r="D94" s="155"/>
      <c r="E94" s="155"/>
      <c r="F94" s="155"/>
      <c r="G94" s="155"/>
      <c r="H94" s="155"/>
      <c r="I94" s="156" t="s">
        <v>98</v>
      </c>
      <c r="J94" s="156" t="s">
        <v>99</v>
      </c>
      <c r="K94" s="157" t="s">
        <v>100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101</v>
      </c>
      <c r="D96" s="32"/>
      <c r="E96" s="32"/>
      <c r="F96" s="32"/>
      <c r="G96" s="32"/>
      <c r="H96" s="32"/>
      <c r="I96" s="159">
        <f>Q119</f>
        <v>0</v>
      </c>
      <c r="J96" s="159">
        <f>R119</f>
        <v>0</v>
      </c>
      <c r="K96" s="79">
        <f>K119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102</v>
      </c>
    </row>
    <row r="97" spans="1:31" s="9" customFormat="1" ht="24.95" customHeight="1">
      <c r="B97" s="160"/>
      <c r="C97" s="161"/>
      <c r="D97" s="162" t="s">
        <v>103</v>
      </c>
      <c r="E97" s="163"/>
      <c r="F97" s="163"/>
      <c r="G97" s="163"/>
      <c r="H97" s="163"/>
      <c r="I97" s="164">
        <f>Q138</f>
        <v>0</v>
      </c>
      <c r="J97" s="164">
        <f>R138</f>
        <v>0</v>
      </c>
      <c r="K97" s="165">
        <f>K138</f>
        <v>0</v>
      </c>
      <c r="L97" s="161"/>
      <c r="M97" s="166"/>
    </row>
    <row r="98" spans="1:31" s="10" customFormat="1" ht="19.899999999999999" customHeight="1">
      <c r="B98" s="167"/>
      <c r="C98" s="168"/>
      <c r="D98" s="169" t="s">
        <v>104</v>
      </c>
      <c r="E98" s="170"/>
      <c r="F98" s="170"/>
      <c r="G98" s="170"/>
      <c r="H98" s="170"/>
      <c r="I98" s="171">
        <f>Q139</f>
        <v>0</v>
      </c>
      <c r="J98" s="171">
        <f>R139</f>
        <v>0</v>
      </c>
      <c r="K98" s="172">
        <f>K139</f>
        <v>0</v>
      </c>
      <c r="L98" s="168"/>
      <c r="M98" s="173"/>
    </row>
    <row r="99" spans="1:31" s="9" customFormat="1" ht="24.95" customHeight="1">
      <c r="B99" s="160"/>
      <c r="C99" s="161"/>
      <c r="D99" s="162" t="s">
        <v>105</v>
      </c>
      <c r="E99" s="163"/>
      <c r="F99" s="163"/>
      <c r="G99" s="163"/>
      <c r="H99" s="163"/>
      <c r="I99" s="164">
        <f>Q152</f>
        <v>0</v>
      </c>
      <c r="J99" s="164">
        <f>R152</f>
        <v>0</v>
      </c>
      <c r="K99" s="165">
        <f>K152</f>
        <v>0</v>
      </c>
      <c r="L99" s="161"/>
      <c r="M99" s="166"/>
    </row>
    <row r="100" spans="1:31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11"/>
      <c r="J100" s="111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49"/>
      <c r="J101" s="149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52"/>
      <c r="J105" s="152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20" t="s">
        <v>106</v>
      </c>
      <c r="D106" s="32"/>
      <c r="E106" s="32"/>
      <c r="F106" s="32"/>
      <c r="G106" s="32"/>
      <c r="H106" s="32"/>
      <c r="I106" s="111"/>
      <c r="J106" s="111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11"/>
      <c r="J107" s="111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11"/>
      <c r="J108" s="111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82" t="str">
        <f>E7</f>
        <v>Oprava traťového úseku Přerov - Chropyně</v>
      </c>
      <c r="F109" s="283"/>
      <c r="G109" s="283"/>
      <c r="H109" s="283"/>
      <c r="I109" s="111"/>
      <c r="J109" s="111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6" t="s">
        <v>92</v>
      </c>
      <c r="D110" s="32"/>
      <c r="E110" s="32"/>
      <c r="F110" s="32"/>
      <c r="G110" s="32"/>
      <c r="H110" s="32"/>
      <c r="I110" s="111"/>
      <c r="J110" s="111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65" t="str">
        <f>E9</f>
        <v>PS 01 - Úprava zabezpečovacího zařízení - Chropyně - Věžky</v>
      </c>
      <c r="F111" s="281"/>
      <c r="G111" s="281"/>
      <c r="H111" s="281"/>
      <c r="I111" s="111"/>
      <c r="J111" s="111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111"/>
      <c r="J112" s="111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21</v>
      </c>
      <c r="D113" s="32"/>
      <c r="E113" s="32"/>
      <c r="F113" s="24" t="str">
        <f>F12</f>
        <v xml:space="preserve"> </v>
      </c>
      <c r="G113" s="32"/>
      <c r="H113" s="32"/>
      <c r="I113" s="113" t="s">
        <v>23</v>
      </c>
      <c r="J113" s="115">
        <f>IF(J12="","",J12)</f>
        <v>0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11"/>
      <c r="J114" s="111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6" t="s">
        <v>24</v>
      </c>
      <c r="D115" s="32"/>
      <c r="E115" s="32"/>
      <c r="F115" s="24" t="str">
        <f>E15</f>
        <v xml:space="preserve"> </v>
      </c>
      <c r="G115" s="32"/>
      <c r="H115" s="32"/>
      <c r="I115" s="113" t="s">
        <v>29</v>
      </c>
      <c r="J115" s="153" t="str">
        <f>E21</f>
        <v xml:space="preserve"> 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6" t="s">
        <v>27</v>
      </c>
      <c r="D116" s="32"/>
      <c r="E116" s="32"/>
      <c r="F116" s="24" t="str">
        <f>IF(E18="","",E18)</f>
        <v>Vyplň údaj</v>
      </c>
      <c r="G116" s="32"/>
      <c r="H116" s="32"/>
      <c r="I116" s="113" t="s">
        <v>30</v>
      </c>
      <c r="J116" s="153" t="str">
        <f>E24</f>
        <v xml:space="preserve"> </v>
      </c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2"/>
      <c r="D117" s="32"/>
      <c r="E117" s="32"/>
      <c r="F117" s="32"/>
      <c r="G117" s="32"/>
      <c r="H117" s="32"/>
      <c r="I117" s="111"/>
      <c r="J117" s="111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74"/>
      <c r="B118" s="175"/>
      <c r="C118" s="176" t="s">
        <v>107</v>
      </c>
      <c r="D118" s="177" t="s">
        <v>57</v>
      </c>
      <c r="E118" s="177" t="s">
        <v>53</v>
      </c>
      <c r="F118" s="177" t="s">
        <v>54</v>
      </c>
      <c r="G118" s="177" t="s">
        <v>108</v>
      </c>
      <c r="H118" s="177" t="s">
        <v>109</v>
      </c>
      <c r="I118" s="178" t="s">
        <v>110</v>
      </c>
      <c r="J118" s="178" t="s">
        <v>111</v>
      </c>
      <c r="K118" s="179" t="s">
        <v>100</v>
      </c>
      <c r="L118" s="180" t="s">
        <v>112</v>
      </c>
      <c r="M118" s="181"/>
      <c r="N118" s="70" t="s">
        <v>1</v>
      </c>
      <c r="O118" s="71" t="s">
        <v>36</v>
      </c>
      <c r="P118" s="71" t="s">
        <v>113</v>
      </c>
      <c r="Q118" s="71" t="s">
        <v>114</v>
      </c>
      <c r="R118" s="71" t="s">
        <v>115</v>
      </c>
      <c r="S118" s="71" t="s">
        <v>116</v>
      </c>
      <c r="T118" s="71" t="s">
        <v>117</v>
      </c>
      <c r="U118" s="71" t="s">
        <v>118</v>
      </c>
      <c r="V118" s="71" t="s">
        <v>119</v>
      </c>
      <c r="W118" s="71" t="s">
        <v>120</v>
      </c>
      <c r="X118" s="72" t="s">
        <v>121</v>
      </c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0"/>
      <c r="B119" s="31"/>
      <c r="C119" s="77" t="s">
        <v>122</v>
      </c>
      <c r="D119" s="32"/>
      <c r="E119" s="32"/>
      <c r="F119" s="32"/>
      <c r="G119" s="32"/>
      <c r="H119" s="32"/>
      <c r="I119" s="111"/>
      <c r="J119" s="111"/>
      <c r="K119" s="182">
        <f>BK119</f>
        <v>0</v>
      </c>
      <c r="L119" s="32"/>
      <c r="M119" s="35"/>
      <c r="N119" s="73"/>
      <c r="O119" s="183"/>
      <c r="P119" s="74"/>
      <c r="Q119" s="184">
        <f>Q120+SUM(Q121:Q138)+Q152</f>
        <v>0</v>
      </c>
      <c r="R119" s="184">
        <f>R120+SUM(R121:R138)+R152</f>
        <v>0</v>
      </c>
      <c r="S119" s="74"/>
      <c r="T119" s="185">
        <f>T120+SUM(T121:T138)+T152</f>
        <v>0</v>
      </c>
      <c r="U119" s="74"/>
      <c r="V119" s="185">
        <f>V120+SUM(V121:V138)+V152</f>
        <v>0</v>
      </c>
      <c r="W119" s="74"/>
      <c r="X119" s="186">
        <f>X120+SUM(X121:X138)+X152</f>
        <v>0</v>
      </c>
      <c r="Y119" s="30"/>
      <c r="Z119" s="30"/>
      <c r="AA119" s="30"/>
      <c r="AB119" s="30"/>
      <c r="AC119" s="30"/>
      <c r="AD119" s="30"/>
      <c r="AE119" s="30"/>
      <c r="AT119" s="14" t="s">
        <v>73</v>
      </c>
      <c r="AU119" s="14" t="s">
        <v>102</v>
      </c>
      <c r="BK119" s="187">
        <f>BK120+SUM(BK121:BK138)+BK152</f>
        <v>0</v>
      </c>
    </row>
    <row r="120" spans="1:65" s="2" customFormat="1" ht="36" customHeight="1">
      <c r="A120" s="30"/>
      <c r="B120" s="31"/>
      <c r="C120" s="188" t="s">
        <v>82</v>
      </c>
      <c r="D120" s="188" t="s">
        <v>123</v>
      </c>
      <c r="E120" s="189" t="s">
        <v>124</v>
      </c>
      <c r="F120" s="190" t="s">
        <v>125</v>
      </c>
      <c r="G120" s="191" t="s">
        <v>126</v>
      </c>
      <c r="H120" s="192">
        <v>20</v>
      </c>
      <c r="I120" s="193"/>
      <c r="J120" s="194"/>
      <c r="K120" s="195">
        <f>ROUND(P120*H120,2)</f>
        <v>0</v>
      </c>
      <c r="L120" s="196"/>
      <c r="M120" s="197"/>
      <c r="N120" s="198" t="s">
        <v>1</v>
      </c>
      <c r="O120" s="199" t="s">
        <v>37</v>
      </c>
      <c r="P120" s="200">
        <f>I120+J120</f>
        <v>0</v>
      </c>
      <c r="Q120" s="200">
        <f>ROUND(I120*H120,2)</f>
        <v>0</v>
      </c>
      <c r="R120" s="200">
        <f>ROUND(J120*H120,2)</f>
        <v>0</v>
      </c>
      <c r="S120" s="66"/>
      <c r="T120" s="201">
        <f>S120*H120</f>
        <v>0</v>
      </c>
      <c r="U120" s="201">
        <v>0</v>
      </c>
      <c r="V120" s="201">
        <f>U120*H120</f>
        <v>0</v>
      </c>
      <c r="W120" s="201">
        <v>0</v>
      </c>
      <c r="X120" s="202">
        <f>W120*H120</f>
        <v>0</v>
      </c>
      <c r="Y120" s="30"/>
      <c r="Z120" s="30"/>
      <c r="AA120" s="30"/>
      <c r="AB120" s="30"/>
      <c r="AC120" s="30"/>
      <c r="AD120" s="30"/>
      <c r="AE120" s="30"/>
      <c r="AR120" s="203" t="s">
        <v>84</v>
      </c>
      <c r="AT120" s="203" t="s">
        <v>123</v>
      </c>
      <c r="AU120" s="203" t="s">
        <v>74</v>
      </c>
      <c r="AY120" s="14" t="s">
        <v>127</v>
      </c>
      <c r="BE120" s="204">
        <f>IF(O120="základní",K120,0)</f>
        <v>0</v>
      </c>
      <c r="BF120" s="204">
        <f>IF(O120="snížená",K120,0)</f>
        <v>0</v>
      </c>
      <c r="BG120" s="204">
        <f>IF(O120="zákl. přenesená",K120,0)</f>
        <v>0</v>
      </c>
      <c r="BH120" s="204">
        <f>IF(O120="sníž. přenesená",K120,0)</f>
        <v>0</v>
      </c>
      <c r="BI120" s="204">
        <f>IF(O120="nulová",K120,0)</f>
        <v>0</v>
      </c>
      <c r="BJ120" s="14" t="s">
        <v>82</v>
      </c>
      <c r="BK120" s="204">
        <f>ROUND(P120*H120,2)</f>
        <v>0</v>
      </c>
      <c r="BL120" s="14" t="s">
        <v>82</v>
      </c>
      <c r="BM120" s="203" t="s">
        <v>128</v>
      </c>
    </row>
    <row r="121" spans="1:65" s="2" customFormat="1" ht="19.5">
      <c r="A121" s="30"/>
      <c r="B121" s="31"/>
      <c r="C121" s="32"/>
      <c r="D121" s="205" t="s">
        <v>129</v>
      </c>
      <c r="E121" s="32"/>
      <c r="F121" s="206" t="s">
        <v>125</v>
      </c>
      <c r="G121" s="32"/>
      <c r="H121" s="32"/>
      <c r="I121" s="111"/>
      <c r="J121" s="111"/>
      <c r="K121" s="32"/>
      <c r="L121" s="32"/>
      <c r="M121" s="35"/>
      <c r="N121" s="207"/>
      <c r="O121" s="208"/>
      <c r="P121" s="66"/>
      <c r="Q121" s="66"/>
      <c r="R121" s="66"/>
      <c r="S121" s="66"/>
      <c r="T121" s="66"/>
      <c r="U121" s="66"/>
      <c r="V121" s="66"/>
      <c r="W121" s="66"/>
      <c r="X121" s="67"/>
      <c r="Y121" s="30"/>
      <c r="Z121" s="30"/>
      <c r="AA121" s="30"/>
      <c r="AB121" s="30"/>
      <c r="AC121" s="30"/>
      <c r="AD121" s="30"/>
      <c r="AE121" s="30"/>
      <c r="AT121" s="14" t="s">
        <v>129</v>
      </c>
      <c r="AU121" s="14" t="s">
        <v>74</v>
      </c>
    </row>
    <row r="122" spans="1:65" s="2" customFormat="1" ht="36" customHeight="1">
      <c r="A122" s="30"/>
      <c r="B122" s="31"/>
      <c r="C122" s="188" t="s">
        <v>84</v>
      </c>
      <c r="D122" s="188" t="s">
        <v>123</v>
      </c>
      <c r="E122" s="189" t="s">
        <v>130</v>
      </c>
      <c r="F122" s="190" t="s">
        <v>131</v>
      </c>
      <c r="G122" s="191" t="s">
        <v>126</v>
      </c>
      <c r="H122" s="192">
        <v>5</v>
      </c>
      <c r="I122" s="193"/>
      <c r="J122" s="194"/>
      <c r="K122" s="195">
        <f>ROUND(P122*H122,2)</f>
        <v>0</v>
      </c>
      <c r="L122" s="196"/>
      <c r="M122" s="197"/>
      <c r="N122" s="198" t="s">
        <v>1</v>
      </c>
      <c r="O122" s="199" t="s">
        <v>37</v>
      </c>
      <c r="P122" s="200">
        <f>I122+J122</f>
        <v>0</v>
      </c>
      <c r="Q122" s="200">
        <f>ROUND(I122*H122,2)</f>
        <v>0</v>
      </c>
      <c r="R122" s="200">
        <f>ROUND(J122*H122,2)</f>
        <v>0</v>
      </c>
      <c r="S122" s="66"/>
      <c r="T122" s="201">
        <f>S122*H122</f>
        <v>0</v>
      </c>
      <c r="U122" s="201">
        <v>0</v>
      </c>
      <c r="V122" s="201">
        <f>U122*H122</f>
        <v>0</v>
      </c>
      <c r="W122" s="201">
        <v>0</v>
      </c>
      <c r="X122" s="202">
        <f>W122*H122</f>
        <v>0</v>
      </c>
      <c r="Y122" s="30"/>
      <c r="Z122" s="30"/>
      <c r="AA122" s="30"/>
      <c r="AB122" s="30"/>
      <c r="AC122" s="30"/>
      <c r="AD122" s="30"/>
      <c r="AE122" s="30"/>
      <c r="AR122" s="203" t="s">
        <v>84</v>
      </c>
      <c r="AT122" s="203" t="s">
        <v>123</v>
      </c>
      <c r="AU122" s="203" t="s">
        <v>74</v>
      </c>
      <c r="AY122" s="14" t="s">
        <v>127</v>
      </c>
      <c r="BE122" s="204">
        <f>IF(O122="základní",K122,0)</f>
        <v>0</v>
      </c>
      <c r="BF122" s="204">
        <f>IF(O122="snížená",K122,0)</f>
        <v>0</v>
      </c>
      <c r="BG122" s="204">
        <f>IF(O122="zákl. přenesená",K122,0)</f>
        <v>0</v>
      </c>
      <c r="BH122" s="204">
        <f>IF(O122="sníž. přenesená",K122,0)</f>
        <v>0</v>
      </c>
      <c r="BI122" s="204">
        <f>IF(O122="nulová",K122,0)</f>
        <v>0</v>
      </c>
      <c r="BJ122" s="14" t="s">
        <v>82</v>
      </c>
      <c r="BK122" s="204">
        <f>ROUND(P122*H122,2)</f>
        <v>0</v>
      </c>
      <c r="BL122" s="14" t="s">
        <v>82</v>
      </c>
      <c r="BM122" s="203" t="s">
        <v>132</v>
      </c>
    </row>
    <row r="123" spans="1:65" s="2" customFormat="1" ht="19.5">
      <c r="A123" s="30"/>
      <c r="B123" s="31"/>
      <c r="C123" s="32"/>
      <c r="D123" s="205" t="s">
        <v>129</v>
      </c>
      <c r="E123" s="32"/>
      <c r="F123" s="206" t="s">
        <v>131</v>
      </c>
      <c r="G123" s="32"/>
      <c r="H123" s="32"/>
      <c r="I123" s="111"/>
      <c r="J123" s="111"/>
      <c r="K123" s="32"/>
      <c r="L123" s="32"/>
      <c r="M123" s="35"/>
      <c r="N123" s="207"/>
      <c r="O123" s="208"/>
      <c r="P123" s="66"/>
      <c r="Q123" s="66"/>
      <c r="R123" s="66"/>
      <c r="S123" s="66"/>
      <c r="T123" s="66"/>
      <c r="U123" s="66"/>
      <c r="V123" s="66"/>
      <c r="W123" s="66"/>
      <c r="X123" s="67"/>
      <c r="Y123" s="30"/>
      <c r="Z123" s="30"/>
      <c r="AA123" s="30"/>
      <c r="AB123" s="30"/>
      <c r="AC123" s="30"/>
      <c r="AD123" s="30"/>
      <c r="AE123" s="30"/>
      <c r="AT123" s="14" t="s">
        <v>129</v>
      </c>
      <c r="AU123" s="14" t="s">
        <v>74</v>
      </c>
    </row>
    <row r="124" spans="1:65" s="2" customFormat="1" ht="24" customHeight="1">
      <c r="A124" s="30"/>
      <c r="B124" s="31"/>
      <c r="C124" s="188" t="s">
        <v>133</v>
      </c>
      <c r="D124" s="188" t="s">
        <v>123</v>
      </c>
      <c r="E124" s="189" t="s">
        <v>134</v>
      </c>
      <c r="F124" s="190" t="s">
        <v>135</v>
      </c>
      <c r="G124" s="191" t="s">
        <v>126</v>
      </c>
      <c r="H124" s="192">
        <v>1</v>
      </c>
      <c r="I124" s="193"/>
      <c r="J124" s="194"/>
      <c r="K124" s="195">
        <f>ROUND(P124*H124,2)</f>
        <v>0</v>
      </c>
      <c r="L124" s="196"/>
      <c r="M124" s="197"/>
      <c r="N124" s="198" t="s">
        <v>1</v>
      </c>
      <c r="O124" s="199" t="s">
        <v>37</v>
      </c>
      <c r="P124" s="200">
        <f>I124+J124</f>
        <v>0</v>
      </c>
      <c r="Q124" s="200">
        <f>ROUND(I124*H124,2)</f>
        <v>0</v>
      </c>
      <c r="R124" s="200">
        <f>ROUND(J124*H124,2)</f>
        <v>0</v>
      </c>
      <c r="S124" s="66"/>
      <c r="T124" s="201">
        <f>S124*H124</f>
        <v>0</v>
      </c>
      <c r="U124" s="201">
        <v>0</v>
      </c>
      <c r="V124" s="201">
        <f>U124*H124</f>
        <v>0</v>
      </c>
      <c r="W124" s="201">
        <v>0</v>
      </c>
      <c r="X124" s="202">
        <f>W124*H124</f>
        <v>0</v>
      </c>
      <c r="Y124" s="30"/>
      <c r="Z124" s="30"/>
      <c r="AA124" s="30"/>
      <c r="AB124" s="30"/>
      <c r="AC124" s="30"/>
      <c r="AD124" s="30"/>
      <c r="AE124" s="30"/>
      <c r="AR124" s="203" t="s">
        <v>84</v>
      </c>
      <c r="AT124" s="203" t="s">
        <v>123</v>
      </c>
      <c r="AU124" s="203" t="s">
        <v>74</v>
      </c>
      <c r="AY124" s="14" t="s">
        <v>127</v>
      </c>
      <c r="BE124" s="204">
        <f>IF(O124="základní",K124,0)</f>
        <v>0</v>
      </c>
      <c r="BF124" s="204">
        <f>IF(O124="snížená",K124,0)</f>
        <v>0</v>
      </c>
      <c r="BG124" s="204">
        <f>IF(O124="zákl. přenesená",K124,0)</f>
        <v>0</v>
      </c>
      <c r="BH124" s="204">
        <f>IF(O124="sníž. přenesená",K124,0)</f>
        <v>0</v>
      </c>
      <c r="BI124" s="204">
        <f>IF(O124="nulová",K124,0)</f>
        <v>0</v>
      </c>
      <c r="BJ124" s="14" t="s">
        <v>82</v>
      </c>
      <c r="BK124" s="204">
        <f>ROUND(P124*H124,2)</f>
        <v>0</v>
      </c>
      <c r="BL124" s="14" t="s">
        <v>82</v>
      </c>
      <c r="BM124" s="203" t="s">
        <v>136</v>
      </c>
    </row>
    <row r="125" spans="1:65" s="2" customFormat="1" ht="19.5">
      <c r="A125" s="30"/>
      <c r="B125" s="31"/>
      <c r="C125" s="32"/>
      <c r="D125" s="205" t="s">
        <v>129</v>
      </c>
      <c r="E125" s="32"/>
      <c r="F125" s="206" t="s">
        <v>137</v>
      </c>
      <c r="G125" s="32"/>
      <c r="H125" s="32"/>
      <c r="I125" s="111"/>
      <c r="J125" s="111"/>
      <c r="K125" s="32"/>
      <c r="L125" s="32"/>
      <c r="M125" s="35"/>
      <c r="N125" s="207"/>
      <c r="O125" s="208"/>
      <c r="P125" s="66"/>
      <c r="Q125" s="66"/>
      <c r="R125" s="66"/>
      <c r="S125" s="66"/>
      <c r="T125" s="66"/>
      <c r="U125" s="66"/>
      <c r="V125" s="66"/>
      <c r="W125" s="66"/>
      <c r="X125" s="67"/>
      <c r="Y125" s="30"/>
      <c r="Z125" s="30"/>
      <c r="AA125" s="30"/>
      <c r="AB125" s="30"/>
      <c r="AC125" s="30"/>
      <c r="AD125" s="30"/>
      <c r="AE125" s="30"/>
      <c r="AT125" s="14" t="s">
        <v>129</v>
      </c>
      <c r="AU125" s="14" t="s">
        <v>74</v>
      </c>
    </row>
    <row r="126" spans="1:65" s="2" customFormat="1" ht="24" customHeight="1">
      <c r="A126" s="30"/>
      <c r="B126" s="31"/>
      <c r="C126" s="188" t="s">
        <v>138</v>
      </c>
      <c r="D126" s="188" t="s">
        <v>123</v>
      </c>
      <c r="E126" s="189" t="s">
        <v>139</v>
      </c>
      <c r="F126" s="190" t="s">
        <v>140</v>
      </c>
      <c r="G126" s="191" t="s">
        <v>126</v>
      </c>
      <c r="H126" s="192">
        <v>4</v>
      </c>
      <c r="I126" s="193"/>
      <c r="J126" s="194"/>
      <c r="K126" s="195">
        <f>ROUND(P126*H126,2)</f>
        <v>0</v>
      </c>
      <c r="L126" s="196"/>
      <c r="M126" s="197"/>
      <c r="N126" s="198" t="s">
        <v>1</v>
      </c>
      <c r="O126" s="199" t="s">
        <v>37</v>
      </c>
      <c r="P126" s="200">
        <f>I126+J126</f>
        <v>0</v>
      </c>
      <c r="Q126" s="200">
        <f>ROUND(I126*H126,2)</f>
        <v>0</v>
      </c>
      <c r="R126" s="200">
        <f>ROUND(J126*H126,2)</f>
        <v>0</v>
      </c>
      <c r="S126" s="66"/>
      <c r="T126" s="201">
        <f>S126*H126</f>
        <v>0</v>
      </c>
      <c r="U126" s="201">
        <v>0</v>
      </c>
      <c r="V126" s="201">
        <f>U126*H126</f>
        <v>0</v>
      </c>
      <c r="W126" s="201">
        <v>0</v>
      </c>
      <c r="X126" s="202">
        <f>W126*H126</f>
        <v>0</v>
      </c>
      <c r="Y126" s="30"/>
      <c r="Z126" s="30"/>
      <c r="AA126" s="30"/>
      <c r="AB126" s="30"/>
      <c r="AC126" s="30"/>
      <c r="AD126" s="30"/>
      <c r="AE126" s="30"/>
      <c r="AR126" s="203" t="s">
        <v>84</v>
      </c>
      <c r="AT126" s="203" t="s">
        <v>123</v>
      </c>
      <c r="AU126" s="203" t="s">
        <v>74</v>
      </c>
      <c r="AY126" s="14" t="s">
        <v>127</v>
      </c>
      <c r="BE126" s="204">
        <f>IF(O126="základní",K126,0)</f>
        <v>0</v>
      </c>
      <c r="BF126" s="204">
        <f>IF(O126="snížená",K126,0)</f>
        <v>0</v>
      </c>
      <c r="BG126" s="204">
        <f>IF(O126="zákl. přenesená",K126,0)</f>
        <v>0</v>
      </c>
      <c r="BH126" s="204">
        <f>IF(O126="sníž. přenesená",K126,0)</f>
        <v>0</v>
      </c>
      <c r="BI126" s="204">
        <f>IF(O126="nulová",K126,0)</f>
        <v>0</v>
      </c>
      <c r="BJ126" s="14" t="s">
        <v>82</v>
      </c>
      <c r="BK126" s="204">
        <f>ROUND(P126*H126,2)</f>
        <v>0</v>
      </c>
      <c r="BL126" s="14" t="s">
        <v>82</v>
      </c>
      <c r="BM126" s="203" t="s">
        <v>141</v>
      </c>
    </row>
    <row r="127" spans="1:65" s="2" customFormat="1" ht="19.5">
      <c r="A127" s="30"/>
      <c r="B127" s="31"/>
      <c r="C127" s="32"/>
      <c r="D127" s="205" t="s">
        <v>129</v>
      </c>
      <c r="E127" s="32"/>
      <c r="F127" s="206" t="s">
        <v>140</v>
      </c>
      <c r="G127" s="32"/>
      <c r="H127" s="32"/>
      <c r="I127" s="111"/>
      <c r="J127" s="111"/>
      <c r="K127" s="32"/>
      <c r="L127" s="32"/>
      <c r="M127" s="35"/>
      <c r="N127" s="207"/>
      <c r="O127" s="208"/>
      <c r="P127" s="66"/>
      <c r="Q127" s="66"/>
      <c r="R127" s="66"/>
      <c r="S127" s="66"/>
      <c r="T127" s="66"/>
      <c r="U127" s="66"/>
      <c r="V127" s="66"/>
      <c r="W127" s="66"/>
      <c r="X127" s="67"/>
      <c r="Y127" s="30"/>
      <c r="Z127" s="30"/>
      <c r="AA127" s="30"/>
      <c r="AB127" s="30"/>
      <c r="AC127" s="30"/>
      <c r="AD127" s="30"/>
      <c r="AE127" s="30"/>
      <c r="AT127" s="14" t="s">
        <v>129</v>
      </c>
      <c r="AU127" s="14" t="s">
        <v>74</v>
      </c>
    </row>
    <row r="128" spans="1:65" s="2" customFormat="1" ht="24" customHeight="1">
      <c r="A128" s="30"/>
      <c r="B128" s="31"/>
      <c r="C128" s="188" t="s">
        <v>142</v>
      </c>
      <c r="D128" s="188" t="s">
        <v>123</v>
      </c>
      <c r="E128" s="189" t="s">
        <v>143</v>
      </c>
      <c r="F128" s="190" t="s">
        <v>144</v>
      </c>
      <c r="G128" s="191" t="s">
        <v>126</v>
      </c>
      <c r="H128" s="192">
        <v>20</v>
      </c>
      <c r="I128" s="193"/>
      <c r="J128" s="194"/>
      <c r="K128" s="195">
        <f>ROUND(P128*H128,2)</f>
        <v>0</v>
      </c>
      <c r="L128" s="196"/>
      <c r="M128" s="197"/>
      <c r="N128" s="198" t="s">
        <v>1</v>
      </c>
      <c r="O128" s="199" t="s">
        <v>37</v>
      </c>
      <c r="P128" s="200">
        <f>I128+J128</f>
        <v>0</v>
      </c>
      <c r="Q128" s="200">
        <f>ROUND(I128*H128,2)</f>
        <v>0</v>
      </c>
      <c r="R128" s="200">
        <f>ROUND(J128*H128,2)</f>
        <v>0</v>
      </c>
      <c r="S128" s="66"/>
      <c r="T128" s="201">
        <f>S128*H128</f>
        <v>0</v>
      </c>
      <c r="U128" s="201">
        <v>0</v>
      </c>
      <c r="V128" s="201">
        <f>U128*H128</f>
        <v>0</v>
      </c>
      <c r="W128" s="201">
        <v>0</v>
      </c>
      <c r="X128" s="202">
        <f>W128*H128</f>
        <v>0</v>
      </c>
      <c r="Y128" s="30"/>
      <c r="Z128" s="30"/>
      <c r="AA128" s="30"/>
      <c r="AB128" s="30"/>
      <c r="AC128" s="30"/>
      <c r="AD128" s="30"/>
      <c r="AE128" s="30"/>
      <c r="AR128" s="203" t="s">
        <v>84</v>
      </c>
      <c r="AT128" s="203" t="s">
        <v>123</v>
      </c>
      <c r="AU128" s="203" t="s">
        <v>74</v>
      </c>
      <c r="AY128" s="14" t="s">
        <v>127</v>
      </c>
      <c r="BE128" s="204">
        <f>IF(O128="základní",K128,0)</f>
        <v>0</v>
      </c>
      <c r="BF128" s="204">
        <f>IF(O128="snížená",K128,0)</f>
        <v>0</v>
      </c>
      <c r="BG128" s="204">
        <f>IF(O128="zákl. přenesená",K128,0)</f>
        <v>0</v>
      </c>
      <c r="BH128" s="204">
        <f>IF(O128="sníž. přenesená",K128,0)</f>
        <v>0</v>
      </c>
      <c r="BI128" s="204">
        <f>IF(O128="nulová",K128,0)</f>
        <v>0</v>
      </c>
      <c r="BJ128" s="14" t="s">
        <v>82</v>
      </c>
      <c r="BK128" s="204">
        <f>ROUND(P128*H128,2)</f>
        <v>0</v>
      </c>
      <c r="BL128" s="14" t="s">
        <v>82</v>
      </c>
      <c r="BM128" s="203" t="s">
        <v>145</v>
      </c>
    </row>
    <row r="129" spans="1:65" s="2" customFormat="1">
      <c r="A129" s="30"/>
      <c r="B129" s="31"/>
      <c r="C129" s="32"/>
      <c r="D129" s="205" t="s">
        <v>129</v>
      </c>
      <c r="E129" s="32"/>
      <c r="F129" s="206" t="s">
        <v>144</v>
      </c>
      <c r="G129" s="32"/>
      <c r="H129" s="32"/>
      <c r="I129" s="111"/>
      <c r="J129" s="111"/>
      <c r="K129" s="32"/>
      <c r="L129" s="32"/>
      <c r="M129" s="35"/>
      <c r="N129" s="207"/>
      <c r="O129" s="208"/>
      <c r="P129" s="66"/>
      <c r="Q129" s="66"/>
      <c r="R129" s="66"/>
      <c r="S129" s="66"/>
      <c r="T129" s="66"/>
      <c r="U129" s="66"/>
      <c r="V129" s="66"/>
      <c r="W129" s="66"/>
      <c r="X129" s="67"/>
      <c r="Y129" s="30"/>
      <c r="Z129" s="30"/>
      <c r="AA129" s="30"/>
      <c r="AB129" s="30"/>
      <c r="AC129" s="30"/>
      <c r="AD129" s="30"/>
      <c r="AE129" s="30"/>
      <c r="AT129" s="14" t="s">
        <v>129</v>
      </c>
      <c r="AU129" s="14" t="s">
        <v>74</v>
      </c>
    </row>
    <row r="130" spans="1:65" s="2" customFormat="1" ht="24" customHeight="1">
      <c r="A130" s="30"/>
      <c r="B130" s="31"/>
      <c r="C130" s="188" t="s">
        <v>146</v>
      </c>
      <c r="D130" s="188" t="s">
        <v>123</v>
      </c>
      <c r="E130" s="189" t="s">
        <v>147</v>
      </c>
      <c r="F130" s="190" t="s">
        <v>148</v>
      </c>
      <c r="G130" s="191" t="s">
        <v>126</v>
      </c>
      <c r="H130" s="192">
        <v>130</v>
      </c>
      <c r="I130" s="193"/>
      <c r="J130" s="194"/>
      <c r="K130" s="195">
        <f>ROUND(P130*H130,2)</f>
        <v>0</v>
      </c>
      <c r="L130" s="196"/>
      <c r="M130" s="197"/>
      <c r="N130" s="198" t="s">
        <v>1</v>
      </c>
      <c r="O130" s="199" t="s">
        <v>37</v>
      </c>
      <c r="P130" s="200">
        <f>I130+J130</f>
        <v>0</v>
      </c>
      <c r="Q130" s="200">
        <f>ROUND(I130*H130,2)</f>
        <v>0</v>
      </c>
      <c r="R130" s="200">
        <f>ROUND(J130*H130,2)</f>
        <v>0</v>
      </c>
      <c r="S130" s="66"/>
      <c r="T130" s="201">
        <f>S130*H130</f>
        <v>0</v>
      </c>
      <c r="U130" s="201">
        <v>0</v>
      </c>
      <c r="V130" s="201">
        <f>U130*H130</f>
        <v>0</v>
      </c>
      <c r="W130" s="201">
        <v>0</v>
      </c>
      <c r="X130" s="202">
        <f>W130*H130</f>
        <v>0</v>
      </c>
      <c r="Y130" s="30"/>
      <c r="Z130" s="30"/>
      <c r="AA130" s="30"/>
      <c r="AB130" s="30"/>
      <c r="AC130" s="30"/>
      <c r="AD130" s="30"/>
      <c r="AE130" s="30"/>
      <c r="AR130" s="203" t="s">
        <v>84</v>
      </c>
      <c r="AT130" s="203" t="s">
        <v>123</v>
      </c>
      <c r="AU130" s="203" t="s">
        <v>74</v>
      </c>
      <c r="AY130" s="14" t="s">
        <v>127</v>
      </c>
      <c r="BE130" s="204">
        <f>IF(O130="základní",K130,0)</f>
        <v>0</v>
      </c>
      <c r="BF130" s="204">
        <f>IF(O130="snížená",K130,0)</f>
        <v>0</v>
      </c>
      <c r="BG130" s="204">
        <f>IF(O130="zákl. přenesená",K130,0)</f>
        <v>0</v>
      </c>
      <c r="BH130" s="204">
        <f>IF(O130="sníž. přenesená",K130,0)</f>
        <v>0</v>
      </c>
      <c r="BI130" s="204">
        <f>IF(O130="nulová",K130,0)</f>
        <v>0</v>
      </c>
      <c r="BJ130" s="14" t="s">
        <v>82</v>
      </c>
      <c r="BK130" s="204">
        <f>ROUND(P130*H130,2)</f>
        <v>0</v>
      </c>
      <c r="BL130" s="14" t="s">
        <v>82</v>
      </c>
      <c r="BM130" s="203" t="s">
        <v>149</v>
      </c>
    </row>
    <row r="131" spans="1:65" s="2" customFormat="1" ht="19.5">
      <c r="A131" s="30"/>
      <c r="B131" s="31"/>
      <c r="C131" s="32"/>
      <c r="D131" s="205" t="s">
        <v>129</v>
      </c>
      <c r="E131" s="32"/>
      <c r="F131" s="206" t="s">
        <v>148</v>
      </c>
      <c r="G131" s="32"/>
      <c r="H131" s="32"/>
      <c r="I131" s="111"/>
      <c r="J131" s="111"/>
      <c r="K131" s="32"/>
      <c r="L131" s="32"/>
      <c r="M131" s="35"/>
      <c r="N131" s="207"/>
      <c r="O131" s="208"/>
      <c r="P131" s="66"/>
      <c r="Q131" s="66"/>
      <c r="R131" s="66"/>
      <c r="S131" s="66"/>
      <c r="T131" s="66"/>
      <c r="U131" s="66"/>
      <c r="V131" s="66"/>
      <c r="W131" s="66"/>
      <c r="X131" s="67"/>
      <c r="Y131" s="30"/>
      <c r="Z131" s="30"/>
      <c r="AA131" s="30"/>
      <c r="AB131" s="30"/>
      <c r="AC131" s="30"/>
      <c r="AD131" s="30"/>
      <c r="AE131" s="30"/>
      <c r="AT131" s="14" t="s">
        <v>129</v>
      </c>
      <c r="AU131" s="14" t="s">
        <v>74</v>
      </c>
    </row>
    <row r="132" spans="1:65" s="2" customFormat="1" ht="36" customHeight="1">
      <c r="A132" s="30"/>
      <c r="B132" s="31"/>
      <c r="C132" s="188" t="s">
        <v>150</v>
      </c>
      <c r="D132" s="188" t="s">
        <v>123</v>
      </c>
      <c r="E132" s="189" t="s">
        <v>151</v>
      </c>
      <c r="F132" s="190" t="s">
        <v>152</v>
      </c>
      <c r="G132" s="191" t="s">
        <v>126</v>
      </c>
      <c r="H132" s="192">
        <v>60</v>
      </c>
      <c r="I132" s="193"/>
      <c r="J132" s="194"/>
      <c r="K132" s="195">
        <f>ROUND(P132*H132,2)</f>
        <v>0</v>
      </c>
      <c r="L132" s="196"/>
      <c r="M132" s="197"/>
      <c r="N132" s="198" t="s">
        <v>1</v>
      </c>
      <c r="O132" s="199" t="s">
        <v>37</v>
      </c>
      <c r="P132" s="200">
        <f>I132+J132</f>
        <v>0</v>
      </c>
      <c r="Q132" s="200">
        <f>ROUND(I132*H132,2)</f>
        <v>0</v>
      </c>
      <c r="R132" s="200">
        <f>ROUND(J132*H132,2)</f>
        <v>0</v>
      </c>
      <c r="S132" s="66"/>
      <c r="T132" s="201">
        <f>S132*H132</f>
        <v>0</v>
      </c>
      <c r="U132" s="201">
        <v>0</v>
      </c>
      <c r="V132" s="201">
        <f>U132*H132</f>
        <v>0</v>
      </c>
      <c r="W132" s="201">
        <v>0</v>
      </c>
      <c r="X132" s="202">
        <f>W132*H132</f>
        <v>0</v>
      </c>
      <c r="Y132" s="30"/>
      <c r="Z132" s="30"/>
      <c r="AA132" s="30"/>
      <c r="AB132" s="30"/>
      <c r="AC132" s="30"/>
      <c r="AD132" s="30"/>
      <c r="AE132" s="30"/>
      <c r="AR132" s="203" t="s">
        <v>84</v>
      </c>
      <c r="AT132" s="203" t="s">
        <v>123</v>
      </c>
      <c r="AU132" s="203" t="s">
        <v>74</v>
      </c>
      <c r="AY132" s="14" t="s">
        <v>127</v>
      </c>
      <c r="BE132" s="204">
        <f>IF(O132="základní",K132,0)</f>
        <v>0</v>
      </c>
      <c r="BF132" s="204">
        <f>IF(O132="snížená",K132,0)</f>
        <v>0</v>
      </c>
      <c r="BG132" s="204">
        <f>IF(O132="zákl. přenesená",K132,0)</f>
        <v>0</v>
      </c>
      <c r="BH132" s="204">
        <f>IF(O132="sníž. přenesená",K132,0)</f>
        <v>0</v>
      </c>
      <c r="BI132" s="204">
        <f>IF(O132="nulová",K132,0)</f>
        <v>0</v>
      </c>
      <c r="BJ132" s="14" t="s">
        <v>82</v>
      </c>
      <c r="BK132" s="204">
        <f>ROUND(P132*H132,2)</f>
        <v>0</v>
      </c>
      <c r="BL132" s="14" t="s">
        <v>82</v>
      </c>
      <c r="BM132" s="203" t="s">
        <v>153</v>
      </c>
    </row>
    <row r="133" spans="1:65" s="2" customFormat="1" ht="19.5">
      <c r="A133" s="30"/>
      <c r="B133" s="31"/>
      <c r="C133" s="32"/>
      <c r="D133" s="205" t="s">
        <v>129</v>
      </c>
      <c r="E133" s="32"/>
      <c r="F133" s="206" t="s">
        <v>152</v>
      </c>
      <c r="G133" s="32"/>
      <c r="H133" s="32"/>
      <c r="I133" s="111"/>
      <c r="J133" s="111"/>
      <c r="K133" s="32"/>
      <c r="L133" s="32"/>
      <c r="M133" s="35"/>
      <c r="N133" s="207"/>
      <c r="O133" s="208"/>
      <c r="P133" s="66"/>
      <c r="Q133" s="66"/>
      <c r="R133" s="66"/>
      <c r="S133" s="66"/>
      <c r="T133" s="66"/>
      <c r="U133" s="66"/>
      <c r="V133" s="66"/>
      <c r="W133" s="66"/>
      <c r="X133" s="67"/>
      <c r="Y133" s="30"/>
      <c r="Z133" s="30"/>
      <c r="AA133" s="30"/>
      <c r="AB133" s="30"/>
      <c r="AC133" s="30"/>
      <c r="AD133" s="30"/>
      <c r="AE133" s="30"/>
      <c r="AT133" s="14" t="s">
        <v>129</v>
      </c>
      <c r="AU133" s="14" t="s">
        <v>74</v>
      </c>
    </row>
    <row r="134" spans="1:65" s="2" customFormat="1" ht="36" customHeight="1">
      <c r="A134" s="30"/>
      <c r="B134" s="31"/>
      <c r="C134" s="188" t="s">
        <v>154</v>
      </c>
      <c r="D134" s="188" t="s">
        <v>123</v>
      </c>
      <c r="E134" s="189" t="s">
        <v>155</v>
      </c>
      <c r="F134" s="190" t="s">
        <v>156</v>
      </c>
      <c r="G134" s="191" t="s">
        <v>126</v>
      </c>
      <c r="H134" s="192">
        <v>60</v>
      </c>
      <c r="I134" s="193"/>
      <c r="J134" s="194"/>
      <c r="K134" s="195">
        <f>ROUND(P134*H134,2)</f>
        <v>0</v>
      </c>
      <c r="L134" s="196"/>
      <c r="M134" s="197"/>
      <c r="N134" s="198" t="s">
        <v>1</v>
      </c>
      <c r="O134" s="199" t="s">
        <v>37</v>
      </c>
      <c r="P134" s="200">
        <f>I134+J134</f>
        <v>0</v>
      </c>
      <c r="Q134" s="200">
        <f>ROUND(I134*H134,2)</f>
        <v>0</v>
      </c>
      <c r="R134" s="200">
        <f>ROUND(J134*H134,2)</f>
        <v>0</v>
      </c>
      <c r="S134" s="66"/>
      <c r="T134" s="201">
        <f>S134*H134</f>
        <v>0</v>
      </c>
      <c r="U134" s="201">
        <v>0</v>
      </c>
      <c r="V134" s="201">
        <f>U134*H134</f>
        <v>0</v>
      </c>
      <c r="W134" s="201">
        <v>0</v>
      </c>
      <c r="X134" s="202">
        <f>W134*H134</f>
        <v>0</v>
      </c>
      <c r="Y134" s="30"/>
      <c r="Z134" s="30"/>
      <c r="AA134" s="30"/>
      <c r="AB134" s="30"/>
      <c r="AC134" s="30"/>
      <c r="AD134" s="30"/>
      <c r="AE134" s="30"/>
      <c r="AR134" s="203" t="s">
        <v>84</v>
      </c>
      <c r="AT134" s="203" t="s">
        <v>123</v>
      </c>
      <c r="AU134" s="203" t="s">
        <v>74</v>
      </c>
      <c r="AY134" s="14" t="s">
        <v>127</v>
      </c>
      <c r="BE134" s="204">
        <f>IF(O134="základní",K134,0)</f>
        <v>0</v>
      </c>
      <c r="BF134" s="204">
        <f>IF(O134="snížená",K134,0)</f>
        <v>0</v>
      </c>
      <c r="BG134" s="204">
        <f>IF(O134="zákl. přenesená",K134,0)</f>
        <v>0</v>
      </c>
      <c r="BH134" s="204">
        <f>IF(O134="sníž. přenesená",K134,0)</f>
        <v>0</v>
      </c>
      <c r="BI134" s="204">
        <f>IF(O134="nulová",K134,0)</f>
        <v>0</v>
      </c>
      <c r="BJ134" s="14" t="s">
        <v>82</v>
      </c>
      <c r="BK134" s="204">
        <f>ROUND(P134*H134,2)</f>
        <v>0</v>
      </c>
      <c r="BL134" s="14" t="s">
        <v>82</v>
      </c>
      <c r="BM134" s="203" t="s">
        <v>157</v>
      </c>
    </row>
    <row r="135" spans="1:65" s="2" customFormat="1" ht="19.5">
      <c r="A135" s="30"/>
      <c r="B135" s="31"/>
      <c r="C135" s="32"/>
      <c r="D135" s="205" t="s">
        <v>129</v>
      </c>
      <c r="E135" s="32"/>
      <c r="F135" s="206" t="s">
        <v>156</v>
      </c>
      <c r="G135" s="32"/>
      <c r="H135" s="32"/>
      <c r="I135" s="111"/>
      <c r="J135" s="111"/>
      <c r="K135" s="32"/>
      <c r="L135" s="32"/>
      <c r="M135" s="35"/>
      <c r="N135" s="207"/>
      <c r="O135" s="208"/>
      <c r="P135" s="66"/>
      <c r="Q135" s="66"/>
      <c r="R135" s="66"/>
      <c r="S135" s="66"/>
      <c r="T135" s="66"/>
      <c r="U135" s="66"/>
      <c r="V135" s="66"/>
      <c r="W135" s="66"/>
      <c r="X135" s="67"/>
      <c r="Y135" s="30"/>
      <c r="Z135" s="30"/>
      <c r="AA135" s="30"/>
      <c r="AB135" s="30"/>
      <c r="AC135" s="30"/>
      <c r="AD135" s="30"/>
      <c r="AE135" s="30"/>
      <c r="AT135" s="14" t="s">
        <v>129</v>
      </c>
      <c r="AU135" s="14" t="s">
        <v>74</v>
      </c>
    </row>
    <row r="136" spans="1:65" s="2" customFormat="1" ht="24" customHeight="1">
      <c r="A136" s="30"/>
      <c r="B136" s="31"/>
      <c r="C136" s="188" t="s">
        <v>158</v>
      </c>
      <c r="D136" s="188" t="s">
        <v>123</v>
      </c>
      <c r="E136" s="189" t="s">
        <v>159</v>
      </c>
      <c r="F136" s="190" t="s">
        <v>160</v>
      </c>
      <c r="G136" s="191" t="s">
        <v>126</v>
      </c>
      <c r="H136" s="192">
        <v>1</v>
      </c>
      <c r="I136" s="193"/>
      <c r="J136" s="194"/>
      <c r="K136" s="195">
        <f>ROUND(P136*H136,2)</f>
        <v>0</v>
      </c>
      <c r="L136" s="196"/>
      <c r="M136" s="197"/>
      <c r="N136" s="198" t="s">
        <v>1</v>
      </c>
      <c r="O136" s="199" t="s">
        <v>37</v>
      </c>
      <c r="P136" s="200">
        <f>I136+J136</f>
        <v>0</v>
      </c>
      <c r="Q136" s="200">
        <f>ROUND(I136*H136,2)</f>
        <v>0</v>
      </c>
      <c r="R136" s="200">
        <f>ROUND(J136*H136,2)</f>
        <v>0</v>
      </c>
      <c r="S136" s="66"/>
      <c r="T136" s="201">
        <f>S136*H136</f>
        <v>0</v>
      </c>
      <c r="U136" s="201">
        <v>0</v>
      </c>
      <c r="V136" s="201">
        <f>U136*H136</f>
        <v>0</v>
      </c>
      <c r="W136" s="201">
        <v>0</v>
      </c>
      <c r="X136" s="202">
        <f>W136*H136</f>
        <v>0</v>
      </c>
      <c r="Y136" s="30"/>
      <c r="Z136" s="30"/>
      <c r="AA136" s="30"/>
      <c r="AB136" s="30"/>
      <c r="AC136" s="30"/>
      <c r="AD136" s="30"/>
      <c r="AE136" s="30"/>
      <c r="AR136" s="203" t="s">
        <v>161</v>
      </c>
      <c r="AT136" s="203" t="s">
        <v>123</v>
      </c>
      <c r="AU136" s="203" t="s">
        <v>74</v>
      </c>
      <c r="AY136" s="14" t="s">
        <v>127</v>
      </c>
      <c r="BE136" s="204">
        <f>IF(O136="základní",K136,0)</f>
        <v>0</v>
      </c>
      <c r="BF136" s="204">
        <f>IF(O136="snížená",K136,0)</f>
        <v>0</v>
      </c>
      <c r="BG136" s="204">
        <f>IF(O136="zákl. přenesená",K136,0)</f>
        <v>0</v>
      </c>
      <c r="BH136" s="204">
        <f>IF(O136="sníž. přenesená",K136,0)</f>
        <v>0</v>
      </c>
      <c r="BI136" s="204">
        <f>IF(O136="nulová",K136,0)</f>
        <v>0</v>
      </c>
      <c r="BJ136" s="14" t="s">
        <v>82</v>
      </c>
      <c r="BK136" s="204">
        <f>ROUND(P136*H136,2)</f>
        <v>0</v>
      </c>
      <c r="BL136" s="14" t="s">
        <v>161</v>
      </c>
      <c r="BM136" s="203" t="s">
        <v>162</v>
      </c>
    </row>
    <row r="137" spans="1:65" s="2" customFormat="1" ht="19.5">
      <c r="A137" s="30"/>
      <c r="B137" s="31"/>
      <c r="C137" s="32"/>
      <c r="D137" s="205" t="s">
        <v>129</v>
      </c>
      <c r="E137" s="32"/>
      <c r="F137" s="206" t="s">
        <v>160</v>
      </c>
      <c r="G137" s="32"/>
      <c r="H137" s="32"/>
      <c r="I137" s="111"/>
      <c r="J137" s="111"/>
      <c r="K137" s="32"/>
      <c r="L137" s="32"/>
      <c r="M137" s="35"/>
      <c r="N137" s="207"/>
      <c r="O137" s="208"/>
      <c r="P137" s="66"/>
      <c r="Q137" s="66"/>
      <c r="R137" s="66"/>
      <c r="S137" s="66"/>
      <c r="T137" s="66"/>
      <c r="U137" s="66"/>
      <c r="V137" s="66"/>
      <c r="W137" s="66"/>
      <c r="X137" s="67"/>
      <c r="Y137" s="30"/>
      <c r="Z137" s="30"/>
      <c r="AA137" s="30"/>
      <c r="AB137" s="30"/>
      <c r="AC137" s="30"/>
      <c r="AD137" s="30"/>
      <c r="AE137" s="30"/>
      <c r="AT137" s="14" t="s">
        <v>129</v>
      </c>
      <c r="AU137" s="14" t="s">
        <v>74</v>
      </c>
    </row>
    <row r="138" spans="1:65" s="12" customFormat="1" ht="25.9" customHeight="1">
      <c r="B138" s="209"/>
      <c r="C138" s="210"/>
      <c r="D138" s="211" t="s">
        <v>73</v>
      </c>
      <c r="E138" s="212" t="s">
        <v>163</v>
      </c>
      <c r="F138" s="212" t="s">
        <v>164</v>
      </c>
      <c r="G138" s="210"/>
      <c r="H138" s="210"/>
      <c r="I138" s="213"/>
      <c r="J138" s="213"/>
      <c r="K138" s="214">
        <f>BK138</f>
        <v>0</v>
      </c>
      <c r="L138" s="210"/>
      <c r="M138" s="215"/>
      <c r="N138" s="216"/>
      <c r="O138" s="217"/>
      <c r="P138" s="217"/>
      <c r="Q138" s="218">
        <f>Q139</f>
        <v>0</v>
      </c>
      <c r="R138" s="218">
        <f>R139</f>
        <v>0</v>
      </c>
      <c r="S138" s="217"/>
      <c r="T138" s="219">
        <f>T139</f>
        <v>0</v>
      </c>
      <c r="U138" s="217"/>
      <c r="V138" s="219">
        <f>V139</f>
        <v>0</v>
      </c>
      <c r="W138" s="217"/>
      <c r="X138" s="220">
        <f>X139</f>
        <v>0</v>
      </c>
      <c r="AR138" s="221" t="s">
        <v>82</v>
      </c>
      <c r="AT138" s="222" t="s">
        <v>73</v>
      </c>
      <c r="AU138" s="222" t="s">
        <v>74</v>
      </c>
      <c r="AY138" s="221" t="s">
        <v>127</v>
      </c>
      <c r="BK138" s="223">
        <f>BK139</f>
        <v>0</v>
      </c>
    </row>
    <row r="139" spans="1:65" s="12" customFormat="1" ht="22.9" customHeight="1">
      <c r="B139" s="209"/>
      <c r="C139" s="210"/>
      <c r="D139" s="211" t="s">
        <v>73</v>
      </c>
      <c r="E139" s="224" t="s">
        <v>142</v>
      </c>
      <c r="F139" s="224" t="s">
        <v>165</v>
      </c>
      <c r="G139" s="210"/>
      <c r="H139" s="210"/>
      <c r="I139" s="213"/>
      <c r="J139" s="213"/>
      <c r="K139" s="225">
        <f>BK139</f>
        <v>0</v>
      </c>
      <c r="L139" s="210"/>
      <c r="M139" s="215"/>
      <c r="N139" s="216"/>
      <c r="O139" s="217"/>
      <c r="P139" s="217"/>
      <c r="Q139" s="218">
        <f>SUM(Q140:Q151)</f>
        <v>0</v>
      </c>
      <c r="R139" s="218">
        <f>SUM(R140:R151)</f>
        <v>0</v>
      </c>
      <c r="S139" s="217"/>
      <c r="T139" s="219">
        <f>SUM(T140:T151)</f>
        <v>0</v>
      </c>
      <c r="U139" s="217"/>
      <c r="V139" s="219">
        <f>SUM(V140:V151)</f>
        <v>0</v>
      </c>
      <c r="W139" s="217"/>
      <c r="X139" s="220">
        <f>SUM(X140:X151)</f>
        <v>0</v>
      </c>
      <c r="AR139" s="221" t="s">
        <v>82</v>
      </c>
      <c r="AT139" s="222" t="s">
        <v>73</v>
      </c>
      <c r="AU139" s="222" t="s">
        <v>82</v>
      </c>
      <c r="AY139" s="221" t="s">
        <v>127</v>
      </c>
      <c r="BK139" s="223">
        <f>SUM(BK140:BK151)</f>
        <v>0</v>
      </c>
    </row>
    <row r="140" spans="1:65" s="2" customFormat="1" ht="16.5" customHeight="1">
      <c r="A140" s="30"/>
      <c r="B140" s="31"/>
      <c r="C140" s="226" t="s">
        <v>166</v>
      </c>
      <c r="D140" s="226" t="s">
        <v>167</v>
      </c>
      <c r="E140" s="227" t="s">
        <v>168</v>
      </c>
      <c r="F140" s="228" t="s">
        <v>169</v>
      </c>
      <c r="G140" s="229" t="s">
        <v>170</v>
      </c>
      <c r="H140" s="230">
        <v>4</v>
      </c>
      <c r="I140" s="231"/>
      <c r="J140" s="231"/>
      <c r="K140" s="232">
        <f>ROUND(P140*H140,2)</f>
        <v>0</v>
      </c>
      <c r="L140" s="233"/>
      <c r="M140" s="35"/>
      <c r="N140" s="234" t="s">
        <v>1</v>
      </c>
      <c r="O140" s="199" t="s">
        <v>37</v>
      </c>
      <c r="P140" s="200">
        <f>I140+J140</f>
        <v>0</v>
      </c>
      <c r="Q140" s="200">
        <f>ROUND(I140*H140,2)</f>
        <v>0</v>
      </c>
      <c r="R140" s="200">
        <f>ROUND(J140*H140,2)</f>
        <v>0</v>
      </c>
      <c r="S140" s="66"/>
      <c r="T140" s="201">
        <f>S140*H140</f>
        <v>0</v>
      </c>
      <c r="U140" s="201">
        <v>0</v>
      </c>
      <c r="V140" s="201">
        <f>U140*H140</f>
        <v>0</v>
      </c>
      <c r="W140" s="201">
        <v>0</v>
      </c>
      <c r="X140" s="202">
        <f>W140*H140</f>
        <v>0</v>
      </c>
      <c r="Y140" s="30"/>
      <c r="Z140" s="30"/>
      <c r="AA140" s="30"/>
      <c r="AB140" s="30"/>
      <c r="AC140" s="30"/>
      <c r="AD140" s="30"/>
      <c r="AE140" s="30"/>
      <c r="AR140" s="203" t="s">
        <v>82</v>
      </c>
      <c r="AT140" s="203" t="s">
        <v>167</v>
      </c>
      <c r="AU140" s="203" t="s">
        <v>84</v>
      </c>
      <c r="AY140" s="14" t="s">
        <v>127</v>
      </c>
      <c r="BE140" s="204">
        <f>IF(O140="základní",K140,0)</f>
        <v>0</v>
      </c>
      <c r="BF140" s="204">
        <f>IF(O140="snížená",K140,0)</f>
        <v>0</v>
      </c>
      <c r="BG140" s="204">
        <f>IF(O140="zákl. přenesená",K140,0)</f>
        <v>0</v>
      </c>
      <c r="BH140" s="204">
        <f>IF(O140="sníž. přenesená",K140,0)</f>
        <v>0</v>
      </c>
      <c r="BI140" s="204">
        <f>IF(O140="nulová",K140,0)</f>
        <v>0</v>
      </c>
      <c r="BJ140" s="14" t="s">
        <v>82</v>
      </c>
      <c r="BK140" s="204">
        <f>ROUND(P140*H140,2)</f>
        <v>0</v>
      </c>
      <c r="BL140" s="14" t="s">
        <v>82</v>
      </c>
      <c r="BM140" s="203" t="s">
        <v>171</v>
      </c>
    </row>
    <row r="141" spans="1:65" s="2" customFormat="1" ht="39">
      <c r="A141" s="30"/>
      <c r="B141" s="31"/>
      <c r="C141" s="32"/>
      <c r="D141" s="205" t="s">
        <v>129</v>
      </c>
      <c r="E141" s="32"/>
      <c r="F141" s="206" t="s">
        <v>172</v>
      </c>
      <c r="G141" s="32"/>
      <c r="H141" s="32"/>
      <c r="I141" s="111"/>
      <c r="J141" s="111"/>
      <c r="K141" s="32"/>
      <c r="L141" s="32"/>
      <c r="M141" s="35"/>
      <c r="N141" s="207"/>
      <c r="O141" s="208"/>
      <c r="P141" s="66"/>
      <c r="Q141" s="66"/>
      <c r="R141" s="66"/>
      <c r="S141" s="66"/>
      <c r="T141" s="66"/>
      <c r="U141" s="66"/>
      <c r="V141" s="66"/>
      <c r="W141" s="66"/>
      <c r="X141" s="67"/>
      <c r="Y141" s="30"/>
      <c r="Z141" s="30"/>
      <c r="AA141" s="30"/>
      <c r="AB141" s="30"/>
      <c r="AC141" s="30"/>
      <c r="AD141" s="30"/>
      <c r="AE141" s="30"/>
      <c r="AT141" s="14" t="s">
        <v>129</v>
      </c>
      <c r="AU141" s="14" t="s">
        <v>84</v>
      </c>
    </row>
    <row r="142" spans="1:65" s="2" customFormat="1" ht="29.25">
      <c r="A142" s="30"/>
      <c r="B142" s="31"/>
      <c r="C142" s="32"/>
      <c r="D142" s="205" t="s">
        <v>173</v>
      </c>
      <c r="E142" s="32"/>
      <c r="F142" s="235" t="s">
        <v>174</v>
      </c>
      <c r="G142" s="32"/>
      <c r="H142" s="32"/>
      <c r="I142" s="111"/>
      <c r="J142" s="111"/>
      <c r="K142" s="32"/>
      <c r="L142" s="32"/>
      <c r="M142" s="35"/>
      <c r="N142" s="207"/>
      <c r="O142" s="208"/>
      <c r="P142" s="66"/>
      <c r="Q142" s="66"/>
      <c r="R142" s="66"/>
      <c r="S142" s="66"/>
      <c r="T142" s="66"/>
      <c r="U142" s="66"/>
      <c r="V142" s="66"/>
      <c r="W142" s="66"/>
      <c r="X142" s="67"/>
      <c r="Y142" s="30"/>
      <c r="Z142" s="30"/>
      <c r="AA142" s="30"/>
      <c r="AB142" s="30"/>
      <c r="AC142" s="30"/>
      <c r="AD142" s="30"/>
      <c r="AE142" s="30"/>
      <c r="AT142" s="14" t="s">
        <v>173</v>
      </c>
      <c r="AU142" s="14" t="s">
        <v>84</v>
      </c>
    </row>
    <row r="143" spans="1:65" s="2" customFormat="1" ht="16.5" customHeight="1">
      <c r="A143" s="30"/>
      <c r="B143" s="31"/>
      <c r="C143" s="226" t="s">
        <v>175</v>
      </c>
      <c r="D143" s="226" t="s">
        <v>167</v>
      </c>
      <c r="E143" s="227" t="s">
        <v>176</v>
      </c>
      <c r="F143" s="228" t="s">
        <v>177</v>
      </c>
      <c r="G143" s="229" t="s">
        <v>178</v>
      </c>
      <c r="H143" s="230">
        <v>5</v>
      </c>
      <c r="I143" s="231"/>
      <c r="J143" s="231"/>
      <c r="K143" s="232">
        <f>ROUND(P143*H143,2)</f>
        <v>0</v>
      </c>
      <c r="L143" s="233"/>
      <c r="M143" s="35"/>
      <c r="N143" s="234" t="s">
        <v>1</v>
      </c>
      <c r="O143" s="199" t="s">
        <v>37</v>
      </c>
      <c r="P143" s="200">
        <f>I143+J143</f>
        <v>0</v>
      </c>
      <c r="Q143" s="200">
        <f>ROUND(I143*H143,2)</f>
        <v>0</v>
      </c>
      <c r="R143" s="200">
        <f>ROUND(J143*H143,2)</f>
        <v>0</v>
      </c>
      <c r="S143" s="66"/>
      <c r="T143" s="201">
        <f>S143*H143</f>
        <v>0</v>
      </c>
      <c r="U143" s="201">
        <v>0</v>
      </c>
      <c r="V143" s="201">
        <f>U143*H143</f>
        <v>0</v>
      </c>
      <c r="W143" s="201">
        <v>0</v>
      </c>
      <c r="X143" s="202">
        <f>W143*H143</f>
        <v>0</v>
      </c>
      <c r="Y143" s="30"/>
      <c r="Z143" s="30"/>
      <c r="AA143" s="30"/>
      <c r="AB143" s="30"/>
      <c r="AC143" s="30"/>
      <c r="AD143" s="30"/>
      <c r="AE143" s="30"/>
      <c r="AR143" s="203" t="s">
        <v>82</v>
      </c>
      <c r="AT143" s="203" t="s">
        <v>167</v>
      </c>
      <c r="AU143" s="203" t="s">
        <v>84</v>
      </c>
      <c r="AY143" s="14" t="s">
        <v>127</v>
      </c>
      <c r="BE143" s="204">
        <f>IF(O143="základní",K143,0)</f>
        <v>0</v>
      </c>
      <c r="BF143" s="204">
        <f>IF(O143="snížená",K143,0)</f>
        <v>0</v>
      </c>
      <c r="BG143" s="204">
        <f>IF(O143="zákl. přenesená",K143,0)</f>
        <v>0</v>
      </c>
      <c r="BH143" s="204">
        <f>IF(O143="sníž. přenesená",K143,0)</f>
        <v>0</v>
      </c>
      <c r="BI143" s="204">
        <f>IF(O143="nulová",K143,0)</f>
        <v>0</v>
      </c>
      <c r="BJ143" s="14" t="s">
        <v>82</v>
      </c>
      <c r="BK143" s="204">
        <f>ROUND(P143*H143,2)</f>
        <v>0</v>
      </c>
      <c r="BL143" s="14" t="s">
        <v>82</v>
      </c>
      <c r="BM143" s="203" t="s">
        <v>179</v>
      </c>
    </row>
    <row r="144" spans="1:65" s="2" customFormat="1" ht="29.25">
      <c r="A144" s="30"/>
      <c r="B144" s="31"/>
      <c r="C144" s="32"/>
      <c r="D144" s="205" t="s">
        <v>129</v>
      </c>
      <c r="E144" s="32"/>
      <c r="F144" s="206" t="s">
        <v>180</v>
      </c>
      <c r="G144" s="32"/>
      <c r="H144" s="32"/>
      <c r="I144" s="111"/>
      <c r="J144" s="111"/>
      <c r="K144" s="32"/>
      <c r="L144" s="32"/>
      <c r="M144" s="35"/>
      <c r="N144" s="207"/>
      <c r="O144" s="208"/>
      <c r="P144" s="66"/>
      <c r="Q144" s="66"/>
      <c r="R144" s="66"/>
      <c r="S144" s="66"/>
      <c r="T144" s="66"/>
      <c r="U144" s="66"/>
      <c r="V144" s="66"/>
      <c r="W144" s="66"/>
      <c r="X144" s="67"/>
      <c r="Y144" s="30"/>
      <c r="Z144" s="30"/>
      <c r="AA144" s="30"/>
      <c r="AB144" s="30"/>
      <c r="AC144" s="30"/>
      <c r="AD144" s="30"/>
      <c r="AE144" s="30"/>
      <c r="AT144" s="14" t="s">
        <v>129</v>
      </c>
      <c r="AU144" s="14" t="s">
        <v>84</v>
      </c>
    </row>
    <row r="145" spans="1:65" s="2" customFormat="1" ht="39">
      <c r="A145" s="30"/>
      <c r="B145" s="31"/>
      <c r="C145" s="32"/>
      <c r="D145" s="205" t="s">
        <v>173</v>
      </c>
      <c r="E145" s="32"/>
      <c r="F145" s="235" t="s">
        <v>181</v>
      </c>
      <c r="G145" s="32"/>
      <c r="H145" s="32"/>
      <c r="I145" s="111"/>
      <c r="J145" s="111"/>
      <c r="K145" s="32"/>
      <c r="L145" s="32"/>
      <c r="M145" s="35"/>
      <c r="N145" s="207"/>
      <c r="O145" s="208"/>
      <c r="P145" s="66"/>
      <c r="Q145" s="66"/>
      <c r="R145" s="66"/>
      <c r="S145" s="66"/>
      <c r="T145" s="66"/>
      <c r="U145" s="66"/>
      <c r="V145" s="66"/>
      <c r="W145" s="66"/>
      <c r="X145" s="67"/>
      <c r="Y145" s="30"/>
      <c r="Z145" s="30"/>
      <c r="AA145" s="30"/>
      <c r="AB145" s="30"/>
      <c r="AC145" s="30"/>
      <c r="AD145" s="30"/>
      <c r="AE145" s="30"/>
      <c r="AT145" s="14" t="s">
        <v>173</v>
      </c>
      <c r="AU145" s="14" t="s">
        <v>84</v>
      </c>
    </row>
    <row r="146" spans="1:65" s="2" customFormat="1" ht="24" customHeight="1">
      <c r="A146" s="30"/>
      <c r="B146" s="31"/>
      <c r="C146" s="226" t="s">
        <v>182</v>
      </c>
      <c r="D146" s="226" t="s">
        <v>167</v>
      </c>
      <c r="E146" s="227" t="s">
        <v>183</v>
      </c>
      <c r="F146" s="228" t="s">
        <v>184</v>
      </c>
      <c r="G146" s="229" t="s">
        <v>185</v>
      </c>
      <c r="H146" s="230">
        <v>4</v>
      </c>
      <c r="I146" s="231"/>
      <c r="J146" s="231"/>
      <c r="K146" s="232">
        <f>ROUND(P146*H146,2)</f>
        <v>0</v>
      </c>
      <c r="L146" s="233"/>
      <c r="M146" s="35"/>
      <c r="N146" s="234" t="s">
        <v>1</v>
      </c>
      <c r="O146" s="199" t="s">
        <v>37</v>
      </c>
      <c r="P146" s="200">
        <f>I146+J146</f>
        <v>0</v>
      </c>
      <c r="Q146" s="200">
        <f>ROUND(I146*H146,2)</f>
        <v>0</v>
      </c>
      <c r="R146" s="200">
        <f>ROUND(J146*H146,2)</f>
        <v>0</v>
      </c>
      <c r="S146" s="66"/>
      <c r="T146" s="201">
        <f>S146*H146</f>
        <v>0</v>
      </c>
      <c r="U146" s="201">
        <v>0</v>
      </c>
      <c r="V146" s="201">
        <f>U146*H146</f>
        <v>0</v>
      </c>
      <c r="W146" s="201">
        <v>0</v>
      </c>
      <c r="X146" s="202">
        <f>W146*H146</f>
        <v>0</v>
      </c>
      <c r="Y146" s="30"/>
      <c r="Z146" s="30"/>
      <c r="AA146" s="30"/>
      <c r="AB146" s="30"/>
      <c r="AC146" s="30"/>
      <c r="AD146" s="30"/>
      <c r="AE146" s="30"/>
      <c r="AR146" s="203" t="s">
        <v>82</v>
      </c>
      <c r="AT146" s="203" t="s">
        <v>167</v>
      </c>
      <c r="AU146" s="203" t="s">
        <v>84</v>
      </c>
      <c r="AY146" s="14" t="s">
        <v>127</v>
      </c>
      <c r="BE146" s="204">
        <f>IF(O146="základní",K146,0)</f>
        <v>0</v>
      </c>
      <c r="BF146" s="204">
        <f>IF(O146="snížená",K146,0)</f>
        <v>0</v>
      </c>
      <c r="BG146" s="204">
        <f>IF(O146="zákl. přenesená",K146,0)</f>
        <v>0</v>
      </c>
      <c r="BH146" s="204">
        <f>IF(O146="sníž. přenesená",K146,0)</f>
        <v>0</v>
      </c>
      <c r="BI146" s="204">
        <f>IF(O146="nulová",K146,0)</f>
        <v>0</v>
      </c>
      <c r="BJ146" s="14" t="s">
        <v>82</v>
      </c>
      <c r="BK146" s="204">
        <f>ROUND(P146*H146,2)</f>
        <v>0</v>
      </c>
      <c r="BL146" s="14" t="s">
        <v>82</v>
      </c>
      <c r="BM146" s="203" t="s">
        <v>186</v>
      </c>
    </row>
    <row r="147" spans="1:65" s="2" customFormat="1" ht="58.5">
      <c r="A147" s="30"/>
      <c r="B147" s="31"/>
      <c r="C147" s="32"/>
      <c r="D147" s="205" t="s">
        <v>129</v>
      </c>
      <c r="E147" s="32"/>
      <c r="F147" s="206" t="s">
        <v>187</v>
      </c>
      <c r="G147" s="32"/>
      <c r="H147" s="32"/>
      <c r="I147" s="111"/>
      <c r="J147" s="111"/>
      <c r="K147" s="32"/>
      <c r="L147" s="32"/>
      <c r="M147" s="35"/>
      <c r="N147" s="207"/>
      <c r="O147" s="208"/>
      <c r="P147" s="66"/>
      <c r="Q147" s="66"/>
      <c r="R147" s="66"/>
      <c r="S147" s="66"/>
      <c r="T147" s="66"/>
      <c r="U147" s="66"/>
      <c r="V147" s="66"/>
      <c r="W147" s="66"/>
      <c r="X147" s="67"/>
      <c r="Y147" s="30"/>
      <c r="Z147" s="30"/>
      <c r="AA147" s="30"/>
      <c r="AB147" s="30"/>
      <c r="AC147" s="30"/>
      <c r="AD147" s="30"/>
      <c r="AE147" s="30"/>
      <c r="AT147" s="14" t="s">
        <v>129</v>
      </c>
      <c r="AU147" s="14" t="s">
        <v>84</v>
      </c>
    </row>
    <row r="148" spans="1:65" s="2" customFormat="1" ht="48.75">
      <c r="A148" s="30"/>
      <c r="B148" s="31"/>
      <c r="C148" s="32"/>
      <c r="D148" s="205" t="s">
        <v>173</v>
      </c>
      <c r="E148" s="32"/>
      <c r="F148" s="235" t="s">
        <v>188</v>
      </c>
      <c r="G148" s="32"/>
      <c r="H148" s="32"/>
      <c r="I148" s="111"/>
      <c r="J148" s="111"/>
      <c r="K148" s="32"/>
      <c r="L148" s="32"/>
      <c r="M148" s="35"/>
      <c r="N148" s="207"/>
      <c r="O148" s="208"/>
      <c r="P148" s="66"/>
      <c r="Q148" s="66"/>
      <c r="R148" s="66"/>
      <c r="S148" s="66"/>
      <c r="T148" s="66"/>
      <c r="U148" s="66"/>
      <c r="V148" s="66"/>
      <c r="W148" s="66"/>
      <c r="X148" s="67"/>
      <c r="Y148" s="30"/>
      <c r="Z148" s="30"/>
      <c r="AA148" s="30"/>
      <c r="AB148" s="30"/>
      <c r="AC148" s="30"/>
      <c r="AD148" s="30"/>
      <c r="AE148" s="30"/>
      <c r="AT148" s="14" t="s">
        <v>173</v>
      </c>
      <c r="AU148" s="14" t="s">
        <v>84</v>
      </c>
    </row>
    <row r="149" spans="1:65" s="2" customFormat="1" ht="16.5" customHeight="1">
      <c r="A149" s="30"/>
      <c r="B149" s="31"/>
      <c r="C149" s="226" t="s">
        <v>189</v>
      </c>
      <c r="D149" s="226" t="s">
        <v>167</v>
      </c>
      <c r="E149" s="227" t="s">
        <v>190</v>
      </c>
      <c r="F149" s="228" t="s">
        <v>191</v>
      </c>
      <c r="G149" s="229" t="s">
        <v>185</v>
      </c>
      <c r="H149" s="230">
        <v>4</v>
      </c>
      <c r="I149" s="231"/>
      <c r="J149" s="231"/>
      <c r="K149" s="232">
        <f>ROUND(P149*H149,2)</f>
        <v>0</v>
      </c>
      <c r="L149" s="233"/>
      <c r="M149" s="35"/>
      <c r="N149" s="234" t="s">
        <v>1</v>
      </c>
      <c r="O149" s="199" t="s">
        <v>37</v>
      </c>
      <c r="P149" s="200">
        <f>I149+J149</f>
        <v>0</v>
      </c>
      <c r="Q149" s="200">
        <f>ROUND(I149*H149,2)</f>
        <v>0</v>
      </c>
      <c r="R149" s="200">
        <f>ROUND(J149*H149,2)</f>
        <v>0</v>
      </c>
      <c r="S149" s="66"/>
      <c r="T149" s="201">
        <f>S149*H149</f>
        <v>0</v>
      </c>
      <c r="U149" s="201">
        <v>0</v>
      </c>
      <c r="V149" s="201">
        <f>U149*H149</f>
        <v>0</v>
      </c>
      <c r="W149" s="201">
        <v>0</v>
      </c>
      <c r="X149" s="202">
        <f>W149*H149</f>
        <v>0</v>
      </c>
      <c r="Y149" s="30"/>
      <c r="Z149" s="30"/>
      <c r="AA149" s="30"/>
      <c r="AB149" s="30"/>
      <c r="AC149" s="30"/>
      <c r="AD149" s="30"/>
      <c r="AE149" s="30"/>
      <c r="AR149" s="203" t="s">
        <v>82</v>
      </c>
      <c r="AT149" s="203" t="s">
        <v>167</v>
      </c>
      <c r="AU149" s="203" t="s">
        <v>84</v>
      </c>
      <c r="AY149" s="14" t="s">
        <v>127</v>
      </c>
      <c r="BE149" s="204">
        <f>IF(O149="základní",K149,0)</f>
        <v>0</v>
      </c>
      <c r="BF149" s="204">
        <f>IF(O149="snížená",K149,0)</f>
        <v>0</v>
      </c>
      <c r="BG149" s="204">
        <f>IF(O149="zákl. přenesená",K149,0)</f>
        <v>0</v>
      </c>
      <c r="BH149" s="204">
        <f>IF(O149="sníž. přenesená",K149,0)</f>
        <v>0</v>
      </c>
      <c r="BI149" s="204">
        <f>IF(O149="nulová",K149,0)</f>
        <v>0</v>
      </c>
      <c r="BJ149" s="14" t="s">
        <v>82</v>
      </c>
      <c r="BK149" s="204">
        <f>ROUND(P149*H149,2)</f>
        <v>0</v>
      </c>
      <c r="BL149" s="14" t="s">
        <v>82</v>
      </c>
      <c r="BM149" s="203" t="s">
        <v>192</v>
      </c>
    </row>
    <row r="150" spans="1:65" s="2" customFormat="1" ht="48.75">
      <c r="A150" s="30"/>
      <c r="B150" s="31"/>
      <c r="C150" s="32"/>
      <c r="D150" s="205" t="s">
        <v>129</v>
      </c>
      <c r="E150" s="32"/>
      <c r="F150" s="206" t="s">
        <v>193</v>
      </c>
      <c r="G150" s="32"/>
      <c r="H150" s="32"/>
      <c r="I150" s="111"/>
      <c r="J150" s="111"/>
      <c r="K150" s="32"/>
      <c r="L150" s="32"/>
      <c r="M150" s="35"/>
      <c r="N150" s="207"/>
      <c r="O150" s="208"/>
      <c r="P150" s="66"/>
      <c r="Q150" s="66"/>
      <c r="R150" s="66"/>
      <c r="S150" s="66"/>
      <c r="T150" s="66"/>
      <c r="U150" s="66"/>
      <c r="V150" s="66"/>
      <c r="W150" s="66"/>
      <c r="X150" s="67"/>
      <c r="Y150" s="30"/>
      <c r="Z150" s="30"/>
      <c r="AA150" s="30"/>
      <c r="AB150" s="30"/>
      <c r="AC150" s="30"/>
      <c r="AD150" s="30"/>
      <c r="AE150" s="30"/>
      <c r="AT150" s="14" t="s">
        <v>129</v>
      </c>
      <c r="AU150" s="14" t="s">
        <v>84</v>
      </c>
    </row>
    <row r="151" spans="1:65" s="2" customFormat="1" ht="48.75">
      <c r="A151" s="30"/>
      <c r="B151" s="31"/>
      <c r="C151" s="32"/>
      <c r="D151" s="205" t="s">
        <v>173</v>
      </c>
      <c r="E151" s="32"/>
      <c r="F151" s="235" t="s">
        <v>194</v>
      </c>
      <c r="G151" s="32"/>
      <c r="H151" s="32"/>
      <c r="I151" s="111"/>
      <c r="J151" s="111"/>
      <c r="K151" s="32"/>
      <c r="L151" s="32"/>
      <c r="M151" s="35"/>
      <c r="N151" s="207"/>
      <c r="O151" s="208"/>
      <c r="P151" s="66"/>
      <c r="Q151" s="66"/>
      <c r="R151" s="66"/>
      <c r="S151" s="66"/>
      <c r="T151" s="66"/>
      <c r="U151" s="66"/>
      <c r="V151" s="66"/>
      <c r="W151" s="66"/>
      <c r="X151" s="67"/>
      <c r="Y151" s="30"/>
      <c r="Z151" s="30"/>
      <c r="AA151" s="30"/>
      <c r="AB151" s="30"/>
      <c r="AC151" s="30"/>
      <c r="AD151" s="30"/>
      <c r="AE151" s="30"/>
      <c r="AT151" s="14" t="s">
        <v>173</v>
      </c>
      <c r="AU151" s="14" t="s">
        <v>84</v>
      </c>
    </row>
    <row r="152" spans="1:65" s="12" customFormat="1" ht="25.9" customHeight="1">
      <c r="B152" s="209"/>
      <c r="C152" s="210"/>
      <c r="D152" s="211" t="s">
        <v>73</v>
      </c>
      <c r="E152" s="212" t="s">
        <v>195</v>
      </c>
      <c r="F152" s="212" t="s">
        <v>196</v>
      </c>
      <c r="G152" s="210"/>
      <c r="H152" s="210"/>
      <c r="I152" s="213"/>
      <c r="J152" s="213"/>
      <c r="K152" s="214">
        <f>BK152</f>
        <v>0</v>
      </c>
      <c r="L152" s="210"/>
      <c r="M152" s="215"/>
      <c r="N152" s="216"/>
      <c r="O152" s="217"/>
      <c r="P152" s="217"/>
      <c r="Q152" s="218">
        <f>SUM(Q153:Q185)</f>
        <v>0</v>
      </c>
      <c r="R152" s="218">
        <f>SUM(R153:R185)</f>
        <v>0</v>
      </c>
      <c r="S152" s="217"/>
      <c r="T152" s="219">
        <f>SUM(T153:T185)</f>
        <v>0</v>
      </c>
      <c r="U152" s="217"/>
      <c r="V152" s="219">
        <f>SUM(V153:V185)</f>
        <v>0</v>
      </c>
      <c r="W152" s="217"/>
      <c r="X152" s="220">
        <f>SUM(X153:X185)</f>
        <v>0</v>
      </c>
      <c r="AR152" s="221" t="s">
        <v>138</v>
      </c>
      <c r="AT152" s="222" t="s">
        <v>73</v>
      </c>
      <c r="AU152" s="222" t="s">
        <v>74</v>
      </c>
      <c r="AY152" s="221" t="s">
        <v>127</v>
      </c>
      <c r="BK152" s="223">
        <f>SUM(BK153:BK185)</f>
        <v>0</v>
      </c>
    </row>
    <row r="153" spans="1:65" s="2" customFormat="1" ht="36" customHeight="1">
      <c r="A153" s="30"/>
      <c r="B153" s="31"/>
      <c r="C153" s="226" t="s">
        <v>197</v>
      </c>
      <c r="D153" s="226" t="s">
        <v>167</v>
      </c>
      <c r="E153" s="227" t="s">
        <v>198</v>
      </c>
      <c r="F153" s="228" t="s">
        <v>199</v>
      </c>
      <c r="G153" s="229" t="s">
        <v>126</v>
      </c>
      <c r="H153" s="230">
        <v>1</v>
      </c>
      <c r="I153" s="231"/>
      <c r="J153" s="231"/>
      <c r="K153" s="232">
        <f>ROUND(P153*H153,2)</f>
        <v>0</v>
      </c>
      <c r="L153" s="233"/>
      <c r="M153" s="35"/>
      <c r="N153" s="234" t="s">
        <v>1</v>
      </c>
      <c r="O153" s="199" t="s">
        <v>37</v>
      </c>
      <c r="P153" s="200">
        <f>I153+J153</f>
        <v>0</v>
      </c>
      <c r="Q153" s="200">
        <f>ROUND(I153*H153,2)</f>
        <v>0</v>
      </c>
      <c r="R153" s="200">
        <f>ROUND(J153*H153,2)</f>
        <v>0</v>
      </c>
      <c r="S153" s="66"/>
      <c r="T153" s="201">
        <f>S153*H153</f>
        <v>0</v>
      </c>
      <c r="U153" s="201">
        <v>0</v>
      </c>
      <c r="V153" s="201">
        <f>U153*H153</f>
        <v>0</v>
      </c>
      <c r="W153" s="201">
        <v>0</v>
      </c>
      <c r="X153" s="202">
        <f>W153*H153</f>
        <v>0</v>
      </c>
      <c r="Y153" s="30"/>
      <c r="Z153" s="30"/>
      <c r="AA153" s="30"/>
      <c r="AB153" s="30"/>
      <c r="AC153" s="30"/>
      <c r="AD153" s="30"/>
      <c r="AE153" s="30"/>
      <c r="AR153" s="203" t="s">
        <v>82</v>
      </c>
      <c r="AT153" s="203" t="s">
        <v>167</v>
      </c>
      <c r="AU153" s="203" t="s">
        <v>82</v>
      </c>
      <c r="AY153" s="14" t="s">
        <v>127</v>
      </c>
      <c r="BE153" s="204">
        <f>IF(O153="základní",K153,0)</f>
        <v>0</v>
      </c>
      <c r="BF153" s="204">
        <f>IF(O153="snížená",K153,0)</f>
        <v>0</v>
      </c>
      <c r="BG153" s="204">
        <f>IF(O153="zákl. přenesená",K153,0)</f>
        <v>0</v>
      </c>
      <c r="BH153" s="204">
        <f>IF(O153="sníž. přenesená",K153,0)</f>
        <v>0</v>
      </c>
      <c r="BI153" s="204">
        <f>IF(O153="nulová",K153,0)</f>
        <v>0</v>
      </c>
      <c r="BJ153" s="14" t="s">
        <v>82</v>
      </c>
      <c r="BK153" s="204">
        <f>ROUND(P153*H153,2)</f>
        <v>0</v>
      </c>
      <c r="BL153" s="14" t="s">
        <v>82</v>
      </c>
      <c r="BM153" s="203" t="s">
        <v>200</v>
      </c>
    </row>
    <row r="154" spans="1:65" s="2" customFormat="1" ht="29.25">
      <c r="A154" s="30"/>
      <c r="B154" s="31"/>
      <c r="C154" s="32"/>
      <c r="D154" s="205" t="s">
        <v>129</v>
      </c>
      <c r="E154" s="32"/>
      <c r="F154" s="206" t="s">
        <v>201</v>
      </c>
      <c r="G154" s="32"/>
      <c r="H154" s="32"/>
      <c r="I154" s="111"/>
      <c r="J154" s="111"/>
      <c r="K154" s="32"/>
      <c r="L154" s="32"/>
      <c r="M154" s="35"/>
      <c r="N154" s="207"/>
      <c r="O154" s="208"/>
      <c r="P154" s="66"/>
      <c r="Q154" s="66"/>
      <c r="R154" s="66"/>
      <c r="S154" s="66"/>
      <c r="T154" s="66"/>
      <c r="U154" s="66"/>
      <c r="V154" s="66"/>
      <c r="W154" s="66"/>
      <c r="X154" s="67"/>
      <c r="Y154" s="30"/>
      <c r="Z154" s="30"/>
      <c r="AA154" s="30"/>
      <c r="AB154" s="30"/>
      <c r="AC154" s="30"/>
      <c r="AD154" s="30"/>
      <c r="AE154" s="30"/>
      <c r="AT154" s="14" t="s">
        <v>129</v>
      </c>
      <c r="AU154" s="14" t="s">
        <v>82</v>
      </c>
    </row>
    <row r="155" spans="1:65" s="2" customFormat="1" ht="24" customHeight="1">
      <c r="A155" s="30"/>
      <c r="B155" s="31"/>
      <c r="C155" s="226" t="s">
        <v>9</v>
      </c>
      <c r="D155" s="226" t="s">
        <v>167</v>
      </c>
      <c r="E155" s="227" t="s">
        <v>202</v>
      </c>
      <c r="F155" s="228" t="s">
        <v>203</v>
      </c>
      <c r="G155" s="229" t="s">
        <v>126</v>
      </c>
      <c r="H155" s="230">
        <v>1</v>
      </c>
      <c r="I155" s="231"/>
      <c r="J155" s="231"/>
      <c r="K155" s="232">
        <f>ROUND(P155*H155,2)</f>
        <v>0</v>
      </c>
      <c r="L155" s="233"/>
      <c r="M155" s="35"/>
      <c r="N155" s="234" t="s">
        <v>1</v>
      </c>
      <c r="O155" s="199" t="s">
        <v>37</v>
      </c>
      <c r="P155" s="200">
        <f>I155+J155</f>
        <v>0</v>
      </c>
      <c r="Q155" s="200">
        <f>ROUND(I155*H155,2)</f>
        <v>0</v>
      </c>
      <c r="R155" s="200">
        <f>ROUND(J155*H155,2)</f>
        <v>0</v>
      </c>
      <c r="S155" s="66"/>
      <c r="T155" s="201">
        <f>S155*H155</f>
        <v>0</v>
      </c>
      <c r="U155" s="201">
        <v>0</v>
      </c>
      <c r="V155" s="201">
        <f>U155*H155</f>
        <v>0</v>
      </c>
      <c r="W155" s="201">
        <v>0</v>
      </c>
      <c r="X155" s="202">
        <f>W155*H155</f>
        <v>0</v>
      </c>
      <c r="Y155" s="30"/>
      <c r="Z155" s="30"/>
      <c r="AA155" s="30"/>
      <c r="AB155" s="30"/>
      <c r="AC155" s="30"/>
      <c r="AD155" s="30"/>
      <c r="AE155" s="30"/>
      <c r="AR155" s="203" t="s">
        <v>82</v>
      </c>
      <c r="AT155" s="203" t="s">
        <v>167</v>
      </c>
      <c r="AU155" s="203" t="s">
        <v>82</v>
      </c>
      <c r="AY155" s="14" t="s">
        <v>127</v>
      </c>
      <c r="BE155" s="204">
        <f>IF(O155="základní",K155,0)</f>
        <v>0</v>
      </c>
      <c r="BF155" s="204">
        <f>IF(O155="snížená",K155,0)</f>
        <v>0</v>
      </c>
      <c r="BG155" s="204">
        <f>IF(O155="zákl. přenesená",K155,0)</f>
        <v>0</v>
      </c>
      <c r="BH155" s="204">
        <f>IF(O155="sníž. přenesená",K155,0)</f>
        <v>0</v>
      </c>
      <c r="BI155" s="204">
        <f>IF(O155="nulová",K155,0)</f>
        <v>0</v>
      </c>
      <c r="BJ155" s="14" t="s">
        <v>82</v>
      </c>
      <c r="BK155" s="204">
        <f>ROUND(P155*H155,2)</f>
        <v>0</v>
      </c>
      <c r="BL155" s="14" t="s">
        <v>82</v>
      </c>
      <c r="BM155" s="203" t="s">
        <v>204</v>
      </c>
    </row>
    <row r="156" spans="1:65" s="2" customFormat="1" ht="19.5">
      <c r="A156" s="30"/>
      <c r="B156" s="31"/>
      <c r="C156" s="32"/>
      <c r="D156" s="205" t="s">
        <v>129</v>
      </c>
      <c r="E156" s="32"/>
      <c r="F156" s="206" t="s">
        <v>205</v>
      </c>
      <c r="G156" s="32"/>
      <c r="H156" s="32"/>
      <c r="I156" s="111"/>
      <c r="J156" s="111"/>
      <c r="K156" s="32"/>
      <c r="L156" s="32"/>
      <c r="M156" s="35"/>
      <c r="N156" s="207"/>
      <c r="O156" s="208"/>
      <c r="P156" s="66"/>
      <c r="Q156" s="66"/>
      <c r="R156" s="66"/>
      <c r="S156" s="66"/>
      <c r="T156" s="66"/>
      <c r="U156" s="66"/>
      <c r="V156" s="66"/>
      <c r="W156" s="66"/>
      <c r="X156" s="67"/>
      <c r="Y156" s="30"/>
      <c r="Z156" s="30"/>
      <c r="AA156" s="30"/>
      <c r="AB156" s="30"/>
      <c r="AC156" s="30"/>
      <c r="AD156" s="30"/>
      <c r="AE156" s="30"/>
      <c r="AT156" s="14" t="s">
        <v>129</v>
      </c>
      <c r="AU156" s="14" t="s">
        <v>82</v>
      </c>
    </row>
    <row r="157" spans="1:65" s="2" customFormat="1" ht="16.5" customHeight="1">
      <c r="A157" s="30"/>
      <c r="B157" s="31"/>
      <c r="C157" s="226" t="s">
        <v>206</v>
      </c>
      <c r="D157" s="226" t="s">
        <v>167</v>
      </c>
      <c r="E157" s="227" t="s">
        <v>207</v>
      </c>
      <c r="F157" s="228" t="s">
        <v>208</v>
      </c>
      <c r="G157" s="229" t="s">
        <v>126</v>
      </c>
      <c r="H157" s="230">
        <v>2</v>
      </c>
      <c r="I157" s="231"/>
      <c r="J157" s="231"/>
      <c r="K157" s="232">
        <f>ROUND(P157*H157,2)</f>
        <v>0</v>
      </c>
      <c r="L157" s="233"/>
      <c r="M157" s="35"/>
      <c r="N157" s="234" t="s">
        <v>1</v>
      </c>
      <c r="O157" s="199" t="s">
        <v>37</v>
      </c>
      <c r="P157" s="200">
        <f>I157+J157</f>
        <v>0</v>
      </c>
      <c r="Q157" s="200">
        <f>ROUND(I157*H157,2)</f>
        <v>0</v>
      </c>
      <c r="R157" s="200">
        <f>ROUND(J157*H157,2)</f>
        <v>0</v>
      </c>
      <c r="S157" s="66"/>
      <c r="T157" s="201">
        <f>S157*H157</f>
        <v>0</v>
      </c>
      <c r="U157" s="201">
        <v>0</v>
      </c>
      <c r="V157" s="201">
        <f>U157*H157</f>
        <v>0</v>
      </c>
      <c r="W157" s="201">
        <v>0</v>
      </c>
      <c r="X157" s="202">
        <f>W157*H157</f>
        <v>0</v>
      </c>
      <c r="Y157" s="30"/>
      <c r="Z157" s="30"/>
      <c r="AA157" s="30"/>
      <c r="AB157" s="30"/>
      <c r="AC157" s="30"/>
      <c r="AD157" s="30"/>
      <c r="AE157" s="30"/>
      <c r="AR157" s="203" t="s">
        <v>82</v>
      </c>
      <c r="AT157" s="203" t="s">
        <v>167</v>
      </c>
      <c r="AU157" s="203" t="s">
        <v>82</v>
      </c>
      <c r="AY157" s="14" t="s">
        <v>127</v>
      </c>
      <c r="BE157" s="204">
        <f>IF(O157="základní",K157,0)</f>
        <v>0</v>
      </c>
      <c r="BF157" s="204">
        <f>IF(O157="snížená",K157,0)</f>
        <v>0</v>
      </c>
      <c r="BG157" s="204">
        <f>IF(O157="zákl. přenesená",K157,0)</f>
        <v>0</v>
      </c>
      <c r="BH157" s="204">
        <f>IF(O157="sníž. přenesená",K157,0)</f>
        <v>0</v>
      </c>
      <c r="BI157" s="204">
        <f>IF(O157="nulová",K157,0)</f>
        <v>0</v>
      </c>
      <c r="BJ157" s="14" t="s">
        <v>82</v>
      </c>
      <c r="BK157" s="204">
        <f>ROUND(P157*H157,2)</f>
        <v>0</v>
      </c>
      <c r="BL157" s="14" t="s">
        <v>82</v>
      </c>
      <c r="BM157" s="203" t="s">
        <v>209</v>
      </c>
    </row>
    <row r="158" spans="1:65" s="2" customFormat="1">
      <c r="A158" s="30"/>
      <c r="B158" s="31"/>
      <c r="C158" s="32"/>
      <c r="D158" s="205" t="s">
        <v>129</v>
      </c>
      <c r="E158" s="32"/>
      <c r="F158" s="206" t="s">
        <v>208</v>
      </c>
      <c r="G158" s="32"/>
      <c r="H158" s="32"/>
      <c r="I158" s="111"/>
      <c r="J158" s="111"/>
      <c r="K158" s="32"/>
      <c r="L158" s="32"/>
      <c r="M158" s="35"/>
      <c r="N158" s="207"/>
      <c r="O158" s="208"/>
      <c r="P158" s="66"/>
      <c r="Q158" s="66"/>
      <c r="R158" s="66"/>
      <c r="S158" s="66"/>
      <c r="T158" s="66"/>
      <c r="U158" s="66"/>
      <c r="V158" s="66"/>
      <c r="W158" s="66"/>
      <c r="X158" s="67"/>
      <c r="Y158" s="30"/>
      <c r="Z158" s="30"/>
      <c r="AA158" s="30"/>
      <c r="AB158" s="30"/>
      <c r="AC158" s="30"/>
      <c r="AD158" s="30"/>
      <c r="AE158" s="30"/>
      <c r="AT158" s="14" t="s">
        <v>129</v>
      </c>
      <c r="AU158" s="14" t="s">
        <v>82</v>
      </c>
    </row>
    <row r="159" spans="1:65" s="2" customFormat="1" ht="16.5" customHeight="1">
      <c r="A159" s="30"/>
      <c r="B159" s="31"/>
      <c r="C159" s="226" t="s">
        <v>210</v>
      </c>
      <c r="D159" s="226" t="s">
        <v>167</v>
      </c>
      <c r="E159" s="227" t="s">
        <v>211</v>
      </c>
      <c r="F159" s="228" t="s">
        <v>212</v>
      </c>
      <c r="G159" s="229" t="s">
        <v>126</v>
      </c>
      <c r="H159" s="230">
        <v>2</v>
      </c>
      <c r="I159" s="231"/>
      <c r="J159" s="231"/>
      <c r="K159" s="232">
        <f>ROUND(P159*H159,2)</f>
        <v>0</v>
      </c>
      <c r="L159" s="233"/>
      <c r="M159" s="35"/>
      <c r="N159" s="234" t="s">
        <v>1</v>
      </c>
      <c r="O159" s="199" t="s">
        <v>37</v>
      </c>
      <c r="P159" s="200">
        <f>I159+J159</f>
        <v>0</v>
      </c>
      <c r="Q159" s="200">
        <f>ROUND(I159*H159,2)</f>
        <v>0</v>
      </c>
      <c r="R159" s="200">
        <f>ROUND(J159*H159,2)</f>
        <v>0</v>
      </c>
      <c r="S159" s="66"/>
      <c r="T159" s="201">
        <f>S159*H159</f>
        <v>0</v>
      </c>
      <c r="U159" s="201">
        <v>0</v>
      </c>
      <c r="V159" s="201">
        <f>U159*H159</f>
        <v>0</v>
      </c>
      <c r="W159" s="201">
        <v>0</v>
      </c>
      <c r="X159" s="202">
        <f>W159*H159</f>
        <v>0</v>
      </c>
      <c r="Y159" s="30"/>
      <c r="Z159" s="30"/>
      <c r="AA159" s="30"/>
      <c r="AB159" s="30"/>
      <c r="AC159" s="30"/>
      <c r="AD159" s="30"/>
      <c r="AE159" s="30"/>
      <c r="AR159" s="203" t="s">
        <v>82</v>
      </c>
      <c r="AT159" s="203" t="s">
        <v>167</v>
      </c>
      <c r="AU159" s="203" t="s">
        <v>82</v>
      </c>
      <c r="AY159" s="14" t="s">
        <v>127</v>
      </c>
      <c r="BE159" s="204">
        <f>IF(O159="základní",K159,0)</f>
        <v>0</v>
      </c>
      <c r="BF159" s="204">
        <f>IF(O159="snížená",K159,0)</f>
        <v>0</v>
      </c>
      <c r="BG159" s="204">
        <f>IF(O159="zákl. přenesená",K159,0)</f>
        <v>0</v>
      </c>
      <c r="BH159" s="204">
        <f>IF(O159="sníž. přenesená",K159,0)</f>
        <v>0</v>
      </c>
      <c r="BI159" s="204">
        <f>IF(O159="nulová",K159,0)</f>
        <v>0</v>
      </c>
      <c r="BJ159" s="14" t="s">
        <v>82</v>
      </c>
      <c r="BK159" s="204">
        <f>ROUND(P159*H159,2)</f>
        <v>0</v>
      </c>
      <c r="BL159" s="14" t="s">
        <v>82</v>
      </c>
      <c r="BM159" s="203" t="s">
        <v>213</v>
      </c>
    </row>
    <row r="160" spans="1:65" s="2" customFormat="1">
      <c r="A160" s="30"/>
      <c r="B160" s="31"/>
      <c r="C160" s="32"/>
      <c r="D160" s="205" t="s">
        <v>129</v>
      </c>
      <c r="E160" s="32"/>
      <c r="F160" s="206" t="s">
        <v>212</v>
      </c>
      <c r="G160" s="32"/>
      <c r="H160" s="32"/>
      <c r="I160" s="111"/>
      <c r="J160" s="111"/>
      <c r="K160" s="32"/>
      <c r="L160" s="32"/>
      <c r="M160" s="35"/>
      <c r="N160" s="207"/>
      <c r="O160" s="208"/>
      <c r="P160" s="66"/>
      <c r="Q160" s="66"/>
      <c r="R160" s="66"/>
      <c r="S160" s="66"/>
      <c r="T160" s="66"/>
      <c r="U160" s="66"/>
      <c r="V160" s="66"/>
      <c r="W160" s="66"/>
      <c r="X160" s="67"/>
      <c r="Y160" s="30"/>
      <c r="Z160" s="30"/>
      <c r="AA160" s="30"/>
      <c r="AB160" s="30"/>
      <c r="AC160" s="30"/>
      <c r="AD160" s="30"/>
      <c r="AE160" s="30"/>
      <c r="AT160" s="14" t="s">
        <v>129</v>
      </c>
      <c r="AU160" s="14" t="s">
        <v>82</v>
      </c>
    </row>
    <row r="161" spans="1:65" s="2" customFormat="1" ht="16.5" customHeight="1">
      <c r="A161" s="30"/>
      <c r="B161" s="31"/>
      <c r="C161" s="226" t="s">
        <v>214</v>
      </c>
      <c r="D161" s="226" t="s">
        <v>167</v>
      </c>
      <c r="E161" s="227" t="s">
        <v>215</v>
      </c>
      <c r="F161" s="228" t="s">
        <v>216</v>
      </c>
      <c r="G161" s="229" t="s">
        <v>126</v>
      </c>
      <c r="H161" s="230">
        <v>4</v>
      </c>
      <c r="I161" s="231"/>
      <c r="J161" s="231"/>
      <c r="K161" s="232">
        <f>ROUND(P161*H161,2)</f>
        <v>0</v>
      </c>
      <c r="L161" s="233"/>
      <c r="M161" s="35"/>
      <c r="N161" s="234" t="s">
        <v>1</v>
      </c>
      <c r="O161" s="199" t="s">
        <v>37</v>
      </c>
      <c r="P161" s="200">
        <f>I161+J161</f>
        <v>0</v>
      </c>
      <c r="Q161" s="200">
        <f>ROUND(I161*H161,2)</f>
        <v>0</v>
      </c>
      <c r="R161" s="200">
        <f>ROUND(J161*H161,2)</f>
        <v>0</v>
      </c>
      <c r="S161" s="66"/>
      <c r="T161" s="201">
        <f>S161*H161</f>
        <v>0</v>
      </c>
      <c r="U161" s="201">
        <v>0</v>
      </c>
      <c r="V161" s="201">
        <f>U161*H161</f>
        <v>0</v>
      </c>
      <c r="W161" s="201">
        <v>0</v>
      </c>
      <c r="X161" s="202">
        <f>W161*H161</f>
        <v>0</v>
      </c>
      <c r="Y161" s="30"/>
      <c r="Z161" s="30"/>
      <c r="AA161" s="30"/>
      <c r="AB161" s="30"/>
      <c r="AC161" s="30"/>
      <c r="AD161" s="30"/>
      <c r="AE161" s="30"/>
      <c r="AR161" s="203" t="s">
        <v>82</v>
      </c>
      <c r="AT161" s="203" t="s">
        <v>167</v>
      </c>
      <c r="AU161" s="203" t="s">
        <v>82</v>
      </c>
      <c r="AY161" s="14" t="s">
        <v>127</v>
      </c>
      <c r="BE161" s="204">
        <f>IF(O161="základní",K161,0)</f>
        <v>0</v>
      </c>
      <c r="BF161" s="204">
        <f>IF(O161="snížená",K161,0)</f>
        <v>0</v>
      </c>
      <c r="BG161" s="204">
        <f>IF(O161="zákl. přenesená",K161,0)</f>
        <v>0</v>
      </c>
      <c r="BH161" s="204">
        <f>IF(O161="sníž. přenesená",K161,0)</f>
        <v>0</v>
      </c>
      <c r="BI161" s="204">
        <f>IF(O161="nulová",K161,0)</f>
        <v>0</v>
      </c>
      <c r="BJ161" s="14" t="s">
        <v>82</v>
      </c>
      <c r="BK161" s="204">
        <f>ROUND(P161*H161,2)</f>
        <v>0</v>
      </c>
      <c r="BL161" s="14" t="s">
        <v>82</v>
      </c>
      <c r="BM161" s="203" t="s">
        <v>217</v>
      </c>
    </row>
    <row r="162" spans="1:65" s="2" customFormat="1" ht="19.5">
      <c r="A162" s="30"/>
      <c r="B162" s="31"/>
      <c r="C162" s="32"/>
      <c r="D162" s="205" t="s">
        <v>129</v>
      </c>
      <c r="E162" s="32"/>
      <c r="F162" s="206" t="s">
        <v>218</v>
      </c>
      <c r="G162" s="32"/>
      <c r="H162" s="32"/>
      <c r="I162" s="111"/>
      <c r="J162" s="111"/>
      <c r="K162" s="32"/>
      <c r="L162" s="32"/>
      <c r="M162" s="35"/>
      <c r="N162" s="207"/>
      <c r="O162" s="208"/>
      <c r="P162" s="66"/>
      <c r="Q162" s="66"/>
      <c r="R162" s="66"/>
      <c r="S162" s="66"/>
      <c r="T162" s="66"/>
      <c r="U162" s="66"/>
      <c r="V162" s="66"/>
      <c r="W162" s="66"/>
      <c r="X162" s="67"/>
      <c r="Y162" s="30"/>
      <c r="Z162" s="30"/>
      <c r="AA162" s="30"/>
      <c r="AB162" s="30"/>
      <c r="AC162" s="30"/>
      <c r="AD162" s="30"/>
      <c r="AE162" s="30"/>
      <c r="AT162" s="14" t="s">
        <v>129</v>
      </c>
      <c r="AU162" s="14" t="s">
        <v>82</v>
      </c>
    </row>
    <row r="163" spans="1:65" s="2" customFormat="1" ht="24" customHeight="1">
      <c r="A163" s="30"/>
      <c r="B163" s="31"/>
      <c r="C163" s="226" t="s">
        <v>166</v>
      </c>
      <c r="D163" s="226" t="s">
        <v>167</v>
      </c>
      <c r="E163" s="227" t="s">
        <v>219</v>
      </c>
      <c r="F163" s="228" t="s">
        <v>220</v>
      </c>
      <c r="G163" s="229" t="s">
        <v>126</v>
      </c>
      <c r="H163" s="230">
        <v>5</v>
      </c>
      <c r="I163" s="231"/>
      <c r="J163" s="231"/>
      <c r="K163" s="232">
        <f>ROUND(P163*H163,2)</f>
        <v>0</v>
      </c>
      <c r="L163" s="233"/>
      <c r="M163" s="35"/>
      <c r="N163" s="234" t="s">
        <v>1</v>
      </c>
      <c r="O163" s="199" t="s">
        <v>37</v>
      </c>
      <c r="P163" s="200">
        <f>I163+J163</f>
        <v>0</v>
      </c>
      <c r="Q163" s="200">
        <f>ROUND(I163*H163,2)</f>
        <v>0</v>
      </c>
      <c r="R163" s="200">
        <f>ROUND(J163*H163,2)</f>
        <v>0</v>
      </c>
      <c r="S163" s="66"/>
      <c r="T163" s="201">
        <f>S163*H163</f>
        <v>0</v>
      </c>
      <c r="U163" s="201">
        <v>0</v>
      </c>
      <c r="V163" s="201">
        <f>U163*H163</f>
        <v>0</v>
      </c>
      <c r="W163" s="201">
        <v>0</v>
      </c>
      <c r="X163" s="202">
        <f>W163*H163</f>
        <v>0</v>
      </c>
      <c r="Y163" s="30"/>
      <c r="Z163" s="30"/>
      <c r="AA163" s="30"/>
      <c r="AB163" s="30"/>
      <c r="AC163" s="30"/>
      <c r="AD163" s="30"/>
      <c r="AE163" s="30"/>
      <c r="AR163" s="203" t="s">
        <v>82</v>
      </c>
      <c r="AT163" s="203" t="s">
        <v>167</v>
      </c>
      <c r="AU163" s="203" t="s">
        <v>82</v>
      </c>
      <c r="AY163" s="14" t="s">
        <v>127</v>
      </c>
      <c r="BE163" s="204">
        <f>IF(O163="základní",K163,0)</f>
        <v>0</v>
      </c>
      <c r="BF163" s="204">
        <f>IF(O163="snížená",K163,0)</f>
        <v>0</v>
      </c>
      <c r="BG163" s="204">
        <f>IF(O163="zákl. přenesená",K163,0)</f>
        <v>0</v>
      </c>
      <c r="BH163" s="204">
        <f>IF(O163="sníž. přenesená",K163,0)</f>
        <v>0</v>
      </c>
      <c r="BI163" s="204">
        <f>IF(O163="nulová",K163,0)</f>
        <v>0</v>
      </c>
      <c r="BJ163" s="14" t="s">
        <v>82</v>
      </c>
      <c r="BK163" s="204">
        <f>ROUND(P163*H163,2)</f>
        <v>0</v>
      </c>
      <c r="BL163" s="14" t="s">
        <v>82</v>
      </c>
      <c r="BM163" s="203" t="s">
        <v>221</v>
      </c>
    </row>
    <row r="164" spans="1:65" s="2" customFormat="1" ht="48.75">
      <c r="A164" s="30"/>
      <c r="B164" s="31"/>
      <c r="C164" s="32"/>
      <c r="D164" s="205" t="s">
        <v>129</v>
      </c>
      <c r="E164" s="32"/>
      <c r="F164" s="206" t="s">
        <v>222</v>
      </c>
      <c r="G164" s="32"/>
      <c r="H164" s="32"/>
      <c r="I164" s="111"/>
      <c r="J164" s="111"/>
      <c r="K164" s="32"/>
      <c r="L164" s="32"/>
      <c r="M164" s="35"/>
      <c r="N164" s="207"/>
      <c r="O164" s="208"/>
      <c r="P164" s="66"/>
      <c r="Q164" s="66"/>
      <c r="R164" s="66"/>
      <c r="S164" s="66"/>
      <c r="T164" s="66"/>
      <c r="U164" s="66"/>
      <c r="V164" s="66"/>
      <c r="W164" s="66"/>
      <c r="X164" s="67"/>
      <c r="Y164" s="30"/>
      <c r="Z164" s="30"/>
      <c r="AA164" s="30"/>
      <c r="AB164" s="30"/>
      <c r="AC164" s="30"/>
      <c r="AD164" s="30"/>
      <c r="AE164" s="30"/>
      <c r="AT164" s="14" t="s">
        <v>129</v>
      </c>
      <c r="AU164" s="14" t="s">
        <v>82</v>
      </c>
    </row>
    <row r="165" spans="1:65" s="2" customFormat="1" ht="24" customHeight="1">
      <c r="A165" s="30"/>
      <c r="B165" s="31"/>
      <c r="C165" s="226" t="s">
        <v>223</v>
      </c>
      <c r="D165" s="226" t="s">
        <v>167</v>
      </c>
      <c r="E165" s="227" t="s">
        <v>224</v>
      </c>
      <c r="F165" s="228" t="s">
        <v>225</v>
      </c>
      <c r="G165" s="229" t="s">
        <v>126</v>
      </c>
      <c r="H165" s="230">
        <v>20</v>
      </c>
      <c r="I165" s="231"/>
      <c r="J165" s="231"/>
      <c r="K165" s="232">
        <f>ROUND(P165*H165,2)</f>
        <v>0</v>
      </c>
      <c r="L165" s="233"/>
      <c r="M165" s="35"/>
      <c r="N165" s="234" t="s">
        <v>1</v>
      </c>
      <c r="O165" s="199" t="s">
        <v>37</v>
      </c>
      <c r="P165" s="200">
        <f>I165+J165</f>
        <v>0</v>
      </c>
      <c r="Q165" s="200">
        <f>ROUND(I165*H165,2)</f>
        <v>0</v>
      </c>
      <c r="R165" s="200">
        <f>ROUND(J165*H165,2)</f>
        <v>0</v>
      </c>
      <c r="S165" s="66"/>
      <c r="T165" s="201">
        <f>S165*H165</f>
        <v>0</v>
      </c>
      <c r="U165" s="201">
        <v>0</v>
      </c>
      <c r="V165" s="201">
        <f>U165*H165</f>
        <v>0</v>
      </c>
      <c r="W165" s="201">
        <v>0</v>
      </c>
      <c r="X165" s="202">
        <f>W165*H165</f>
        <v>0</v>
      </c>
      <c r="Y165" s="30"/>
      <c r="Z165" s="30"/>
      <c r="AA165" s="30"/>
      <c r="AB165" s="30"/>
      <c r="AC165" s="30"/>
      <c r="AD165" s="30"/>
      <c r="AE165" s="30"/>
      <c r="AR165" s="203" t="s">
        <v>82</v>
      </c>
      <c r="AT165" s="203" t="s">
        <v>167</v>
      </c>
      <c r="AU165" s="203" t="s">
        <v>82</v>
      </c>
      <c r="AY165" s="14" t="s">
        <v>127</v>
      </c>
      <c r="BE165" s="204">
        <f>IF(O165="základní",K165,0)</f>
        <v>0</v>
      </c>
      <c r="BF165" s="204">
        <f>IF(O165="snížená",K165,0)</f>
        <v>0</v>
      </c>
      <c r="BG165" s="204">
        <f>IF(O165="zákl. přenesená",K165,0)</f>
        <v>0</v>
      </c>
      <c r="BH165" s="204">
        <f>IF(O165="sníž. přenesená",K165,0)</f>
        <v>0</v>
      </c>
      <c r="BI165" s="204">
        <f>IF(O165="nulová",K165,0)</f>
        <v>0</v>
      </c>
      <c r="BJ165" s="14" t="s">
        <v>82</v>
      </c>
      <c r="BK165" s="204">
        <f>ROUND(P165*H165,2)</f>
        <v>0</v>
      </c>
      <c r="BL165" s="14" t="s">
        <v>82</v>
      </c>
      <c r="BM165" s="203" t="s">
        <v>226</v>
      </c>
    </row>
    <row r="166" spans="1:65" s="2" customFormat="1" ht="48.75">
      <c r="A166" s="30"/>
      <c r="B166" s="31"/>
      <c r="C166" s="32"/>
      <c r="D166" s="205" t="s">
        <v>129</v>
      </c>
      <c r="E166" s="32"/>
      <c r="F166" s="206" t="s">
        <v>227</v>
      </c>
      <c r="G166" s="32"/>
      <c r="H166" s="32"/>
      <c r="I166" s="111"/>
      <c r="J166" s="111"/>
      <c r="K166" s="32"/>
      <c r="L166" s="32"/>
      <c r="M166" s="35"/>
      <c r="N166" s="207"/>
      <c r="O166" s="208"/>
      <c r="P166" s="66"/>
      <c r="Q166" s="66"/>
      <c r="R166" s="66"/>
      <c r="S166" s="66"/>
      <c r="T166" s="66"/>
      <c r="U166" s="66"/>
      <c r="V166" s="66"/>
      <c r="W166" s="66"/>
      <c r="X166" s="67"/>
      <c r="Y166" s="30"/>
      <c r="Z166" s="30"/>
      <c r="AA166" s="30"/>
      <c r="AB166" s="30"/>
      <c r="AC166" s="30"/>
      <c r="AD166" s="30"/>
      <c r="AE166" s="30"/>
      <c r="AT166" s="14" t="s">
        <v>129</v>
      </c>
      <c r="AU166" s="14" t="s">
        <v>82</v>
      </c>
    </row>
    <row r="167" spans="1:65" s="2" customFormat="1" ht="24" customHeight="1">
      <c r="A167" s="30"/>
      <c r="B167" s="31"/>
      <c r="C167" s="226" t="s">
        <v>8</v>
      </c>
      <c r="D167" s="226" t="s">
        <v>167</v>
      </c>
      <c r="E167" s="227" t="s">
        <v>228</v>
      </c>
      <c r="F167" s="228" t="s">
        <v>229</v>
      </c>
      <c r="G167" s="229" t="s">
        <v>126</v>
      </c>
      <c r="H167" s="230">
        <v>1</v>
      </c>
      <c r="I167" s="231"/>
      <c r="J167" s="231"/>
      <c r="K167" s="232">
        <f>ROUND(P167*H167,2)</f>
        <v>0</v>
      </c>
      <c r="L167" s="233"/>
      <c r="M167" s="35"/>
      <c r="N167" s="234" t="s">
        <v>1</v>
      </c>
      <c r="O167" s="199" t="s">
        <v>37</v>
      </c>
      <c r="P167" s="200">
        <f>I167+J167</f>
        <v>0</v>
      </c>
      <c r="Q167" s="200">
        <f>ROUND(I167*H167,2)</f>
        <v>0</v>
      </c>
      <c r="R167" s="200">
        <f>ROUND(J167*H167,2)</f>
        <v>0</v>
      </c>
      <c r="S167" s="66"/>
      <c r="T167" s="201">
        <f>S167*H167</f>
        <v>0</v>
      </c>
      <c r="U167" s="201">
        <v>0</v>
      </c>
      <c r="V167" s="201">
        <f>U167*H167</f>
        <v>0</v>
      </c>
      <c r="W167" s="201">
        <v>0</v>
      </c>
      <c r="X167" s="202">
        <f>W167*H167</f>
        <v>0</v>
      </c>
      <c r="Y167" s="30"/>
      <c r="Z167" s="30"/>
      <c r="AA167" s="30"/>
      <c r="AB167" s="30"/>
      <c r="AC167" s="30"/>
      <c r="AD167" s="30"/>
      <c r="AE167" s="30"/>
      <c r="AR167" s="203" t="s">
        <v>82</v>
      </c>
      <c r="AT167" s="203" t="s">
        <v>167</v>
      </c>
      <c r="AU167" s="203" t="s">
        <v>82</v>
      </c>
      <c r="AY167" s="14" t="s">
        <v>127</v>
      </c>
      <c r="BE167" s="204">
        <f>IF(O167="základní",K167,0)</f>
        <v>0</v>
      </c>
      <c r="BF167" s="204">
        <f>IF(O167="snížená",K167,0)</f>
        <v>0</v>
      </c>
      <c r="BG167" s="204">
        <f>IF(O167="zákl. přenesená",K167,0)</f>
        <v>0</v>
      </c>
      <c r="BH167" s="204">
        <f>IF(O167="sníž. přenesená",K167,0)</f>
        <v>0</v>
      </c>
      <c r="BI167" s="204">
        <f>IF(O167="nulová",K167,0)</f>
        <v>0</v>
      </c>
      <c r="BJ167" s="14" t="s">
        <v>82</v>
      </c>
      <c r="BK167" s="204">
        <f>ROUND(P167*H167,2)</f>
        <v>0</v>
      </c>
      <c r="BL167" s="14" t="s">
        <v>82</v>
      </c>
      <c r="BM167" s="203" t="s">
        <v>230</v>
      </c>
    </row>
    <row r="168" spans="1:65" s="2" customFormat="1" ht="48.75">
      <c r="A168" s="30"/>
      <c r="B168" s="31"/>
      <c r="C168" s="32"/>
      <c r="D168" s="205" t="s">
        <v>129</v>
      </c>
      <c r="E168" s="32"/>
      <c r="F168" s="206" t="s">
        <v>231</v>
      </c>
      <c r="G168" s="32"/>
      <c r="H168" s="32"/>
      <c r="I168" s="111"/>
      <c r="J168" s="111"/>
      <c r="K168" s="32"/>
      <c r="L168" s="32"/>
      <c r="M168" s="35"/>
      <c r="N168" s="207"/>
      <c r="O168" s="208"/>
      <c r="P168" s="66"/>
      <c r="Q168" s="66"/>
      <c r="R168" s="66"/>
      <c r="S168" s="66"/>
      <c r="T168" s="66"/>
      <c r="U168" s="66"/>
      <c r="V168" s="66"/>
      <c r="W168" s="66"/>
      <c r="X168" s="67"/>
      <c r="Y168" s="30"/>
      <c r="Z168" s="30"/>
      <c r="AA168" s="30"/>
      <c r="AB168" s="30"/>
      <c r="AC168" s="30"/>
      <c r="AD168" s="30"/>
      <c r="AE168" s="30"/>
      <c r="AT168" s="14" t="s">
        <v>129</v>
      </c>
      <c r="AU168" s="14" t="s">
        <v>82</v>
      </c>
    </row>
    <row r="169" spans="1:65" s="2" customFormat="1" ht="24" customHeight="1">
      <c r="A169" s="30"/>
      <c r="B169" s="31"/>
      <c r="C169" s="226" t="s">
        <v>232</v>
      </c>
      <c r="D169" s="226" t="s">
        <v>167</v>
      </c>
      <c r="E169" s="227" t="s">
        <v>233</v>
      </c>
      <c r="F169" s="228" t="s">
        <v>234</v>
      </c>
      <c r="G169" s="229" t="s">
        <v>126</v>
      </c>
      <c r="H169" s="230">
        <v>26</v>
      </c>
      <c r="I169" s="231"/>
      <c r="J169" s="231"/>
      <c r="K169" s="232">
        <f>ROUND(P169*H169,2)</f>
        <v>0</v>
      </c>
      <c r="L169" s="233"/>
      <c r="M169" s="35"/>
      <c r="N169" s="234" t="s">
        <v>1</v>
      </c>
      <c r="O169" s="199" t="s">
        <v>37</v>
      </c>
      <c r="P169" s="200">
        <f>I169+J169</f>
        <v>0</v>
      </c>
      <c r="Q169" s="200">
        <f>ROUND(I169*H169,2)</f>
        <v>0</v>
      </c>
      <c r="R169" s="200">
        <f>ROUND(J169*H169,2)</f>
        <v>0</v>
      </c>
      <c r="S169" s="66"/>
      <c r="T169" s="201">
        <f>S169*H169</f>
        <v>0</v>
      </c>
      <c r="U169" s="201">
        <v>0</v>
      </c>
      <c r="V169" s="201">
        <f>U169*H169</f>
        <v>0</v>
      </c>
      <c r="W169" s="201">
        <v>0</v>
      </c>
      <c r="X169" s="202">
        <f>W169*H169</f>
        <v>0</v>
      </c>
      <c r="Y169" s="30"/>
      <c r="Z169" s="30"/>
      <c r="AA169" s="30"/>
      <c r="AB169" s="30"/>
      <c r="AC169" s="30"/>
      <c r="AD169" s="30"/>
      <c r="AE169" s="30"/>
      <c r="AR169" s="203" t="s">
        <v>82</v>
      </c>
      <c r="AT169" s="203" t="s">
        <v>167</v>
      </c>
      <c r="AU169" s="203" t="s">
        <v>82</v>
      </c>
      <c r="AY169" s="14" t="s">
        <v>127</v>
      </c>
      <c r="BE169" s="204">
        <f>IF(O169="základní",K169,0)</f>
        <v>0</v>
      </c>
      <c r="BF169" s="204">
        <f>IF(O169="snížená",K169,0)</f>
        <v>0</v>
      </c>
      <c r="BG169" s="204">
        <f>IF(O169="zákl. přenesená",K169,0)</f>
        <v>0</v>
      </c>
      <c r="BH169" s="204">
        <f>IF(O169="sníž. přenesená",K169,0)</f>
        <v>0</v>
      </c>
      <c r="BI169" s="204">
        <f>IF(O169="nulová",K169,0)</f>
        <v>0</v>
      </c>
      <c r="BJ169" s="14" t="s">
        <v>82</v>
      </c>
      <c r="BK169" s="204">
        <f>ROUND(P169*H169,2)</f>
        <v>0</v>
      </c>
      <c r="BL169" s="14" t="s">
        <v>82</v>
      </c>
      <c r="BM169" s="203" t="s">
        <v>235</v>
      </c>
    </row>
    <row r="170" spans="1:65" s="2" customFormat="1">
      <c r="A170" s="30"/>
      <c r="B170" s="31"/>
      <c r="C170" s="32"/>
      <c r="D170" s="205" t="s">
        <v>129</v>
      </c>
      <c r="E170" s="32"/>
      <c r="F170" s="206" t="s">
        <v>234</v>
      </c>
      <c r="G170" s="32"/>
      <c r="H170" s="32"/>
      <c r="I170" s="111"/>
      <c r="J170" s="111"/>
      <c r="K170" s="32"/>
      <c r="L170" s="32"/>
      <c r="M170" s="35"/>
      <c r="N170" s="207"/>
      <c r="O170" s="208"/>
      <c r="P170" s="66"/>
      <c r="Q170" s="66"/>
      <c r="R170" s="66"/>
      <c r="S170" s="66"/>
      <c r="T170" s="66"/>
      <c r="U170" s="66"/>
      <c r="V170" s="66"/>
      <c r="W170" s="66"/>
      <c r="X170" s="67"/>
      <c r="Y170" s="30"/>
      <c r="Z170" s="30"/>
      <c r="AA170" s="30"/>
      <c r="AB170" s="30"/>
      <c r="AC170" s="30"/>
      <c r="AD170" s="30"/>
      <c r="AE170" s="30"/>
      <c r="AT170" s="14" t="s">
        <v>129</v>
      </c>
      <c r="AU170" s="14" t="s">
        <v>82</v>
      </c>
    </row>
    <row r="171" spans="1:65" s="2" customFormat="1" ht="16.5" customHeight="1">
      <c r="A171" s="30"/>
      <c r="B171" s="31"/>
      <c r="C171" s="226" t="s">
        <v>236</v>
      </c>
      <c r="D171" s="226" t="s">
        <v>167</v>
      </c>
      <c r="E171" s="227" t="s">
        <v>237</v>
      </c>
      <c r="F171" s="228" t="s">
        <v>238</v>
      </c>
      <c r="G171" s="229" t="s">
        <v>126</v>
      </c>
      <c r="H171" s="230">
        <v>10</v>
      </c>
      <c r="I171" s="231"/>
      <c r="J171" s="231"/>
      <c r="K171" s="232">
        <f>ROUND(P171*H171,2)</f>
        <v>0</v>
      </c>
      <c r="L171" s="233"/>
      <c r="M171" s="35"/>
      <c r="N171" s="234" t="s">
        <v>1</v>
      </c>
      <c r="O171" s="199" t="s">
        <v>37</v>
      </c>
      <c r="P171" s="200">
        <f>I171+J171</f>
        <v>0</v>
      </c>
      <c r="Q171" s="200">
        <f>ROUND(I171*H171,2)</f>
        <v>0</v>
      </c>
      <c r="R171" s="200">
        <f>ROUND(J171*H171,2)</f>
        <v>0</v>
      </c>
      <c r="S171" s="66"/>
      <c r="T171" s="201">
        <f>S171*H171</f>
        <v>0</v>
      </c>
      <c r="U171" s="201">
        <v>0</v>
      </c>
      <c r="V171" s="201">
        <f>U171*H171</f>
        <v>0</v>
      </c>
      <c r="W171" s="201">
        <v>0</v>
      </c>
      <c r="X171" s="202">
        <f>W171*H171</f>
        <v>0</v>
      </c>
      <c r="Y171" s="30"/>
      <c r="Z171" s="30"/>
      <c r="AA171" s="30"/>
      <c r="AB171" s="30"/>
      <c r="AC171" s="30"/>
      <c r="AD171" s="30"/>
      <c r="AE171" s="30"/>
      <c r="AR171" s="203" t="s">
        <v>82</v>
      </c>
      <c r="AT171" s="203" t="s">
        <v>167</v>
      </c>
      <c r="AU171" s="203" t="s">
        <v>82</v>
      </c>
      <c r="AY171" s="14" t="s">
        <v>127</v>
      </c>
      <c r="BE171" s="204">
        <f>IF(O171="základní",K171,0)</f>
        <v>0</v>
      </c>
      <c r="BF171" s="204">
        <f>IF(O171="snížená",K171,0)</f>
        <v>0</v>
      </c>
      <c r="BG171" s="204">
        <f>IF(O171="zákl. přenesená",K171,0)</f>
        <v>0</v>
      </c>
      <c r="BH171" s="204">
        <f>IF(O171="sníž. přenesená",K171,0)</f>
        <v>0</v>
      </c>
      <c r="BI171" s="204">
        <f>IF(O171="nulová",K171,0)</f>
        <v>0</v>
      </c>
      <c r="BJ171" s="14" t="s">
        <v>82</v>
      </c>
      <c r="BK171" s="204">
        <f>ROUND(P171*H171,2)</f>
        <v>0</v>
      </c>
      <c r="BL171" s="14" t="s">
        <v>82</v>
      </c>
      <c r="BM171" s="203" t="s">
        <v>239</v>
      </c>
    </row>
    <row r="172" spans="1:65" s="2" customFormat="1" ht="78">
      <c r="A172" s="30"/>
      <c r="B172" s="31"/>
      <c r="C172" s="32"/>
      <c r="D172" s="205" t="s">
        <v>129</v>
      </c>
      <c r="E172" s="32"/>
      <c r="F172" s="206" t="s">
        <v>240</v>
      </c>
      <c r="G172" s="32"/>
      <c r="H172" s="32"/>
      <c r="I172" s="111"/>
      <c r="J172" s="111"/>
      <c r="K172" s="32"/>
      <c r="L172" s="32"/>
      <c r="M172" s="35"/>
      <c r="N172" s="207"/>
      <c r="O172" s="208"/>
      <c r="P172" s="66"/>
      <c r="Q172" s="66"/>
      <c r="R172" s="66"/>
      <c r="S172" s="66"/>
      <c r="T172" s="66"/>
      <c r="U172" s="66"/>
      <c r="V172" s="66"/>
      <c r="W172" s="66"/>
      <c r="X172" s="67"/>
      <c r="Y172" s="30"/>
      <c r="Z172" s="30"/>
      <c r="AA172" s="30"/>
      <c r="AB172" s="30"/>
      <c r="AC172" s="30"/>
      <c r="AD172" s="30"/>
      <c r="AE172" s="30"/>
      <c r="AT172" s="14" t="s">
        <v>129</v>
      </c>
      <c r="AU172" s="14" t="s">
        <v>82</v>
      </c>
    </row>
    <row r="173" spans="1:65" s="2" customFormat="1" ht="16.5" customHeight="1">
      <c r="A173" s="30"/>
      <c r="B173" s="31"/>
      <c r="C173" s="226" t="s">
        <v>241</v>
      </c>
      <c r="D173" s="226" t="s">
        <v>167</v>
      </c>
      <c r="E173" s="227" t="s">
        <v>242</v>
      </c>
      <c r="F173" s="228" t="s">
        <v>243</v>
      </c>
      <c r="G173" s="229" t="s">
        <v>126</v>
      </c>
      <c r="H173" s="230">
        <v>10</v>
      </c>
      <c r="I173" s="231"/>
      <c r="J173" s="231"/>
      <c r="K173" s="232">
        <f>ROUND(P173*H173,2)</f>
        <v>0</v>
      </c>
      <c r="L173" s="233"/>
      <c r="M173" s="35"/>
      <c r="N173" s="234" t="s">
        <v>1</v>
      </c>
      <c r="O173" s="199" t="s">
        <v>37</v>
      </c>
      <c r="P173" s="200">
        <f>I173+J173</f>
        <v>0</v>
      </c>
      <c r="Q173" s="200">
        <f>ROUND(I173*H173,2)</f>
        <v>0</v>
      </c>
      <c r="R173" s="200">
        <f>ROUND(J173*H173,2)</f>
        <v>0</v>
      </c>
      <c r="S173" s="66"/>
      <c r="T173" s="201">
        <f>S173*H173</f>
        <v>0</v>
      </c>
      <c r="U173" s="201">
        <v>0</v>
      </c>
      <c r="V173" s="201">
        <f>U173*H173</f>
        <v>0</v>
      </c>
      <c r="W173" s="201">
        <v>0</v>
      </c>
      <c r="X173" s="202">
        <f>W173*H173</f>
        <v>0</v>
      </c>
      <c r="Y173" s="30"/>
      <c r="Z173" s="30"/>
      <c r="AA173" s="30"/>
      <c r="AB173" s="30"/>
      <c r="AC173" s="30"/>
      <c r="AD173" s="30"/>
      <c r="AE173" s="30"/>
      <c r="AR173" s="203" t="s">
        <v>82</v>
      </c>
      <c r="AT173" s="203" t="s">
        <v>167</v>
      </c>
      <c r="AU173" s="203" t="s">
        <v>82</v>
      </c>
      <c r="AY173" s="14" t="s">
        <v>127</v>
      </c>
      <c r="BE173" s="204">
        <f>IF(O173="základní",K173,0)</f>
        <v>0</v>
      </c>
      <c r="BF173" s="204">
        <f>IF(O173="snížená",K173,0)</f>
        <v>0</v>
      </c>
      <c r="BG173" s="204">
        <f>IF(O173="zákl. přenesená",K173,0)</f>
        <v>0</v>
      </c>
      <c r="BH173" s="204">
        <f>IF(O173="sníž. přenesená",K173,0)</f>
        <v>0</v>
      </c>
      <c r="BI173" s="204">
        <f>IF(O173="nulová",K173,0)</f>
        <v>0</v>
      </c>
      <c r="BJ173" s="14" t="s">
        <v>82</v>
      </c>
      <c r="BK173" s="204">
        <f>ROUND(P173*H173,2)</f>
        <v>0</v>
      </c>
      <c r="BL173" s="14" t="s">
        <v>82</v>
      </c>
      <c r="BM173" s="203" t="s">
        <v>244</v>
      </c>
    </row>
    <row r="174" spans="1:65" s="2" customFormat="1">
      <c r="A174" s="30"/>
      <c r="B174" s="31"/>
      <c r="C174" s="32"/>
      <c r="D174" s="205" t="s">
        <v>129</v>
      </c>
      <c r="E174" s="32"/>
      <c r="F174" s="206" t="s">
        <v>243</v>
      </c>
      <c r="G174" s="32"/>
      <c r="H174" s="32"/>
      <c r="I174" s="111"/>
      <c r="J174" s="111"/>
      <c r="K174" s="32"/>
      <c r="L174" s="32"/>
      <c r="M174" s="35"/>
      <c r="N174" s="207"/>
      <c r="O174" s="208"/>
      <c r="P174" s="66"/>
      <c r="Q174" s="66"/>
      <c r="R174" s="66"/>
      <c r="S174" s="66"/>
      <c r="T174" s="66"/>
      <c r="U174" s="66"/>
      <c r="V174" s="66"/>
      <c r="W174" s="66"/>
      <c r="X174" s="67"/>
      <c r="Y174" s="30"/>
      <c r="Z174" s="30"/>
      <c r="AA174" s="30"/>
      <c r="AB174" s="30"/>
      <c r="AC174" s="30"/>
      <c r="AD174" s="30"/>
      <c r="AE174" s="30"/>
      <c r="AT174" s="14" t="s">
        <v>129</v>
      </c>
      <c r="AU174" s="14" t="s">
        <v>82</v>
      </c>
    </row>
    <row r="175" spans="1:65" s="2" customFormat="1" ht="16.5" customHeight="1">
      <c r="A175" s="30"/>
      <c r="B175" s="31"/>
      <c r="C175" s="226" t="s">
        <v>245</v>
      </c>
      <c r="D175" s="226" t="s">
        <v>167</v>
      </c>
      <c r="E175" s="227" t="s">
        <v>246</v>
      </c>
      <c r="F175" s="228" t="s">
        <v>247</v>
      </c>
      <c r="G175" s="229" t="s">
        <v>126</v>
      </c>
      <c r="H175" s="230">
        <v>5</v>
      </c>
      <c r="I175" s="231"/>
      <c r="J175" s="231"/>
      <c r="K175" s="232">
        <f>ROUND(P175*H175,2)</f>
        <v>0</v>
      </c>
      <c r="L175" s="233"/>
      <c r="M175" s="35"/>
      <c r="N175" s="234" t="s">
        <v>1</v>
      </c>
      <c r="O175" s="199" t="s">
        <v>37</v>
      </c>
      <c r="P175" s="200">
        <f>I175+J175</f>
        <v>0</v>
      </c>
      <c r="Q175" s="200">
        <f>ROUND(I175*H175,2)</f>
        <v>0</v>
      </c>
      <c r="R175" s="200">
        <f>ROUND(J175*H175,2)</f>
        <v>0</v>
      </c>
      <c r="S175" s="66"/>
      <c r="T175" s="201">
        <f>S175*H175</f>
        <v>0</v>
      </c>
      <c r="U175" s="201">
        <v>0</v>
      </c>
      <c r="V175" s="201">
        <f>U175*H175</f>
        <v>0</v>
      </c>
      <c r="W175" s="201">
        <v>0</v>
      </c>
      <c r="X175" s="202">
        <f>W175*H175</f>
        <v>0</v>
      </c>
      <c r="Y175" s="30"/>
      <c r="Z175" s="30"/>
      <c r="AA175" s="30"/>
      <c r="AB175" s="30"/>
      <c r="AC175" s="30"/>
      <c r="AD175" s="30"/>
      <c r="AE175" s="30"/>
      <c r="AR175" s="203" t="s">
        <v>82</v>
      </c>
      <c r="AT175" s="203" t="s">
        <v>167</v>
      </c>
      <c r="AU175" s="203" t="s">
        <v>82</v>
      </c>
      <c r="AY175" s="14" t="s">
        <v>127</v>
      </c>
      <c r="BE175" s="204">
        <f>IF(O175="základní",K175,0)</f>
        <v>0</v>
      </c>
      <c r="BF175" s="204">
        <f>IF(O175="snížená",K175,0)</f>
        <v>0</v>
      </c>
      <c r="BG175" s="204">
        <f>IF(O175="zákl. přenesená",K175,0)</f>
        <v>0</v>
      </c>
      <c r="BH175" s="204">
        <f>IF(O175="sníž. přenesená",K175,0)</f>
        <v>0</v>
      </c>
      <c r="BI175" s="204">
        <f>IF(O175="nulová",K175,0)</f>
        <v>0</v>
      </c>
      <c r="BJ175" s="14" t="s">
        <v>82</v>
      </c>
      <c r="BK175" s="204">
        <f>ROUND(P175*H175,2)</f>
        <v>0</v>
      </c>
      <c r="BL175" s="14" t="s">
        <v>82</v>
      </c>
      <c r="BM175" s="203" t="s">
        <v>248</v>
      </c>
    </row>
    <row r="176" spans="1:65" s="2" customFormat="1" ht="39">
      <c r="A176" s="30"/>
      <c r="B176" s="31"/>
      <c r="C176" s="32"/>
      <c r="D176" s="205" t="s">
        <v>129</v>
      </c>
      <c r="E176" s="32"/>
      <c r="F176" s="206" t="s">
        <v>249</v>
      </c>
      <c r="G176" s="32"/>
      <c r="H176" s="32"/>
      <c r="I176" s="111"/>
      <c r="J176" s="111"/>
      <c r="K176" s="32"/>
      <c r="L176" s="32"/>
      <c r="M176" s="35"/>
      <c r="N176" s="207"/>
      <c r="O176" s="208"/>
      <c r="P176" s="66"/>
      <c r="Q176" s="66"/>
      <c r="R176" s="66"/>
      <c r="S176" s="66"/>
      <c r="T176" s="66"/>
      <c r="U176" s="66"/>
      <c r="V176" s="66"/>
      <c r="W176" s="66"/>
      <c r="X176" s="67"/>
      <c r="Y176" s="30"/>
      <c r="Z176" s="30"/>
      <c r="AA176" s="30"/>
      <c r="AB176" s="30"/>
      <c r="AC176" s="30"/>
      <c r="AD176" s="30"/>
      <c r="AE176" s="30"/>
      <c r="AT176" s="14" t="s">
        <v>129</v>
      </c>
      <c r="AU176" s="14" t="s">
        <v>82</v>
      </c>
    </row>
    <row r="177" spans="1:65" s="2" customFormat="1" ht="36" customHeight="1">
      <c r="A177" s="30"/>
      <c r="B177" s="31"/>
      <c r="C177" s="226" t="s">
        <v>250</v>
      </c>
      <c r="D177" s="226" t="s">
        <v>167</v>
      </c>
      <c r="E177" s="227" t="s">
        <v>251</v>
      </c>
      <c r="F177" s="228" t="s">
        <v>252</v>
      </c>
      <c r="G177" s="229" t="s">
        <v>185</v>
      </c>
      <c r="H177" s="230">
        <v>4</v>
      </c>
      <c r="I177" s="231"/>
      <c r="J177" s="231"/>
      <c r="K177" s="232">
        <f>ROUND(P177*H177,2)</f>
        <v>0</v>
      </c>
      <c r="L177" s="233"/>
      <c r="M177" s="35"/>
      <c r="N177" s="234" t="s">
        <v>1</v>
      </c>
      <c r="O177" s="199" t="s">
        <v>37</v>
      </c>
      <c r="P177" s="200">
        <f>I177+J177</f>
        <v>0</v>
      </c>
      <c r="Q177" s="200">
        <f>ROUND(I177*H177,2)</f>
        <v>0</v>
      </c>
      <c r="R177" s="200">
        <f>ROUND(J177*H177,2)</f>
        <v>0</v>
      </c>
      <c r="S177" s="66"/>
      <c r="T177" s="201">
        <f>S177*H177</f>
        <v>0</v>
      </c>
      <c r="U177" s="201">
        <v>0</v>
      </c>
      <c r="V177" s="201">
        <f>U177*H177</f>
        <v>0</v>
      </c>
      <c r="W177" s="201">
        <v>0</v>
      </c>
      <c r="X177" s="202">
        <f>W177*H177</f>
        <v>0</v>
      </c>
      <c r="Y177" s="30"/>
      <c r="Z177" s="30"/>
      <c r="AA177" s="30"/>
      <c r="AB177" s="30"/>
      <c r="AC177" s="30"/>
      <c r="AD177" s="30"/>
      <c r="AE177" s="30"/>
      <c r="AR177" s="203" t="s">
        <v>82</v>
      </c>
      <c r="AT177" s="203" t="s">
        <v>167</v>
      </c>
      <c r="AU177" s="203" t="s">
        <v>82</v>
      </c>
      <c r="AY177" s="14" t="s">
        <v>127</v>
      </c>
      <c r="BE177" s="204">
        <f>IF(O177="základní",K177,0)</f>
        <v>0</v>
      </c>
      <c r="BF177" s="204">
        <f>IF(O177="snížená",K177,0)</f>
        <v>0</v>
      </c>
      <c r="BG177" s="204">
        <f>IF(O177="zákl. přenesená",K177,0)</f>
        <v>0</v>
      </c>
      <c r="BH177" s="204">
        <f>IF(O177="sníž. přenesená",K177,0)</f>
        <v>0</v>
      </c>
      <c r="BI177" s="204">
        <f>IF(O177="nulová",K177,0)</f>
        <v>0</v>
      </c>
      <c r="BJ177" s="14" t="s">
        <v>82</v>
      </c>
      <c r="BK177" s="204">
        <f>ROUND(P177*H177,2)</f>
        <v>0</v>
      </c>
      <c r="BL177" s="14" t="s">
        <v>82</v>
      </c>
      <c r="BM177" s="203" t="s">
        <v>253</v>
      </c>
    </row>
    <row r="178" spans="1:65" s="2" customFormat="1" ht="117">
      <c r="A178" s="30"/>
      <c r="B178" s="31"/>
      <c r="C178" s="32"/>
      <c r="D178" s="205" t="s">
        <v>129</v>
      </c>
      <c r="E178" s="32"/>
      <c r="F178" s="206" t="s">
        <v>254</v>
      </c>
      <c r="G178" s="32"/>
      <c r="H178" s="32"/>
      <c r="I178" s="111"/>
      <c r="J178" s="111"/>
      <c r="K178" s="32"/>
      <c r="L178" s="32"/>
      <c r="M178" s="35"/>
      <c r="N178" s="207"/>
      <c r="O178" s="208"/>
      <c r="P178" s="66"/>
      <c r="Q178" s="66"/>
      <c r="R178" s="66"/>
      <c r="S178" s="66"/>
      <c r="T178" s="66"/>
      <c r="U178" s="66"/>
      <c r="V178" s="66"/>
      <c r="W178" s="66"/>
      <c r="X178" s="67"/>
      <c r="Y178" s="30"/>
      <c r="Z178" s="30"/>
      <c r="AA178" s="30"/>
      <c r="AB178" s="30"/>
      <c r="AC178" s="30"/>
      <c r="AD178" s="30"/>
      <c r="AE178" s="30"/>
      <c r="AT178" s="14" t="s">
        <v>129</v>
      </c>
      <c r="AU178" s="14" t="s">
        <v>82</v>
      </c>
    </row>
    <row r="179" spans="1:65" s="2" customFormat="1" ht="107.25">
      <c r="A179" s="30"/>
      <c r="B179" s="31"/>
      <c r="C179" s="32"/>
      <c r="D179" s="205" t="s">
        <v>173</v>
      </c>
      <c r="E179" s="32"/>
      <c r="F179" s="235" t="s">
        <v>255</v>
      </c>
      <c r="G179" s="32"/>
      <c r="H179" s="32"/>
      <c r="I179" s="111"/>
      <c r="J179" s="111"/>
      <c r="K179" s="32"/>
      <c r="L179" s="32"/>
      <c r="M179" s="35"/>
      <c r="N179" s="207"/>
      <c r="O179" s="208"/>
      <c r="P179" s="66"/>
      <c r="Q179" s="66"/>
      <c r="R179" s="66"/>
      <c r="S179" s="66"/>
      <c r="T179" s="66"/>
      <c r="U179" s="66"/>
      <c r="V179" s="66"/>
      <c r="W179" s="66"/>
      <c r="X179" s="67"/>
      <c r="Y179" s="30"/>
      <c r="Z179" s="30"/>
      <c r="AA179" s="30"/>
      <c r="AB179" s="30"/>
      <c r="AC179" s="30"/>
      <c r="AD179" s="30"/>
      <c r="AE179" s="30"/>
      <c r="AT179" s="14" t="s">
        <v>173</v>
      </c>
      <c r="AU179" s="14" t="s">
        <v>82</v>
      </c>
    </row>
    <row r="180" spans="1:65" s="2" customFormat="1" ht="24" customHeight="1">
      <c r="A180" s="30"/>
      <c r="B180" s="31"/>
      <c r="C180" s="226" t="s">
        <v>256</v>
      </c>
      <c r="D180" s="226" t="s">
        <v>167</v>
      </c>
      <c r="E180" s="227" t="s">
        <v>257</v>
      </c>
      <c r="F180" s="228" t="s">
        <v>258</v>
      </c>
      <c r="G180" s="229" t="s">
        <v>185</v>
      </c>
      <c r="H180" s="230">
        <v>4</v>
      </c>
      <c r="I180" s="231"/>
      <c r="J180" s="231"/>
      <c r="K180" s="232">
        <f>ROUND(P180*H180,2)</f>
        <v>0</v>
      </c>
      <c r="L180" s="233"/>
      <c r="M180" s="35"/>
      <c r="N180" s="234" t="s">
        <v>1</v>
      </c>
      <c r="O180" s="199" t="s">
        <v>37</v>
      </c>
      <c r="P180" s="200">
        <f>I180+J180</f>
        <v>0</v>
      </c>
      <c r="Q180" s="200">
        <f>ROUND(I180*H180,2)</f>
        <v>0</v>
      </c>
      <c r="R180" s="200">
        <f>ROUND(J180*H180,2)</f>
        <v>0</v>
      </c>
      <c r="S180" s="66"/>
      <c r="T180" s="201">
        <f>S180*H180</f>
        <v>0</v>
      </c>
      <c r="U180" s="201">
        <v>0</v>
      </c>
      <c r="V180" s="201">
        <f>U180*H180</f>
        <v>0</v>
      </c>
      <c r="W180" s="201">
        <v>0</v>
      </c>
      <c r="X180" s="202">
        <f>W180*H180</f>
        <v>0</v>
      </c>
      <c r="Y180" s="30"/>
      <c r="Z180" s="30"/>
      <c r="AA180" s="30"/>
      <c r="AB180" s="30"/>
      <c r="AC180" s="30"/>
      <c r="AD180" s="30"/>
      <c r="AE180" s="30"/>
      <c r="AR180" s="203" t="s">
        <v>82</v>
      </c>
      <c r="AT180" s="203" t="s">
        <v>167</v>
      </c>
      <c r="AU180" s="203" t="s">
        <v>82</v>
      </c>
      <c r="AY180" s="14" t="s">
        <v>127</v>
      </c>
      <c r="BE180" s="204">
        <f>IF(O180="základní",K180,0)</f>
        <v>0</v>
      </c>
      <c r="BF180" s="204">
        <f>IF(O180="snížená",K180,0)</f>
        <v>0</v>
      </c>
      <c r="BG180" s="204">
        <f>IF(O180="zákl. přenesená",K180,0)</f>
        <v>0</v>
      </c>
      <c r="BH180" s="204">
        <f>IF(O180="sníž. přenesená",K180,0)</f>
        <v>0</v>
      </c>
      <c r="BI180" s="204">
        <f>IF(O180="nulová",K180,0)</f>
        <v>0</v>
      </c>
      <c r="BJ180" s="14" t="s">
        <v>82</v>
      </c>
      <c r="BK180" s="204">
        <f>ROUND(P180*H180,2)</f>
        <v>0</v>
      </c>
      <c r="BL180" s="14" t="s">
        <v>82</v>
      </c>
      <c r="BM180" s="203" t="s">
        <v>259</v>
      </c>
    </row>
    <row r="181" spans="1:65" s="2" customFormat="1" ht="48.75">
      <c r="A181" s="30"/>
      <c r="B181" s="31"/>
      <c r="C181" s="32"/>
      <c r="D181" s="205" t="s">
        <v>129</v>
      </c>
      <c r="E181" s="32"/>
      <c r="F181" s="206" t="s">
        <v>260</v>
      </c>
      <c r="G181" s="32"/>
      <c r="H181" s="32"/>
      <c r="I181" s="111"/>
      <c r="J181" s="111"/>
      <c r="K181" s="32"/>
      <c r="L181" s="32"/>
      <c r="M181" s="35"/>
      <c r="N181" s="207"/>
      <c r="O181" s="208"/>
      <c r="P181" s="66"/>
      <c r="Q181" s="66"/>
      <c r="R181" s="66"/>
      <c r="S181" s="66"/>
      <c r="T181" s="66"/>
      <c r="U181" s="66"/>
      <c r="V181" s="66"/>
      <c r="W181" s="66"/>
      <c r="X181" s="67"/>
      <c r="Y181" s="30"/>
      <c r="Z181" s="30"/>
      <c r="AA181" s="30"/>
      <c r="AB181" s="30"/>
      <c r="AC181" s="30"/>
      <c r="AD181" s="30"/>
      <c r="AE181" s="30"/>
      <c r="AT181" s="14" t="s">
        <v>129</v>
      </c>
      <c r="AU181" s="14" t="s">
        <v>82</v>
      </c>
    </row>
    <row r="182" spans="1:65" s="2" customFormat="1" ht="48.75">
      <c r="A182" s="30"/>
      <c r="B182" s="31"/>
      <c r="C182" s="32"/>
      <c r="D182" s="205" t="s">
        <v>173</v>
      </c>
      <c r="E182" s="32"/>
      <c r="F182" s="235" t="s">
        <v>261</v>
      </c>
      <c r="G182" s="32"/>
      <c r="H182" s="32"/>
      <c r="I182" s="111"/>
      <c r="J182" s="111"/>
      <c r="K182" s="32"/>
      <c r="L182" s="32"/>
      <c r="M182" s="35"/>
      <c r="N182" s="207"/>
      <c r="O182" s="208"/>
      <c r="P182" s="66"/>
      <c r="Q182" s="66"/>
      <c r="R182" s="66"/>
      <c r="S182" s="66"/>
      <c r="T182" s="66"/>
      <c r="U182" s="66"/>
      <c r="V182" s="66"/>
      <c r="W182" s="66"/>
      <c r="X182" s="67"/>
      <c r="Y182" s="30"/>
      <c r="Z182" s="30"/>
      <c r="AA182" s="30"/>
      <c r="AB182" s="30"/>
      <c r="AC182" s="30"/>
      <c r="AD182" s="30"/>
      <c r="AE182" s="30"/>
      <c r="AT182" s="14" t="s">
        <v>173</v>
      </c>
      <c r="AU182" s="14" t="s">
        <v>82</v>
      </c>
    </row>
    <row r="183" spans="1:65" s="2" customFormat="1" ht="16.5" customHeight="1">
      <c r="A183" s="30"/>
      <c r="B183" s="31"/>
      <c r="C183" s="226" t="s">
        <v>262</v>
      </c>
      <c r="D183" s="226" t="s">
        <v>167</v>
      </c>
      <c r="E183" s="227" t="s">
        <v>263</v>
      </c>
      <c r="F183" s="228" t="s">
        <v>264</v>
      </c>
      <c r="G183" s="229" t="s">
        <v>185</v>
      </c>
      <c r="H183" s="230">
        <v>4</v>
      </c>
      <c r="I183" s="231"/>
      <c r="J183" s="231"/>
      <c r="K183" s="232">
        <f>ROUND(P183*H183,2)</f>
        <v>0</v>
      </c>
      <c r="L183" s="233"/>
      <c r="M183" s="35"/>
      <c r="N183" s="234" t="s">
        <v>1</v>
      </c>
      <c r="O183" s="199" t="s">
        <v>37</v>
      </c>
      <c r="P183" s="200">
        <f>I183+J183</f>
        <v>0</v>
      </c>
      <c r="Q183" s="200">
        <f>ROUND(I183*H183,2)</f>
        <v>0</v>
      </c>
      <c r="R183" s="200">
        <f>ROUND(J183*H183,2)</f>
        <v>0</v>
      </c>
      <c r="S183" s="66"/>
      <c r="T183" s="201">
        <f>S183*H183</f>
        <v>0</v>
      </c>
      <c r="U183" s="201">
        <v>0</v>
      </c>
      <c r="V183" s="201">
        <f>U183*H183</f>
        <v>0</v>
      </c>
      <c r="W183" s="201">
        <v>0</v>
      </c>
      <c r="X183" s="202">
        <f>W183*H183</f>
        <v>0</v>
      </c>
      <c r="Y183" s="30"/>
      <c r="Z183" s="30"/>
      <c r="AA183" s="30"/>
      <c r="AB183" s="30"/>
      <c r="AC183" s="30"/>
      <c r="AD183" s="30"/>
      <c r="AE183" s="30"/>
      <c r="AR183" s="203" t="s">
        <v>82</v>
      </c>
      <c r="AT183" s="203" t="s">
        <v>167</v>
      </c>
      <c r="AU183" s="203" t="s">
        <v>82</v>
      </c>
      <c r="AY183" s="14" t="s">
        <v>127</v>
      </c>
      <c r="BE183" s="204">
        <f>IF(O183="základní",K183,0)</f>
        <v>0</v>
      </c>
      <c r="BF183" s="204">
        <f>IF(O183="snížená",K183,0)</f>
        <v>0</v>
      </c>
      <c r="BG183" s="204">
        <f>IF(O183="zákl. přenesená",K183,0)</f>
        <v>0</v>
      </c>
      <c r="BH183" s="204">
        <f>IF(O183="sníž. přenesená",K183,0)</f>
        <v>0</v>
      </c>
      <c r="BI183" s="204">
        <f>IF(O183="nulová",K183,0)</f>
        <v>0</v>
      </c>
      <c r="BJ183" s="14" t="s">
        <v>82</v>
      </c>
      <c r="BK183" s="204">
        <f>ROUND(P183*H183,2)</f>
        <v>0</v>
      </c>
      <c r="BL183" s="14" t="s">
        <v>82</v>
      </c>
      <c r="BM183" s="203" t="s">
        <v>265</v>
      </c>
    </row>
    <row r="184" spans="1:65" s="2" customFormat="1" ht="58.5">
      <c r="A184" s="30"/>
      <c r="B184" s="31"/>
      <c r="C184" s="32"/>
      <c r="D184" s="205" t="s">
        <v>129</v>
      </c>
      <c r="E184" s="32"/>
      <c r="F184" s="206" t="s">
        <v>266</v>
      </c>
      <c r="G184" s="32"/>
      <c r="H184" s="32"/>
      <c r="I184" s="111"/>
      <c r="J184" s="111"/>
      <c r="K184" s="32"/>
      <c r="L184" s="32"/>
      <c r="M184" s="35"/>
      <c r="N184" s="207"/>
      <c r="O184" s="208"/>
      <c r="P184" s="66"/>
      <c r="Q184" s="66"/>
      <c r="R184" s="66"/>
      <c r="S184" s="66"/>
      <c r="T184" s="66"/>
      <c r="U184" s="66"/>
      <c r="V184" s="66"/>
      <c r="W184" s="66"/>
      <c r="X184" s="67"/>
      <c r="Y184" s="30"/>
      <c r="Z184" s="30"/>
      <c r="AA184" s="30"/>
      <c r="AB184" s="30"/>
      <c r="AC184" s="30"/>
      <c r="AD184" s="30"/>
      <c r="AE184" s="30"/>
      <c r="AT184" s="14" t="s">
        <v>129</v>
      </c>
      <c r="AU184" s="14" t="s">
        <v>82</v>
      </c>
    </row>
    <row r="185" spans="1:65" s="2" customFormat="1" ht="58.5">
      <c r="A185" s="30"/>
      <c r="B185" s="31"/>
      <c r="C185" s="32"/>
      <c r="D185" s="205" t="s">
        <v>173</v>
      </c>
      <c r="E185" s="32"/>
      <c r="F185" s="235" t="s">
        <v>267</v>
      </c>
      <c r="G185" s="32"/>
      <c r="H185" s="32"/>
      <c r="I185" s="111"/>
      <c r="J185" s="111"/>
      <c r="K185" s="32"/>
      <c r="L185" s="32"/>
      <c r="M185" s="35"/>
      <c r="N185" s="236"/>
      <c r="O185" s="237"/>
      <c r="P185" s="238"/>
      <c r="Q185" s="238"/>
      <c r="R185" s="238"/>
      <c r="S185" s="238"/>
      <c r="T185" s="238"/>
      <c r="U185" s="238"/>
      <c r="V185" s="238"/>
      <c r="W185" s="238"/>
      <c r="X185" s="239"/>
      <c r="Y185" s="30"/>
      <c r="Z185" s="30"/>
      <c r="AA185" s="30"/>
      <c r="AB185" s="30"/>
      <c r="AC185" s="30"/>
      <c r="AD185" s="30"/>
      <c r="AE185" s="30"/>
      <c r="AT185" s="14" t="s">
        <v>173</v>
      </c>
      <c r="AU185" s="14" t="s">
        <v>82</v>
      </c>
    </row>
    <row r="186" spans="1:65" s="2" customFormat="1" ht="6.95" customHeight="1">
      <c r="A186" s="30"/>
      <c r="B186" s="50"/>
      <c r="C186" s="51"/>
      <c r="D186" s="51"/>
      <c r="E186" s="51"/>
      <c r="F186" s="51"/>
      <c r="G186" s="51"/>
      <c r="H186" s="51"/>
      <c r="I186" s="149"/>
      <c r="J186" s="149"/>
      <c r="K186" s="51"/>
      <c r="L186" s="51"/>
      <c r="M186" s="35"/>
      <c r="N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</row>
  </sheetData>
  <sheetProtection algorithmName="SHA-512" hashValue="FO3/DQ211qlMBbJFeQO0Olk3Au+raQpQtq+bX5deuMJpEhy26CHYcwA/Fuhghpu3ztKY/hSY/Snlt7i0skqdwA==" saltValue="IuwoPeMIDaMLVnyDHRchvf0b1ney7thtWjcredAvCAo7TDbfgmdHUkRXWz7I77Q8QXIjTJLc1Zp5apWBHTsofA==" spinCount="100000" sheet="1" objects="1" scenarios="1" formatColumns="0" formatRows="0" autoFilter="0"/>
  <autoFilter ref="C118:L185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87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84</v>
      </c>
    </row>
    <row r="4" spans="1:46" s="1" customFormat="1" ht="24.95" customHeight="1">
      <c r="B4" s="17"/>
      <c r="D4" s="108" t="s">
        <v>91</v>
      </c>
      <c r="I4" s="104"/>
      <c r="J4" s="104"/>
      <c r="M4" s="17"/>
      <c r="N4" s="109" t="s">
        <v>11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17</v>
      </c>
      <c r="I6" s="104"/>
      <c r="J6" s="104"/>
      <c r="M6" s="17"/>
    </row>
    <row r="7" spans="1:46" s="1" customFormat="1" ht="16.5" customHeight="1">
      <c r="B7" s="17"/>
      <c r="E7" s="284" t="str">
        <f>'Rekapitulace stavby'!K6</f>
        <v>Oprava traťového úseku Přerov - Chropyně</v>
      </c>
      <c r="F7" s="285"/>
      <c r="G7" s="285"/>
      <c r="H7" s="285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92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6" t="s">
        <v>268</v>
      </c>
      <c r="F9" s="287"/>
      <c r="G9" s="287"/>
      <c r="H9" s="287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19</v>
      </c>
      <c r="E11" s="30"/>
      <c r="F11" s="112" t="s">
        <v>1</v>
      </c>
      <c r="G11" s="30"/>
      <c r="H11" s="30"/>
      <c r="I11" s="113" t="s">
        <v>20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21</v>
      </c>
      <c r="E12" s="30"/>
      <c r="F12" s="112" t="s">
        <v>22</v>
      </c>
      <c r="G12" s="30"/>
      <c r="H12" s="30"/>
      <c r="I12" s="113" t="s">
        <v>23</v>
      </c>
      <c r="J12" s="115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24</v>
      </c>
      <c r="E14" s="30"/>
      <c r="F14" s="30"/>
      <c r="G14" s="30"/>
      <c r="H14" s="30"/>
      <c r="I14" s="113" t="s">
        <v>25</v>
      </c>
      <c r="J14" s="114" t="str">
        <f>IF('Rekapitulace stavby'!AN10="","",'Rekapitulace stavby'!AN10)</f>
        <v/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tr">
        <f>IF('Rekapitulace stavby'!E11="","",'Rekapitulace stavby'!E11)</f>
        <v xml:space="preserve"> </v>
      </c>
      <c r="F15" s="30"/>
      <c r="G15" s="30"/>
      <c r="H15" s="30"/>
      <c r="I15" s="113" t="s">
        <v>26</v>
      </c>
      <c r="J15" s="114" t="str">
        <f>IF('Rekapitulace stavby'!AN11="","",'Rekapitulace stavby'!AN11)</f>
        <v/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25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88" t="str">
        <f>'Rekapitulace stavby'!E14</f>
        <v>Vyplň údaj</v>
      </c>
      <c r="F18" s="289"/>
      <c r="G18" s="289"/>
      <c r="H18" s="289"/>
      <c r="I18" s="113" t="s">
        <v>26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25</v>
      </c>
      <c r="J20" s="114" t="str">
        <f>IF('Rekapitulace stavby'!AN16="","",'Rekapitulace stavby'!AN16)</f>
        <v/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tr">
        <f>IF('Rekapitulace stavby'!E17="","",'Rekapitulace stavby'!E17)</f>
        <v xml:space="preserve"> </v>
      </c>
      <c r="F21" s="30"/>
      <c r="G21" s="30"/>
      <c r="H21" s="30"/>
      <c r="I21" s="113" t="s">
        <v>26</v>
      </c>
      <c r="J21" s="114" t="str">
        <f>IF('Rekapitulace stavby'!AN17="","",'Rekapitulace stavby'!AN17)</f>
        <v/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30</v>
      </c>
      <c r="E23" s="30"/>
      <c r="F23" s="30"/>
      <c r="G23" s="30"/>
      <c r="H23" s="30"/>
      <c r="I23" s="113" t="s">
        <v>25</v>
      </c>
      <c r="J23" s="114" t="str">
        <f>IF('Rekapitulace stavby'!AN19="","",'Rekapitulace stavby'!AN19)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tr">
        <f>IF('Rekapitulace stavby'!E20="","",'Rekapitulace stavby'!E20)</f>
        <v xml:space="preserve"> </v>
      </c>
      <c r="F24" s="30"/>
      <c r="G24" s="30"/>
      <c r="H24" s="30"/>
      <c r="I24" s="113" t="s">
        <v>26</v>
      </c>
      <c r="J24" s="114" t="str">
        <f>IF('Rekapitulace stavby'!AN20="","",'Rekapitulace stavby'!AN20)</f>
        <v/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31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90" t="s">
        <v>1</v>
      </c>
      <c r="F27" s="290"/>
      <c r="G27" s="290"/>
      <c r="H27" s="290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94</v>
      </c>
      <c r="F30" s="30"/>
      <c r="G30" s="30"/>
      <c r="H30" s="30"/>
      <c r="I30" s="111"/>
      <c r="J30" s="111"/>
      <c r="K30" s="12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95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32</v>
      </c>
      <c r="E32" s="30"/>
      <c r="F32" s="30"/>
      <c r="G32" s="30"/>
      <c r="H32" s="30"/>
      <c r="I32" s="111"/>
      <c r="J32" s="111"/>
      <c r="K32" s="124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34</v>
      </c>
      <c r="G34" s="30"/>
      <c r="H34" s="30"/>
      <c r="I34" s="126" t="s">
        <v>33</v>
      </c>
      <c r="J34" s="111"/>
      <c r="K34" s="125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36</v>
      </c>
      <c r="E35" s="110" t="s">
        <v>37</v>
      </c>
      <c r="F35" s="122">
        <f>ROUND((SUM(BE117:BE144)),  2)</f>
        <v>0</v>
      </c>
      <c r="G35" s="30"/>
      <c r="H35" s="30"/>
      <c r="I35" s="128">
        <v>0.21</v>
      </c>
      <c r="J35" s="111"/>
      <c r="K35" s="122">
        <f>ROUND(((SUM(BE117:BE144))*I35),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38</v>
      </c>
      <c r="F36" s="122">
        <f>ROUND((SUM(BF117:BF144)),  2)</f>
        <v>0</v>
      </c>
      <c r="G36" s="30"/>
      <c r="H36" s="30"/>
      <c r="I36" s="128">
        <v>0.15</v>
      </c>
      <c r="J36" s="111"/>
      <c r="K36" s="122">
        <f>ROUND(((SUM(BF117:BF144))*I36),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39</v>
      </c>
      <c r="F37" s="122">
        <f>ROUND((SUM(BG117:BG144)),  2)</f>
        <v>0</v>
      </c>
      <c r="G37" s="30"/>
      <c r="H37" s="30"/>
      <c r="I37" s="128">
        <v>0.21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40</v>
      </c>
      <c r="F38" s="122">
        <f>ROUND((SUM(BH117:BH144)),  2)</f>
        <v>0</v>
      </c>
      <c r="G38" s="30"/>
      <c r="H38" s="30"/>
      <c r="I38" s="128">
        <v>0.15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41</v>
      </c>
      <c r="F39" s="122">
        <f>ROUND((SUM(BI117:BI144)),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42</v>
      </c>
      <c r="E41" s="131"/>
      <c r="F41" s="131"/>
      <c r="G41" s="132" t="s">
        <v>43</v>
      </c>
      <c r="H41" s="133" t="s">
        <v>44</v>
      </c>
      <c r="I41" s="134"/>
      <c r="J41" s="134"/>
      <c r="K41" s="135">
        <f>SUM(K32:K39)</f>
        <v>0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45</v>
      </c>
      <c r="E50" s="138"/>
      <c r="F50" s="138"/>
      <c r="G50" s="137" t="s">
        <v>46</v>
      </c>
      <c r="H50" s="138"/>
      <c r="I50" s="139"/>
      <c r="J50" s="139"/>
      <c r="K50" s="138"/>
      <c r="L50" s="138"/>
      <c r="M50" s="47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30"/>
      <c r="B61" s="35"/>
      <c r="C61" s="30"/>
      <c r="D61" s="140" t="s">
        <v>47</v>
      </c>
      <c r="E61" s="141"/>
      <c r="F61" s="142" t="s">
        <v>48</v>
      </c>
      <c r="G61" s="140" t="s">
        <v>47</v>
      </c>
      <c r="H61" s="141"/>
      <c r="I61" s="143"/>
      <c r="J61" s="144" t="s">
        <v>48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30"/>
      <c r="B65" s="35"/>
      <c r="C65" s="30"/>
      <c r="D65" s="137" t="s">
        <v>49</v>
      </c>
      <c r="E65" s="145"/>
      <c r="F65" s="145"/>
      <c r="G65" s="137" t="s">
        <v>50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30"/>
      <c r="B76" s="35"/>
      <c r="C76" s="30"/>
      <c r="D76" s="140" t="s">
        <v>47</v>
      </c>
      <c r="E76" s="141"/>
      <c r="F76" s="142" t="s">
        <v>48</v>
      </c>
      <c r="G76" s="140" t="s">
        <v>47</v>
      </c>
      <c r="H76" s="141"/>
      <c r="I76" s="143"/>
      <c r="J76" s="144" t="s">
        <v>48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96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82" t="str">
        <f>E7</f>
        <v>Oprava traťového úseku Přerov - Chropyně</v>
      </c>
      <c r="F85" s="283"/>
      <c r="G85" s="283"/>
      <c r="H85" s="283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92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65" t="str">
        <f>E9</f>
        <v>PS 02 - Úprava zabezpečovacího zařízení - Věžky - Přerov</v>
      </c>
      <c r="F87" s="281"/>
      <c r="G87" s="281"/>
      <c r="H87" s="281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 xml:space="preserve"> </v>
      </c>
      <c r="G89" s="32"/>
      <c r="H89" s="32"/>
      <c r="I89" s="113" t="s">
        <v>23</v>
      </c>
      <c r="J89" s="115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24</v>
      </c>
      <c r="D91" s="32"/>
      <c r="E91" s="32"/>
      <c r="F91" s="24" t="str">
        <f>E15</f>
        <v xml:space="preserve"> </v>
      </c>
      <c r="G91" s="32"/>
      <c r="H91" s="32"/>
      <c r="I91" s="113" t="s">
        <v>29</v>
      </c>
      <c r="J91" s="153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13" t="s">
        <v>30</v>
      </c>
      <c r="J92" s="153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97</v>
      </c>
      <c r="D94" s="155"/>
      <c r="E94" s="155"/>
      <c r="F94" s="155"/>
      <c r="G94" s="155"/>
      <c r="H94" s="155"/>
      <c r="I94" s="156" t="s">
        <v>98</v>
      </c>
      <c r="J94" s="156" t="s">
        <v>99</v>
      </c>
      <c r="K94" s="157" t="s">
        <v>100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101</v>
      </c>
      <c r="D96" s="32"/>
      <c r="E96" s="32"/>
      <c r="F96" s="32"/>
      <c r="G96" s="32"/>
      <c r="H96" s="32"/>
      <c r="I96" s="159">
        <f>Q117</f>
        <v>0</v>
      </c>
      <c r="J96" s="159">
        <f>R117</f>
        <v>0</v>
      </c>
      <c r="K96" s="79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102</v>
      </c>
    </row>
    <row r="97" spans="1:31" s="9" customFormat="1" ht="24.95" customHeight="1">
      <c r="B97" s="160"/>
      <c r="C97" s="161"/>
      <c r="D97" s="162" t="s">
        <v>105</v>
      </c>
      <c r="E97" s="163"/>
      <c r="F97" s="163"/>
      <c r="G97" s="163"/>
      <c r="H97" s="163"/>
      <c r="I97" s="164">
        <f>Q130</f>
        <v>0</v>
      </c>
      <c r="J97" s="164">
        <f>R130</f>
        <v>0</v>
      </c>
      <c r="K97" s="165">
        <f>K130</f>
        <v>0</v>
      </c>
      <c r="L97" s="161"/>
      <c r="M97" s="166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111"/>
      <c r="J98" s="111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149"/>
      <c r="J99" s="149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152"/>
      <c r="J103" s="152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20" t="s">
        <v>106</v>
      </c>
      <c r="D104" s="32"/>
      <c r="E104" s="32"/>
      <c r="F104" s="32"/>
      <c r="G104" s="32"/>
      <c r="H104" s="32"/>
      <c r="I104" s="111"/>
      <c r="J104" s="111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111"/>
      <c r="J105" s="111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6" t="s">
        <v>17</v>
      </c>
      <c r="D106" s="32"/>
      <c r="E106" s="32"/>
      <c r="F106" s="32"/>
      <c r="G106" s="32"/>
      <c r="H106" s="32"/>
      <c r="I106" s="111"/>
      <c r="J106" s="111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82" t="str">
        <f>E7</f>
        <v>Oprava traťového úseku Přerov - Chropyně</v>
      </c>
      <c r="F107" s="283"/>
      <c r="G107" s="283"/>
      <c r="H107" s="283"/>
      <c r="I107" s="111"/>
      <c r="J107" s="111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6" t="s">
        <v>92</v>
      </c>
      <c r="D108" s="32"/>
      <c r="E108" s="32"/>
      <c r="F108" s="32"/>
      <c r="G108" s="32"/>
      <c r="H108" s="32"/>
      <c r="I108" s="111"/>
      <c r="J108" s="111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65" t="str">
        <f>E9</f>
        <v>PS 02 - Úprava zabezpečovacího zařízení - Věžky - Přerov</v>
      </c>
      <c r="F109" s="281"/>
      <c r="G109" s="281"/>
      <c r="H109" s="281"/>
      <c r="I109" s="111"/>
      <c r="J109" s="111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111"/>
      <c r="J110" s="111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6" t="s">
        <v>21</v>
      </c>
      <c r="D111" s="32"/>
      <c r="E111" s="32"/>
      <c r="F111" s="24" t="str">
        <f>F12</f>
        <v xml:space="preserve"> </v>
      </c>
      <c r="G111" s="32"/>
      <c r="H111" s="32"/>
      <c r="I111" s="113" t="s">
        <v>23</v>
      </c>
      <c r="J111" s="115">
        <f>IF(J12="","",J12)</f>
        <v>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111"/>
      <c r="J112" s="111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6" t="s">
        <v>24</v>
      </c>
      <c r="D113" s="32"/>
      <c r="E113" s="32"/>
      <c r="F113" s="24" t="str">
        <f>E15</f>
        <v xml:space="preserve"> </v>
      </c>
      <c r="G113" s="32"/>
      <c r="H113" s="32"/>
      <c r="I113" s="113" t="s">
        <v>29</v>
      </c>
      <c r="J113" s="153" t="str">
        <f>E21</f>
        <v xml:space="preserve"> 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6" t="s">
        <v>27</v>
      </c>
      <c r="D114" s="32"/>
      <c r="E114" s="32"/>
      <c r="F114" s="24" t="str">
        <f>IF(E18="","",E18)</f>
        <v>Vyplň údaj</v>
      </c>
      <c r="G114" s="32"/>
      <c r="H114" s="32"/>
      <c r="I114" s="113" t="s">
        <v>30</v>
      </c>
      <c r="J114" s="153" t="str">
        <f>E24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111"/>
      <c r="J115" s="111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1" customFormat="1" ht="29.25" customHeight="1">
      <c r="A116" s="174"/>
      <c r="B116" s="175"/>
      <c r="C116" s="176" t="s">
        <v>107</v>
      </c>
      <c r="D116" s="177" t="s">
        <v>57</v>
      </c>
      <c r="E116" s="177" t="s">
        <v>53</v>
      </c>
      <c r="F116" s="177" t="s">
        <v>54</v>
      </c>
      <c r="G116" s="177" t="s">
        <v>108</v>
      </c>
      <c r="H116" s="177" t="s">
        <v>109</v>
      </c>
      <c r="I116" s="178" t="s">
        <v>110</v>
      </c>
      <c r="J116" s="178" t="s">
        <v>111</v>
      </c>
      <c r="K116" s="179" t="s">
        <v>100</v>
      </c>
      <c r="L116" s="180" t="s">
        <v>112</v>
      </c>
      <c r="M116" s="181"/>
      <c r="N116" s="70" t="s">
        <v>1</v>
      </c>
      <c r="O116" s="71" t="s">
        <v>36</v>
      </c>
      <c r="P116" s="71" t="s">
        <v>113</v>
      </c>
      <c r="Q116" s="71" t="s">
        <v>114</v>
      </c>
      <c r="R116" s="71" t="s">
        <v>115</v>
      </c>
      <c r="S116" s="71" t="s">
        <v>116</v>
      </c>
      <c r="T116" s="71" t="s">
        <v>117</v>
      </c>
      <c r="U116" s="71" t="s">
        <v>118</v>
      </c>
      <c r="V116" s="71" t="s">
        <v>119</v>
      </c>
      <c r="W116" s="71" t="s">
        <v>120</v>
      </c>
      <c r="X116" s="72" t="s">
        <v>121</v>
      </c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0"/>
      <c r="B117" s="31"/>
      <c r="C117" s="77" t="s">
        <v>122</v>
      </c>
      <c r="D117" s="32"/>
      <c r="E117" s="32"/>
      <c r="F117" s="32"/>
      <c r="G117" s="32"/>
      <c r="H117" s="32"/>
      <c r="I117" s="111"/>
      <c r="J117" s="111"/>
      <c r="K117" s="182">
        <f>BK117</f>
        <v>0</v>
      </c>
      <c r="L117" s="32"/>
      <c r="M117" s="35"/>
      <c r="N117" s="73"/>
      <c r="O117" s="183"/>
      <c r="P117" s="74"/>
      <c r="Q117" s="184">
        <f>Q118+SUM(Q119:Q130)</f>
        <v>0</v>
      </c>
      <c r="R117" s="184">
        <f>R118+SUM(R119:R130)</f>
        <v>0</v>
      </c>
      <c r="S117" s="74"/>
      <c r="T117" s="185">
        <f>T118+SUM(T119:T130)</f>
        <v>0</v>
      </c>
      <c r="U117" s="74"/>
      <c r="V117" s="185">
        <f>V118+SUM(V119:V130)</f>
        <v>0</v>
      </c>
      <c r="W117" s="74"/>
      <c r="X117" s="186">
        <f>X118+SUM(X119:X130)</f>
        <v>0</v>
      </c>
      <c r="Y117" s="30"/>
      <c r="Z117" s="30"/>
      <c r="AA117" s="30"/>
      <c r="AB117" s="30"/>
      <c r="AC117" s="30"/>
      <c r="AD117" s="30"/>
      <c r="AE117" s="30"/>
      <c r="AT117" s="14" t="s">
        <v>73</v>
      </c>
      <c r="AU117" s="14" t="s">
        <v>102</v>
      </c>
      <c r="BK117" s="187">
        <f>BK118+SUM(BK119:BK130)</f>
        <v>0</v>
      </c>
    </row>
    <row r="118" spans="1:65" s="2" customFormat="1" ht="36" customHeight="1">
      <c r="A118" s="30"/>
      <c r="B118" s="31"/>
      <c r="C118" s="188" t="s">
        <v>82</v>
      </c>
      <c r="D118" s="188" t="s">
        <v>123</v>
      </c>
      <c r="E118" s="189" t="s">
        <v>124</v>
      </c>
      <c r="F118" s="190" t="s">
        <v>125</v>
      </c>
      <c r="G118" s="191" t="s">
        <v>126</v>
      </c>
      <c r="H118" s="192">
        <v>16</v>
      </c>
      <c r="I118" s="193"/>
      <c r="J118" s="194"/>
      <c r="K118" s="195">
        <f>ROUND(P118*H118,2)</f>
        <v>0</v>
      </c>
      <c r="L118" s="196"/>
      <c r="M118" s="197"/>
      <c r="N118" s="198" t="s">
        <v>1</v>
      </c>
      <c r="O118" s="199" t="s">
        <v>37</v>
      </c>
      <c r="P118" s="200">
        <f>I118+J118</f>
        <v>0</v>
      </c>
      <c r="Q118" s="200">
        <f>ROUND(I118*H118,2)</f>
        <v>0</v>
      </c>
      <c r="R118" s="200">
        <f>ROUND(J118*H118,2)</f>
        <v>0</v>
      </c>
      <c r="S118" s="66"/>
      <c r="T118" s="201">
        <f>S118*H118</f>
        <v>0</v>
      </c>
      <c r="U118" s="201">
        <v>0</v>
      </c>
      <c r="V118" s="201">
        <f>U118*H118</f>
        <v>0</v>
      </c>
      <c r="W118" s="201">
        <v>0</v>
      </c>
      <c r="X118" s="202">
        <f>W118*H118</f>
        <v>0</v>
      </c>
      <c r="Y118" s="30"/>
      <c r="Z118" s="30"/>
      <c r="AA118" s="30"/>
      <c r="AB118" s="30"/>
      <c r="AC118" s="30"/>
      <c r="AD118" s="30"/>
      <c r="AE118" s="30"/>
      <c r="AR118" s="203" t="s">
        <v>84</v>
      </c>
      <c r="AT118" s="203" t="s">
        <v>123</v>
      </c>
      <c r="AU118" s="203" t="s">
        <v>74</v>
      </c>
      <c r="AY118" s="14" t="s">
        <v>127</v>
      </c>
      <c r="BE118" s="204">
        <f>IF(O118="základní",K118,0)</f>
        <v>0</v>
      </c>
      <c r="BF118" s="204">
        <f>IF(O118="snížená",K118,0)</f>
        <v>0</v>
      </c>
      <c r="BG118" s="204">
        <f>IF(O118="zákl. přenesená",K118,0)</f>
        <v>0</v>
      </c>
      <c r="BH118" s="204">
        <f>IF(O118="sníž. přenesená",K118,0)</f>
        <v>0</v>
      </c>
      <c r="BI118" s="204">
        <f>IF(O118="nulová",K118,0)</f>
        <v>0</v>
      </c>
      <c r="BJ118" s="14" t="s">
        <v>82</v>
      </c>
      <c r="BK118" s="204">
        <f>ROUND(P118*H118,2)</f>
        <v>0</v>
      </c>
      <c r="BL118" s="14" t="s">
        <v>82</v>
      </c>
      <c r="BM118" s="203" t="s">
        <v>269</v>
      </c>
    </row>
    <row r="119" spans="1:65" s="2" customFormat="1" ht="19.5">
      <c r="A119" s="30"/>
      <c r="B119" s="31"/>
      <c r="C119" s="32"/>
      <c r="D119" s="205" t="s">
        <v>129</v>
      </c>
      <c r="E119" s="32"/>
      <c r="F119" s="206" t="s">
        <v>125</v>
      </c>
      <c r="G119" s="32"/>
      <c r="H119" s="32"/>
      <c r="I119" s="111"/>
      <c r="J119" s="111"/>
      <c r="K119" s="32"/>
      <c r="L119" s="32"/>
      <c r="M119" s="35"/>
      <c r="N119" s="207"/>
      <c r="O119" s="208"/>
      <c r="P119" s="66"/>
      <c r="Q119" s="66"/>
      <c r="R119" s="66"/>
      <c r="S119" s="66"/>
      <c r="T119" s="66"/>
      <c r="U119" s="66"/>
      <c r="V119" s="66"/>
      <c r="W119" s="66"/>
      <c r="X119" s="67"/>
      <c r="Y119" s="30"/>
      <c r="Z119" s="30"/>
      <c r="AA119" s="30"/>
      <c r="AB119" s="30"/>
      <c r="AC119" s="30"/>
      <c r="AD119" s="30"/>
      <c r="AE119" s="30"/>
      <c r="AT119" s="14" t="s">
        <v>129</v>
      </c>
      <c r="AU119" s="14" t="s">
        <v>74</v>
      </c>
    </row>
    <row r="120" spans="1:65" s="2" customFormat="1" ht="24" customHeight="1">
      <c r="A120" s="30"/>
      <c r="B120" s="31"/>
      <c r="C120" s="188" t="s">
        <v>84</v>
      </c>
      <c r="D120" s="188" t="s">
        <v>123</v>
      </c>
      <c r="E120" s="189" t="s">
        <v>139</v>
      </c>
      <c r="F120" s="190" t="s">
        <v>140</v>
      </c>
      <c r="G120" s="191" t="s">
        <v>126</v>
      </c>
      <c r="H120" s="192">
        <v>4</v>
      </c>
      <c r="I120" s="193"/>
      <c r="J120" s="194"/>
      <c r="K120" s="195">
        <f>ROUND(P120*H120,2)</f>
        <v>0</v>
      </c>
      <c r="L120" s="196"/>
      <c r="M120" s="197"/>
      <c r="N120" s="198" t="s">
        <v>1</v>
      </c>
      <c r="O120" s="199" t="s">
        <v>37</v>
      </c>
      <c r="P120" s="200">
        <f>I120+J120</f>
        <v>0</v>
      </c>
      <c r="Q120" s="200">
        <f>ROUND(I120*H120,2)</f>
        <v>0</v>
      </c>
      <c r="R120" s="200">
        <f>ROUND(J120*H120,2)</f>
        <v>0</v>
      </c>
      <c r="S120" s="66"/>
      <c r="T120" s="201">
        <f>S120*H120</f>
        <v>0</v>
      </c>
      <c r="U120" s="201">
        <v>0</v>
      </c>
      <c r="V120" s="201">
        <f>U120*H120</f>
        <v>0</v>
      </c>
      <c r="W120" s="201">
        <v>0</v>
      </c>
      <c r="X120" s="202">
        <f>W120*H120</f>
        <v>0</v>
      </c>
      <c r="Y120" s="30"/>
      <c r="Z120" s="30"/>
      <c r="AA120" s="30"/>
      <c r="AB120" s="30"/>
      <c r="AC120" s="30"/>
      <c r="AD120" s="30"/>
      <c r="AE120" s="30"/>
      <c r="AR120" s="203" t="s">
        <v>84</v>
      </c>
      <c r="AT120" s="203" t="s">
        <v>123</v>
      </c>
      <c r="AU120" s="203" t="s">
        <v>74</v>
      </c>
      <c r="AY120" s="14" t="s">
        <v>127</v>
      </c>
      <c r="BE120" s="204">
        <f>IF(O120="základní",K120,0)</f>
        <v>0</v>
      </c>
      <c r="BF120" s="204">
        <f>IF(O120="snížená",K120,0)</f>
        <v>0</v>
      </c>
      <c r="BG120" s="204">
        <f>IF(O120="zákl. přenesená",K120,0)</f>
        <v>0</v>
      </c>
      <c r="BH120" s="204">
        <f>IF(O120="sníž. přenesená",K120,0)</f>
        <v>0</v>
      </c>
      <c r="BI120" s="204">
        <f>IF(O120="nulová",K120,0)</f>
        <v>0</v>
      </c>
      <c r="BJ120" s="14" t="s">
        <v>82</v>
      </c>
      <c r="BK120" s="204">
        <f>ROUND(P120*H120,2)</f>
        <v>0</v>
      </c>
      <c r="BL120" s="14" t="s">
        <v>82</v>
      </c>
      <c r="BM120" s="203" t="s">
        <v>270</v>
      </c>
    </row>
    <row r="121" spans="1:65" s="2" customFormat="1" ht="19.5">
      <c r="A121" s="30"/>
      <c r="B121" s="31"/>
      <c r="C121" s="32"/>
      <c r="D121" s="205" t="s">
        <v>129</v>
      </c>
      <c r="E121" s="32"/>
      <c r="F121" s="206" t="s">
        <v>140</v>
      </c>
      <c r="G121" s="32"/>
      <c r="H121" s="32"/>
      <c r="I121" s="111"/>
      <c r="J121" s="111"/>
      <c r="K121" s="32"/>
      <c r="L121" s="32"/>
      <c r="M121" s="35"/>
      <c r="N121" s="207"/>
      <c r="O121" s="208"/>
      <c r="P121" s="66"/>
      <c r="Q121" s="66"/>
      <c r="R121" s="66"/>
      <c r="S121" s="66"/>
      <c r="T121" s="66"/>
      <c r="U121" s="66"/>
      <c r="V121" s="66"/>
      <c r="W121" s="66"/>
      <c r="X121" s="67"/>
      <c r="Y121" s="30"/>
      <c r="Z121" s="30"/>
      <c r="AA121" s="30"/>
      <c r="AB121" s="30"/>
      <c r="AC121" s="30"/>
      <c r="AD121" s="30"/>
      <c r="AE121" s="30"/>
      <c r="AT121" s="14" t="s">
        <v>129</v>
      </c>
      <c r="AU121" s="14" t="s">
        <v>74</v>
      </c>
    </row>
    <row r="122" spans="1:65" s="2" customFormat="1" ht="24" customHeight="1">
      <c r="A122" s="30"/>
      <c r="B122" s="31"/>
      <c r="C122" s="188" t="s">
        <v>133</v>
      </c>
      <c r="D122" s="188" t="s">
        <v>123</v>
      </c>
      <c r="E122" s="189" t="s">
        <v>143</v>
      </c>
      <c r="F122" s="190" t="s">
        <v>144</v>
      </c>
      <c r="G122" s="191" t="s">
        <v>126</v>
      </c>
      <c r="H122" s="192">
        <v>24</v>
      </c>
      <c r="I122" s="193"/>
      <c r="J122" s="194"/>
      <c r="K122" s="195">
        <f>ROUND(P122*H122,2)</f>
        <v>0</v>
      </c>
      <c r="L122" s="196"/>
      <c r="M122" s="197"/>
      <c r="N122" s="198" t="s">
        <v>1</v>
      </c>
      <c r="O122" s="199" t="s">
        <v>37</v>
      </c>
      <c r="P122" s="200">
        <f>I122+J122</f>
        <v>0</v>
      </c>
      <c r="Q122" s="200">
        <f>ROUND(I122*H122,2)</f>
        <v>0</v>
      </c>
      <c r="R122" s="200">
        <f>ROUND(J122*H122,2)</f>
        <v>0</v>
      </c>
      <c r="S122" s="66"/>
      <c r="T122" s="201">
        <f>S122*H122</f>
        <v>0</v>
      </c>
      <c r="U122" s="201">
        <v>0</v>
      </c>
      <c r="V122" s="201">
        <f>U122*H122</f>
        <v>0</v>
      </c>
      <c r="W122" s="201">
        <v>0</v>
      </c>
      <c r="X122" s="202">
        <f>W122*H122</f>
        <v>0</v>
      </c>
      <c r="Y122" s="30"/>
      <c r="Z122" s="30"/>
      <c r="AA122" s="30"/>
      <c r="AB122" s="30"/>
      <c r="AC122" s="30"/>
      <c r="AD122" s="30"/>
      <c r="AE122" s="30"/>
      <c r="AR122" s="203" t="s">
        <v>84</v>
      </c>
      <c r="AT122" s="203" t="s">
        <v>123</v>
      </c>
      <c r="AU122" s="203" t="s">
        <v>74</v>
      </c>
      <c r="AY122" s="14" t="s">
        <v>127</v>
      </c>
      <c r="BE122" s="204">
        <f>IF(O122="základní",K122,0)</f>
        <v>0</v>
      </c>
      <c r="BF122" s="204">
        <f>IF(O122="snížená",K122,0)</f>
        <v>0</v>
      </c>
      <c r="BG122" s="204">
        <f>IF(O122="zákl. přenesená",K122,0)</f>
        <v>0</v>
      </c>
      <c r="BH122" s="204">
        <f>IF(O122="sníž. přenesená",K122,0)</f>
        <v>0</v>
      </c>
      <c r="BI122" s="204">
        <f>IF(O122="nulová",K122,0)</f>
        <v>0</v>
      </c>
      <c r="BJ122" s="14" t="s">
        <v>82</v>
      </c>
      <c r="BK122" s="204">
        <f>ROUND(P122*H122,2)</f>
        <v>0</v>
      </c>
      <c r="BL122" s="14" t="s">
        <v>82</v>
      </c>
      <c r="BM122" s="203" t="s">
        <v>271</v>
      </c>
    </row>
    <row r="123" spans="1:65" s="2" customFormat="1">
      <c r="A123" s="30"/>
      <c r="B123" s="31"/>
      <c r="C123" s="32"/>
      <c r="D123" s="205" t="s">
        <v>129</v>
      </c>
      <c r="E123" s="32"/>
      <c r="F123" s="206" t="s">
        <v>144</v>
      </c>
      <c r="G123" s="32"/>
      <c r="H123" s="32"/>
      <c r="I123" s="111"/>
      <c r="J123" s="111"/>
      <c r="K123" s="32"/>
      <c r="L123" s="32"/>
      <c r="M123" s="35"/>
      <c r="N123" s="207"/>
      <c r="O123" s="208"/>
      <c r="P123" s="66"/>
      <c r="Q123" s="66"/>
      <c r="R123" s="66"/>
      <c r="S123" s="66"/>
      <c r="T123" s="66"/>
      <c r="U123" s="66"/>
      <c r="V123" s="66"/>
      <c r="W123" s="66"/>
      <c r="X123" s="67"/>
      <c r="Y123" s="30"/>
      <c r="Z123" s="30"/>
      <c r="AA123" s="30"/>
      <c r="AB123" s="30"/>
      <c r="AC123" s="30"/>
      <c r="AD123" s="30"/>
      <c r="AE123" s="30"/>
      <c r="AT123" s="14" t="s">
        <v>129</v>
      </c>
      <c r="AU123" s="14" t="s">
        <v>74</v>
      </c>
    </row>
    <row r="124" spans="1:65" s="2" customFormat="1" ht="24" customHeight="1">
      <c r="A124" s="30"/>
      <c r="B124" s="31"/>
      <c r="C124" s="188" t="s">
        <v>138</v>
      </c>
      <c r="D124" s="188" t="s">
        <v>123</v>
      </c>
      <c r="E124" s="189" t="s">
        <v>147</v>
      </c>
      <c r="F124" s="190" t="s">
        <v>148</v>
      </c>
      <c r="G124" s="191" t="s">
        <v>126</v>
      </c>
      <c r="H124" s="192">
        <v>110</v>
      </c>
      <c r="I124" s="193"/>
      <c r="J124" s="194"/>
      <c r="K124" s="195">
        <f>ROUND(P124*H124,2)</f>
        <v>0</v>
      </c>
      <c r="L124" s="196"/>
      <c r="M124" s="197"/>
      <c r="N124" s="198" t="s">
        <v>1</v>
      </c>
      <c r="O124" s="199" t="s">
        <v>37</v>
      </c>
      <c r="P124" s="200">
        <f>I124+J124</f>
        <v>0</v>
      </c>
      <c r="Q124" s="200">
        <f>ROUND(I124*H124,2)</f>
        <v>0</v>
      </c>
      <c r="R124" s="200">
        <f>ROUND(J124*H124,2)</f>
        <v>0</v>
      </c>
      <c r="S124" s="66"/>
      <c r="T124" s="201">
        <f>S124*H124</f>
        <v>0</v>
      </c>
      <c r="U124" s="201">
        <v>0</v>
      </c>
      <c r="V124" s="201">
        <f>U124*H124</f>
        <v>0</v>
      </c>
      <c r="W124" s="201">
        <v>0</v>
      </c>
      <c r="X124" s="202">
        <f>W124*H124</f>
        <v>0</v>
      </c>
      <c r="Y124" s="30"/>
      <c r="Z124" s="30"/>
      <c r="AA124" s="30"/>
      <c r="AB124" s="30"/>
      <c r="AC124" s="30"/>
      <c r="AD124" s="30"/>
      <c r="AE124" s="30"/>
      <c r="AR124" s="203" t="s">
        <v>84</v>
      </c>
      <c r="AT124" s="203" t="s">
        <v>123</v>
      </c>
      <c r="AU124" s="203" t="s">
        <v>74</v>
      </c>
      <c r="AY124" s="14" t="s">
        <v>127</v>
      </c>
      <c r="BE124" s="204">
        <f>IF(O124="základní",K124,0)</f>
        <v>0</v>
      </c>
      <c r="BF124" s="204">
        <f>IF(O124="snížená",K124,0)</f>
        <v>0</v>
      </c>
      <c r="BG124" s="204">
        <f>IF(O124="zákl. přenesená",K124,0)</f>
        <v>0</v>
      </c>
      <c r="BH124" s="204">
        <f>IF(O124="sníž. přenesená",K124,0)</f>
        <v>0</v>
      </c>
      <c r="BI124" s="204">
        <f>IF(O124="nulová",K124,0)</f>
        <v>0</v>
      </c>
      <c r="BJ124" s="14" t="s">
        <v>82</v>
      </c>
      <c r="BK124" s="204">
        <f>ROUND(P124*H124,2)</f>
        <v>0</v>
      </c>
      <c r="BL124" s="14" t="s">
        <v>82</v>
      </c>
      <c r="BM124" s="203" t="s">
        <v>272</v>
      </c>
    </row>
    <row r="125" spans="1:65" s="2" customFormat="1" ht="19.5">
      <c r="A125" s="30"/>
      <c r="B125" s="31"/>
      <c r="C125" s="32"/>
      <c r="D125" s="205" t="s">
        <v>129</v>
      </c>
      <c r="E125" s="32"/>
      <c r="F125" s="206" t="s">
        <v>148</v>
      </c>
      <c r="G125" s="32"/>
      <c r="H125" s="32"/>
      <c r="I125" s="111"/>
      <c r="J125" s="111"/>
      <c r="K125" s="32"/>
      <c r="L125" s="32"/>
      <c r="M125" s="35"/>
      <c r="N125" s="207"/>
      <c r="O125" s="208"/>
      <c r="P125" s="66"/>
      <c r="Q125" s="66"/>
      <c r="R125" s="66"/>
      <c r="S125" s="66"/>
      <c r="T125" s="66"/>
      <c r="U125" s="66"/>
      <c r="V125" s="66"/>
      <c r="W125" s="66"/>
      <c r="X125" s="67"/>
      <c r="Y125" s="30"/>
      <c r="Z125" s="30"/>
      <c r="AA125" s="30"/>
      <c r="AB125" s="30"/>
      <c r="AC125" s="30"/>
      <c r="AD125" s="30"/>
      <c r="AE125" s="30"/>
      <c r="AT125" s="14" t="s">
        <v>129</v>
      </c>
      <c r="AU125" s="14" t="s">
        <v>74</v>
      </c>
    </row>
    <row r="126" spans="1:65" s="2" customFormat="1" ht="36" customHeight="1">
      <c r="A126" s="30"/>
      <c r="B126" s="31"/>
      <c r="C126" s="188" t="s">
        <v>142</v>
      </c>
      <c r="D126" s="188" t="s">
        <v>123</v>
      </c>
      <c r="E126" s="189" t="s">
        <v>151</v>
      </c>
      <c r="F126" s="190" t="s">
        <v>152</v>
      </c>
      <c r="G126" s="191" t="s">
        <v>126</v>
      </c>
      <c r="H126" s="192">
        <v>50</v>
      </c>
      <c r="I126" s="193"/>
      <c r="J126" s="194"/>
      <c r="K126" s="195">
        <f>ROUND(P126*H126,2)</f>
        <v>0</v>
      </c>
      <c r="L126" s="196"/>
      <c r="M126" s="197"/>
      <c r="N126" s="198" t="s">
        <v>1</v>
      </c>
      <c r="O126" s="199" t="s">
        <v>37</v>
      </c>
      <c r="P126" s="200">
        <f>I126+J126</f>
        <v>0</v>
      </c>
      <c r="Q126" s="200">
        <f>ROUND(I126*H126,2)</f>
        <v>0</v>
      </c>
      <c r="R126" s="200">
        <f>ROUND(J126*H126,2)</f>
        <v>0</v>
      </c>
      <c r="S126" s="66"/>
      <c r="T126" s="201">
        <f>S126*H126</f>
        <v>0</v>
      </c>
      <c r="U126" s="201">
        <v>0</v>
      </c>
      <c r="V126" s="201">
        <f>U126*H126</f>
        <v>0</v>
      </c>
      <c r="W126" s="201">
        <v>0</v>
      </c>
      <c r="X126" s="202">
        <f>W126*H126</f>
        <v>0</v>
      </c>
      <c r="Y126" s="30"/>
      <c r="Z126" s="30"/>
      <c r="AA126" s="30"/>
      <c r="AB126" s="30"/>
      <c r="AC126" s="30"/>
      <c r="AD126" s="30"/>
      <c r="AE126" s="30"/>
      <c r="AR126" s="203" t="s">
        <v>84</v>
      </c>
      <c r="AT126" s="203" t="s">
        <v>123</v>
      </c>
      <c r="AU126" s="203" t="s">
        <v>74</v>
      </c>
      <c r="AY126" s="14" t="s">
        <v>127</v>
      </c>
      <c r="BE126" s="204">
        <f>IF(O126="základní",K126,0)</f>
        <v>0</v>
      </c>
      <c r="BF126" s="204">
        <f>IF(O126="snížená",K126,0)</f>
        <v>0</v>
      </c>
      <c r="BG126" s="204">
        <f>IF(O126="zákl. přenesená",K126,0)</f>
        <v>0</v>
      </c>
      <c r="BH126" s="204">
        <f>IF(O126="sníž. přenesená",K126,0)</f>
        <v>0</v>
      </c>
      <c r="BI126" s="204">
        <f>IF(O126="nulová",K126,0)</f>
        <v>0</v>
      </c>
      <c r="BJ126" s="14" t="s">
        <v>82</v>
      </c>
      <c r="BK126" s="204">
        <f>ROUND(P126*H126,2)</f>
        <v>0</v>
      </c>
      <c r="BL126" s="14" t="s">
        <v>82</v>
      </c>
      <c r="BM126" s="203" t="s">
        <v>273</v>
      </c>
    </row>
    <row r="127" spans="1:65" s="2" customFormat="1" ht="19.5">
      <c r="A127" s="30"/>
      <c r="B127" s="31"/>
      <c r="C127" s="32"/>
      <c r="D127" s="205" t="s">
        <v>129</v>
      </c>
      <c r="E127" s="32"/>
      <c r="F127" s="206" t="s">
        <v>152</v>
      </c>
      <c r="G127" s="32"/>
      <c r="H127" s="32"/>
      <c r="I127" s="111"/>
      <c r="J127" s="111"/>
      <c r="K127" s="32"/>
      <c r="L127" s="32"/>
      <c r="M127" s="35"/>
      <c r="N127" s="207"/>
      <c r="O127" s="208"/>
      <c r="P127" s="66"/>
      <c r="Q127" s="66"/>
      <c r="R127" s="66"/>
      <c r="S127" s="66"/>
      <c r="T127" s="66"/>
      <c r="U127" s="66"/>
      <c r="V127" s="66"/>
      <c r="W127" s="66"/>
      <c r="X127" s="67"/>
      <c r="Y127" s="30"/>
      <c r="Z127" s="30"/>
      <c r="AA127" s="30"/>
      <c r="AB127" s="30"/>
      <c r="AC127" s="30"/>
      <c r="AD127" s="30"/>
      <c r="AE127" s="30"/>
      <c r="AT127" s="14" t="s">
        <v>129</v>
      </c>
      <c r="AU127" s="14" t="s">
        <v>74</v>
      </c>
    </row>
    <row r="128" spans="1:65" s="2" customFormat="1" ht="36" customHeight="1">
      <c r="A128" s="30"/>
      <c r="B128" s="31"/>
      <c r="C128" s="188" t="s">
        <v>146</v>
      </c>
      <c r="D128" s="188" t="s">
        <v>123</v>
      </c>
      <c r="E128" s="189" t="s">
        <v>155</v>
      </c>
      <c r="F128" s="190" t="s">
        <v>156</v>
      </c>
      <c r="G128" s="191" t="s">
        <v>126</v>
      </c>
      <c r="H128" s="192">
        <v>50</v>
      </c>
      <c r="I128" s="193"/>
      <c r="J128" s="194"/>
      <c r="K128" s="195">
        <f>ROUND(P128*H128,2)</f>
        <v>0</v>
      </c>
      <c r="L128" s="196"/>
      <c r="M128" s="197"/>
      <c r="N128" s="198" t="s">
        <v>1</v>
      </c>
      <c r="O128" s="199" t="s">
        <v>37</v>
      </c>
      <c r="P128" s="200">
        <f>I128+J128</f>
        <v>0</v>
      </c>
      <c r="Q128" s="200">
        <f>ROUND(I128*H128,2)</f>
        <v>0</v>
      </c>
      <c r="R128" s="200">
        <f>ROUND(J128*H128,2)</f>
        <v>0</v>
      </c>
      <c r="S128" s="66"/>
      <c r="T128" s="201">
        <f>S128*H128</f>
        <v>0</v>
      </c>
      <c r="U128" s="201">
        <v>0</v>
      </c>
      <c r="V128" s="201">
        <f>U128*H128</f>
        <v>0</v>
      </c>
      <c r="W128" s="201">
        <v>0</v>
      </c>
      <c r="X128" s="202">
        <f>W128*H128</f>
        <v>0</v>
      </c>
      <c r="Y128" s="30"/>
      <c r="Z128" s="30"/>
      <c r="AA128" s="30"/>
      <c r="AB128" s="30"/>
      <c r="AC128" s="30"/>
      <c r="AD128" s="30"/>
      <c r="AE128" s="30"/>
      <c r="AR128" s="203" t="s">
        <v>84</v>
      </c>
      <c r="AT128" s="203" t="s">
        <v>123</v>
      </c>
      <c r="AU128" s="203" t="s">
        <v>74</v>
      </c>
      <c r="AY128" s="14" t="s">
        <v>127</v>
      </c>
      <c r="BE128" s="204">
        <f>IF(O128="základní",K128,0)</f>
        <v>0</v>
      </c>
      <c r="BF128" s="204">
        <f>IF(O128="snížená",K128,0)</f>
        <v>0</v>
      </c>
      <c r="BG128" s="204">
        <f>IF(O128="zákl. přenesená",K128,0)</f>
        <v>0</v>
      </c>
      <c r="BH128" s="204">
        <f>IF(O128="sníž. přenesená",K128,0)</f>
        <v>0</v>
      </c>
      <c r="BI128" s="204">
        <f>IF(O128="nulová",K128,0)</f>
        <v>0</v>
      </c>
      <c r="BJ128" s="14" t="s">
        <v>82</v>
      </c>
      <c r="BK128" s="204">
        <f>ROUND(P128*H128,2)</f>
        <v>0</v>
      </c>
      <c r="BL128" s="14" t="s">
        <v>82</v>
      </c>
      <c r="BM128" s="203" t="s">
        <v>274</v>
      </c>
    </row>
    <row r="129" spans="1:65" s="2" customFormat="1" ht="19.5">
      <c r="A129" s="30"/>
      <c r="B129" s="31"/>
      <c r="C129" s="32"/>
      <c r="D129" s="205" t="s">
        <v>129</v>
      </c>
      <c r="E129" s="32"/>
      <c r="F129" s="206" t="s">
        <v>156</v>
      </c>
      <c r="G129" s="32"/>
      <c r="H129" s="32"/>
      <c r="I129" s="111"/>
      <c r="J129" s="111"/>
      <c r="K129" s="32"/>
      <c r="L129" s="32"/>
      <c r="M129" s="35"/>
      <c r="N129" s="207"/>
      <c r="O129" s="208"/>
      <c r="P129" s="66"/>
      <c r="Q129" s="66"/>
      <c r="R129" s="66"/>
      <c r="S129" s="66"/>
      <c r="T129" s="66"/>
      <c r="U129" s="66"/>
      <c r="V129" s="66"/>
      <c r="W129" s="66"/>
      <c r="X129" s="67"/>
      <c r="Y129" s="30"/>
      <c r="Z129" s="30"/>
      <c r="AA129" s="30"/>
      <c r="AB129" s="30"/>
      <c r="AC129" s="30"/>
      <c r="AD129" s="30"/>
      <c r="AE129" s="30"/>
      <c r="AT129" s="14" t="s">
        <v>129</v>
      </c>
      <c r="AU129" s="14" t="s">
        <v>74</v>
      </c>
    </row>
    <row r="130" spans="1:65" s="12" customFormat="1" ht="25.9" customHeight="1">
      <c r="B130" s="209"/>
      <c r="C130" s="210"/>
      <c r="D130" s="211" t="s">
        <v>73</v>
      </c>
      <c r="E130" s="212" t="s">
        <v>195</v>
      </c>
      <c r="F130" s="212" t="s">
        <v>196</v>
      </c>
      <c r="G130" s="210"/>
      <c r="H130" s="210"/>
      <c r="I130" s="213"/>
      <c r="J130" s="213"/>
      <c r="K130" s="214">
        <f>BK130</f>
        <v>0</v>
      </c>
      <c r="L130" s="210"/>
      <c r="M130" s="215"/>
      <c r="N130" s="216"/>
      <c r="O130" s="217"/>
      <c r="P130" s="217"/>
      <c r="Q130" s="218">
        <f>SUM(Q131:Q144)</f>
        <v>0</v>
      </c>
      <c r="R130" s="218">
        <f>SUM(R131:R144)</f>
        <v>0</v>
      </c>
      <c r="S130" s="217"/>
      <c r="T130" s="219">
        <f>SUM(T131:T144)</f>
        <v>0</v>
      </c>
      <c r="U130" s="217"/>
      <c r="V130" s="219">
        <f>SUM(V131:V144)</f>
        <v>0</v>
      </c>
      <c r="W130" s="217"/>
      <c r="X130" s="220">
        <f>SUM(X131:X144)</f>
        <v>0</v>
      </c>
      <c r="AR130" s="221" t="s">
        <v>138</v>
      </c>
      <c r="AT130" s="222" t="s">
        <v>73</v>
      </c>
      <c r="AU130" s="222" t="s">
        <v>74</v>
      </c>
      <c r="AY130" s="221" t="s">
        <v>127</v>
      </c>
      <c r="BK130" s="223">
        <f>SUM(BK131:BK144)</f>
        <v>0</v>
      </c>
    </row>
    <row r="131" spans="1:65" s="2" customFormat="1" ht="16.5" customHeight="1">
      <c r="A131" s="30"/>
      <c r="B131" s="31"/>
      <c r="C131" s="226" t="s">
        <v>150</v>
      </c>
      <c r="D131" s="226" t="s">
        <v>167</v>
      </c>
      <c r="E131" s="227" t="s">
        <v>207</v>
      </c>
      <c r="F131" s="228" t="s">
        <v>208</v>
      </c>
      <c r="G131" s="229" t="s">
        <v>126</v>
      </c>
      <c r="H131" s="230">
        <v>4</v>
      </c>
      <c r="I131" s="231"/>
      <c r="J131" s="231"/>
      <c r="K131" s="232">
        <f>ROUND(P131*H131,2)</f>
        <v>0</v>
      </c>
      <c r="L131" s="233"/>
      <c r="M131" s="35"/>
      <c r="N131" s="234" t="s">
        <v>1</v>
      </c>
      <c r="O131" s="199" t="s">
        <v>37</v>
      </c>
      <c r="P131" s="200">
        <f>I131+J131</f>
        <v>0</v>
      </c>
      <c r="Q131" s="200">
        <f>ROUND(I131*H131,2)</f>
        <v>0</v>
      </c>
      <c r="R131" s="200">
        <f>ROUND(J131*H131,2)</f>
        <v>0</v>
      </c>
      <c r="S131" s="66"/>
      <c r="T131" s="201">
        <f>S131*H131</f>
        <v>0</v>
      </c>
      <c r="U131" s="201">
        <v>0</v>
      </c>
      <c r="V131" s="201">
        <f>U131*H131</f>
        <v>0</v>
      </c>
      <c r="W131" s="201">
        <v>0</v>
      </c>
      <c r="X131" s="202">
        <f>W131*H131</f>
        <v>0</v>
      </c>
      <c r="Y131" s="30"/>
      <c r="Z131" s="30"/>
      <c r="AA131" s="30"/>
      <c r="AB131" s="30"/>
      <c r="AC131" s="30"/>
      <c r="AD131" s="30"/>
      <c r="AE131" s="30"/>
      <c r="AR131" s="203" t="s">
        <v>82</v>
      </c>
      <c r="AT131" s="203" t="s">
        <v>167</v>
      </c>
      <c r="AU131" s="203" t="s">
        <v>82</v>
      </c>
      <c r="AY131" s="14" t="s">
        <v>127</v>
      </c>
      <c r="BE131" s="204">
        <f>IF(O131="základní",K131,0)</f>
        <v>0</v>
      </c>
      <c r="BF131" s="204">
        <f>IF(O131="snížená",K131,0)</f>
        <v>0</v>
      </c>
      <c r="BG131" s="204">
        <f>IF(O131="zákl. přenesená",K131,0)</f>
        <v>0</v>
      </c>
      <c r="BH131" s="204">
        <f>IF(O131="sníž. přenesená",K131,0)</f>
        <v>0</v>
      </c>
      <c r="BI131" s="204">
        <f>IF(O131="nulová",K131,0)</f>
        <v>0</v>
      </c>
      <c r="BJ131" s="14" t="s">
        <v>82</v>
      </c>
      <c r="BK131" s="204">
        <f>ROUND(P131*H131,2)</f>
        <v>0</v>
      </c>
      <c r="BL131" s="14" t="s">
        <v>82</v>
      </c>
      <c r="BM131" s="203" t="s">
        <v>275</v>
      </c>
    </row>
    <row r="132" spans="1:65" s="2" customFormat="1">
      <c r="A132" s="30"/>
      <c r="B132" s="31"/>
      <c r="C132" s="32"/>
      <c r="D132" s="205" t="s">
        <v>129</v>
      </c>
      <c r="E132" s="32"/>
      <c r="F132" s="206" t="s">
        <v>208</v>
      </c>
      <c r="G132" s="32"/>
      <c r="H132" s="32"/>
      <c r="I132" s="111"/>
      <c r="J132" s="111"/>
      <c r="K132" s="32"/>
      <c r="L132" s="32"/>
      <c r="M132" s="35"/>
      <c r="N132" s="207"/>
      <c r="O132" s="208"/>
      <c r="P132" s="66"/>
      <c r="Q132" s="66"/>
      <c r="R132" s="66"/>
      <c r="S132" s="66"/>
      <c r="T132" s="66"/>
      <c r="U132" s="66"/>
      <c r="V132" s="66"/>
      <c r="W132" s="66"/>
      <c r="X132" s="67"/>
      <c r="Y132" s="30"/>
      <c r="Z132" s="30"/>
      <c r="AA132" s="30"/>
      <c r="AB132" s="30"/>
      <c r="AC132" s="30"/>
      <c r="AD132" s="30"/>
      <c r="AE132" s="30"/>
      <c r="AT132" s="14" t="s">
        <v>129</v>
      </c>
      <c r="AU132" s="14" t="s">
        <v>82</v>
      </c>
    </row>
    <row r="133" spans="1:65" s="2" customFormat="1" ht="16.5" customHeight="1">
      <c r="A133" s="30"/>
      <c r="B133" s="31"/>
      <c r="C133" s="226" t="s">
        <v>154</v>
      </c>
      <c r="D133" s="226" t="s">
        <v>167</v>
      </c>
      <c r="E133" s="227" t="s">
        <v>211</v>
      </c>
      <c r="F133" s="228" t="s">
        <v>212</v>
      </c>
      <c r="G133" s="229" t="s">
        <v>126</v>
      </c>
      <c r="H133" s="230">
        <v>4</v>
      </c>
      <c r="I133" s="231"/>
      <c r="J133" s="231"/>
      <c r="K133" s="232">
        <f>ROUND(P133*H133,2)</f>
        <v>0</v>
      </c>
      <c r="L133" s="233"/>
      <c r="M133" s="35"/>
      <c r="N133" s="234" t="s">
        <v>1</v>
      </c>
      <c r="O133" s="199" t="s">
        <v>37</v>
      </c>
      <c r="P133" s="200">
        <f>I133+J133</f>
        <v>0</v>
      </c>
      <c r="Q133" s="200">
        <f>ROUND(I133*H133,2)</f>
        <v>0</v>
      </c>
      <c r="R133" s="200">
        <f>ROUND(J133*H133,2)</f>
        <v>0</v>
      </c>
      <c r="S133" s="66"/>
      <c r="T133" s="201">
        <f>S133*H133</f>
        <v>0</v>
      </c>
      <c r="U133" s="201">
        <v>0</v>
      </c>
      <c r="V133" s="201">
        <f>U133*H133</f>
        <v>0</v>
      </c>
      <c r="W133" s="201">
        <v>0</v>
      </c>
      <c r="X133" s="202">
        <f>W133*H133</f>
        <v>0</v>
      </c>
      <c r="Y133" s="30"/>
      <c r="Z133" s="30"/>
      <c r="AA133" s="30"/>
      <c r="AB133" s="30"/>
      <c r="AC133" s="30"/>
      <c r="AD133" s="30"/>
      <c r="AE133" s="30"/>
      <c r="AR133" s="203" t="s">
        <v>82</v>
      </c>
      <c r="AT133" s="203" t="s">
        <v>167</v>
      </c>
      <c r="AU133" s="203" t="s">
        <v>82</v>
      </c>
      <c r="AY133" s="14" t="s">
        <v>127</v>
      </c>
      <c r="BE133" s="204">
        <f>IF(O133="základní",K133,0)</f>
        <v>0</v>
      </c>
      <c r="BF133" s="204">
        <f>IF(O133="snížená",K133,0)</f>
        <v>0</v>
      </c>
      <c r="BG133" s="204">
        <f>IF(O133="zákl. přenesená",K133,0)</f>
        <v>0</v>
      </c>
      <c r="BH133" s="204">
        <f>IF(O133="sníž. přenesená",K133,0)</f>
        <v>0</v>
      </c>
      <c r="BI133" s="204">
        <f>IF(O133="nulová",K133,0)</f>
        <v>0</v>
      </c>
      <c r="BJ133" s="14" t="s">
        <v>82</v>
      </c>
      <c r="BK133" s="204">
        <f>ROUND(P133*H133,2)</f>
        <v>0</v>
      </c>
      <c r="BL133" s="14" t="s">
        <v>82</v>
      </c>
      <c r="BM133" s="203" t="s">
        <v>276</v>
      </c>
    </row>
    <row r="134" spans="1:65" s="2" customFormat="1">
      <c r="A134" s="30"/>
      <c r="B134" s="31"/>
      <c r="C134" s="32"/>
      <c r="D134" s="205" t="s">
        <v>129</v>
      </c>
      <c r="E134" s="32"/>
      <c r="F134" s="206" t="s">
        <v>212</v>
      </c>
      <c r="G134" s="32"/>
      <c r="H134" s="32"/>
      <c r="I134" s="111"/>
      <c r="J134" s="111"/>
      <c r="K134" s="32"/>
      <c r="L134" s="32"/>
      <c r="M134" s="35"/>
      <c r="N134" s="207"/>
      <c r="O134" s="208"/>
      <c r="P134" s="66"/>
      <c r="Q134" s="66"/>
      <c r="R134" s="66"/>
      <c r="S134" s="66"/>
      <c r="T134" s="66"/>
      <c r="U134" s="66"/>
      <c r="V134" s="66"/>
      <c r="W134" s="66"/>
      <c r="X134" s="67"/>
      <c r="Y134" s="30"/>
      <c r="Z134" s="30"/>
      <c r="AA134" s="30"/>
      <c r="AB134" s="30"/>
      <c r="AC134" s="30"/>
      <c r="AD134" s="30"/>
      <c r="AE134" s="30"/>
      <c r="AT134" s="14" t="s">
        <v>129</v>
      </c>
      <c r="AU134" s="14" t="s">
        <v>82</v>
      </c>
    </row>
    <row r="135" spans="1:65" s="2" customFormat="1" ht="16.5" customHeight="1">
      <c r="A135" s="30"/>
      <c r="B135" s="31"/>
      <c r="C135" s="226" t="s">
        <v>158</v>
      </c>
      <c r="D135" s="226" t="s">
        <v>167</v>
      </c>
      <c r="E135" s="227" t="s">
        <v>215</v>
      </c>
      <c r="F135" s="228" t="s">
        <v>216</v>
      </c>
      <c r="G135" s="229" t="s">
        <v>126</v>
      </c>
      <c r="H135" s="230">
        <v>4</v>
      </c>
      <c r="I135" s="231"/>
      <c r="J135" s="231"/>
      <c r="K135" s="232">
        <f>ROUND(P135*H135,2)</f>
        <v>0</v>
      </c>
      <c r="L135" s="233"/>
      <c r="M135" s="35"/>
      <c r="N135" s="234" t="s">
        <v>1</v>
      </c>
      <c r="O135" s="199" t="s">
        <v>37</v>
      </c>
      <c r="P135" s="200">
        <f>I135+J135</f>
        <v>0</v>
      </c>
      <c r="Q135" s="200">
        <f>ROUND(I135*H135,2)</f>
        <v>0</v>
      </c>
      <c r="R135" s="200">
        <f>ROUND(J135*H135,2)</f>
        <v>0</v>
      </c>
      <c r="S135" s="66"/>
      <c r="T135" s="201">
        <f>S135*H135</f>
        <v>0</v>
      </c>
      <c r="U135" s="201">
        <v>0</v>
      </c>
      <c r="V135" s="201">
        <f>U135*H135</f>
        <v>0</v>
      </c>
      <c r="W135" s="201">
        <v>0</v>
      </c>
      <c r="X135" s="202">
        <f>W135*H135</f>
        <v>0</v>
      </c>
      <c r="Y135" s="30"/>
      <c r="Z135" s="30"/>
      <c r="AA135" s="30"/>
      <c r="AB135" s="30"/>
      <c r="AC135" s="30"/>
      <c r="AD135" s="30"/>
      <c r="AE135" s="30"/>
      <c r="AR135" s="203" t="s">
        <v>82</v>
      </c>
      <c r="AT135" s="203" t="s">
        <v>167</v>
      </c>
      <c r="AU135" s="203" t="s">
        <v>82</v>
      </c>
      <c r="AY135" s="14" t="s">
        <v>127</v>
      </c>
      <c r="BE135" s="204">
        <f>IF(O135="základní",K135,0)</f>
        <v>0</v>
      </c>
      <c r="BF135" s="204">
        <f>IF(O135="snížená",K135,0)</f>
        <v>0</v>
      </c>
      <c r="BG135" s="204">
        <f>IF(O135="zákl. přenesená",K135,0)</f>
        <v>0</v>
      </c>
      <c r="BH135" s="204">
        <f>IF(O135="sníž. přenesená",K135,0)</f>
        <v>0</v>
      </c>
      <c r="BI135" s="204">
        <f>IF(O135="nulová",K135,0)</f>
        <v>0</v>
      </c>
      <c r="BJ135" s="14" t="s">
        <v>82</v>
      </c>
      <c r="BK135" s="204">
        <f>ROUND(P135*H135,2)</f>
        <v>0</v>
      </c>
      <c r="BL135" s="14" t="s">
        <v>82</v>
      </c>
      <c r="BM135" s="203" t="s">
        <v>277</v>
      </c>
    </row>
    <row r="136" spans="1:65" s="2" customFormat="1" ht="19.5">
      <c r="A136" s="30"/>
      <c r="B136" s="31"/>
      <c r="C136" s="32"/>
      <c r="D136" s="205" t="s">
        <v>129</v>
      </c>
      <c r="E136" s="32"/>
      <c r="F136" s="206" t="s">
        <v>218</v>
      </c>
      <c r="G136" s="32"/>
      <c r="H136" s="32"/>
      <c r="I136" s="111"/>
      <c r="J136" s="111"/>
      <c r="K136" s="32"/>
      <c r="L136" s="32"/>
      <c r="M136" s="35"/>
      <c r="N136" s="207"/>
      <c r="O136" s="208"/>
      <c r="P136" s="66"/>
      <c r="Q136" s="66"/>
      <c r="R136" s="66"/>
      <c r="S136" s="66"/>
      <c r="T136" s="66"/>
      <c r="U136" s="66"/>
      <c r="V136" s="66"/>
      <c r="W136" s="66"/>
      <c r="X136" s="67"/>
      <c r="Y136" s="30"/>
      <c r="Z136" s="30"/>
      <c r="AA136" s="30"/>
      <c r="AB136" s="30"/>
      <c r="AC136" s="30"/>
      <c r="AD136" s="30"/>
      <c r="AE136" s="30"/>
      <c r="AT136" s="14" t="s">
        <v>129</v>
      </c>
      <c r="AU136" s="14" t="s">
        <v>82</v>
      </c>
    </row>
    <row r="137" spans="1:65" s="2" customFormat="1" ht="24" customHeight="1">
      <c r="A137" s="30"/>
      <c r="B137" s="31"/>
      <c r="C137" s="226" t="s">
        <v>278</v>
      </c>
      <c r="D137" s="226" t="s">
        <v>167</v>
      </c>
      <c r="E137" s="227" t="s">
        <v>224</v>
      </c>
      <c r="F137" s="228" t="s">
        <v>225</v>
      </c>
      <c r="G137" s="229" t="s">
        <v>126</v>
      </c>
      <c r="H137" s="230">
        <v>16</v>
      </c>
      <c r="I137" s="231"/>
      <c r="J137" s="231"/>
      <c r="K137" s="232">
        <f>ROUND(P137*H137,2)</f>
        <v>0</v>
      </c>
      <c r="L137" s="233"/>
      <c r="M137" s="35"/>
      <c r="N137" s="234" t="s">
        <v>1</v>
      </c>
      <c r="O137" s="199" t="s">
        <v>37</v>
      </c>
      <c r="P137" s="200">
        <f>I137+J137</f>
        <v>0</v>
      </c>
      <c r="Q137" s="200">
        <f>ROUND(I137*H137,2)</f>
        <v>0</v>
      </c>
      <c r="R137" s="200">
        <f>ROUND(J137*H137,2)</f>
        <v>0</v>
      </c>
      <c r="S137" s="66"/>
      <c r="T137" s="201">
        <f>S137*H137</f>
        <v>0</v>
      </c>
      <c r="U137" s="201">
        <v>0</v>
      </c>
      <c r="V137" s="201">
        <f>U137*H137</f>
        <v>0</v>
      </c>
      <c r="W137" s="201">
        <v>0</v>
      </c>
      <c r="X137" s="202">
        <f>W137*H137</f>
        <v>0</v>
      </c>
      <c r="Y137" s="30"/>
      <c r="Z137" s="30"/>
      <c r="AA137" s="30"/>
      <c r="AB137" s="30"/>
      <c r="AC137" s="30"/>
      <c r="AD137" s="30"/>
      <c r="AE137" s="30"/>
      <c r="AR137" s="203" t="s">
        <v>82</v>
      </c>
      <c r="AT137" s="203" t="s">
        <v>167</v>
      </c>
      <c r="AU137" s="203" t="s">
        <v>82</v>
      </c>
      <c r="AY137" s="14" t="s">
        <v>127</v>
      </c>
      <c r="BE137" s="204">
        <f>IF(O137="základní",K137,0)</f>
        <v>0</v>
      </c>
      <c r="BF137" s="204">
        <f>IF(O137="snížená",K137,0)</f>
        <v>0</v>
      </c>
      <c r="BG137" s="204">
        <f>IF(O137="zákl. přenesená",K137,0)</f>
        <v>0</v>
      </c>
      <c r="BH137" s="204">
        <f>IF(O137="sníž. přenesená",K137,0)</f>
        <v>0</v>
      </c>
      <c r="BI137" s="204">
        <f>IF(O137="nulová",K137,0)</f>
        <v>0</v>
      </c>
      <c r="BJ137" s="14" t="s">
        <v>82</v>
      </c>
      <c r="BK137" s="204">
        <f>ROUND(P137*H137,2)</f>
        <v>0</v>
      </c>
      <c r="BL137" s="14" t="s">
        <v>82</v>
      </c>
      <c r="BM137" s="203" t="s">
        <v>279</v>
      </c>
    </row>
    <row r="138" spans="1:65" s="2" customFormat="1" ht="48.75">
      <c r="A138" s="30"/>
      <c r="B138" s="31"/>
      <c r="C138" s="32"/>
      <c r="D138" s="205" t="s">
        <v>129</v>
      </c>
      <c r="E138" s="32"/>
      <c r="F138" s="206" t="s">
        <v>227</v>
      </c>
      <c r="G138" s="32"/>
      <c r="H138" s="32"/>
      <c r="I138" s="111"/>
      <c r="J138" s="111"/>
      <c r="K138" s="32"/>
      <c r="L138" s="32"/>
      <c r="M138" s="35"/>
      <c r="N138" s="207"/>
      <c r="O138" s="208"/>
      <c r="P138" s="66"/>
      <c r="Q138" s="66"/>
      <c r="R138" s="66"/>
      <c r="S138" s="66"/>
      <c r="T138" s="66"/>
      <c r="U138" s="66"/>
      <c r="V138" s="66"/>
      <c r="W138" s="66"/>
      <c r="X138" s="67"/>
      <c r="Y138" s="30"/>
      <c r="Z138" s="30"/>
      <c r="AA138" s="30"/>
      <c r="AB138" s="30"/>
      <c r="AC138" s="30"/>
      <c r="AD138" s="30"/>
      <c r="AE138" s="30"/>
      <c r="AT138" s="14" t="s">
        <v>129</v>
      </c>
      <c r="AU138" s="14" t="s">
        <v>82</v>
      </c>
    </row>
    <row r="139" spans="1:65" s="2" customFormat="1" ht="16.5" customHeight="1">
      <c r="A139" s="30"/>
      <c r="B139" s="31"/>
      <c r="C139" s="226" t="s">
        <v>175</v>
      </c>
      <c r="D139" s="226" t="s">
        <v>167</v>
      </c>
      <c r="E139" s="227" t="s">
        <v>237</v>
      </c>
      <c r="F139" s="228" t="s">
        <v>238</v>
      </c>
      <c r="G139" s="229" t="s">
        <v>126</v>
      </c>
      <c r="H139" s="230">
        <v>10</v>
      </c>
      <c r="I139" s="231"/>
      <c r="J139" s="231"/>
      <c r="K139" s="232">
        <f>ROUND(P139*H139,2)</f>
        <v>0</v>
      </c>
      <c r="L139" s="233"/>
      <c r="M139" s="35"/>
      <c r="N139" s="234" t="s">
        <v>1</v>
      </c>
      <c r="O139" s="199" t="s">
        <v>37</v>
      </c>
      <c r="P139" s="200">
        <f>I139+J139</f>
        <v>0</v>
      </c>
      <c r="Q139" s="200">
        <f>ROUND(I139*H139,2)</f>
        <v>0</v>
      </c>
      <c r="R139" s="200">
        <f>ROUND(J139*H139,2)</f>
        <v>0</v>
      </c>
      <c r="S139" s="66"/>
      <c r="T139" s="201">
        <f>S139*H139</f>
        <v>0</v>
      </c>
      <c r="U139" s="201">
        <v>0</v>
      </c>
      <c r="V139" s="201">
        <f>U139*H139</f>
        <v>0</v>
      </c>
      <c r="W139" s="201">
        <v>0</v>
      </c>
      <c r="X139" s="202">
        <f>W139*H139</f>
        <v>0</v>
      </c>
      <c r="Y139" s="30"/>
      <c r="Z139" s="30"/>
      <c r="AA139" s="30"/>
      <c r="AB139" s="30"/>
      <c r="AC139" s="30"/>
      <c r="AD139" s="30"/>
      <c r="AE139" s="30"/>
      <c r="AR139" s="203" t="s">
        <v>82</v>
      </c>
      <c r="AT139" s="203" t="s">
        <v>167</v>
      </c>
      <c r="AU139" s="203" t="s">
        <v>82</v>
      </c>
      <c r="AY139" s="14" t="s">
        <v>127</v>
      </c>
      <c r="BE139" s="204">
        <f>IF(O139="základní",K139,0)</f>
        <v>0</v>
      </c>
      <c r="BF139" s="204">
        <f>IF(O139="snížená",K139,0)</f>
        <v>0</v>
      </c>
      <c r="BG139" s="204">
        <f>IF(O139="zákl. přenesená",K139,0)</f>
        <v>0</v>
      </c>
      <c r="BH139" s="204">
        <f>IF(O139="sníž. přenesená",K139,0)</f>
        <v>0</v>
      </c>
      <c r="BI139" s="204">
        <f>IF(O139="nulová",K139,0)</f>
        <v>0</v>
      </c>
      <c r="BJ139" s="14" t="s">
        <v>82</v>
      </c>
      <c r="BK139" s="204">
        <f>ROUND(P139*H139,2)</f>
        <v>0</v>
      </c>
      <c r="BL139" s="14" t="s">
        <v>82</v>
      </c>
      <c r="BM139" s="203" t="s">
        <v>280</v>
      </c>
    </row>
    <row r="140" spans="1:65" s="2" customFormat="1" ht="78">
      <c r="A140" s="30"/>
      <c r="B140" s="31"/>
      <c r="C140" s="32"/>
      <c r="D140" s="205" t="s">
        <v>129</v>
      </c>
      <c r="E140" s="32"/>
      <c r="F140" s="206" t="s">
        <v>240</v>
      </c>
      <c r="G140" s="32"/>
      <c r="H140" s="32"/>
      <c r="I140" s="111"/>
      <c r="J140" s="111"/>
      <c r="K140" s="32"/>
      <c r="L140" s="32"/>
      <c r="M140" s="35"/>
      <c r="N140" s="207"/>
      <c r="O140" s="208"/>
      <c r="P140" s="66"/>
      <c r="Q140" s="66"/>
      <c r="R140" s="66"/>
      <c r="S140" s="66"/>
      <c r="T140" s="66"/>
      <c r="U140" s="66"/>
      <c r="V140" s="66"/>
      <c r="W140" s="66"/>
      <c r="X140" s="67"/>
      <c r="Y140" s="30"/>
      <c r="Z140" s="30"/>
      <c r="AA140" s="30"/>
      <c r="AB140" s="30"/>
      <c r="AC140" s="30"/>
      <c r="AD140" s="30"/>
      <c r="AE140" s="30"/>
      <c r="AT140" s="14" t="s">
        <v>129</v>
      </c>
      <c r="AU140" s="14" t="s">
        <v>82</v>
      </c>
    </row>
    <row r="141" spans="1:65" s="2" customFormat="1" ht="16.5" customHeight="1">
      <c r="A141" s="30"/>
      <c r="B141" s="31"/>
      <c r="C141" s="226" t="s">
        <v>182</v>
      </c>
      <c r="D141" s="226" t="s">
        <v>167</v>
      </c>
      <c r="E141" s="227" t="s">
        <v>242</v>
      </c>
      <c r="F141" s="228" t="s">
        <v>243</v>
      </c>
      <c r="G141" s="229" t="s">
        <v>126</v>
      </c>
      <c r="H141" s="230">
        <v>10</v>
      </c>
      <c r="I141" s="231"/>
      <c r="J141" s="231"/>
      <c r="K141" s="232">
        <f>ROUND(P141*H141,2)</f>
        <v>0</v>
      </c>
      <c r="L141" s="233"/>
      <c r="M141" s="35"/>
      <c r="N141" s="234" t="s">
        <v>1</v>
      </c>
      <c r="O141" s="199" t="s">
        <v>37</v>
      </c>
      <c r="P141" s="200">
        <f>I141+J141</f>
        <v>0</v>
      </c>
      <c r="Q141" s="200">
        <f>ROUND(I141*H141,2)</f>
        <v>0</v>
      </c>
      <c r="R141" s="200">
        <f>ROUND(J141*H141,2)</f>
        <v>0</v>
      </c>
      <c r="S141" s="66"/>
      <c r="T141" s="201">
        <f>S141*H141</f>
        <v>0</v>
      </c>
      <c r="U141" s="201">
        <v>0</v>
      </c>
      <c r="V141" s="201">
        <f>U141*H141</f>
        <v>0</v>
      </c>
      <c r="W141" s="201">
        <v>0</v>
      </c>
      <c r="X141" s="202">
        <f>W141*H141</f>
        <v>0</v>
      </c>
      <c r="Y141" s="30"/>
      <c r="Z141" s="30"/>
      <c r="AA141" s="30"/>
      <c r="AB141" s="30"/>
      <c r="AC141" s="30"/>
      <c r="AD141" s="30"/>
      <c r="AE141" s="30"/>
      <c r="AR141" s="203" t="s">
        <v>82</v>
      </c>
      <c r="AT141" s="203" t="s">
        <v>167</v>
      </c>
      <c r="AU141" s="203" t="s">
        <v>82</v>
      </c>
      <c r="AY141" s="14" t="s">
        <v>127</v>
      </c>
      <c r="BE141" s="204">
        <f>IF(O141="základní",K141,0)</f>
        <v>0</v>
      </c>
      <c r="BF141" s="204">
        <f>IF(O141="snížená",K141,0)</f>
        <v>0</v>
      </c>
      <c r="BG141" s="204">
        <f>IF(O141="zákl. přenesená",K141,0)</f>
        <v>0</v>
      </c>
      <c r="BH141" s="204">
        <f>IF(O141="sníž. přenesená",K141,0)</f>
        <v>0</v>
      </c>
      <c r="BI141" s="204">
        <f>IF(O141="nulová",K141,0)</f>
        <v>0</v>
      </c>
      <c r="BJ141" s="14" t="s">
        <v>82</v>
      </c>
      <c r="BK141" s="204">
        <f>ROUND(P141*H141,2)</f>
        <v>0</v>
      </c>
      <c r="BL141" s="14" t="s">
        <v>82</v>
      </c>
      <c r="BM141" s="203" t="s">
        <v>281</v>
      </c>
    </row>
    <row r="142" spans="1:65" s="2" customFormat="1">
      <c r="A142" s="30"/>
      <c r="B142" s="31"/>
      <c r="C142" s="32"/>
      <c r="D142" s="205" t="s">
        <v>129</v>
      </c>
      <c r="E142" s="32"/>
      <c r="F142" s="206" t="s">
        <v>243</v>
      </c>
      <c r="G142" s="32"/>
      <c r="H142" s="32"/>
      <c r="I142" s="111"/>
      <c r="J142" s="111"/>
      <c r="K142" s="32"/>
      <c r="L142" s="32"/>
      <c r="M142" s="35"/>
      <c r="N142" s="207"/>
      <c r="O142" s="208"/>
      <c r="P142" s="66"/>
      <c r="Q142" s="66"/>
      <c r="R142" s="66"/>
      <c r="S142" s="66"/>
      <c r="T142" s="66"/>
      <c r="U142" s="66"/>
      <c r="V142" s="66"/>
      <c r="W142" s="66"/>
      <c r="X142" s="67"/>
      <c r="Y142" s="30"/>
      <c r="Z142" s="30"/>
      <c r="AA142" s="30"/>
      <c r="AB142" s="30"/>
      <c r="AC142" s="30"/>
      <c r="AD142" s="30"/>
      <c r="AE142" s="30"/>
      <c r="AT142" s="14" t="s">
        <v>129</v>
      </c>
      <c r="AU142" s="14" t="s">
        <v>82</v>
      </c>
    </row>
    <row r="143" spans="1:65" s="2" customFormat="1" ht="16.5" customHeight="1">
      <c r="A143" s="30"/>
      <c r="B143" s="31"/>
      <c r="C143" s="226" t="s">
        <v>189</v>
      </c>
      <c r="D143" s="226" t="s">
        <v>167</v>
      </c>
      <c r="E143" s="227" t="s">
        <v>246</v>
      </c>
      <c r="F143" s="228" t="s">
        <v>247</v>
      </c>
      <c r="G143" s="229" t="s">
        <v>126</v>
      </c>
      <c r="H143" s="230">
        <v>5</v>
      </c>
      <c r="I143" s="231"/>
      <c r="J143" s="231"/>
      <c r="K143" s="232">
        <f>ROUND(P143*H143,2)</f>
        <v>0</v>
      </c>
      <c r="L143" s="233"/>
      <c r="M143" s="35"/>
      <c r="N143" s="234" t="s">
        <v>1</v>
      </c>
      <c r="O143" s="199" t="s">
        <v>37</v>
      </c>
      <c r="P143" s="200">
        <f>I143+J143</f>
        <v>0</v>
      </c>
      <c r="Q143" s="200">
        <f>ROUND(I143*H143,2)</f>
        <v>0</v>
      </c>
      <c r="R143" s="200">
        <f>ROUND(J143*H143,2)</f>
        <v>0</v>
      </c>
      <c r="S143" s="66"/>
      <c r="T143" s="201">
        <f>S143*H143</f>
        <v>0</v>
      </c>
      <c r="U143" s="201">
        <v>0</v>
      </c>
      <c r="V143" s="201">
        <f>U143*H143</f>
        <v>0</v>
      </c>
      <c r="W143" s="201">
        <v>0</v>
      </c>
      <c r="X143" s="202">
        <f>W143*H143</f>
        <v>0</v>
      </c>
      <c r="Y143" s="30"/>
      <c r="Z143" s="30"/>
      <c r="AA143" s="30"/>
      <c r="AB143" s="30"/>
      <c r="AC143" s="30"/>
      <c r="AD143" s="30"/>
      <c r="AE143" s="30"/>
      <c r="AR143" s="203" t="s">
        <v>82</v>
      </c>
      <c r="AT143" s="203" t="s">
        <v>167</v>
      </c>
      <c r="AU143" s="203" t="s">
        <v>82</v>
      </c>
      <c r="AY143" s="14" t="s">
        <v>127</v>
      </c>
      <c r="BE143" s="204">
        <f>IF(O143="základní",K143,0)</f>
        <v>0</v>
      </c>
      <c r="BF143" s="204">
        <f>IF(O143="snížená",K143,0)</f>
        <v>0</v>
      </c>
      <c r="BG143" s="204">
        <f>IF(O143="zákl. přenesená",K143,0)</f>
        <v>0</v>
      </c>
      <c r="BH143" s="204">
        <f>IF(O143="sníž. přenesená",K143,0)</f>
        <v>0</v>
      </c>
      <c r="BI143" s="204">
        <f>IF(O143="nulová",K143,0)</f>
        <v>0</v>
      </c>
      <c r="BJ143" s="14" t="s">
        <v>82</v>
      </c>
      <c r="BK143" s="204">
        <f>ROUND(P143*H143,2)</f>
        <v>0</v>
      </c>
      <c r="BL143" s="14" t="s">
        <v>82</v>
      </c>
      <c r="BM143" s="203" t="s">
        <v>282</v>
      </c>
    </row>
    <row r="144" spans="1:65" s="2" customFormat="1" ht="39">
      <c r="A144" s="30"/>
      <c r="B144" s="31"/>
      <c r="C144" s="32"/>
      <c r="D144" s="205" t="s">
        <v>129</v>
      </c>
      <c r="E144" s="32"/>
      <c r="F144" s="206" t="s">
        <v>249</v>
      </c>
      <c r="G144" s="32"/>
      <c r="H144" s="32"/>
      <c r="I144" s="111"/>
      <c r="J144" s="111"/>
      <c r="K144" s="32"/>
      <c r="L144" s="32"/>
      <c r="M144" s="35"/>
      <c r="N144" s="236"/>
      <c r="O144" s="237"/>
      <c r="P144" s="238"/>
      <c r="Q144" s="238"/>
      <c r="R144" s="238"/>
      <c r="S144" s="238"/>
      <c r="T144" s="238"/>
      <c r="U144" s="238"/>
      <c r="V144" s="238"/>
      <c r="W144" s="238"/>
      <c r="X144" s="239"/>
      <c r="Y144" s="30"/>
      <c r="Z144" s="30"/>
      <c r="AA144" s="30"/>
      <c r="AB144" s="30"/>
      <c r="AC144" s="30"/>
      <c r="AD144" s="30"/>
      <c r="AE144" s="30"/>
      <c r="AT144" s="14" t="s">
        <v>129</v>
      </c>
      <c r="AU144" s="14" t="s">
        <v>82</v>
      </c>
    </row>
    <row r="145" spans="1:31" s="2" customFormat="1" ht="6.95" customHeight="1">
      <c r="A145" s="30"/>
      <c r="B145" s="50"/>
      <c r="C145" s="51"/>
      <c r="D145" s="51"/>
      <c r="E145" s="51"/>
      <c r="F145" s="51"/>
      <c r="G145" s="51"/>
      <c r="H145" s="51"/>
      <c r="I145" s="149"/>
      <c r="J145" s="149"/>
      <c r="K145" s="51"/>
      <c r="L145" s="51"/>
      <c r="M145" s="35"/>
      <c r="N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</sheetData>
  <sheetProtection algorithmName="SHA-512" hashValue="eKJLWghiycDJ0tGXRxt0MEo9exxjpkHIqdPnJ3BtCntQOXUJ0lb9kpdcFlADrsEw/8lyMj2Oh7MmpL8fQTY36w==" saltValue="P0Iz3FlMtD3YwZZqrTJsLt/B45S2+PRvTmcDYbNraAWiZjjPX9a0DSDxKHP4xrx2BWIw081yAy9gGAT6/1ZmVA==" spinCount="100000" sheet="1" objects="1" scenarios="1" formatColumns="0" formatRows="0" autoFilter="0"/>
  <autoFilter ref="C116:L144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topLeftCell="A136" workbookViewId="0">
      <selection activeCell="I147" sqref="I14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T2" s="14" t="s">
        <v>90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84</v>
      </c>
    </row>
    <row r="4" spans="1:46" s="1" customFormat="1" ht="24.95" customHeight="1">
      <c r="B4" s="17"/>
      <c r="D4" s="108" t="s">
        <v>91</v>
      </c>
      <c r="I4" s="104"/>
      <c r="J4" s="104"/>
      <c r="M4" s="17"/>
      <c r="N4" s="109" t="s">
        <v>11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17</v>
      </c>
      <c r="I6" s="104"/>
      <c r="J6" s="104"/>
      <c r="M6" s="17"/>
    </row>
    <row r="7" spans="1:46" s="1" customFormat="1" ht="16.5" customHeight="1">
      <c r="B7" s="17"/>
      <c r="E7" s="284" t="str">
        <f>'Rekapitulace stavby'!K6</f>
        <v>Oprava traťového úseku Přerov - Chropyně</v>
      </c>
      <c r="F7" s="285"/>
      <c r="G7" s="285"/>
      <c r="H7" s="285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92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6" t="s">
        <v>283</v>
      </c>
      <c r="F9" s="287"/>
      <c r="G9" s="287"/>
      <c r="H9" s="287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19</v>
      </c>
      <c r="E11" s="30"/>
      <c r="F11" s="112" t="s">
        <v>1</v>
      </c>
      <c r="G11" s="30"/>
      <c r="H11" s="30"/>
      <c r="I11" s="113" t="s">
        <v>20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21</v>
      </c>
      <c r="E12" s="30"/>
      <c r="F12" s="112" t="s">
        <v>22</v>
      </c>
      <c r="G12" s="30"/>
      <c r="H12" s="30"/>
      <c r="I12" s="113" t="s">
        <v>23</v>
      </c>
      <c r="J12" s="115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24</v>
      </c>
      <c r="E14" s="30"/>
      <c r="F14" s="30"/>
      <c r="G14" s="30"/>
      <c r="H14" s="30"/>
      <c r="I14" s="113" t="s">
        <v>25</v>
      </c>
      <c r="J14" s="114" t="str">
        <f>IF('Rekapitulace stavby'!AN10="","",'Rekapitulace stavby'!AN10)</f>
        <v/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tr">
        <f>IF('Rekapitulace stavby'!E11="","",'Rekapitulace stavby'!E11)</f>
        <v xml:space="preserve"> </v>
      </c>
      <c r="F15" s="30"/>
      <c r="G15" s="30"/>
      <c r="H15" s="30"/>
      <c r="I15" s="113" t="s">
        <v>26</v>
      </c>
      <c r="J15" s="114" t="str">
        <f>IF('Rekapitulace stavby'!AN11="","",'Rekapitulace stavby'!AN11)</f>
        <v/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27</v>
      </c>
      <c r="E17" s="30"/>
      <c r="F17" s="30"/>
      <c r="G17" s="30"/>
      <c r="H17" s="30"/>
      <c r="I17" s="113" t="s">
        <v>25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88" t="str">
        <f>'Rekapitulace stavby'!E14</f>
        <v>Vyplň údaj</v>
      </c>
      <c r="F18" s="289"/>
      <c r="G18" s="289"/>
      <c r="H18" s="289"/>
      <c r="I18" s="113" t="s">
        <v>26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29</v>
      </c>
      <c r="E20" s="30"/>
      <c r="F20" s="30"/>
      <c r="G20" s="30"/>
      <c r="H20" s="30"/>
      <c r="I20" s="113" t="s">
        <v>25</v>
      </c>
      <c r="J20" s="114" t="str">
        <f>IF('Rekapitulace stavby'!AN16="","",'Rekapitulace stavby'!AN16)</f>
        <v/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tr">
        <f>IF('Rekapitulace stavby'!E17="","",'Rekapitulace stavby'!E17)</f>
        <v xml:space="preserve"> </v>
      </c>
      <c r="F21" s="30"/>
      <c r="G21" s="30"/>
      <c r="H21" s="30"/>
      <c r="I21" s="113" t="s">
        <v>26</v>
      </c>
      <c r="J21" s="114" t="str">
        <f>IF('Rekapitulace stavby'!AN17="","",'Rekapitulace stavby'!AN17)</f>
        <v/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30</v>
      </c>
      <c r="E23" s="30"/>
      <c r="F23" s="30"/>
      <c r="G23" s="30"/>
      <c r="H23" s="30"/>
      <c r="I23" s="113" t="s">
        <v>25</v>
      </c>
      <c r="J23" s="114" t="str">
        <f>IF('Rekapitulace stavby'!AN19="","",'Rekapitulace stavby'!AN19)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tr">
        <f>IF('Rekapitulace stavby'!E20="","",'Rekapitulace stavby'!E20)</f>
        <v xml:space="preserve"> </v>
      </c>
      <c r="F24" s="30"/>
      <c r="G24" s="30"/>
      <c r="H24" s="30"/>
      <c r="I24" s="113" t="s">
        <v>26</v>
      </c>
      <c r="J24" s="114" t="str">
        <f>IF('Rekapitulace stavby'!AN20="","",'Rekapitulace stavby'!AN20)</f>
        <v/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31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90" t="s">
        <v>1</v>
      </c>
      <c r="F27" s="290"/>
      <c r="G27" s="290"/>
      <c r="H27" s="290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94</v>
      </c>
      <c r="F30" s="30"/>
      <c r="G30" s="30"/>
      <c r="H30" s="30"/>
      <c r="I30" s="111"/>
      <c r="J30" s="111"/>
      <c r="K30" s="122">
        <f>I96</f>
        <v>233880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95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32</v>
      </c>
      <c r="E32" s="30"/>
      <c r="F32" s="30"/>
      <c r="G32" s="30"/>
      <c r="H32" s="30"/>
      <c r="I32" s="111"/>
      <c r="J32" s="111"/>
      <c r="K32" s="124">
        <f>ROUND(K119, 2)</f>
        <v>233880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34</v>
      </c>
      <c r="G34" s="30"/>
      <c r="H34" s="30"/>
      <c r="I34" s="126" t="s">
        <v>33</v>
      </c>
      <c r="J34" s="111"/>
      <c r="K34" s="125" t="s">
        <v>35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36</v>
      </c>
      <c r="E35" s="110" t="s">
        <v>37</v>
      </c>
      <c r="F35" s="122">
        <f>ROUND((SUM(BE119:BE215)),  2)</f>
        <v>233880</v>
      </c>
      <c r="G35" s="30"/>
      <c r="H35" s="30"/>
      <c r="I35" s="128">
        <v>0.21</v>
      </c>
      <c r="J35" s="111"/>
      <c r="K35" s="122">
        <f>ROUND(((SUM(BE119:BE215))*I35),  2)</f>
        <v>49114.8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38</v>
      </c>
      <c r="F36" s="122">
        <f>ROUND((SUM(BF119:BF215)),  2)</f>
        <v>0</v>
      </c>
      <c r="G36" s="30"/>
      <c r="H36" s="30"/>
      <c r="I36" s="128">
        <v>0.15</v>
      </c>
      <c r="J36" s="111"/>
      <c r="K36" s="122">
        <f>ROUND(((SUM(BF119:BF215))*I36),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39</v>
      </c>
      <c r="F37" s="122">
        <f>ROUND((SUM(BG119:BG215)),  2)</f>
        <v>0</v>
      </c>
      <c r="G37" s="30"/>
      <c r="H37" s="30"/>
      <c r="I37" s="128">
        <v>0.21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40</v>
      </c>
      <c r="F38" s="122">
        <f>ROUND((SUM(BH119:BH215)),  2)</f>
        <v>0</v>
      </c>
      <c r="G38" s="30"/>
      <c r="H38" s="30"/>
      <c r="I38" s="128">
        <v>0.15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41</v>
      </c>
      <c r="F39" s="122">
        <f>ROUND((SUM(BI119:BI215)),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42</v>
      </c>
      <c r="E41" s="131"/>
      <c r="F41" s="131"/>
      <c r="G41" s="132" t="s">
        <v>43</v>
      </c>
      <c r="H41" s="133" t="s">
        <v>44</v>
      </c>
      <c r="I41" s="134"/>
      <c r="J41" s="134"/>
      <c r="K41" s="135">
        <f>SUM(K32:K39)</f>
        <v>282994.8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45</v>
      </c>
      <c r="E50" s="138"/>
      <c r="F50" s="138"/>
      <c r="G50" s="137" t="s">
        <v>46</v>
      </c>
      <c r="H50" s="138"/>
      <c r="I50" s="139"/>
      <c r="J50" s="139"/>
      <c r="K50" s="138"/>
      <c r="L50" s="138"/>
      <c r="M50" s="47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30"/>
      <c r="B61" s="35"/>
      <c r="C61" s="30"/>
      <c r="D61" s="140" t="s">
        <v>47</v>
      </c>
      <c r="E61" s="141"/>
      <c r="F61" s="142" t="s">
        <v>48</v>
      </c>
      <c r="G61" s="140" t="s">
        <v>47</v>
      </c>
      <c r="H61" s="141"/>
      <c r="I61" s="143"/>
      <c r="J61" s="144" t="s">
        <v>48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30"/>
      <c r="B65" s="35"/>
      <c r="C65" s="30"/>
      <c r="D65" s="137" t="s">
        <v>49</v>
      </c>
      <c r="E65" s="145"/>
      <c r="F65" s="145"/>
      <c r="G65" s="137" t="s">
        <v>50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30"/>
      <c r="B76" s="35"/>
      <c r="C76" s="30"/>
      <c r="D76" s="140" t="s">
        <v>47</v>
      </c>
      <c r="E76" s="141"/>
      <c r="F76" s="142" t="s">
        <v>48</v>
      </c>
      <c r="G76" s="140" t="s">
        <v>47</v>
      </c>
      <c r="H76" s="141"/>
      <c r="I76" s="143"/>
      <c r="J76" s="144" t="s">
        <v>48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96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82" t="str">
        <f>E7</f>
        <v>Oprava traťového úseku Přerov - Chropyně</v>
      </c>
      <c r="F85" s="283"/>
      <c r="G85" s="283"/>
      <c r="H85" s="283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92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65" t="str">
        <f>E9</f>
        <v>PS 03 - Úprava zabezpečovacího zařízení - ŽST Věžky</v>
      </c>
      <c r="F87" s="281"/>
      <c r="G87" s="281"/>
      <c r="H87" s="281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 xml:space="preserve"> </v>
      </c>
      <c r="G89" s="32"/>
      <c r="H89" s="32"/>
      <c r="I89" s="113" t="s">
        <v>23</v>
      </c>
      <c r="J89" s="115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24</v>
      </c>
      <c r="D91" s="32"/>
      <c r="E91" s="32"/>
      <c r="F91" s="24" t="str">
        <f>E15</f>
        <v xml:space="preserve"> </v>
      </c>
      <c r="G91" s="32"/>
      <c r="H91" s="32"/>
      <c r="I91" s="113" t="s">
        <v>29</v>
      </c>
      <c r="J91" s="153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13" t="s">
        <v>30</v>
      </c>
      <c r="J92" s="153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97</v>
      </c>
      <c r="D94" s="155"/>
      <c r="E94" s="155"/>
      <c r="F94" s="155"/>
      <c r="G94" s="155"/>
      <c r="H94" s="155"/>
      <c r="I94" s="156" t="s">
        <v>98</v>
      </c>
      <c r="J94" s="156" t="s">
        <v>99</v>
      </c>
      <c r="K94" s="157" t="s">
        <v>100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101</v>
      </c>
      <c r="D96" s="32"/>
      <c r="E96" s="32"/>
      <c r="F96" s="32"/>
      <c r="G96" s="32"/>
      <c r="H96" s="32"/>
      <c r="I96" s="159">
        <f>Q119</f>
        <v>233880</v>
      </c>
      <c r="J96" s="159">
        <f>R119</f>
        <v>0</v>
      </c>
      <c r="K96" s="79">
        <f>K119</f>
        <v>233880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102</v>
      </c>
    </row>
    <row r="97" spans="1:31" s="9" customFormat="1" ht="24.95" customHeight="1">
      <c r="B97" s="160"/>
      <c r="C97" s="161"/>
      <c r="D97" s="162" t="s">
        <v>103</v>
      </c>
      <c r="E97" s="163"/>
      <c r="F97" s="163"/>
      <c r="G97" s="163"/>
      <c r="H97" s="163"/>
      <c r="I97" s="164">
        <f>Q156</f>
        <v>0</v>
      </c>
      <c r="J97" s="164">
        <f>R156</f>
        <v>0</v>
      </c>
      <c r="K97" s="165">
        <f>K156</f>
        <v>0</v>
      </c>
      <c r="L97" s="161"/>
      <c r="M97" s="166"/>
    </row>
    <row r="98" spans="1:31" s="10" customFormat="1" ht="19.899999999999999" customHeight="1">
      <c r="B98" s="167"/>
      <c r="C98" s="168"/>
      <c r="D98" s="169" t="s">
        <v>104</v>
      </c>
      <c r="E98" s="170"/>
      <c r="F98" s="170"/>
      <c r="G98" s="170"/>
      <c r="H98" s="170"/>
      <c r="I98" s="171">
        <f>Q157</f>
        <v>0</v>
      </c>
      <c r="J98" s="171">
        <f>R157</f>
        <v>0</v>
      </c>
      <c r="K98" s="172">
        <f>K157</f>
        <v>0</v>
      </c>
      <c r="L98" s="168"/>
      <c r="M98" s="173"/>
    </row>
    <row r="99" spans="1:31" s="9" customFormat="1" ht="24.95" customHeight="1">
      <c r="B99" s="160"/>
      <c r="C99" s="161"/>
      <c r="D99" s="162" t="s">
        <v>105</v>
      </c>
      <c r="E99" s="163"/>
      <c r="F99" s="163"/>
      <c r="G99" s="163"/>
      <c r="H99" s="163"/>
      <c r="I99" s="164">
        <f>Q170</f>
        <v>0</v>
      </c>
      <c r="J99" s="164">
        <f>R170</f>
        <v>0</v>
      </c>
      <c r="K99" s="165">
        <f>K170</f>
        <v>0</v>
      </c>
      <c r="L99" s="161"/>
      <c r="M99" s="166"/>
    </row>
    <row r="100" spans="1:31" s="2" customFormat="1" ht="21.75" customHeight="1">
      <c r="A100" s="30"/>
      <c r="B100" s="31"/>
      <c r="C100" s="32"/>
      <c r="D100" s="32"/>
      <c r="E100" s="32"/>
      <c r="F100" s="32"/>
      <c r="G100" s="32"/>
      <c r="H100" s="32"/>
      <c r="I100" s="111"/>
      <c r="J100" s="111"/>
      <c r="K100" s="32"/>
      <c r="L100" s="32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50"/>
      <c r="C101" s="51"/>
      <c r="D101" s="51"/>
      <c r="E101" s="51"/>
      <c r="F101" s="51"/>
      <c r="G101" s="51"/>
      <c r="H101" s="51"/>
      <c r="I101" s="149"/>
      <c r="J101" s="149"/>
      <c r="K101" s="51"/>
      <c r="L101" s="51"/>
      <c r="M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52"/>
      <c r="C105" s="53"/>
      <c r="D105" s="53"/>
      <c r="E105" s="53"/>
      <c r="F105" s="53"/>
      <c r="G105" s="53"/>
      <c r="H105" s="53"/>
      <c r="I105" s="152"/>
      <c r="J105" s="152"/>
      <c r="K105" s="53"/>
      <c r="L105" s="53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20" t="s">
        <v>106</v>
      </c>
      <c r="D106" s="32"/>
      <c r="E106" s="32"/>
      <c r="F106" s="32"/>
      <c r="G106" s="32"/>
      <c r="H106" s="32"/>
      <c r="I106" s="111"/>
      <c r="J106" s="111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2"/>
      <c r="D107" s="32"/>
      <c r="E107" s="32"/>
      <c r="F107" s="32"/>
      <c r="G107" s="32"/>
      <c r="H107" s="32"/>
      <c r="I107" s="111"/>
      <c r="J107" s="111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6" t="s">
        <v>17</v>
      </c>
      <c r="D108" s="32"/>
      <c r="E108" s="32"/>
      <c r="F108" s="32"/>
      <c r="G108" s="32"/>
      <c r="H108" s="32"/>
      <c r="I108" s="111"/>
      <c r="J108" s="111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82" t="str">
        <f>E7</f>
        <v>Oprava traťového úseku Přerov - Chropyně</v>
      </c>
      <c r="F109" s="283"/>
      <c r="G109" s="283"/>
      <c r="H109" s="283"/>
      <c r="I109" s="111"/>
      <c r="J109" s="111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6" t="s">
        <v>92</v>
      </c>
      <c r="D110" s="32"/>
      <c r="E110" s="32"/>
      <c r="F110" s="32"/>
      <c r="G110" s="32"/>
      <c r="H110" s="32"/>
      <c r="I110" s="111"/>
      <c r="J110" s="111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65" t="str">
        <f>E9</f>
        <v>PS 03 - Úprava zabezpečovacího zařízení - ŽST Věžky</v>
      </c>
      <c r="F111" s="281"/>
      <c r="G111" s="281"/>
      <c r="H111" s="281"/>
      <c r="I111" s="111"/>
      <c r="J111" s="111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111"/>
      <c r="J112" s="111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6" t="s">
        <v>21</v>
      </c>
      <c r="D113" s="32"/>
      <c r="E113" s="32"/>
      <c r="F113" s="24" t="str">
        <f>F12</f>
        <v xml:space="preserve"> </v>
      </c>
      <c r="G113" s="32"/>
      <c r="H113" s="32"/>
      <c r="I113" s="113" t="s">
        <v>23</v>
      </c>
      <c r="J113" s="115">
        <f>IF(J12="","",J12)</f>
        <v>0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11"/>
      <c r="J114" s="111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6" t="s">
        <v>24</v>
      </c>
      <c r="D115" s="32"/>
      <c r="E115" s="32"/>
      <c r="F115" s="24" t="str">
        <f>E15</f>
        <v xml:space="preserve"> </v>
      </c>
      <c r="G115" s="32"/>
      <c r="H115" s="32"/>
      <c r="I115" s="113" t="s">
        <v>29</v>
      </c>
      <c r="J115" s="153" t="str">
        <f>E21</f>
        <v xml:space="preserve"> 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6" t="s">
        <v>27</v>
      </c>
      <c r="D116" s="32"/>
      <c r="E116" s="32"/>
      <c r="F116" s="24" t="str">
        <f>IF(E18="","",E18)</f>
        <v>Vyplň údaj</v>
      </c>
      <c r="G116" s="32"/>
      <c r="H116" s="32"/>
      <c r="I116" s="113" t="s">
        <v>30</v>
      </c>
      <c r="J116" s="153" t="str">
        <f>E24</f>
        <v xml:space="preserve"> </v>
      </c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2"/>
      <c r="D117" s="32"/>
      <c r="E117" s="32"/>
      <c r="F117" s="32"/>
      <c r="G117" s="32"/>
      <c r="H117" s="32"/>
      <c r="I117" s="111"/>
      <c r="J117" s="111"/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74"/>
      <c r="B118" s="175"/>
      <c r="C118" s="176" t="s">
        <v>107</v>
      </c>
      <c r="D118" s="177" t="s">
        <v>57</v>
      </c>
      <c r="E118" s="177" t="s">
        <v>53</v>
      </c>
      <c r="F118" s="177" t="s">
        <v>54</v>
      </c>
      <c r="G118" s="177" t="s">
        <v>108</v>
      </c>
      <c r="H118" s="177" t="s">
        <v>109</v>
      </c>
      <c r="I118" s="178" t="s">
        <v>110</v>
      </c>
      <c r="J118" s="178" t="s">
        <v>111</v>
      </c>
      <c r="K118" s="179" t="s">
        <v>100</v>
      </c>
      <c r="L118" s="180" t="s">
        <v>112</v>
      </c>
      <c r="M118" s="181"/>
      <c r="N118" s="70" t="s">
        <v>1</v>
      </c>
      <c r="O118" s="71" t="s">
        <v>36</v>
      </c>
      <c r="P118" s="71" t="s">
        <v>113</v>
      </c>
      <c r="Q118" s="71" t="s">
        <v>114</v>
      </c>
      <c r="R118" s="71" t="s">
        <v>115</v>
      </c>
      <c r="S118" s="71" t="s">
        <v>116</v>
      </c>
      <c r="T118" s="71" t="s">
        <v>117</v>
      </c>
      <c r="U118" s="71" t="s">
        <v>118</v>
      </c>
      <c r="V118" s="71" t="s">
        <v>119</v>
      </c>
      <c r="W118" s="71" t="s">
        <v>120</v>
      </c>
      <c r="X118" s="72" t="s">
        <v>121</v>
      </c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0"/>
      <c r="B119" s="31"/>
      <c r="C119" s="77" t="s">
        <v>122</v>
      </c>
      <c r="D119" s="32"/>
      <c r="E119" s="32"/>
      <c r="F119" s="32"/>
      <c r="G119" s="32"/>
      <c r="H119" s="32"/>
      <c r="I119" s="111"/>
      <c r="J119" s="111"/>
      <c r="K119" s="182">
        <f>BK119</f>
        <v>233880</v>
      </c>
      <c r="L119" s="32"/>
      <c r="M119" s="35"/>
      <c r="N119" s="73"/>
      <c r="O119" s="183"/>
      <c r="P119" s="74"/>
      <c r="Q119" s="184">
        <f>Q120+SUM(Q121:Q156)+Q170</f>
        <v>233880</v>
      </c>
      <c r="R119" s="184">
        <f>R120+SUM(R121:R156)+R170</f>
        <v>0</v>
      </c>
      <c r="S119" s="74"/>
      <c r="T119" s="185">
        <f>T120+SUM(T121:T156)+T170</f>
        <v>0</v>
      </c>
      <c r="U119" s="74"/>
      <c r="V119" s="185">
        <f>V120+SUM(V121:V156)+V170</f>
        <v>0</v>
      </c>
      <c r="W119" s="74"/>
      <c r="X119" s="186">
        <f>X120+SUM(X121:X156)+X170</f>
        <v>0</v>
      </c>
      <c r="Y119" s="30"/>
      <c r="Z119" s="30"/>
      <c r="AA119" s="30"/>
      <c r="AB119" s="30"/>
      <c r="AC119" s="30"/>
      <c r="AD119" s="30"/>
      <c r="AE119" s="30"/>
      <c r="AT119" s="14" t="s">
        <v>73</v>
      </c>
      <c r="AU119" s="14" t="s">
        <v>102</v>
      </c>
      <c r="BK119" s="187">
        <f>BK120+SUM(BK121:BK156)+BK170</f>
        <v>233880</v>
      </c>
    </row>
    <row r="120" spans="1:65" s="2" customFormat="1" ht="36" customHeight="1">
      <c r="A120" s="30"/>
      <c r="B120" s="31"/>
      <c r="C120" s="188" t="s">
        <v>82</v>
      </c>
      <c r="D120" s="188" t="s">
        <v>123</v>
      </c>
      <c r="E120" s="189" t="s">
        <v>124</v>
      </c>
      <c r="F120" s="190" t="s">
        <v>125</v>
      </c>
      <c r="G120" s="191" t="s">
        <v>126</v>
      </c>
      <c r="H120" s="192">
        <v>16</v>
      </c>
      <c r="I120" s="193"/>
      <c r="J120" s="194"/>
      <c r="K120" s="195">
        <f>ROUND(P120*H120,2)</f>
        <v>0</v>
      </c>
      <c r="L120" s="196"/>
      <c r="M120" s="197"/>
      <c r="N120" s="198" t="s">
        <v>1</v>
      </c>
      <c r="O120" s="199" t="s">
        <v>37</v>
      </c>
      <c r="P120" s="200">
        <f>I120+J120</f>
        <v>0</v>
      </c>
      <c r="Q120" s="200">
        <f>ROUND(I120*H120,2)</f>
        <v>0</v>
      </c>
      <c r="R120" s="200">
        <f>ROUND(J120*H120,2)</f>
        <v>0</v>
      </c>
      <c r="S120" s="66"/>
      <c r="T120" s="201">
        <f>S120*H120</f>
        <v>0</v>
      </c>
      <c r="U120" s="201">
        <v>0</v>
      </c>
      <c r="V120" s="201">
        <f>U120*H120</f>
        <v>0</v>
      </c>
      <c r="W120" s="201">
        <v>0</v>
      </c>
      <c r="X120" s="202">
        <f>W120*H120</f>
        <v>0</v>
      </c>
      <c r="Y120" s="30"/>
      <c r="Z120" s="30"/>
      <c r="AA120" s="30"/>
      <c r="AB120" s="30"/>
      <c r="AC120" s="30"/>
      <c r="AD120" s="30"/>
      <c r="AE120" s="30"/>
      <c r="AR120" s="203" t="s">
        <v>84</v>
      </c>
      <c r="AT120" s="203" t="s">
        <v>123</v>
      </c>
      <c r="AU120" s="203" t="s">
        <v>74</v>
      </c>
      <c r="AY120" s="14" t="s">
        <v>127</v>
      </c>
      <c r="BE120" s="204">
        <f>IF(O120="základní",K120,0)</f>
        <v>0</v>
      </c>
      <c r="BF120" s="204">
        <f>IF(O120="snížená",K120,0)</f>
        <v>0</v>
      </c>
      <c r="BG120" s="204">
        <f>IF(O120="zákl. přenesená",K120,0)</f>
        <v>0</v>
      </c>
      <c r="BH120" s="204">
        <f>IF(O120="sníž. přenesená",K120,0)</f>
        <v>0</v>
      </c>
      <c r="BI120" s="204">
        <f>IF(O120="nulová",K120,0)</f>
        <v>0</v>
      </c>
      <c r="BJ120" s="14" t="s">
        <v>82</v>
      </c>
      <c r="BK120" s="204">
        <f>ROUND(P120*H120,2)</f>
        <v>0</v>
      </c>
      <c r="BL120" s="14" t="s">
        <v>82</v>
      </c>
      <c r="BM120" s="203" t="s">
        <v>284</v>
      </c>
    </row>
    <row r="121" spans="1:65" s="2" customFormat="1" ht="19.5">
      <c r="A121" s="30"/>
      <c r="B121" s="31"/>
      <c r="C121" s="32"/>
      <c r="D121" s="205" t="s">
        <v>129</v>
      </c>
      <c r="E121" s="32"/>
      <c r="F121" s="206" t="s">
        <v>125</v>
      </c>
      <c r="G121" s="32"/>
      <c r="H121" s="32"/>
      <c r="I121" s="111"/>
      <c r="J121" s="111"/>
      <c r="K121" s="32"/>
      <c r="L121" s="32"/>
      <c r="M121" s="35"/>
      <c r="N121" s="207"/>
      <c r="O121" s="208"/>
      <c r="P121" s="66"/>
      <c r="Q121" s="66"/>
      <c r="R121" s="66"/>
      <c r="S121" s="66"/>
      <c r="T121" s="66"/>
      <c r="U121" s="66"/>
      <c r="V121" s="66"/>
      <c r="W121" s="66"/>
      <c r="X121" s="67"/>
      <c r="Y121" s="30"/>
      <c r="Z121" s="30"/>
      <c r="AA121" s="30"/>
      <c r="AB121" s="30"/>
      <c r="AC121" s="30"/>
      <c r="AD121" s="30"/>
      <c r="AE121" s="30"/>
      <c r="AT121" s="14" t="s">
        <v>129</v>
      </c>
      <c r="AU121" s="14" t="s">
        <v>74</v>
      </c>
    </row>
    <row r="122" spans="1:65" s="2" customFormat="1" ht="16.5" customHeight="1">
      <c r="A122" s="30"/>
      <c r="B122" s="31"/>
      <c r="C122" s="188" t="s">
        <v>84</v>
      </c>
      <c r="D122" s="188" t="s">
        <v>123</v>
      </c>
      <c r="E122" s="189" t="s">
        <v>285</v>
      </c>
      <c r="F122" s="190" t="s">
        <v>286</v>
      </c>
      <c r="G122" s="191" t="s">
        <v>126</v>
      </c>
      <c r="H122" s="192">
        <v>1</v>
      </c>
      <c r="I122" s="193"/>
      <c r="J122" s="194"/>
      <c r="K122" s="195">
        <f>ROUND(P122*H122,2)</f>
        <v>0</v>
      </c>
      <c r="L122" s="196"/>
      <c r="M122" s="197"/>
      <c r="N122" s="198" t="s">
        <v>1</v>
      </c>
      <c r="O122" s="199" t="s">
        <v>37</v>
      </c>
      <c r="P122" s="200">
        <f>I122+J122</f>
        <v>0</v>
      </c>
      <c r="Q122" s="200">
        <f>ROUND(I122*H122,2)</f>
        <v>0</v>
      </c>
      <c r="R122" s="200">
        <f>ROUND(J122*H122,2)</f>
        <v>0</v>
      </c>
      <c r="S122" s="66"/>
      <c r="T122" s="201">
        <f>S122*H122</f>
        <v>0</v>
      </c>
      <c r="U122" s="201">
        <v>0</v>
      </c>
      <c r="V122" s="201">
        <f>U122*H122</f>
        <v>0</v>
      </c>
      <c r="W122" s="201">
        <v>0</v>
      </c>
      <c r="X122" s="202">
        <f>W122*H122</f>
        <v>0</v>
      </c>
      <c r="Y122" s="30"/>
      <c r="Z122" s="30"/>
      <c r="AA122" s="30"/>
      <c r="AB122" s="30"/>
      <c r="AC122" s="30"/>
      <c r="AD122" s="30"/>
      <c r="AE122" s="30"/>
      <c r="AR122" s="203" t="s">
        <v>84</v>
      </c>
      <c r="AT122" s="203" t="s">
        <v>123</v>
      </c>
      <c r="AU122" s="203" t="s">
        <v>74</v>
      </c>
      <c r="AY122" s="14" t="s">
        <v>127</v>
      </c>
      <c r="BE122" s="204">
        <f>IF(O122="základní",K122,0)</f>
        <v>0</v>
      </c>
      <c r="BF122" s="204">
        <f>IF(O122="snížená",K122,0)</f>
        <v>0</v>
      </c>
      <c r="BG122" s="204">
        <f>IF(O122="zákl. přenesená",K122,0)</f>
        <v>0</v>
      </c>
      <c r="BH122" s="204">
        <f>IF(O122="sníž. přenesená",K122,0)</f>
        <v>0</v>
      </c>
      <c r="BI122" s="204">
        <f>IF(O122="nulová",K122,0)</f>
        <v>0</v>
      </c>
      <c r="BJ122" s="14" t="s">
        <v>82</v>
      </c>
      <c r="BK122" s="204">
        <f>ROUND(P122*H122,2)</f>
        <v>0</v>
      </c>
      <c r="BL122" s="14" t="s">
        <v>82</v>
      </c>
      <c r="BM122" s="203" t="s">
        <v>287</v>
      </c>
    </row>
    <row r="123" spans="1:65" s="2" customFormat="1" ht="19.5">
      <c r="A123" s="30"/>
      <c r="B123" s="31"/>
      <c r="C123" s="32"/>
      <c r="D123" s="205" t="s">
        <v>129</v>
      </c>
      <c r="E123" s="32"/>
      <c r="F123" s="206" t="s">
        <v>288</v>
      </c>
      <c r="G123" s="32"/>
      <c r="H123" s="32"/>
      <c r="I123" s="111"/>
      <c r="J123" s="111"/>
      <c r="K123" s="32"/>
      <c r="L123" s="32"/>
      <c r="M123" s="35"/>
      <c r="N123" s="207"/>
      <c r="O123" s="208"/>
      <c r="P123" s="66"/>
      <c r="Q123" s="66"/>
      <c r="R123" s="66"/>
      <c r="S123" s="66"/>
      <c r="T123" s="66"/>
      <c r="U123" s="66"/>
      <c r="V123" s="66"/>
      <c r="W123" s="66"/>
      <c r="X123" s="67"/>
      <c r="Y123" s="30"/>
      <c r="Z123" s="30"/>
      <c r="AA123" s="30"/>
      <c r="AB123" s="30"/>
      <c r="AC123" s="30"/>
      <c r="AD123" s="30"/>
      <c r="AE123" s="30"/>
      <c r="AT123" s="14" t="s">
        <v>129</v>
      </c>
      <c r="AU123" s="14" t="s">
        <v>74</v>
      </c>
    </row>
    <row r="124" spans="1:65" s="2" customFormat="1" ht="24" customHeight="1">
      <c r="A124" s="30"/>
      <c r="B124" s="31"/>
      <c r="C124" s="188" t="s">
        <v>133</v>
      </c>
      <c r="D124" s="188" t="s">
        <v>123</v>
      </c>
      <c r="E124" s="189" t="s">
        <v>289</v>
      </c>
      <c r="F124" s="190" t="s">
        <v>290</v>
      </c>
      <c r="G124" s="191" t="s">
        <v>126</v>
      </c>
      <c r="H124" s="192">
        <v>5</v>
      </c>
      <c r="I124" s="193"/>
      <c r="J124" s="194"/>
      <c r="K124" s="195">
        <f>ROUND(P124*H124,2)</f>
        <v>0</v>
      </c>
      <c r="L124" s="196"/>
      <c r="M124" s="197"/>
      <c r="N124" s="198" t="s">
        <v>1</v>
      </c>
      <c r="O124" s="199" t="s">
        <v>37</v>
      </c>
      <c r="P124" s="200">
        <f>I124+J124</f>
        <v>0</v>
      </c>
      <c r="Q124" s="200">
        <f>ROUND(I124*H124,2)</f>
        <v>0</v>
      </c>
      <c r="R124" s="200">
        <f>ROUND(J124*H124,2)</f>
        <v>0</v>
      </c>
      <c r="S124" s="66"/>
      <c r="T124" s="201">
        <f>S124*H124</f>
        <v>0</v>
      </c>
      <c r="U124" s="201">
        <v>0</v>
      </c>
      <c r="V124" s="201">
        <f>U124*H124</f>
        <v>0</v>
      </c>
      <c r="W124" s="201">
        <v>0</v>
      </c>
      <c r="X124" s="202">
        <f>W124*H124</f>
        <v>0</v>
      </c>
      <c r="Y124" s="30"/>
      <c r="Z124" s="30"/>
      <c r="AA124" s="30"/>
      <c r="AB124" s="30"/>
      <c r="AC124" s="30"/>
      <c r="AD124" s="30"/>
      <c r="AE124" s="30"/>
      <c r="AR124" s="203" t="s">
        <v>84</v>
      </c>
      <c r="AT124" s="203" t="s">
        <v>123</v>
      </c>
      <c r="AU124" s="203" t="s">
        <v>74</v>
      </c>
      <c r="AY124" s="14" t="s">
        <v>127</v>
      </c>
      <c r="BE124" s="204">
        <f>IF(O124="základní",K124,0)</f>
        <v>0</v>
      </c>
      <c r="BF124" s="204">
        <f>IF(O124="snížená",K124,0)</f>
        <v>0</v>
      </c>
      <c r="BG124" s="204">
        <f>IF(O124="zákl. přenesená",K124,0)</f>
        <v>0</v>
      </c>
      <c r="BH124" s="204">
        <f>IF(O124="sníž. přenesená",K124,0)</f>
        <v>0</v>
      </c>
      <c r="BI124" s="204">
        <f>IF(O124="nulová",K124,0)</f>
        <v>0</v>
      </c>
      <c r="BJ124" s="14" t="s">
        <v>82</v>
      </c>
      <c r="BK124" s="204">
        <f>ROUND(P124*H124,2)</f>
        <v>0</v>
      </c>
      <c r="BL124" s="14" t="s">
        <v>82</v>
      </c>
      <c r="BM124" s="203" t="s">
        <v>291</v>
      </c>
    </row>
    <row r="125" spans="1:65" s="2" customFormat="1">
      <c r="A125" s="30"/>
      <c r="B125" s="31"/>
      <c r="C125" s="32"/>
      <c r="D125" s="205" t="s">
        <v>129</v>
      </c>
      <c r="E125" s="32"/>
      <c r="F125" s="206" t="s">
        <v>290</v>
      </c>
      <c r="G125" s="32"/>
      <c r="H125" s="32"/>
      <c r="I125" s="111"/>
      <c r="J125" s="111"/>
      <c r="K125" s="32"/>
      <c r="L125" s="32"/>
      <c r="M125" s="35"/>
      <c r="N125" s="207"/>
      <c r="O125" s="208"/>
      <c r="P125" s="66"/>
      <c r="Q125" s="66"/>
      <c r="R125" s="66"/>
      <c r="S125" s="66"/>
      <c r="T125" s="66"/>
      <c r="U125" s="66"/>
      <c r="V125" s="66"/>
      <c r="W125" s="66"/>
      <c r="X125" s="67"/>
      <c r="Y125" s="30"/>
      <c r="Z125" s="30"/>
      <c r="AA125" s="30"/>
      <c r="AB125" s="30"/>
      <c r="AC125" s="30"/>
      <c r="AD125" s="30"/>
      <c r="AE125" s="30"/>
      <c r="AT125" s="14" t="s">
        <v>129</v>
      </c>
      <c r="AU125" s="14" t="s">
        <v>74</v>
      </c>
    </row>
    <row r="126" spans="1:65" s="2" customFormat="1" ht="24" customHeight="1">
      <c r="A126" s="30"/>
      <c r="B126" s="31"/>
      <c r="C126" s="188" t="s">
        <v>138</v>
      </c>
      <c r="D126" s="188" t="s">
        <v>123</v>
      </c>
      <c r="E126" s="189" t="s">
        <v>292</v>
      </c>
      <c r="F126" s="190" t="s">
        <v>293</v>
      </c>
      <c r="G126" s="191" t="s">
        <v>126</v>
      </c>
      <c r="H126" s="192">
        <v>2</v>
      </c>
      <c r="I126" s="193"/>
      <c r="J126" s="194"/>
      <c r="K126" s="195">
        <f>ROUND(P126*H126,2)</f>
        <v>0</v>
      </c>
      <c r="L126" s="196"/>
      <c r="M126" s="197"/>
      <c r="N126" s="198" t="s">
        <v>1</v>
      </c>
      <c r="O126" s="199" t="s">
        <v>37</v>
      </c>
      <c r="P126" s="200">
        <f>I126+J126</f>
        <v>0</v>
      </c>
      <c r="Q126" s="200">
        <f>ROUND(I126*H126,2)</f>
        <v>0</v>
      </c>
      <c r="R126" s="200">
        <f>ROUND(J126*H126,2)</f>
        <v>0</v>
      </c>
      <c r="S126" s="66"/>
      <c r="T126" s="201">
        <f>S126*H126</f>
        <v>0</v>
      </c>
      <c r="U126" s="201">
        <v>0</v>
      </c>
      <c r="V126" s="201">
        <f>U126*H126</f>
        <v>0</v>
      </c>
      <c r="W126" s="201">
        <v>0</v>
      </c>
      <c r="X126" s="202">
        <f>W126*H126</f>
        <v>0</v>
      </c>
      <c r="Y126" s="30"/>
      <c r="Z126" s="30"/>
      <c r="AA126" s="30"/>
      <c r="AB126" s="30"/>
      <c r="AC126" s="30"/>
      <c r="AD126" s="30"/>
      <c r="AE126" s="30"/>
      <c r="AR126" s="203" t="s">
        <v>84</v>
      </c>
      <c r="AT126" s="203" t="s">
        <v>123</v>
      </c>
      <c r="AU126" s="203" t="s">
        <v>74</v>
      </c>
      <c r="AY126" s="14" t="s">
        <v>127</v>
      </c>
      <c r="BE126" s="204">
        <f>IF(O126="základní",K126,0)</f>
        <v>0</v>
      </c>
      <c r="BF126" s="204">
        <f>IF(O126="snížená",K126,0)</f>
        <v>0</v>
      </c>
      <c r="BG126" s="204">
        <f>IF(O126="zákl. přenesená",K126,0)</f>
        <v>0</v>
      </c>
      <c r="BH126" s="204">
        <f>IF(O126="sníž. přenesená",K126,0)</f>
        <v>0</v>
      </c>
      <c r="BI126" s="204">
        <f>IF(O126="nulová",K126,0)</f>
        <v>0</v>
      </c>
      <c r="BJ126" s="14" t="s">
        <v>82</v>
      </c>
      <c r="BK126" s="204">
        <f>ROUND(P126*H126,2)</f>
        <v>0</v>
      </c>
      <c r="BL126" s="14" t="s">
        <v>82</v>
      </c>
      <c r="BM126" s="203" t="s">
        <v>294</v>
      </c>
    </row>
    <row r="127" spans="1:65" s="2" customFormat="1" ht="19.5">
      <c r="A127" s="30"/>
      <c r="B127" s="31"/>
      <c r="C127" s="32"/>
      <c r="D127" s="205" t="s">
        <v>129</v>
      </c>
      <c r="E127" s="32"/>
      <c r="F127" s="206" t="s">
        <v>295</v>
      </c>
      <c r="G127" s="32"/>
      <c r="H127" s="32"/>
      <c r="I127" s="111"/>
      <c r="J127" s="111"/>
      <c r="K127" s="32"/>
      <c r="L127" s="32"/>
      <c r="M127" s="35"/>
      <c r="N127" s="207"/>
      <c r="O127" s="208"/>
      <c r="P127" s="66"/>
      <c r="Q127" s="66"/>
      <c r="R127" s="66"/>
      <c r="S127" s="66"/>
      <c r="T127" s="66"/>
      <c r="U127" s="66"/>
      <c r="V127" s="66"/>
      <c r="W127" s="66"/>
      <c r="X127" s="67"/>
      <c r="Y127" s="30"/>
      <c r="Z127" s="30"/>
      <c r="AA127" s="30"/>
      <c r="AB127" s="30"/>
      <c r="AC127" s="30"/>
      <c r="AD127" s="30"/>
      <c r="AE127" s="30"/>
      <c r="AT127" s="14" t="s">
        <v>129</v>
      </c>
      <c r="AU127" s="14" t="s">
        <v>74</v>
      </c>
    </row>
    <row r="128" spans="1:65" s="2" customFormat="1" ht="24" customHeight="1">
      <c r="A128" s="30"/>
      <c r="B128" s="31"/>
      <c r="C128" s="188" t="s">
        <v>142</v>
      </c>
      <c r="D128" s="188" t="s">
        <v>123</v>
      </c>
      <c r="E128" s="189" t="s">
        <v>296</v>
      </c>
      <c r="F128" s="190" t="s">
        <v>297</v>
      </c>
      <c r="G128" s="191" t="s">
        <v>126</v>
      </c>
      <c r="H128" s="192">
        <v>5</v>
      </c>
      <c r="I128" s="193"/>
      <c r="J128" s="194"/>
      <c r="K128" s="195">
        <f>ROUND(P128*H128,2)</f>
        <v>0</v>
      </c>
      <c r="L128" s="196"/>
      <c r="M128" s="197"/>
      <c r="N128" s="198" t="s">
        <v>1</v>
      </c>
      <c r="O128" s="199" t="s">
        <v>37</v>
      </c>
      <c r="P128" s="200">
        <f>I128+J128</f>
        <v>0</v>
      </c>
      <c r="Q128" s="200">
        <f>ROUND(I128*H128,2)</f>
        <v>0</v>
      </c>
      <c r="R128" s="200">
        <f>ROUND(J128*H128,2)</f>
        <v>0</v>
      </c>
      <c r="S128" s="66"/>
      <c r="T128" s="201">
        <f>S128*H128</f>
        <v>0</v>
      </c>
      <c r="U128" s="201">
        <v>0</v>
      </c>
      <c r="V128" s="201">
        <f>U128*H128</f>
        <v>0</v>
      </c>
      <c r="W128" s="201">
        <v>0</v>
      </c>
      <c r="X128" s="202">
        <f>W128*H128</f>
        <v>0</v>
      </c>
      <c r="Y128" s="30"/>
      <c r="Z128" s="30"/>
      <c r="AA128" s="30"/>
      <c r="AB128" s="30"/>
      <c r="AC128" s="30"/>
      <c r="AD128" s="30"/>
      <c r="AE128" s="30"/>
      <c r="AR128" s="203" t="s">
        <v>84</v>
      </c>
      <c r="AT128" s="203" t="s">
        <v>123</v>
      </c>
      <c r="AU128" s="203" t="s">
        <v>74</v>
      </c>
      <c r="AY128" s="14" t="s">
        <v>127</v>
      </c>
      <c r="BE128" s="204">
        <f>IF(O128="základní",K128,0)</f>
        <v>0</v>
      </c>
      <c r="BF128" s="204">
        <f>IF(O128="snížená",K128,0)</f>
        <v>0</v>
      </c>
      <c r="BG128" s="204">
        <f>IF(O128="zákl. přenesená",K128,0)</f>
        <v>0</v>
      </c>
      <c r="BH128" s="204">
        <f>IF(O128="sníž. přenesená",K128,0)</f>
        <v>0</v>
      </c>
      <c r="BI128" s="204">
        <f>IF(O128="nulová",K128,0)</f>
        <v>0</v>
      </c>
      <c r="BJ128" s="14" t="s">
        <v>82</v>
      </c>
      <c r="BK128" s="204">
        <f>ROUND(P128*H128,2)</f>
        <v>0</v>
      </c>
      <c r="BL128" s="14" t="s">
        <v>82</v>
      </c>
      <c r="BM128" s="203" t="s">
        <v>298</v>
      </c>
    </row>
    <row r="129" spans="1:65" s="2" customFormat="1">
      <c r="A129" s="30"/>
      <c r="B129" s="31"/>
      <c r="C129" s="32"/>
      <c r="D129" s="205" t="s">
        <v>129</v>
      </c>
      <c r="E129" s="32"/>
      <c r="F129" s="206" t="s">
        <v>297</v>
      </c>
      <c r="G129" s="32"/>
      <c r="H129" s="32"/>
      <c r="I129" s="111"/>
      <c r="J129" s="111"/>
      <c r="K129" s="32"/>
      <c r="L129" s="32"/>
      <c r="M129" s="35"/>
      <c r="N129" s="207"/>
      <c r="O129" s="208"/>
      <c r="P129" s="66"/>
      <c r="Q129" s="66"/>
      <c r="R129" s="66"/>
      <c r="S129" s="66"/>
      <c r="T129" s="66"/>
      <c r="U129" s="66"/>
      <c r="V129" s="66"/>
      <c r="W129" s="66"/>
      <c r="X129" s="67"/>
      <c r="Y129" s="30"/>
      <c r="Z129" s="30"/>
      <c r="AA129" s="30"/>
      <c r="AB129" s="30"/>
      <c r="AC129" s="30"/>
      <c r="AD129" s="30"/>
      <c r="AE129" s="30"/>
      <c r="AT129" s="14" t="s">
        <v>129</v>
      </c>
      <c r="AU129" s="14" t="s">
        <v>74</v>
      </c>
    </row>
    <row r="130" spans="1:65" s="2" customFormat="1" ht="24" customHeight="1">
      <c r="A130" s="30"/>
      <c r="B130" s="31"/>
      <c r="C130" s="188" t="s">
        <v>146</v>
      </c>
      <c r="D130" s="188" t="s">
        <v>123</v>
      </c>
      <c r="E130" s="189" t="s">
        <v>299</v>
      </c>
      <c r="F130" s="190" t="s">
        <v>300</v>
      </c>
      <c r="G130" s="191" t="s">
        <v>126</v>
      </c>
      <c r="H130" s="192">
        <v>2</v>
      </c>
      <c r="I130" s="193"/>
      <c r="J130" s="194"/>
      <c r="K130" s="195">
        <f>ROUND(P130*H130,2)</f>
        <v>0</v>
      </c>
      <c r="L130" s="196"/>
      <c r="M130" s="197"/>
      <c r="N130" s="198" t="s">
        <v>1</v>
      </c>
      <c r="O130" s="199" t="s">
        <v>37</v>
      </c>
      <c r="P130" s="200">
        <f>I130+J130</f>
        <v>0</v>
      </c>
      <c r="Q130" s="200">
        <f>ROUND(I130*H130,2)</f>
        <v>0</v>
      </c>
      <c r="R130" s="200">
        <f>ROUND(J130*H130,2)</f>
        <v>0</v>
      </c>
      <c r="S130" s="66"/>
      <c r="T130" s="201">
        <f>S130*H130</f>
        <v>0</v>
      </c>
      <c r="U130" s="201">
        <v>0</v>
      </c>
      <c r="V130" s="201">
        <f>U130*H130</f>
        <v>0</v>
      </c>
      <c r="W130" s="201">
        <v>0</v>
      </c>
      <c r="X130" s="202">
        <f>W130*H130</f>
        <v>0</v>
      </c>
      <c r="Y130" s="30"/>
      <c r="Z130" s="30"/>
      <c r="AA130" s="30"/>
      <c r="AB130" s="30"/>
      <c r="AC130" s="30"/>
      <c r="AD130" s="30"/>
      <c r="AE130" s="30"/>
      <c r="AR130" s="203" t="s">
        <v>84</v>
      </c>
      <c r="AT130" s="203" t="s">
        <v>123</v>
      </c>
      <c r="AU130" s="203" t="s">
        <v>74</v>
      </c>
      <c r="AY130" s="14" t="s">
        <v>127</v>
      </c>
      <c r="BE130" s="204">
        <f>IF(O130="základní",K130,0)</f>
        <v>0</v>
      </c>
      <c r="BF130" s="204">
        <f>IF(O130="snížená",K130,0)</f>
        <v>0</v>
      </c>
      <c r="BG130" s="204">
        <f>IF(O130="zákl. přenesená",K130,0)</f>
        <v>0</v>
      </c>
      <c r="BH130" s="204">
        <f>IF(O130="sníž. přenesená",K130,0)</f>
        <v>0</v>
      </c>
      <c r="BI130" s="204">
        <f>IF(O130="nulová",K130,0)</f>
        <v>0</v>
      </c>
      <c r="BJ130" s="14" t="s">
        <v>82</v>
      </c>
      <c r="BK130" s="204">
        <f>ROUND(P130*H130,2)</f>
        <v>0</v>
      </c>
      <c r="BL130" s="14" t="s">
        <v>82</v>
      </c>
      <c r="BM130" s="203" t="s">
        <v>301</v>
      </c>
    </row>
    <row r="131" spans="1:65" s="2" customFormat="1">
      <c r="A131" s="30"/>
      <c r="B131" s="31"/>
      <c r="C131" s="32"/>
      <c r="D131" s="205" t="s">
        <v>129</v>
      </c>
      <c r="E131" s="32"/>
      <c r="F131" s="206" t="s">
        <v>300</v>
      </c>
      <c r="G131" s="32"/>
      <c r="H131" s="32"/>
      <c r="I131" s="111"/>
      <c r="J131" s="111"/>
      <c r="K131" s="32"/>
      <c r="L131" s="32"/>
      <c r="M131" s="35"/>
      <c r="N131" s="207"/>
      <c r="O131" s="208"/>
      <c r="P131" s="66"/>
      <c r="Q131" s="66"/>
      <c r="R131" s="66"/>
      <c r="S131" s="66"/>
      <c r="T131" s="66"/>
      <c r="U131" s="66"/>
      <c r="V131" s="66"/>
      <c r="W131" s="66"/>
      <c r="X131" s="67"/>
      <c r="Y131" s="30"/>
      <c r="Z131" s="30"/>
      <c r="AA131" s="30"/>
      <c r="AB131" s="30"/>
      <c r="AC131" s="30"/>
      <c r="AD131" s="30"/>
      <c r="AE131" s="30"/>
      <c r="AT131" s="14" t="s">
        <v>129</v>
      </c>
      <c r="AU131" s="14" t="s">
        <v>74</v>
      </c>
    </row>
    <row r="132" spans="1:65" s="2" customFormat="1" ht="24" customHeight="1">
      <c r="A132" s="30"/>
      <c r="B132" s="31"/>
      <c r="C132" s="188" t="s">
        <v>150</v>
      </c>
      <c r="D132" s="188" t="s">
        <v>123</v>
      </c>
      <c r="E132" s="189" t="s">
        <v>302</v>
      </c>
      <c r="F132" s="190" t="s">
        <v>303</v>
      </c>
      <c r="G132" s="191" t="s">
        <v>126</v>
      </c>
      <c r="H132" s="192">
        <v>2</v>
      </c>
      <c r="I132" s="193"/>
      <c r="J132" s="194"/>
      <c r="K132" s="195">
        <f>ROUND(P132*H132,2)</f>
        <v>0</v>
      </c>
      <c r="L132" s="196"/>
      <c r="M132" s="197"/>
      <c r="N132" s="198" t="s">
        <v>1</v>
      </c>
      <c r="O132" s="199" t="s">
        <v>37</v>
      </c>
      <c r="P132" s="200">
        <f>I132+J132</f>
        <v>0</v>
      </c>
      <c r="Q132" s="200">
        <f>ROUND(I132*H132,2)</f>
        <v>0</v>
      </c>
      <c r="R132" s="200">
        <f>ROUND(J132*H132,2)</f>
        <v>0</v>
      </c>
      <c r="S132" s="66"/>
      <c r="T132" s="201">
        <f>S132*H132</f>
        <v>0</v>
      </c>
      <c r="U132" s="201">
        <v>0</v>
      </c>
      <c r="V132" s="201">
        <f>U132*H132</f>
        <v>0</v>
      </c>
      <c r="W132" s="201">
        <v>0</v>
      </c>
      <c r="X132" s="202">
        <f>W132*H132</f>
        <v>0</v>
      </c>
      <c r="Y132" s="30"/>
      <c r="Z132" s="30"/>
      <c r="AA132" s="30"/>
      <c r="AB132" s="30"/>
      <c r="AC132" s="30"/>
      <c r="AD132" s="30"/>
      <c r="AE132" s="30"/>
      <c r="AR132" s="203" t="s">
        <v>84</v>
      </c>
      <c r="AT132" s="203" t="s">
        <v>123</v>
      </c>
      <c r="AU132" s="203" t="s">
        <v>74</v>
      </c>
      <c r="AY132" s="14" t="s">
        <v>127</v>
      </c>
      <c r="BE132" s="204">
        <f>IF(O132="základní",K132,0)</f>
        <v>0</v>
      </c>
      <c r="BF132" s="204">
        <f>IF(O132="snížená",K132,0)</f>
        <v>0</v>
      </c>
      <c r="BG132" s="204">
        <f>IF(O132="zákl. přenesená",K132,0)</f>
        <v>0</v>
      </c>
      <c r="BH132" s="204">
        <f>IF(O132="sníž. přenesená",K132,0)</f>
        <v>0</v>
      </c>
      <c r="BI132" s="204">
        <f>IF(O132="nulová",K132,0)</f>
        <v>0</v>
      </c>
      <c r="BJ132" s="14" t="s">
        <v>82</v>
      </c>
      <c r="BK132" s="204">
        <f>ROUND(P132*H132,2)</f>
        <v>0</v>
      </c>
      <c r="BL132" s="14" t="s">
        <v>82</v>
      </c>
      <c r="BM132" s="203" t="s">
        <v>304</v>
      </c>
    </row>
    <row r="133" spans="1:65" s="2" customFormat="1">
      <c r="A133" s="30"/>
      <c r="B133" s="31"/>
      <c r="C133" s="32"/>
      <c r="D133" s="205" t="s">
        <v>129</v>
      </c>
      <c r="E133" s="32"/>
      <c r="F133" s="206" t="s">
        <v>303</v>
      </c>
      <c r="G133" s="32"/>
      <c r="H133" s="32"/>
      <c r="I133" s="111"/>
      <c r="J133" s="111"/>
      <c r="K133" s="32"/>
      <c r="L133" s="32"/>
      <c r="M133" s="35"/>
      <c r="N133" s="207"/>
      <c r="O133" s="208"/>
      <c r="P133" s="66"/>
      <c r="Q133" s="66"/>
      <c r="R133" s="66"/>
      <c r="S133" s="66"/>
      <c r="T133" s="66"/>
      <c r="U133" s="66"/>
      <c r="V133" s="66"/>
      <c r="W133" s="66"/>
      <c r="X133" s="67"/>
      <c r="Y133" s="30"/>
      <c r="Z133" s="30"/>
      <c r="AA133" s="30"/>
      <c r="AB133" s="30"/>
      <c r="AC133" s="30"/>
      <c r="AD133" s="30"/>
      <c r="AE133" s="30"/>
      <c r="AT133" s="14" t="s">
        <v>129</v>
      </c>
      <c r="AU133" s="14" t="s">
        <v>74</v>
      </c>
    </row>
    <row r="134" spans="1:65" s="2" customFormat="1" ht="24" customHeight="1">
      <c r="A134" s="30"/>
      <c r="B134" s="31"/>
      <c r="C134" s="188" t="s">
        <v>154</v>
      </c>
      <c r="D134" s="188" t="s">
        <v>123</v>
      </c>
      <c r="E134" s="189" t="s">
        <v>305</v>
      </c>
      <c r="F134" s="190" t="s">
        <v>306</v>
      </c>
      <c r="G134" s="191" t="s">
        <v>126</v>
      </c>
      <c r="H134" s="192">
        <v>2</v>
      </c>
      <c r="I134" s="193"/>
      <c r="J134" s="194"/>
      <c r="K134" s="195">
        <f>ROUND(P134*H134,2)</f>
        <v>0</v>
      </c>
      <c r="L134" s="196"/>
      <c r="M134" s="197"/>
      <c r="N134" s="198" t="s">
        <v>1</v>
      </c>
      <c r="O134" s="199" t="s">
        <v>37</v>
      </c>
      <c r="P134" s="200">
        <f>I134+J134</f>
        <v>0</v>
      </c>
      <c r="Q134" s="200">
        <f>ROUND(I134*H134,2)</f>
        <v>0</v>
      </c>
      <c r="R134" s="200">
        <f>ROUND(J134*H134,2)</f>
        <v>0</v>
      </c>
      <c r="S134" s="66"/>
      <c r="T134" s="201">
        <f>S134*H134</f>
        <v>0</v>
      </c>
      <c r="U134" s="201">
        <v>0</v>
      </c>
      <c r="V134" s="201">
        <f>U134*H134</f>
        <v>0</v>
      </c>
      <c r="W134" s="201">
        <v>0</v>
      </c>
      <c r="X134" s="202">
        <f>W134*H134</f>
        <v>0</v>
      </c>
      <c r="Y134" s="30"/>
      <c r="Z134" s="30"/>
      <c r="AA134" s="30"/>
      <c r="AB134" s="30"/>
      <c r="AC134" s="30"/>
      <c r="AD134" s="30"/>
      <c r="AE134" s="30"/>
      <c r="AR134" s="203" t="s">
        <v>84</v>
      </c>
      <c r="AT134" s="203" t="s">
        <v>123</v>
      </c>
      <c r="AU134" s="203" t="s">
        <v>74</v>
      </c>
      <c r="AY134" s="14" t="s">
        <v>127</v>
      </c>
      <c r="BE134" s="204">
        <f>IF(O134="základní",K134,0)</f>
        <v>0</v>
      </c>
      <c r="BF134" s="204">
        <f>IF(O134="snížená",K134,0)</f>
        <v>0</v>
      </c>
      <c r="BG134" s="204">
        <f>IF(O134="zákl. přenesená",K134,0)</f>
        <v>0</v>
      </c>
      <c r="BH134" s="204">
        <f>IF(O134="sníž. přenesená",K134,0)</f>
        <v>0</v>
      </c>
      <c r="BI134" s="204">
        <f>IF(O134="nulová",K134,0)</f>
        <v>0</v>
      </c>
      <c r="BJ134" s="14" t="s">
        <v>82</v>
      </c>
      <c r="BK134" s="204">
        <f>ROUND(P134*H134,2)</f>
        <v>0</v>
      </c>
      <c r="BL134" s="14" t="s">
        <v>82</v>
      </c>
      <c r="BM134" s="203" t="s">
        <v>307</v>
      </c>
    </row>
    <row r="135" spans="1:65" s="2" customFormat="1" ht="19.5">
      <c r="A135" s="30"/>
      <c r="B135" s="31"/>
      <c r="C135" s="32"/>
      <c r="D135" s="205" t="s">
        <v>129</v>
      </c>
      <c r="E135" s="32"/>
      <c r="F135" s="206" t="s">
        <v>306</v>
      </c>
      <c r="G135" s="32"/>
      <c r="H135" s="32"/>
      <c r="I135" s="111"/>
      <c r="J135" s="111"/>
      <c r="K135" s="32"/>
      <c r="L135" s="32"/>
      <c r="M135" s="35"/>
      <c r="N135" s="207"/>
      <c r="O135" s="208"/>
      <c r="P135" s="66"/>
      <c r="Q135" s="66"/>
      <c r="R135" s="66"/>
      <c r="S135" s="66"/>
      <c r="T135" s="66"/>
      <c r="U135" s="66"/>
      <c r="V135" s="66"/>
      <c r="W135" s="66"/>
      <c r="X135" s="67"/>
      <c r="Y135" s="30"/>
      <c r="Z135" s="30"/>
      <c r="AA135" s="30"/>
      <c r="AB135" s="30"/>
      <c r="AC135" s="30"/>
      <c r="AD135" s="30"/>
      <c r="AE135" s="30"/>
      <c r="AT135" s="14" t="s">
        <v>129</v>
      </c>
      <c r="AU135" s="14" t="s">
        <v>74</v>
      </c>
    </row>
    <row r="136" spans="1:65" s="2" customFormat="1" ht="36" customHeight="1">
      <c r="A136" s="30"/>
      <c r="B136" s="31"/>
      <c r="C136" s="188" t="s">
        <v>158</v>
      </c>
      <c r="D136" s="188" t="s">
        <v>123</v>
      </c>
      <c r="E136" s="189" t="s">
        <v>308</v>
      </c>
      <c r="F136" s="190" t="s">
        <v>309</v>
      </c>
      <c r="G136" s="191" t="s">
        <v>126</v>
      </c>
      <c r="H136" s="192">
        <v>1</v>
      </c>
      <c r="I136" s="193"/>
      <c r="J136" s="194"/>
      <c r="K136" s="195">
        <f>ROUND(P136*H136,2)</f>
        <v>0</v>
      </c>
      <c r="L136" s="196"/>
      <c r="M136" s="197"/>
      <c r="N136" s="198" t="s">
        <v>1</v>
      </c>
      <c r="O136" s="199" t="s">
        <v>37</v>
      </c>
      <c r="P136" s="200">
        <f>I136+J136</f>
        <v>0</v>
      </c>
      <c r="Q136" s="200">
        <f>ROUND(I136*H136,2)</f>
        <v>0</v>
      </c>
      <c r="R136" s="200">
        <f>ROUND(J136*H136,2)</f>
        <v>0</v>
      </c>
      <c r="S136" s="66"/>
      <c r="T136" s="201">
        <f>S136*H136</f>
        <v>0</v>
      </c>
      <c r="U136" s="201">
        <v>0</v>
      </c>
      <c r="V136" s="201">
        <f>U136*H136</f>
        <v>0</v>
      </c>
      <c r="W136" s="201">
        <v>0</v>
      </c>
      <c r="X136" s="202">
        <f>W136*H136</f>
        <v>0</v>
      </c>
      <c r="Y136" s="30"/>
      <c r="Z136" s="30"/>
      <c r="AA136" s="30"/>
      <c r="AB136" s="30"/>
      <c r="AC136" s="30"/>
      <c r="AD136" s="30"/>
      <c r="AE136" s="30"/>
      <c r="AR136" s="203" t="s">
        <v>84</v>
      </c>
      <c r="AT136" s="203" t="s">
        <v>123</v>
      </c>
      <c r="AU136" s="203" t="s">
        <v>74</v>
      </c>
      <c r="AY136" s="14" t="s">
        <v>127</v>
      </c>
      <c r="BE136" s="204">
        <f>IF(O136="základní",K136,0)</f>
        <v>0</v>
      </c>
      <c r="BF136" s="204">
        <f>IF(O136="snížená",K136,0)</f>
        <v>0</v>
      </c>
      <c r="BG136" s="204">
        <f>IF(O136="zákl. přenesená",K136,0)</f>
        <v>0</v>
      </c>
      <c r="BH136" s="204">
        <f>IF(O136="sníž. přenesená",K136,0)</f>
        <v>0</v>
      </c>
      <c r="BI136" s="204">
        <f>IF(O136="nulová",K136,0)</f>
        <v>0</v>
      </c>
      <c r="BJ136" s="14" t="s">
        <v>82</v>
      </c>
      <c r="BK136" s="204">
        <f>ROUND(P136*H136,2)</f>
        <v>0</v>
      </c>
      <c r="BL136" s="14" t="s">
        <v>82</v>
      </c>
      <c r="BM136" s="203" t="s">
        <v>310</v>
      </c>
    </row>
    <row r="137" spans="1:65" s="2" customFormat="1" ht="29.25">
      <c r="A137" s="30"/>
      <c r="B137" s="31"/>
      <c r="C137" s="32"/>
      <c r="D137" s="205" t="s">
        <v>129</v>
      </c>
      <c r="E137" s="32"/>
      <c r="F137" s="206" t="s">
        <v>309</v>
      </c>
      <c r="G137" s="32"/>
      <c r="H137" s="32"/>
      <c r="I137" s="111"/>
      <c r="J137" s="111"/>
      <c r="K137" s="32"/>
      <c r="L137" s="32"/>
      <c r="M137" s="35"/>
      <c r="N137" s="207"/>
      <c r="O137" s="208"/>
      <c r="P137" s="66"/>
      <c r="Q137" s="66"/>
      <c r="R137" s="66"/>
      <c r="S137" s="66"/>
      <c r="T137" s="66"/>
      <c r="U137" s="66"/>
      <c r="V137" s="66"/>
      <c r="W137" s="66"/>
      <c r="X137" s="67"/>
      <c r="Y137" s="30"/>
      <c r="Z137" s="30"/>
      <c r="AA137" s="30"/>
      <c r="AB137" s="30"/>
      <c r="AC137" s="30"/>
      <c r="AD137" s="30"/>
      <c r="AE137" s="30"/>
      <c r="AT137" s="14" t="s">
        <v>129</v>
      </c>
      <c r="AU137" s="14" t="s">
        <v>74</v>
      </c>
    </row>
    <row r="138" spans="1:65" s="2" customFormat="1" ht="36" customHeight="1">
      <c r="A138" s="30"/>
      <c r="B138" s="31"/>
      <c r="C138" s="188" t="s">
        <v>278</v>
      </c>
      <c r="D138" s="188" t="s">
        <v>123</v>
      </c>
      <c r="E138" s="189" t="s">
        <v>130</v>
      </c>
      <c r="F138" s="190" t="s">
        <v>131</v>
      </c>
      <c r="G138" s="191" t="s">
        <v>126</v>
      </c>
      <c r="H138" s="192">
        <v>3</v>
      </c>
      <c r="I138" s="193"/>
      <c r="J138" s="194"/>
      <c r="K138" s="195">
        <f>ROUND(P138*H138,2)</f>
        <v>0</v>
      </c>
      <c r="L138" s="196"/>
      <c r="M138" s="197"/>
      <c r="N138" s="198" t="s">
        <v>1</v>
      </c>
      <c r="O138" s="199" t="s">
        <v>37</v>
      </c>
      <c r="P138" s="200">
        <f>I138+J138</f>
        <v>0</v>
      </c>
      <c r="Q138" s="200">
        <f>ROUND(I138*H138,2)</f>
        <v>0</v>
      </c>
      <c r="R138" s="200">
        <f>ROUND(J138*H138,2)</f>
        <v>0</v>
      </c>
      <c r="S138" s="66"/>
      <c r="T138" s="201">
        <f>S138*H138</f>
        <v>0</v>
      </c>
      <c r="U138" s="201">
        <v>0</v>
      </c>
      <c r="V138" s="201">
        <f>U138*H138</f>
        <v>0</v>
      </c>
      <c r="W138" s="201">
        <v>0</v>
      </c>
      <c r="X138" s="202">
        <f>W138*H138</f>
        <v>0</v>
      </c>
      <c r="Y138" s="30"/>
      <c r="Z138" s="30"/>
      <c r="AA138" s="30"/>
      <c r="AB138" s="30"/>
      <c r="AC138" s="30"/>
      <c r="AD138" s="30"/>
      <c r="AE138" s="30"/>
      <c r="AR138" s="203" t="s">
        <v>84</v>
      </c>
      <c r="AT138" s="203" t="s">
        <v>123</v>
      </c>
      <c r="AU138" s="203" t="s">
        <v>74</v>
      </c>
      <c r="AY138" s="14" t="s">
        <v>127</v>
      </c>
      <c r="BE138" s="204">
        <f>IF(O138="základní",K138,0)</f>
        <v>0</v>
      </c>
      <c r="BF138" s="204">
        <f>IF(O138="snížená",K138,0)</f>
        <v>0</v>
      </c>
      <c r="BG138" s="204">
        <f>IF(O138="zákl. přenesená",K138,0)</f>
        <v>0</v>
      </c>
      <c r="BH138" s="204">
        <f>IF(O138="sníž. přenesená",K138,0)</f>
        <v>0</v>
      </c>
      <c r="BI138" s="204">
        <f>IF(O138="nulová",K138,0)</f>
        <v>0</v>
      </c>
      <c r="BJ138" s="14" t="s">
        <v>82</v>
      </c>
      <c r="BK138" s="204">
        <f>ROUND(P138*H138,2)</f>
        <v>0</v>
      </c>
      <c r="BL138" s="14" t="s">
        <v>82</v>
      </c>
      <c r="BM138" s="203" t="s">
        <v>311</v>
      </c>
    </row>
    <row r="139" spans="1:65" s="2" customFormat="1" ht="19.5">
      <c r="A139" s="30"/>
      <c r="B139" s="31"/>
      <c r="C139" s="32"/>
      <c r="D139" s="205" t="s">
        <v>129</v>
      </c>
      <c r="E139" s="32"/>
      <c r="F139" s="206" t="s">
        <v>131</v>
      </c>
      <c r="G139" s="32"/>
      <c r="H139" s="32"/>
      <c r="I139" s="111"/>
      <c r="J139" s="111"/>
      <c r="K139" s="32"/>
      <c r="L139" s="32"/>
      <c r="M139" s="35"/>
      <c r="N139" s="207"/>
      <c r="O139" s="208"/>
      <c r="P139" s="66"/>
      <c r="Q139" s="66"/>
      <c r="R139" s="66"/>
      <c r="S139" s="66"/>
      <c r="T139" s="66"/>
      <c r="U139" s="66"/>
      <c r="V139" s="66"/>
      <c r="W139" s="66"/>
      <c r="X139" s="67"/>
      <c r="Y139" s="30"/>
      <c r="Z139" s="30"/>
      <c r="AA139" s="30"/>
      <c r="AB139" s="30"/>
      <c r="AC139" s="30"/>
      <c r="AD139" s="30"/>
      <c r="AE139" s="30"/>
      <c r="AT139" s="14" t="s">
        <v>129</v>
      </c>
      <c r="AU139" s="14" t="s">
        <v>74</v>
      </c>
    </row>
    <row r="140" spans="1:65" s="2" customFormat="1" ht="24" customHeight="1">
      <c r="A140" s="30"/>
      <c r="B140" s="31"/>
      <c r="C140" s="188" t="s">
        <v>175</v>
      </c>
      <c r="D140" s="188" t="s">
        <v>123</v>
      </c>
      <c r="E140" s="189" t="s">
        <v>143</v>
      </c>
      <c r="F140" s="190" t="s">
        <v>144</v>
      </c>
      <c r="G140" s="191" t="s">
        <v>126</v>
      </c>
      <c r="H140" s="192">
        <v>40</v>
      </c>
      <c r="I140" s="193"/>
      <c r="J140" s="194"/>
      <c r="K140" s="195">
        <f>ROUND(P140*H140,2)</f>
        <v>0</v>
      </c>
      <c r="L140" s="196"/>
      <c r="M140" s="197"/>
      <c r="N140" s="198" t="s">
        <v>1</v>
      </c>
      <c r="O140" s="199" t="s">
        <v>37</v>
      </c>
      <c r="P140" s="200">
        <f>I140+J140</f>
        <v>0</v>
      </c>
      <c r="Q140" s="200">
        <f>ROUND(I140*H140,2)</f>
        <v>0</v>
      </c>
      <c r="R140" s="200">
        <f>ROUND(J140*H140,2)</f>
        <v>0</v>
      </c>
      <c r="S140" s="66"/>
      <c r="T140" s="201">
        <f>S140*H140</f>
        <v>0</v>
      </c>
      <c r="U140" s="201">
        <v>0</v>
      </c>
      <c r="V140" s="201">
        <f>U140*H140</f>
        <v>0</v>
      </c>
      <c r="W140" s="201">
        <v>0</v>
      </c>
      <c r="X140" s="202">
        <f>W140*H140</f>
        <v>0</v>
      </c>
      <c r="Y140" s="30"/>
      <c r="Z140" s="30"/>
      <c r="AA140" s="30"/>
      <c r="AB140" s="30"/>
      <c r="AC140" s="30"/>
      <c r="AD140" s="30"/>
      <c r="AE140" s="30"/>
      <c r="AR140" s="203" t="s">
        <v>84</v>
      </c>
      <c r="AT140" s="203" t="s">
        <v>123</v>
      </c>
      <c r="AU140" s="203" t="s">
        <v>74</v>
      </c>
      <c r="AY140" s="14" t="s">
        <v>127</v>
      </c>
      <c r="BE140" s="204">
        <f>IF(O140="základní",K140,0)</f>
        <v>0</v>
      </c>
      <c r="BF140" s="204">
        <f>IF(O140="snížená",K140,0)</f>
        <v>0</v>
      </c>
      <c r="BG140" s="204">
        <f>IF(O140="zákl. přenesená",K140,0)</f>
        <v>0</v>
      </c>
      <c r="BH140" s="204">
        <f>IF(O140="sníž. přenesená",K140,0)</f>
        <v>0</v>
      </c>
      <c r="BI140" s="204">
        <f>IF(O140="nulová",K140,0)</f>
        <v>0</v>
      </c>
      <c r="BJ140" s="14" t="s">
        <v>82</v>
      </c>
      <c r="BK140" s="204">
        <f>ROUND(P140*H140,2)</f>
        <v>0</v>
      </c>
      <c r="BL140" s="14" t="s">
        <v>82</v>
      </c>
      <c r="BM140" s="203" t="s">
        <v>312</v>
      </c>
    </row>
    <row r="141" spans="1:65" s="2" customFormat="1">
      <c r="A141" s="30"/>
      <c r="B141" s="31"/>
      <c r="C141" s="32"/>
      <c r="D141" s="205" t="s">
        <v>129</v>
      </c>
      <c r="E141" s="32"/>
      <c r="F141" s="206" t="s">
        <v>144</v>
      </c>
      <c r="G141" s="32"/>
      <c r="H141" s="32"/>
      <c r="I141" s="111"/>
      <c r="J141" s="111"/>
      <c r="K141" s="32"/>
      <c r="L141" s="32"/>
      <c r="M141" s="35"/>
      <c r="N141" s="207"/>
      <c r="O141" s="208"/>
      <c r="P141" s="66"/>
      <c r="Q141" s="66"/>
      <c r="R141" s="66"/>
      <c r="S141" s="66"/>
      <c r="T141" s="66"/>
      <c r="U141" s="66"/>
      <c r="V141" s="66"/>
      <c r="W141" s="66"/>
      <c r="X141" s="67"/>
      <c r="Y141" s="30"/>
      <c r="Z141" s="30"/>
      <c r="AA141" s="30"/>
      <c r="AB141" s="30"/>
      <c r="AC141" s="30"/>
      <c r="AD141" s="30"/>
      <c r="AE141" s="30"/>
      <c r="AT141" s="14" t="s">
        <v>129</v>
      </c>
      <c r="AU141" s="14" t="s">
        <v>74</v>
      </c>
    </row>
    <row r="142" spans="1:65" s="2" customFormat="1" ht="24" customHeight="1">
      <c r="A142" s="30"/>
      <c r="B142" s="31"/>
      <c r="C142" s="188" t="s">
        <v>182</v>
      </c>
      <c r="D142" s="188" t="s">
        <v>123</v>
      </c>
      <c r="E142" s="189" t="s">
        <v>147</v>
      </c>
      <c r="F142" s="190" t="s">
        <v>148</v>
      </c>
      <c r="G142" s="191" t="s">
        <v>126</v>
      </c>
      <c r="H142" s="192">
        <v>120</v>
      </c>
      <c r="I142" s="193"/>
      <c r="J142" s="194"/>
      <c r="K142" s="195">
        <f>ROUND(P142*H142,2)</f>
        <v>0</v>
      </c>
      <c r="L142" s="196"/>
      <c r="M142" s="197"/>
      <c r="N142" s="198" t="s">
        <v>1</v>
      </c>
      <c r="O142" s="199" t="s">
        <v>37</v>
      </c>
      <c r="P142" s="200">
        <f>I142+J142</f>
        <v>0</v>
      </c>
      <c r="Q142" s="200">
        <f>ROUND(I142*H142,2)</f>
        <v>0</v>
      </c>
      <c r="R142" s="200">
        <f>ROUND(J142*H142,2)</f>
        <v>0</v>
      </c>
      <c r="S142" s="66"/>
      <c r="T142" s="201">
        <f>S142*H142</f>
        <v>0</v>
      </c>
      <c r="U142" s="201">
        <v>0</v>
      </c>
      <c r="V142" s="201">
        <f>U142*H142</f>
        <v>0</v>
      </c>
      <c r="W142" s="201">
        <v>0</v>
      </c>
      <c r="X142" s="202">
        <f>W142*H142</f>
        <v>0</v>
      </c>
      <c r="Y142" s="30"/>
      <c r="Z142" s="30"/>
      <c r="AA142" s="30"/>
      <c r="AB142" s="30"/>
      <c r="AC142" s="30"/>
      <c r="AD142" s="30"/>
      <c r="AE142" s="30"/>
      <c r="AR142" s="203" t="s">
        <v>84</v>
      </c>
      <c r="AT142" s="203" t="s">
        <v>123</v>
      </c>
      <c r="AU142" s="203" t="s">
        <v>74</v>
      </c>
      <c r="AY142" s="14" t="s">
        <v>127</v>
      </c>
      <c r="BE142" s="204">
        <f>IF(O142="základní",K142,0)</f>
        <v>0</v>
      </c>
      <c r="BF142" s="204">
        <f>IF(O142="snížená",K142,0)</f>
        <v>0</v>
      </c>
      <c r="BG142" s="204">
        <f>IF(O142="zákl. přenesená",K142,0)</f>
        <v>0</v>
      </c>
      <c r="BH142" s="204">
        <f>IF(O142="sníž. přenesená",K142,0)</f>
        <v>0</v>
      </c>
      <c r="BI142" s="204">
        <f>IF(O142="nulová",K142,0)</f>
        <v>0</v>
      </c>
      <c r="BJ142" s="14" t="s">
        <v>82</v>
      </c>
      <c r="BK142" s="204">
        <f>ROUND(P142*H142,2)</f>
        <v>0</v>
      </c>
      <c r="BL142" s="14" t="s">
        <v>82</v>
      </c>
      <c r="BM142" s="203" t="s">
        <v>313</v>
      </c>
    </row>
    <row r="143" spans="1:65" s="2" customFormat="1" ht="19.5">
      <c r="A143" s="30"/>
      <c r="B143" s="31"/>
      <c r="C143" s="32"/>
      <c r="D143" s="205" t="s">
        <v>129</v>
      </c>
      <c r="E143" s="32"/>
      <c r="F143" s="206" t="s">
        <v>148</v>
      </c>
      <c r="G143" s="32"/>
      <c r="H143" s="32"/>
      <c r="I143" s="111"/>
      <c r="J143" s="111"/>
      <c r="K143" s="32"/>
      <c r="L143" s="32"/>
      <c r="M143" s="35"/>
      <c r="N143" s="207"/>
      <c r="O143" s="208"/>
      <c r="P143" s="66"/>
      <c r="Q143" s="66"/>
      <c r="R143" s="66"/>
      <c r="S143" s="66"/>
      <c r="T143" s="66"/>
      <c r="U143" s="66"/>
      <c r="V143" s="66"/>
      <c r="W143" s="66"/>
      <c r="X143" s="67"/>
      <c r="Y143" s="30"/>
      <c r="Z143" s="30"/>
      <c r="AA143" s="30"/>
      <c r="AB143" s="30"/>
      <c r="AC143" s="30"/>
      <c r="AD143" s="30"/>
      <c r="AE143" s="30"/>
      <c r="AT143" s="14" t="s">
        <v>129</v>
      </c>
      <c r="AU143" s="14" t="s">
        <v>74</v>
      </c>
    </row>
    <row r="144" spans="1:65" s="2" customFormat="1" ht="36" customHeight="1">
      <c r="A144" s="30"/>
      <c r="B144" s="31"/>
      <c r="C144" s="188" t="s">
        <v>189</v>
      </c>
      <c r="D144" s="188" t="s">
        <v>123</v>
      </c>
      <c r="E144" s="189" t="s">
        <v>151</v>
      </c>
      <c r="F144" s="190" t="s">
        <v>152</v>
      </c>
      <c r="G144" s="191" t="s">
        <v>126</v>
      </c>
      <c r="H144" s="192">
        <v>60</v>
      </c>
      <c r="I144" s="193"/>
      <c r="J144" s="194"/>
      <c r="K144" s="195">
        <f>ROUND(P144*H144,2)</f>
        <v>0</v>
      </c>
      <c r="L144" s="196"/>
      <c r="M144" s="197"/>
      <c r="N144" s="198" t="s">
        <v>1</v>
      </c>
      <c r="O144" s="199" t="s">
        <v>37</v>
      </c>
      <c r="P144" s="200">
        <f>I144+J144</f>
        <v>0</v>
      </c>
      <c r="Q144" s="200">
        <f>ROUND(I144*H144,2)</f>
        <v>0</v>
      </c>
      <c r="R144" s="200">
        <f>ROUND(J144*H144,2)</f>
        <v>0</v>
      </c>
      <c r="S144" s="66"/>
      <c r="T144" s="201">
        <f>S144*H144</f>
        <v>0</v>
      </c>
      <c r="U144" s="201">
        <v>0</v>
      </c>
      <c r="V144" s="201">
        <f>U144*H144</f>
        <v>0</v>
      </c>
      <c r="W144" s="201">
        <v>0</v>
      </c>
      <c r="X144" s="202">
        <f>W144*H144</f>
        <v>0</v>
      </c>
      <c r="Y144" s="30"/>
      <c r="Z144" s="30"/>
      <c r="AA144" s="30"/>
      <c r="AB144" s="30"/>
      <c r="AC144" s="30"/>
      <c r="AD144" s="30"/>
      <c r="AE144" s="30"/>
      <c r="AR144" s="203" t="s">
        <v>84</v>
      </c>
      <c r="AT144" s="203" t="s">
        <v>123</v>
      </c>
      <c r="AU144" s="203" t="s">
        <v>74</v>
      </c>
      <c r="AY144" s="14" t="s">
        <v>127</v>
      </c>
      <c r="BE144" s="204">
        <f>IF(O144="základní",K144,0)</f>
        <v>0</v>
      </c>
      <c r="BF144" s="204">
        <f>IF(O144="snížená",K144,0)</f>
        <v>0</v>
      </c>
      <c r="BG144" s="204">
        <f>IF(O144="zákl. přenesená",K144,0)</f>
        <v>0</v>
      </c>
      <c r="BH144" s="204">
        <f>IF(O144="sníž. přenesená",K144,0)</f>
        <v>0</v>
      </c>
      <c r="BI144" s="204">
        <f>IF(O144="nulová",K144,0)</f>
        <v>0</v>
      </c>
      <c r="BJ144" s="14" t="s">
        <v>82</v>
      </c>
      <c r="BK144" s="204">
        <f>ROUND(P144*H144,2)</f>
        <v>0</v>
      </c>
      <c r="BL144" s="14" t="s">
        <v>82</v>
      </c>
      <c r="BM144" s="203" t="s">
        <v>314</v>
      </c>
    </row>
    <row r="145" spans="1:65" s="2" customFormat="1" ht="19.5">
      <c r="A145" s="30"/>
      <c r="B145" s="31"/>
      <c r="C145" s="32"/>
      <c r="D145" s="205" t="s">
        <v>129</v>
      </c>
      <c r="E145" s="32"/>
      <c r="F145" s="206" t="s">
        <v>152</v>
      </c>
      <c r="G145" s="32"/>
      <c r="H145" s="32"/>
      <c r="I145" s="111"/>
      <c r="J145" s="111"/>
      <c r="K145" s="32"/>
      <c r="L145" s="32"/>
      <c r="M145" s="35"/>
      <c r="N145" s="207"/>
      <c r="O145" s="208"/>
      <c r="P145" s="66"/>
      <c r="Q145" s="66"/>
      <c r="R145" s="66"/>
      <c r="S145" s="66"/>
      <c r="T145" s="66"/>
      <c r="U145" s="66"/>
      <c r="V145" s="66"/>
      <c r="W145" s="66"/>
      <c r="X145" s="67"/>
      <c r="Y145" s="30"/>
      <c r="Z145" s="30"/>
      <c r="AA145" s="30"/>
      <c r="AB145" s="30"/>
      <c r="AC145" s="30"/>
      <c r="AD145" s="30"/>
      <c r="AE145" s="30"/>
      <c r="AT145" s="14" t="s">
        <v>129</v>
      </c>
      <c r="AU145" s="14" t="s">
        <v>74</v>
      </c>
    </row>
    <row r="146" spans="1:65" s="2" customFormat="1" ht="36" customHeight="1">
      <c r="A146" s="30"/>
      <c r="B146" s="31"/>
      <c r="C146" s="188" t="s">
        <v>197</v>
      </c>
      <c r="D146" s="188" t="s">
        <v>123</v>
      </c>
      <c r="E146" s="189" t="s">
        <v>155</v>
      </c>
      <c r="F146" s="190" t="s">
        <v>156</v>
      </c>
      <c r="G146" s="191" t="s">
        <v>126</v>
      </c>
      <c r="H146" s="192">
        <v>60</v>
      </c>
      <c r="I146" s="193"/>
      <c r="J146" s="194"/>
      <c r="K146" s="195">
        <f>ROUND(P146*H146,2)</f>
        <v>0</v>
      </c>
      <c r="L146" s="196"/>
      <c r="M146" s="197"/>
      <c r="N146" s="198" t="s">
        <v>1</v>
      </c>
      <c r="O146" s="199" t="s">
        <v>37</v>
      </c>
      <c r="P146" s="200">
        <f>I146+J146</f>
        <v>0</v>
      </c>
      <c r="Q146" s="200">
        <f>ROUND(I146*H146,2)</f>
        <v>0</v>
      </c>
      <c r="R146" s="200">
        <f>ROUND(J146*H146,2)</f>
        <v>0</v>
      </c>
      <c r="S146" s="66"/>
      <c r="T146" s="201">
        <f>S146*H146</f>
        <v>0</v>
      </c>
      <c r="U146" s="201">
        <v>0</v>
      </c>
      <c r="V146" s="201">
        <f>U146*H146</f>
        <v>0</v>
      </c>
      <c r="W146" s="201">
        <v>0</v>
      </c>
      <c r="X146" s="202">
        <f>W146*H146</f>
        <v>0</v>
      </c>
      <c r="Y146" s="30"/>
      <c r="Z146" s="30"/>
      <c r="AA146" s="30"/>
      <c r="AB146" s="30"/>
      <c r="AC146" s="30"/>
      <c r="AD146" s="30"/>
      <c r="AE146" s="30"/>
      <c r="AR146" s="203" t="s">
        <v>84</v>
      </c>
      <c r="AT146" s="203" t="s">
        <v>123</v>
      </c>
      <c r="AU146" s="203" t="s">
        <v>74</v>
      </c>
      <c r="AY146" s="14" t="s">
        <v>127</v>
      </c>
      <c r="BE146" s="204">
        <f>IF(O146="základní",K146,0)</f>
        <v>0</v>
      </c>
      <c r="BF146" s="204">
        <f>IF(O146="snížená",K146,0)</f>
        <v>0</v>
      </c>
      <c r="BG146" s="204">
        <f>IF(O146="zákl. přenesená",K146,0)</f>
        <v>0</v>
      </c>
      <c r="BH146" s="204">
        <f>IF(O146="sníž. přenesená",K146,0)</f>
        <v>0</v>
      </c>
      <c r="BI146" s="204">
        <f>IF(O146="nulová",K146,0)</f>
        <v>0</v>
      </c>
      <c r="BJ146" s="14" t="s">
        <v>82</v>
      </c>
      <c r="BK146" s="204">
        <f>ROUND(P146*H146,2)</f>
        <v>0</v>
      </c>
      <c r="BL146" s="14" t="s">
        <v>82</v>
      </c>
      <c r="BM146" s="203" t="s">
        <v>315</v>
      </c>
    </row>
    <row r="147" spans="1:65" s="2" customFormat="1" ht="19.5">
      <c r="A147" s="30"/>
      <c r="B147" s="31"/>
      <c r="C147" s="32"/>
      <c r="D147" s="205" t="s">
        <v>129</v>
      </c>
      <c r="E147" s="32"/>
      <c r="F147" s="206" t="s">
        <v>156</v>
      </c>
      <c r="G147" s="32"/>
      <c r="H147" s="32"/>
      <c r="I147" s="111"/>
      <c r="J147" s="111"/>
      <c r="K147" s="32"/>
      <c r="L147" s="32"/>
      <c r="M147" s="35"/>
      <c r="N147" s="207"/>
      <c r="O147" s="208"/>
      <c r="P147" s="66"/>
      <c r="Q147" s="66"/>
      <c r="R147" s="66"/>
      <c r="S147" s="66"/>
      <c r="T147" s="66"/>
      <c r="U147" s="66"/>
      <c r="V147" s="66"/>
      <c r="W147" s="66"/>
      <c r="X147" s="67"/>
      <c r="Y147" s="30"/>
      <c r="Z147" s="30"/>
      <c r="AA147" s="30"/>
      <c r="AB147" s="30"/>
      <c r="AC147" s="30"/>
      <c r="AD147" s="30"/>
      <c r="AE147" s="30"/>
      <c r="AT147" s="14" t="s">
        <v>129</v>
      </c>
      <c r="AU147" s="14" t="s">
        <v>74</v>
      </c>
    </row>
    <row r="148" spans="1:65" s="2" customFormat="1" ht="24" customHeight="1">
      <c r="A148" s="30"/>
      <c r="B148" s="31"/>
      <c r="C148" s="188" t="s">
        <v>9</v>
      </c>
      <c r="D148" s="188" t="s">
        <v>123</v>
      </c>
      <c r="E148" s="189" t="s">
        <v>316</v>
      </c>
      <c r="F148" s="190" t="s">
        <v>317</v>
      </c>
      <c r="G148" s="191" t="s">
        <v>126</v>
      </c>
      <c r="H148" s="192">
        <v>2</v>
      </c>
      <c r="I148" s="193">
        <v>13640</v>
      </c>
      <c r="J148" s="194"/>
      <c r="K148" s="195">
        <f>ROUND(P148*H148,2)</f>
        <v>27280</v>
      </c>
      <c r="L148" s="196"/>
      <c r="M148" s="197"/>
      <c r="N148" s="198" t="s">
        <v>1</v>
      </c>
      <c r="O148" s="199" t="s">
        <v>37</v>
      </c>
      <c r="P148" s="200">
        <f>I148+J148</f>
        <v>13640</v>
      </c>
      <c r="Q148" s="200">
        <f>ROUND(I148*H148,2)</f>
        <v>27280</v>
      </c>
      <c r="R148" s="200">
        <f>ROUND(J148*H148,2)</f>
        <v>0</v>
      </c>
      <c r="S148" s="66"/>
      <c r="T148" s="201">
        <f>S148*H148</f>
        <v>0</v>
      </c>
      <c r="U148" s="201">
        <v>0</v>
      </c>
      <c r="V148" s="201">
        <f>U148*H148</f>
        <v>0</v>
      </c>
      <c r="W148" s="201">
        <v>0</v>
      </c>
      <c r="X148" s="202">
        <f>W148*H148</f>
        <v>0</v>
      </c>
      <c r="Y148" s="30"/>
      <c r="Z148" s="30"/>
      <c r="AA148" s="30"/>
      <c r="AB148" s="30"/>
      <c r="AC148" s="30"/>
      <c r="AD148" s="30"/>
      <c r="AE148" s="30"/>
      <c r="AR148" s="203" t="s">
        <v>84</v>
      </c>
      <c r="AT148" s="203" t="s">
        <v>123</v>
      </c>
      <c r="AU148" s="203" t="s">
        <v>74</v>
      </c>
      <c r="AY148" s="14" t="s">
        <v>127</v>
      </c>
      <c r="BE148" s="204">
        <f>IF(O148="základní",K148,0)</f>
        <v>27280</v>
      </c>
      <c r="BF148" s="204">
        <f>IF(O148="snížená",K148,0)</f>
        <v>0</v>
      </c>
      <c r="BG148" s="204">
        <f>IF(O148="zákl. přenesená",K148,0)</f>
        <v>0</v>
      </c>
      <c r="BH148" s="204">
        <f>IF(O148="sníž. přenesená",K148,0)</f>
        <v>0</v>
      </c>
      <c r="BI148" s="204">
        <f>IF(O148="nulová",K148,0)</f>
        <v>0</v>
      </c>
      <c r="BJ148" s="14" t="s">
        <v>82</v>
      </c>
      <c r="BK148" s="204">
        <f>ROUND(P148*H148,2)</f>
        <v>27280</v>
      </c>
      <c r="BL148" s="14" t="s">
        <v>82</v>
      </c>
      <c r="BM148" s="203" t="s">
        <v>318</v>
      </c>
    </row>
    <row r="149" spans="1:65" s="2" customFormat="1" ht="19.5">
      <c r="A149" s="30"/>
      <c r="B149" s="31"/>
      <c r="C149" s="32"/>
      <c r="D149" s="205" t="s">
        <v>129</v>
      </c>
      <c r="E149" s="32"/>
      <c r="F149" s="206" t="s">
        <v>317</v>
      </c>
      <c r="G149" s="32"/>
      <c r="H149" s="32"/>
      <c r="I149" s="111"/>
      <c r="J149" s="111"/>
      <c r="K149" s="32"/>
      <c r="L149" s="32"/>
      <c r="M149" s="35"/>
      <c r="N149" s="207"/>
      <c r="O149" s="208"/>
      <c r="P149" s="66"/>
      <c r="Q149" s="66"/>
      <c r="R149" s="66"/>
      <c r="S149" s="66"/>
      <c r="T149" s="66"/>
      <c r="U149" s="66"/>
      <c r="V149" s="66"/>
      <c r="W149" s="66"/>
      <c r="X149" s="67"/>
      <c r="Y149" s="30"/>
      <c r="Z149" s="30"/>
      <c r="AA149" s="30"/>
      <c r="AB149" s="30"/>
      <c r="AC149" s="30"/>
      <c r="AD149" s="30"/>
      <c r="AE149" s="30"/>
      <c r="AT149" s="14" t="s">
        <v>129</v>
      </c>
      <c r="AU149" s="14" t="s">
        <v>74</v>
      </c>
    </row>
    <row r="150" spans="1:65" s="2" customFormat="1" ht="24" customHeight="1">
      <c r="A150" s="30"/>
      <c r="B150" s="31"/>
      <c r="C150" s="188" t="s">
        <v>206</v>
      </c>
      <c r="D150" s="188" t="s">
        <v>123</v>
      </c>
      <c r="E150" s="189" t="s">
        <v>319</v>
      </c>
      <c r="F150" s="190" t="s">
        <v>320</v>
      </c>
      <c r="G150" s="191" t="s">
        <v>126</v>
      </c>
      <c r="H150" s="192">
        <v>2</v>
      </c>
      <c r="I150" s="193">
        <v>103300</v>
      </c>
      <c r="J150" s="194"/>
      <c r="K150" s="195">
        <f>ROUND(P150*H150,2)</f>
        <v>206600</v>
      </c>
      <c r="L150" s="196"/>
      <c r="M150" s="197"/>
      <c r="N150" s="198" t="s">
        <v>1</v>
      </c>
      <c r="O150" s="199" t="s">
        <v>37</v>
      </c>
      <c r="P150" s="200">
        <f>I150+J150</f>
        <v>103300</v>
      </c>
      <c r="Q150" s="200">
        <f>ROUND(I150*H150,2)</f>
        <v>206600</v>
      </c>
      <c r="R150" s="200">
        <f>ROUND(J150*H150,2)</f>
        <v>0</v>
      </c>
      <c r="S150" s="66"/>
      <c r="T150" s="201">
        <f>S150*H150</f>
        <v>0</v>
      </c>
      <c r="U150" s="201">
        <v>0</v>
      </c>
      <c r="V150" s="201">
        <f>U150*H150</f>
        <v>0</v>
      </c>
      <c r="W150" s="201">
        <v>0</v>
      </c>
      <c r="X150" s="202">
        <f>W150*H150</f>
        <v>0</v>
      </c>
      <c r="Y150" s="30"/>
      <c r="Z150" s="30"/>
      <c r="AA150" s="30"/>
      <c r="AB150" s="30"/>
      <c r="AC150" s="30"/>
      <c r="AD150" s="30"/>
      <c r="AE150" s="30"/>
      <c r="AR150" s="203" t="s">
        <v>84</v>
      </c>
      <c r="AT150" s="203" t="s">
        <v>123</v>
      </c>
      <c r="AU150" s="203" t="s">
        <v>74</v>
      </c>
      <c r="AY150" s="14" t="s">
        <v>127</v>
      </c>
      <c r="BE150" s="204">
        <f>IF(O150="základní",K150,0)</f>
        <v>206600</v>
      </c>
      <c r="BF150" s="204">
        <f>IF(O150="snížená",K150,0)</f>
        <v>0</v>
      </c>
      <c r="BG150" s="204">
        <f>IF(O150="zákl. přenesená",K150,0)</f>
        <v>0</v>
      </c>
      <c r="BH150" s="204">
        <f>IF(O150="sníž. přenesená",K150,0)</f>
        <v>0</v>
      </c>
      <c r="BI150" s="204">
        <f>IF(O150="nulová",K150,0)</f>
        <v>0</v>
      </c>
      <c r="BJ150" s="14" t="s">
        <v>82</v>
      </c>
      <c r="BK150" s="204">
        <f>ROUND(P150*H150,2)</f>
        <v>206600</v>
      </c>
      <c r="BL150" s="14" t="s">
        <v>82</v>
      </c>
      <c r="BM150" s="203" t="s">
        <v>321</v>
      </c>
    </row>
    <row r="151" spans="1:65" s="2" customFormat="1" ht="19.5">
      <c r="A151" s="30"/>
      <c r="B151" s="31"/>
      <c r="C151" s="32"/>
      <c r="D151" s="205" t="s">
        <v>129</v>
      </c>
      <c r="E151" s="32"/>
      <c r="F151" s="206" t="s">
        <v>320</v>
      </c>
      <c r="G151" s="32"/>
      <c r="H151" s="32"/>
      <c r="I151" s="111"/>
      <c r="J151" s="111"/>
      <c r="K151" s="32"/>
      <c r="L151" s="32"/>
      <c r="M151" s="35"/>
      <c r="N151" s="207"/>
      <c r="O151" s="208"/>
      <c r="P151" s="66"/>
      <c r="Q151" s="66"/>
      <c r="R151" s="66"/>
      <c r="S151" s="66"/>
      <c r="T151" s="66"/>
      <c r="U151" s="66"/>
      <c r="V151" s="66"/>
      <c r="W151" s="66"/>
      <c r="X151" s="67"/>
      <c r="Y151" s="30"/>
      <c r="Z151" s="30"/>
      <c r="AA151" s="30"/>
      <c r="AB151" s="30"/>
      <c r="AC151" s="30"/>
      <c r="AD151" s="30"/>
      <c r="AE151" s="30"/>
      <c r="AT151" s="14" t="s">
        <v>129</v>
      </c>
      <c r="AU151" s="14" t="s">
        <v>74</v>
      </c>
    </row>
    <row r="152" spans="1:65" s="2" customFormat="1" ht="24" customHeight="1">
      <c r="A152" s="30"/>
      <c r="B152" s="31"/>
      <c r="C152" s="188" t="s">
        <v>210</v>
      </c>
      <c r="D152" s="188" t="s">
        <v>123</v>
      </c>
      <c r="E152" s="189" t="s">
        <v>159</v>
      </c>
      <c r="F152" s="190" t="s">
        <v>160</v>
      </c>
      <c r="G152" s="191" t="s">
        <v>126</v>
      </c>
      <c r="H152" s="192">
        <v>2</v>
      </c>
      <c r="I152" s="193"/>
      <c r="J152" s="194"/>
      <c r="K152" s="195">
        <f>ROUND(P152*H152,2)</f>
        <v>0</v>
      </c>
      <c r="L152" s="196"/>
      <c r="M152" s="197"/>
      <c r="N152" s="198" t="s">
        <v>1</v>
      </c>
      <c r="O152" s="199" t="s">
        <v>37</v>
      </c>
      <c r="P152" s="200">
        <f>I152+J152</f>
        <v>0</v>
      </c>
      <c r="Q152" s="200">
        <f>ROUND(I152*H152,2)</f>
        <v>0</v>
      </c>
      <c r="R152" s="200">
        <f>ROUND(J152*H152,2)</f>
        <v>0</v>
      </c>
      <c r="S152" s="66"/>
      <c r="T152" s="201">
        <f>S152*H152</f>
        <v>0</v>
      </c>
      <c r="U152" s="201">
        <v>0</v>
      </c>
      <c r="V152" s="201">
        <f>U152*H152</f>
        <v>0</v>
      </c>
      <c r="W152" s="201">
        <v>0</v>
      </c>
      <c r="X152" s="202">
        <f>W152*H152</f>
        <v>0</v>
      </c>
      <c r="Y152" s="30"/>
      <c r="Z152" s="30"/>
      <c r="AA152" s="30"/>
      <c r="AB152" s="30"/>
      <c r="AC152" s="30"/>
      <c r="AD152" s="30"/>
      <c r="AE152" s="30"/>
      <c r="AR152" s="203" t="s">
        <v>84</v>
      </c>
      <c r="AT152" s="203" t="s">
        <v>123</v>
      </c>
      <c r="AU152" s="203" t="s">
        <v>74</v>
      </c>
      <c r="AY152" s="14" t="s">
        <v>127</v>
      </c>
      <c r="BE152" s="204">
        <f>IF(O152="základní",K152,0)</f>
        <v>0</v>
      </c>
      <c r="BF152" s="204">
        <f>IF(O152="snížená",K152,0)</f>
        <v>0</v>
      </c>
      <c r="BG152" s="204">
        <f>IF(O152="zákl. přenesená",K152,0)</f>
        <v>0</v>
      </c>
      <c r="BH152" s="204">
        <f>IF(O152="sníž. přenesená",K152,0)</f>
        <v>0</v>
      </c>
      <c r="BI152" s="204">
        <f>IF(O152="nulová",K152,0)</f>
        <v>0</v>
      </c>
      <c r="BJ152" s="14" t="s">
        <v>82</v>
      </c>
      <c r="BK152" s="204">
        <f>ROUND(P152*H152,2)</f>
        <v>0</v>
      </c>
      <c r="BL152" s="14" t="s">
        <v>82</v>
      </c>
      <c r="BM152" s="203" t="s">
        <v>322</v>
      </c>
    </row>
    <row r="153" spans="1:65" s="2" customFormat="1" ht="19.5">
      <c r="A153" s="30"/>
      <c r="B153" s="31"/>
      <c r="C153" s="32"/>
      <c r="D153" s="205" t="s">
        <v>129</v>
      </c>
      <c r="E153" s="32"/>
      <c r="F153" s="206" t="s">
        <v>160</v>
      </c>
      <c r="G153" s="32"/>
      <c r="H153" s="32"/>
      <c r="I153" s="111"/>
      <c r="J153" s="111"/>
      <c r="K153" s="32"/>
      <c r="L153" s="32"/>
      <c r="M153" s="35"/>
      <c r="N153" s="207"/>
      <c r="O153" s="208"/>
      <c r="P153" s="66"/>
      <c r="Q153" s="66"/>
      <c r="R153" s="66"/>
      <c r="S153" s="66"/>
      <c r="T153" s="66"/>
      <c r="U153" s="66"/>
      <c r="V153" s="66"/>
      <c r="W153" s="66"/>
      <c r="X153" s="67"/>
      <c r="Y153" s="30"/>
      <c r="Z153" s="30"/>
      <c r="AA153" s="30"/>
      <c r="AB153" s="30"/>
      <c r="AC153" s="30"/>
      <c r="AD153" s="30"/>
      <c r="AE153" s="30"/>
      <c r="AT153" s="14" t="s">
        <v>129</v>
      </c>
      <c r="AU153" s="14" t="s">
        <v>74</v>
      </c>
    </row>
    <row r="154" spans="1:65" s="2" customFormat="1" ht="36" customHeight="1">
      <c r="A154" s="30"/>
      <c r="B154" s="31"/>
      <c r="C154" s="188" t="s">
        <v>214</v>
      </c>
      <c r="D154" s="188" t="s">
        <v>123</v>
      </c>
      <c r="E154" s="189" t="s">
        <v>323</v>
      </c>
      <c r="F154" s="190" t="s">
        <v>324</v>
      </c>
      <c r="G154" s="191" t="s">
        <v>126</v>
      </c>
      <c r="H154" s="192">
        <v>18</v>
      </c>
      <c r="I154" s="193"/>
      <c r="J154" s="194"/>
      <c r="K154" s="195">
        <f>ROUND(P154*H154,2)</f>
        <v>0</v>
      </c>
      <c r="L154" s="196"/>
      <c r="M154" s="197"/>
      <c r="N154" s="198" t="s">
        <v>1</v>
      </c>
      <c r="O154" s="199" t="s">
        <v>37</v>
      </c>
      <c r="P154" s="200">
        <f>I154+J154</f>
        <v>0</v>
      </c>
      <c r="Q154" s="200">
        <f>ROUND(I154*H154,2)</f>
        <v>0</v>
      </c>
      <c r="R154" s="200">
        <f>ROUND(J154*H154,2)</f>
        <v>0</v>
      </c>
      <c r="S154" s="66"/>
      <c r="T154" s="201">
        <f>S154*H154</f>
        <v>0</v>
      </c>
      <c r="U154" s="201">
        <v>0</v>
      </c>
      <c r="V154" s="201">
        <f>U154*H154</f>
        <v>0</v>
      </c>
      <c r="W154" s="201">
        <v>0</v>
      </c>
      <c r="X154" s="202">
        <f>W154*H154</f>
        <v>0</v>
      </c>
      <c r="Y154" s="30"/>
      <c r="Z154" s="30"/>
      <c r="AA154" s="30"/>
      <c r="AB154" s="30"/>
      <c r="AC154" s="30"/>
      <c r="AD154" s="30"/>
      <c r="AE154" s="30"/>
      <c r="AR154" s="203" t="s">
        <v>84</v>
      </c>
      <c r="AT154" s="203" t="s">
        <v>123</v>
      </c>
      <c r="AU154" s="203" t="s">
        <v>74</v>
      </c>
      <c r="AY154" s="14" t="s">
        <v>127</v>
      </c>
      <c r="BE154" s="204">
        <f>IF(O154="základní",K154,0)</f>
        <v>0</v>
      </c>
      <c r="BF154" s="204">
        <f>IF(O154="snížená",K154,0)</f>
        <v>0</v>
      </c>
      <c r="BG154" s="204">
        <f>IF(O154="zákl. přenesená",K154,0)</f>
        <v>0</v>
      </c>
      <c r="BH154" s="204">
        <f>IF(O154="sníž. přenesená",K154,0)</f>
        <v>0</v>
      </c>
      <c r="BI154" s="204">
        <f>IF(O154="nulová",K154,0)</f>
        <v>0</v>
      </c>
      <c r="BJ154" s="14" t="s">
        <v>82</v>
      </c>
      <c r="BK154" s="204">
        <f>ROUND(P154*H154,2)</f>
        <v>0</v>
      </c>
      <c r="BL154" s="14" t="s">
        <v>82</v>
      </c>
      <c r="BM154" s="203" t="s">
        <v>325</v>
      </c>
    </row>
    <row r="155" spans="1:65" s="2" customFormat="1" ht="19.5">
      <c r="A155" s="30"/>
      <c r="B155" s="31"/>
      <c r="C155" s="32"/>
      <c r="D155" s="205" t="s">
        <v>129</v>
      </c>
      <c r="E155" s="32"/>
      <c r="F155" s="206" t="s">
        <v>324</v>
      </c>
      <c r="G155" s="32"/>
      <c r="H155" s="32"/>
      <c r="I155" s="111"/>
      <c r="J155" s="111"/>
      <c r="K155" s="32"/>
      <c r="L155" s="32"/>
      <c r="M155" s="35"/>
      <c r="N155" s="207"/>
      <c r="O155" s="208"/>
      <c r="P155" s="66"/>
      <c r="Q155" s="66"/>
      <c r="R155" s="66"/>
      <c r="S155" s="66"/>
      <c r="T155" s="66"/>
      <c r="U155" s="66"/>
      <c r="V155" s="66"/>
      <c r="W155" s="66"/>
      <c r="X155" s="67"/>
      <c r="Y155" s="30"/>
      <c r="Z155" s="30"/>
      <c r="AA155" s="30"/>
      <c r="AB155" s="30"/>
      <c r="AC155" s="30"/>
      <c r="AD155" s="30"/>
      <c r="AE155" s="30"/>
      <c r="AT155" s="14" t="s">
        <v>129</v>
      </c>
      <c r="AU155" s="14" t="s">
        <v>74</v>
      </c>
    </row>
    <row r="156" spans="1:65" s="12" customFormat="1" ht="25.9" customHeight="1">
      <c r="B156" s="209"/>
      <c r="C156" s="210"/>
      <c r="D156" s="211" t="s">
        <v>73</v>
      </c>
      <c r="E156" s="212" t="s">
        <v>163</v>
      </c>
      <c r="F156" s="212" t="s">
        <v>164</v>
      </c>
      <c r="G156" s="210"/>
      <c r="H156" s="210"/>
      <c r="I156" s="213"/>
      <c r="J156" s="213"/>
      <c r="K156" s="214">
        <f>BK156</f>
        <v>0</v>
      </c>
      <c r="L156" s="210"/>
      <c r="M156" s="215"/>
      <c r="N156" s="216"/>
      <c r="O156" s="217"/>
      <c r="P156" s="217"/>
      <c r="Q156" s="218">
        <f>Q157</f>
        <v>0</v>
      </c>
      <c r="R156" s="218">
        <f>R157</f>
        <v>0</v>
      </c>
      <c r="S156" s="217"/>
      <c r="T156" s="219">
        <f>T157</f>
        <v>0</v>
      </c>
      <c r="U156" s="217"/>
      <c r="V156" s="219">
        <f>V157</f>
        <v>0</v>
      </c>
      <c r="W156" s="217"/>
      <c r="X156" s="220">
        <f>X157</f>
        <v>0</v>
      </c>
      <c r="AR156" s="221" t="s">
        <v>82</v>
      </c>
      <c r="AT156" s="222" t="s">
        <v>73</v>
      </c>
      <c r="AU156" s="222" t="s">
        <v>74</v>
      </c>
      <c r="AY156" s="221" t="s">
        <v>127</v>
      </c>
      <c r="BK156" s="223">
        <f>BK157</f>
        <v>0</v>
      </c>
    </row>
    <row r="157" spans="1:65" s="12" customFormat="1" ht="22.9" customHeight="1">
      <c r="B157" s="209"/>
      <c r="C157" s="210"/>
      <c r="D157" s="211" t="s">
        <v>73</v>
      </c>
      <c r="E157" s="224" t="s">
        <v>142</v>
      </c>
      <c r="F157" s="224" t="s">
        <v>165</v>
      </c>
      <c r="G157" s="210"/>
      <c r="H157" s="210"/>
      <c r="I157" s="213"/>
      <c r="J157" s="213"/>
      <c r="K157" s="225">
        <f>BK157</f>
        <v>0</v>
      </c>
      <c r="L157" s="210"/>
      <c r="M157" s="215"/>
      <c r="N157" s="216"/>
      <c r="O157" s="217"/>
      <c r="P157" s="217"/>
      <c r="Q157" s="218">
        <f>SUM(Q158:Q169)</f>
        <v>0</v>
      </c>
      <c r="R157" s="218">
        <f>SUM(R158:R169)</f>
        <v>0</v>
      </c>
      <c r="S157" s="217"/>
      <c r="T157" s="219">
        <f>SUM(T158:T169)</f>
        <v>0</v>
      </c>
      <c r="U157" s="217"/>
      <c r="V157" s="219">
        <f>SUM(V158:V169)</f>
        <v>0</v>
      </c>
      <c r="W157" s="217"/>
      <c r="X157" s="220">
        <f>SUM(X158:X169)</f>
        <v>0</v>
      </c>
      <c r="AR157" s="221" t="s">
        <v>82</v>
      </c>
      <c r="AT157" s="222" t="s">
        <v>73</v>
      </c>
      <c r="AU157" s="222" t="s">
        <v>82</v>
      </c>
      <c r="AY157" s="221" t="s">
        <v>127</v>
      </c>
      <c r="BK157" s="223">
        <f>SUM(BK158:BK169)</f>
        <v>0</v>
      </c>
    </row>
    <row r="158" spans="1:65" s="2" customFormat="1" ht="16.5" customHeight="1">
      <c r="A158" s="30"/>
      <c r="B158" s="31"/>
      <c r="C158" s="226" t="s">
        <v>166</v>
      </c>
      <c r="D158" s="226" t="s">
        <v>167</v>
      </c>
      <c r="E158" s="227" t="s">
        <v>168</v>
      </c>
      <c r="F158" s="228" t="s">
        <v>169</v>
      </c>
      <c r="G158" s="229" t="s">
        <v>170</v>
      </c>
      <c r="H158" s="230">
        <v>8</v>
      </c>
      <c r="I158" s="231"/>
      <c r="J158" s="231"/>
      <c r="K158" s="232">
        <f>ROUND(P158*H158,2)</f>
        <v>0</v>
      </c>
      <c r="L158" s="233"/>
      <c r="M158" s="35"/>
      <c r="N158" s="234" t="s">
        <v>1</v>
      </c>
      <c r="O158" s="199" t="s">
        <v>37</v>
      </c>
      <c r="P158" s="200">
        <f>I158+J158</f>
        <v>0</v>
      </c>
      <c r="Q158" s="200">
        <f>ROUND(I158*H158,2)</f>
        <v>0</v>
      </c>
      <c r="R158" s="200">
        <f>ROUND(J158*H158,2)</f>
        <v>0</v>
      </c>
      <c r="S158" s="66"/>
      <c r="T158" s="201">
        <f>S158*H158</f>
        <v>0</v>
      </c>
      <c r="U158" s="201">
        <v>0</v>
      </c>
      <c r="V158" s="201">
        <f>U158*H158</f>
        <v>0</v>
      </c>
      <c r="W158" s="201">
        <v>0</v>
      </c>
      <c r="X158" s="202">
        <f>W158*H158</f>
        <v>0</v>
      </c>
      <c r="Y158" s="30"/>
      <c r="Z158" s="30"/>
      <c r="AA158" s="30"/>
      <c r="AB158" s="30"/>
      <c r="AC158" s="30"/>
      <c r="AD158" s="30"/>
      <c r="AE158" s="30"/>
      <c r="AR158" s="203" t="s">
        <v>82</v>
      </c>
      <c r="AT158" s="203" t="s">
        <v>167</v>
      </c>
      <c r="AU158" s="203" t="s">
        <v>84</v>
      </c>
      <c r="AY158" s="14" t="s">
        <v>127</v>
      </c>
      <c r="BE158" s="204">
        <f>IF(O158="základní",K158,0)</f>
        <v>0</v>
      </c>
      <c r="BF158" s="204">
        <f>IF(O158="snížená",K158,0)</f>
        <v>0</v>
      </c>
      <c r="BG158" s="204">
        <f>IF(O158="zákl. přenesená",K158,0)</f>
        <v>0</v>
      </c>
      <c r="BH158" s="204">
        <f>IF(O158="sníž. přenesená",K158,0)</f>
        <v>0</v>
      </c>
      <c r="BI158" s="204">
        <f>IF(O158="nulová",K158,0)</f>
        <v>0</v>
      </c>
      <c r="BJ158" s="14" t="s">
        <v>82</v>
      </c>
      <c r="BK158" s="204">
        <f>ROUND(P158*H158,2)</f>
        <v>0</v>
      </c>
      <c r="BL158" s="14" t="s">
        <v>82</v>
      </c>
      <c r="BM158" s="203" t="s">
        <v>326</v>
      </c>
    </row>
    <row r="159" spans="1:65" s="2" customFormat="1" ht="39">
      <c r="A159" s="30"/>
      <c r="B159" s="31"/>
      <c r="C159" s="32"/>
      <c r="D159" s="205" t="s">
        <v>129</v>
      </c>
      <c r="E159" s="32"/>
      <c r="F159" s="206" t="s">
        <v>327</v>
      </c>
      <c r="G159" s="32"/>
      <c r="H159" s="32"/>
      <c r="I159" s="111"/>
      <c r="J159" s="111"/>
      <c r="K159" s="32"/>
      <c r="L159" s="32"/>
      <c r="M159" s="35"/>
      <c r="N159" s="207"/>
      <c r="O159" s="208"/>
      <c r="P159" s="66"/>
      <c r="Q159" s="66"/>
      <c r="R159" s="66"/>
      <c r="S159" s="66"/>
      <c r="T159" s="66"/>
      <c r="U159" s="66"/>
      <c r="V159" s="66"/>
      <c r="W159" s="66"/>
      <c r="X159" s="67"/>
      <c r="Y159" s="30"/>
      <c r="Z159" s="30"/>
      <c r="AA159" s="30"/>
      <c r="AB159" s="30"/>
      <c r="AC159" s="30"/>
      <c r="AD159" s="30"/>
      <c r="AE159" s="30"/>
      <c r="AT159" s="14" t="s">
        <v>129</v>
      </c>
      <c r="AU159" s="14" t="s">
        <v>84</v>
      </c>
    </row>
    <row r="160" spans="1:65" s="2" customFormat="1" ht="29.25">
      <c r="A160" s="30"/>
      <c r="B160" s="31"/>
      <c r="C160" s="32"/>
      <c r="D160" s="205" t="s">
        <v>173</v>
      </c>
      <c r="E160" s="32"/>
      <c r="F160" s="235" t="s">
        <v>174</v>
      </c>
      <c r="G160" s="32"/>
      <c r="H160" s="32"/>
      <c r="I160" s="111"/>
      <c r="J160" s="111"/>
      <c r="K160" s="32"/>
      <c r="L160" s="32"/>
      <c r="M160" s="35"/>
      <c r="N160" s="207"/>
      <c r="O160" s="208"/>
      <c r="P160" s="66"/>
      <c r="Q160" s="66"/>
      <c r="R160" s="66"/>
      <c r="S160" s="66"/>
      <c r="T160" s="66"/>
      <c r="U160" s="66"/>
      <c r="V160" s="66"/>
      <c r="W160" s="66"/>
      <c r="X160" s="67"/>
      <c r="Y160" s="30"/>
      <c r="Z160" s="30"/>
      <c r="AA160" s="30"/>
      <c r="AB160" s="30"/>
      <c r="AC160" s="30"/>
      <c r="AD160" s="30"/>
      <c r="AE160" s="30"/>
      <c r="AT160" s="14" t="s">
        <v>173</v>
      </c>
      <c r="AU160" s="14" t="s">
        <v>84</v>
      </c>
    </row>
    <row r="161" spans="1:65" s="2" customFormat="1" ht="16.5" customHeight="1">
      <c r="A161" s="30"/>
      <c r="B161" s="31"/>
      <c r="C161" s="226" t="s">
        <v>223</v>
      </c>
      <c r="D161" s="226" t="s">
        <v>167</v>
      </c>
      <c r="E161" s="227" t="s">
        <v>176</v>
      </c>
      <c r="F161" s="228" t="s">
        <v>177</v>
      </c>
      <c r="G161" s="229" t="s">
        <v>178</v>
      </c>
      <c r="H161" s="230">
        <v>10</v>
      </c>
      <c r="I161" s="231"/>
      <c r="J161" s="231"/>
      <c r="K161" s="232">
        <f>ROUND(P161*H161,2)</f>
        <v>0</v>
      </c>
      <c r="L161" s="233"/>
      <c r="M161" s="35"/>
      <c r="N161" s="234" t="s">
        <v>1</v>
      </c>
      <c r="O161" s="199" t="s">
        <v>37</v>
      </c>
      <c r="P161" s="200">
        <f>I161+J161</f>
        <v>0</v>
      </c>
      <c r="Q161" s="200">
        <f>ROUND(I161*H161,2)</f>
        <v>0</v>
      </c>
      <c r="R161" s="200">
        <f>ROUND(J161*H161,2)</f>
        <v>0</v>
      </c>
      <c r="S161" s="66"/>
      <c r="T161" s="201">
        <f>S161*H161</f>
        <v>0</v>
      </c>
      <c r="U161" s="201">
        <v>0</v>
      </c>
      <c r="V161" s="201">
        <f>U161*H161</f>
        <v>0</v>
      </c>
      <c r="W161" s="201">
        <v>0</v>
      </c>
      <c r="X161" s="202">
        <f>W161*H161</f>
        <v>0</v>
      </c>
      <c r="Y161" s="30"/>
      <c r="Z161" s="30"/>
      <c r="AA161" s="30"/>
      <c r="AB161" s="30"/>
      <c r="AC161" s="30"/>
      <c r="AD161" s="30"/>
      <c r="AE161" s="30"/>
      <c r="AR161" s="203" t="s">
        <v>82</v>
      </c>
      <c r="AT161" s="203" t="s">
        <v>167</v>
      </c>
      <c r="AU161" s="203" t="s">
        <v>84</v>
      </c>
      <c r="AY161" s="14" t="s">
        <v>127</v>
      </c>
      <c r="BE161" s="204">
        <f>IF(O161="základní",K161,0)</f>
        <v>0</v>
      </c>
      <c r="BF161" s="204">
        <f>IF(O161="snížená",K161,0)</f>
        <v>0</v>
      </c>
      <c r="BG161" s="204">
        <f>IF(O161="zákl. přenesená",K161,0)</f>
        <v>0</v>
      </c>
      <c r="BH161" s="204">
        <f>IF(O161="sníž. přenesená",K161,0)</f>
        <v>0</v>
      </c>
      <c r="BI161" s="204">
        <f>IF(O161="nulová",K161,0)</f>
        <v>0</v>
      </c>
      <c r="BJ161" s="14" t="s">
        <v>82</v>
      </c>
      <c r="BK161" s="204">
        <f>ROUND(P161*H161,2)</f>
        <v>0</v>
      </c>
      <c r="BL161" s="14" t="s">
        <v>82</v>
      </c>
      <c r="BM161" s="203" t="s">
        <v>328</v>
      </c>
    </row>
    <row r="162" spans="1:65" s="2" customFormat="1" ht="29.25">
      <c r="A162" s="30"/>
      <c r="B162" s="31"/>
      <c r="C162" s="32"/>
      <c r="D162" s="205" t="s">
        <v>129</v>
      </c>
      <c r="E162" s="32"/>
      <c r="F162" s="206" t="s">
        <v>180</v>
      </c>
      <c r="G162" s="32"/>
      <c r="H162" s="32"/>
      <c r="I162" s="111"/>
      <c r="J162" s="111"/>
      <c r="K162" s="32"/>
      <c r="L162" s="32"/>
      <c r="M162" s="35"/>
      <c r="N162" s="207"/>
      <c r="O162" s="208"/>
      <c r="P162" s="66"/>
      <c r="Q162" s="66"/>
      <c r="R162" s="66"/>
      <c r="S162" s="66"/>
      <c r="T162" s="66"/>
      <c r="U162" s="66"/>
      <c r="V162" s="66"/>
      <c r="W162" s="66"/>
      <c r="X162" s="67"/>
      <c r="Y162" s="30"/>
      <c r="Z162" s="30"/>
      <c r="AA162" s="30"/>
      <c r="AB162" s="30"/>
      <c r="AC162" s="30"/>
      <c r="AD162" s="30"/>
      <c r="AE162" s="30"/>
      <c r="AT162" s="14" t="s">
        <v>129</v>
      </c>
      <c r="AU162" s="14" t="s">
        <v>84</v>
      </c>
    </row>
    <row r="163" spans="1:65" s="2" customFormat="1" ht="39">
      <c r="A163" s="30"/>
      <c r="B163" s="31"/>
      <c r="C163" s="32"/>
      <c r="D163" s="205" t="s">
        <v>173</v>
      </c>
      <c r="E163" s="32"/>
      <c r="F163" s="235" t="s">
        <v>181</v>
      </c>
      <c r="G163" s="32"/>
      <c r="H163" s="32"/>
      <c r="I163" s="111"/>
      <c r="J163" s="111"/>
      <c r="K163" s="32"/>
      <c r="L163" s="32"/>
      <c r="M163" s="35"/>
      <c r="N163" s="207"/>
      <c r="O163" s="208"/>
      <c r="P163" s="66"/>
      <c r="Q163" s="66"/>
      <c r="R163" s="66"/>
      <c r="S163" s="66"/>
      <c r="T163" s="66"/>
      <c r="U163" s="66"/>
      <c r="V163" s="66"/>
      <c r="W163" s="66"/>
      <c r="X163" s="67"/>
      <c r="Y163" s="30"/>
      <c r="Z163" s="30"/>
      <c r="AA163" s="30"/>
      <c r="AB163" s="30"/>
      <c r="AC163" s="30"/>
      <c r="AD163" s="30"/>
      <c r="AE163" s="30"/>
      <c r="AT163" s="14" t="s">
        <v>173</v>
      </c>
      <c r="AU163" s="14" t="s">
        <v>84</v>
      </c>
    </row>
    <row r="164" spans="1:65" s="2" customFormat="1" ht="24" customHeight="1">
      <c r="A164" s="30"/>
      <c r="B164" s="31"/>
      <c r="C164" s="226" t="s">
        <v>8</v>
      </c>
      <c r="D164" s="226" t="s">
        <v>167</v>
      </c>
      <c r="E164" s="227" t="s">
        <v>183</v>
      </c>
      <c r="F164" s="228" t="s">
        <v>184</v>
      </c>
      <c r="G164" s="229" t="s">
        <v>185</v>
      </c>
      <c r="H164" s="230">
        <v>8</v>
      </c>
      <c r="I164" s="231"/>
      <c r="J164" s="231"/>
      <c r="K164" s="232">
        <f>ROUND(P164*H164,2)</f>
        <v>0</v>
      </c>
      <c r="L164" s="233"/>
      <c r="M164" s="35"/>
      <c r="N164" s="234" t="s">
        <v>1</v>
      </c>
      <c r="O164" s="199" t="s">
        <v>37</v>
      </c>
      <c r="P164" s="200">
        <f>I164+J164</f>
        <v>0</v>
      </c>
      <c r="Q164" s="200">
        <f>ROUND(I164*H164,2)</f>
        <v>0</v>
      </c>
      <c r="R164" s="200">
        <f>ROUND(J164*H164,2)</f>
        <v>0</v>
      </c>
      <c r="S164" s="66"/>
      <c r="T164" s="201">
        <f>S164*H164</f>
        <v>0</v>
      </c>
      <c r="U164" s="201">
        <v>0</v>
      </c>
      <c r="V164" s="201">
        <f>U164*H164</f>
        <v>0</v>
      </c>
      <c r="W164" s="201">
        <v>0</v>
      </c>
      <c r="X164" s="202">
        <f>W164*H164</f>
        <v>0</v>
      </c>
      <c r="Y164" s="30"/>
      <c r="Z164" s="30"/>
      <c r="AA164" s="30"/>
      <c r="AB164" s="30"/>
      <c r="AC164" s="30"/>
      <c r="AD164" s="30"/>
      <c r="AE164" s="30"/>
      <c r="AR164" s="203" t="s">
        <v>82</v>
      </c>
      <c r="AT164" s="203" t="s">
        <v>167</v>
      </c>
      <c r="AU164" s="203" t="s">
        <v>84</v>
      </c>
      <c r="AY164" s="14" t="s">
        <v>127</v>
      </c>
      <c r="BE164" s="204">
        <f>IF(O164="základní",K164,0)</f>
        <v>0</v>
      </c>
      <c r="BF164" s="204">
        <f>IF(O164="snížená",K164,0)</f>
        <v>0</v>
      </c>
      <c r="BG164" s="204">
        <f>IF(O164="zákl. přenesená",K164,0)</f>
        <v>0</v>
      </c>
      <c r="BH164" s="204">
        <f>IF(O164="sníž. přenesená",K164,0)</f>
        <v>0</v>
      </c>
      <c r="BI164" s="204">
        <f>IF(O164="nulová",K164,0)</f>
        <v>0</v>
      </c>
      <c r="BJ164" s="14" t="s">
        <v>82</v>
      </c>
      <c r="BK164" s="204">
        <f>ROUND(P164*H164,2)</f>
        <v>0</v>
      </c>
      <c r="BL164" s="14" t="s">
        <v>82</v>
      </c>
      <c r="BM164" s="203" t="s">
        <v>329</v>
      </c>
    </row>
    <row r="165" spans="1:65" s="2" customFormat="1" ht="58.5">
      <c r="A165" s="30"/>
      <c r="B165" s="31"/>
      <c r="C165" s="32"/>
      <c r="D165" s="205" t="s">
        <v>129</v>
      </c>
      <c r="E165" s="32"/>
      <c r="F165" s="206" t="s">
        <v>330</v>
      </c>
      <c r="G165" s="32"/>
      <c r="H165" s="32"/>
      <c r="I165" s="111"/>
      <c r="J165" s="111"/>
      <c r="K165" s="32"/>
      <c r="L165" s="32"/>
      <c r="M165" s="35"/>
      <c r="N165" s="207"/>
      <c r="O165" s="208"/>
      <c r="P165" s="66"/>
      <c r="Q165" s="66"/>
      <c r="R165" s="66"/>
      <c r="S165" s="66"/>
      <c r="T165" s="66"/>
      <c r="U165" s="66"/>
      <c r="V165" s="66"/>
      <c r="W165" s="66"/>
      <c r="X165" s="67"/>
      <c r="Y165" s="30"/>
      <c r="Z165" s="30"/>
      <c r="AA165" s="30"/>
      <c r="AB165" s="30"/>
      <c r="AC165" s="30"/>
      <c r="AD165" s="30"/>
      <c r="AE165" s="30"/>
      <c r="AT165" s="14" t="s">
        <v>129</v>
      </c>
      <c r="AU165" s="14" t="s">
        <v>84</v>
      </c>
    </row>
    <row r="166" spans="1:65" s="2" customFormat="1" ht="48.75">
      <c r="A166" s="30"/>
      <c r="B166" s="31"/>
      <c r="C166" s="32"/>
      <c r="D166" s="205" t="s">
        <v>173</v>
      </c>
      <c r="E166" s="32"/>
      <c r="F166" s="235" t="s">
        <v>188</v>
      </c>
      <c r="G166" s="32"/>
      <c r="H166" s="32"/>
      <c r="I166" s="111"/>
      <c r="J166" s="111"/>
      <c r="K166" s="32"/>
      <c r="L166" s="32"/>
      <c r="M166" s="35"/>
      <c r="N166" s="207"/>
      <c r="O166" s="208"/>
      <c r="P166" s="66"/>
      <c r="Q166" s="66"/>
      <c r="R166" s="66"/>
      <c r="S166" s="66"/>
      <c r="T166" s="66"/>
      <c r="U166" s="66"/>
      <c r="V166" s="66"/>
      <c r="W166" s="66"/>
      <c r="X166" s="67"/>
      <c r="Y166" s="30"/>
      <c r="Z166" s="30"/>
      <c r="AA166" s="30"/>
      <c r="AB166" s="30"/>
      <c r="AC166" s="30"/>
      <c r="AD166" s="30"/>
      <c r="AE166" s="30"/>
      <c r="AT166" s="14" t="s">
        <v>173</v>
      </c>
      <c r="AU166" s="14" t="s">
        <v>84</v>
      </c>
    </row>
    <row r="167" spans="1:65" s="2" customFormat="1" ht="16.5" customHeight="1">
      <c r="A167" s="30"/>
      <c r="B167" s="31"/>
      <c r="C167" s="226" t="s">
        <v>232</v>
      </c>
      <c r="D167" s="226" t="s">
        <v>167</v>
      </c>
      <c r="E167" s="227" t="s">
        <v>190</v>
      </c>
      <c r="F167" s="228" t="s">
        <v>191</v>
      </c>
      <c r="G167" s="229" t="s">
        <v>185</v>
      </c>
      <c r="H167" s="230">
        <v>8</v>
      </c>
      <c r="I167" s="231"/>
      <c r="J167" s="231"/>
      <c r="K167" s="232">
        <f>ROUND(P167*H167,2)</f>
        <v>0</v>
      </c>
      <c r="L167" s="233"/>
      <c r="M167" s="35"/>
      <c r="N167" s="234" t="s">
        <v>1</v>
      </c>
      <c r="O167" s="199" t="s">
        <v>37</v>
      </c>
      <c r="P167" s="200">
        <f>I167+J167</f>
        <v>0</v>
      </c>
      <c r="Q167" s="200">
        <f>ROUND(I167*H167,2)</f>
        <v>0</v>
      </c>
      <c r="R167" s="200">
        <f>ROUND(J167*H167,2)</f>
        <v>0</v>
      </c>
      <c r="S167" s="66"/>
      <c r="T167" s="201">
        <f>S167*H167</f>
        <v>0</v>
      </c>
      <c r="U167" s="201">
        <v>0</v>
      </c>
      <c r="V167" s="201">
        <f>U167*H167</f>
        <v>0</v>
      </c>
      <c r="W167" s="201">
        <v>0</v>
      </c>
      <c r="X167" s="202">
        <f>W167*H167</f>
        <v>0</v>
      </c>
      <c r="Y167" s="30"/>
      <c r="Z167" s="30"/>
      <c r="AA167" s="30"/>
      <c r="AB167" s="30"/>
      <c r="AC167" s="30"/>
      <c r="AD167" s="30"/>
      <c r="AE167" s="30"/>
      <c r="AR167" s="203" t="s">
        <v>82</v>
      </c>
      <c r="AT167" s="203" t="s">
        <v>167</v>
      </c>
      <c r="AU167" s="203" t="s">
        <v>84</v>
      </c>
      <c r="AY167" s="14" t="s">
        <v>127</v>
      </c>
      <c r="BE167" s="204">
        <f>IF(O167="základní",K167,0)</f>
        <v>0</v>
      </c>
      <c r="BF167" s="204">
        <f>IF(O167="snížená",K167,0)</f>
        <v>0</v>
      </c>
      <c r="BG167" s="204">
        <f>IF(O167="zákl. přenesená",K167,0)</f>
        <v>0</v>
      </c>
      <c r="BH167" s="204">
        <f>IF(O167="sníž. přenesená",K167,0)</f>
        <v>0</v>
      </c>
      <c r="BI167" s="204">
        <f>IF(O167="nulová",K167,0)</f>
        <v>0</v>
      </c>
      <c r="BJ167" s="14" t="s">
        <v>82</v>
      </c>
      <c r="BK167" s="204">
        <f>ROUND(P167*H167,2)</f>
        <v>0</v>
      </c>
      <c r="BL167" s="14" t="s">
        <v>82</v>
      </c>
      <c r="BM167" s="203" t="s">
        <v>331</v>
      </c>
    </row>
    <row r="168" spans="1:65" s="2" customFormat="1" ht="48.75">
      <c r="A168" s="30"/>
      <c r="B168" s="31"/>
      <c r="C168" s="32"/>
      <c r="D168" s="205" t="s">
        <v>129</v>
      </c>
      <c r="E168" s="32"/>
      <c r="F168" s="206" t="s">
        <v>193</v>
      </c>
      <c r="G168" s="32"/>
      <c r="H168" s="32"/>
      <c r="I168" s="111"/>
      <c r="J168" s="111"/>
      <c r="K168" s="32"/>
      <c r="L168" s="32"/>
      <c r="M168" s="35"/>
      <c r="N168" s="207"/>
      <c r="O168" s="208"/>
      <c r="P168" s="66"/>
      <c r="Q168" s="66"/>
      <c r="R168" s="66"/>
      <c r="S168" s="66"/>
      <c r="T168" s="66"/>
      <c r="U168" s="66"/>
      <c r="V168" s="66"/>
      <c r="W168" s="66"/>
      <c r="X168" s="67"/>
      <c r="Y168" s="30"/>
      <c r="Z168" s="30"/>
      <c r="AA168" s="30"/>
      <c r="AB168" s="30"/>
      <c r="AC168" s="30"/>
      <c r="AD168" s="30"/>
      <c r="AE168" s="30"/>
      <c r="AT168" s="14" t="s">
        <v>129</v>
      </c>
      <c r="AU168" s="14" t="s">
        <v>84</v>
      </c>
    </row>
    <row r="169" spans="1:65" s="2" customFormat="1" ht="48.75">
      <c r="A169" s="30"/>
      <c r="B169" s="31"/>
      <c r="C169" s="32"/>
      <c r="D169" s="205" t="s">
        <v>173</v>
      </c>
      <c r="E169" s="32"/>
      <c r="F169" s="235" t="s">
        <v>194</v>
      </c>
      <c r="G169" s="32"/>
      <c r="H169" s="32"/>
      <c r="I169" s="111"/>
      <c r="J169" s="111"/>
      <c r="K169" s="32"/>
      <c r="L169" s="32"/>
      <c r="M169" s="35"/>
      <c r="N169" s="207"/>
      <c r="O169" s="208"/>
      <c r="P169" s="66"/>
      <c r="Q169" s="66"/>
      <c r="R169" s="66"/>
      <c r="S169" s="66"/>
      <c r="T169" s="66"/>
      <c r="U169" s="66"/>
      <c r="V169" s="66"/>
      <c r="W169" s="66"/>
      <c r="X169" s="67"/>
      <c r="Y169" s="30"/>
      <c r="Z169" s="30"/>
      <c r="AA169" s="30"/>
      <c r="AB169" s="30"/>
      <c r="AC169" s="30"/>
      <c r="AD169" s="30"/>
      <c r="AE169" s="30"/>
      <c r="AT169" s="14" t="s">
        <v>173</v>
      </c>
      <c r="AU169" s="14" t="s">
        <v>84</v>
      </c>
    </row>
    <row r="170" spans="1:65" s="12" customFormat="1" ht="25.9" customHeight="1">
      <c r="B170" s="209"/>
      <c r="C170" s="210"/>
      <c r="D170" s="211" t="s">
        <v>73</v>
      </c>
      <c r="E170" s="212" t="s">
        <v>195</v>
      </c>
      <c r="F170" s="212" t="s">
        <v>196</v>
      </c>
      <c r="G170" s="210"/>
      <c r="H170" s="210"/>
      <c r="I170" s="213"/>
      <c r="J170" s="213"/>
      <c r="K170" s="214">
        <f>BK170</f>
        <v>0</v>
      </c>
      <c r="L170" s="210"/>
      <c r="M170" s="215"/>
      <c r="N170" s="216"/>
      <c r="O170" s="217"/>
      <c r="P170" s="217"/>
      <c r="Q170" s="218">
        <f>SUM(Q171:Q215)</f>
        <v>0</v>
      </c>
      <c r="R170" s="218">
        <f>SUM(R171:R215)</f>
        <v>0</v>
      </c>
      <c r="S170" s="217"/>
      <c r="T170" s="219">
        <f>SUM(T171:T215)</f>
        <v>0</v>
      </c>
      <c r="U170" s="217"/>
      <c r="V170" s="219">
        <f>SUM(V171:V215)</f>
        <v>0</v>
      </c>
      <c r="W170" s="217"/>
      <c r="X170" s="220">
        <f>SUM(X171:X215)</f>
        <v>0</v>
      </c>
      <c r="AR170" s="221" t="s">
        <v>138</v>
      </c>
      <c r="AT170" s="222" t="s">
        <v>73</v>
      </c>
      <c r="AU170" s="222" t="s">
        <v>74</v>
      </c>
      <c r="AY170" s="221" t="s">
        <v>127</v>
      </c>
      <c r="BK170" s="223">
        <f>SUM(BK171:BK215)</f>
        <v>0</v>
      </c>
    </row>
    <row r="171" spans="1:65" s="2" customFormat="1" ht="36" customHeight="1">
      <c r="A171" s="30"/>
      <c r="B171" s="31"/>
      <c r="C171" s="226" t="s">
        <v>236</v>
      </c>
      <c r="D171" s="226" t="s">
        <v>167</v>
      </c>
      <c r="E171" s="227" t="s">
        <v>332</v>
      </c>
      <c r="F171" s="228" t="s">
        <v>333</v>
      </c>
      <c r="G171" s="229" t="s">
        <v>126</v>
      </c>
      <c r="H171" s="230">
        <v>1</v>
      </c>
      <c r="I171" s="231"/>
      <c r="J171" s="231"/>
      <c r="K171" s="232">
        <f>ROUND(P171*H171,2)</f>
        <v>0</v>
      </c>
      <c r="L171" s="233"/>
      <c r="M171" s="35"/>
      <c r="N171" s="234" t="s">
        <v>1</v>
      </c>
      <c r="O171" s="199" t="s">
        <v>37</v>
      </c>
      <c r="P171" s="200">
        <f>I171+J171</f>
        <v>0</v>
      </c>
      <c r="Q171" s="200">
        <f>ROUND(I171*H171,2)</f>
        <v>0</v>
      </c>
      <c r="R171" s="200">
        <f>ROUND(J171*H171,2)</f>
        <v>0</v>
      </c>
      <c r="S171" s="66"/>
      <c r="T171" s="201">
        <f>S171*H171</f>
        <v>0</v>
      </c>
      <c r="U171" s="201">
        <v>0</v>
      </c>
      <c r="V171" s="201">
        <f>U171*H171</f>
        <v>0</v>
      </c>
      <c r="W171" s="201">
        <v>0</v>
      </c>
      <c r="X171" s="202">
        <f>W171*H171</f>
        <v>0</v>
      </c>
      <c r="Y171" s="30"/>
      <c r="Z171" s="30"/>
      <c r="AA171" s="30"/>
      <c r="AB171" s="30"/>
      <c r="AC171" s="30"/>
      <c r="AD171" s="30"/>
      <c r="AE171" s="30"/>
      <c r="AR171" s="203" t="s">
        <v>82</v>
      </c>
      <c r="AT171" s="203" t="s">
        <v>167</v>
      </c>
      <c r="AU171" s="203" t="s">
        <v>82</v>
      </c>
      <c r="AY171" s="14" t="s">
        <v>127</v>
      </c>
      <c r="BE171" s="204">
        <f>IF(O171="základní",K171,0)</f>
        <v>0</v>
      </c>
      <c r="BF171" s="204">
        <f>IF(O171="snížená",K171,0)</f>
        <v>0</v>
      </c>
      <c r="BG171" s="204">
        <f>IF(O171="zákl. přenesená",K171,0)</f>
        <v>0</v>
      </c>
      <c r="BH171" s="204">
        <f>IF(O171="sníž. přenesená",K171,0)</f>
        <v>0</v>
      </c>
      <c r="BI171" s="204">
        <f>IF(O171="nulová",K171,0)</f>
        <v>0</v>
      </c>
      <c r="BJ171" s="14" t="s">
        <v>82</v>
      </c>
      <c r="BK171" s="204">
        <f>ROUND(P171*H171,2)</f>
        <v>0</v>
      </c>
      <c r="BL171" s="14" t="s">
        <v>82</v>
      </c>
      <c r="BM171" s="203" t="s">
        <v>334</v>
      </c>
    </row>
    <row r="172" spans="1:65" s="2" customFormat="1" ht="19.5">
      <c r="A172" s="30"/>
      <c r="B172" s="31"/>
      <c r="C172" s="32"/>
      <c r="D172" s="205" t="s">
        <v>129</v>
      </c>
      <c r="E172" s="32"/>
      <c r="F172" s="206" t="s">
        <v>335</v>
      </c>
      <c r="G172" s="32"/>
      <c r="H172" s="32"/>
      <c r="I172" s="111"/>
      <c r="J172" s="111"/>
      <c r="K172" s="32"/>
      <c r="L172" s="32"/>
      <c r="M172" s="35"/>
      <c r="N172" s="207"/>
      <c r="O172" s="208"/>
      <c r="P172" s="66"/>
      <c r="Q172" s="66"/>
      <c r="R172" s="66"/>
      <c r="S172" s="66"/>
      <c r="T172" s="66"/>
      <c r="U172" s="66"/>
      <c r="V172" s="66"/>
      <c r="W172" s="66"/>
      <c r="X172" s="67"/>
      <c r="Y172" s="30"/>
      <c r="Z172" s="30"/>
      <c r="AA172" s="30"/>
      <c r="AB172" s="30"/>
      <c r="AC172" s="30"/>
      <c r="AD172" s="30"/>
      <c r="AE172" s="30"/>
      <c r="AT172" s="14" t="s">
        <v>129</v>
      </c>
      <c r="AU172" s="14" t="s">
        <v>82</v>
      </c>
    </row>
    <row r="173" spans="1:65" s="2" customFormat="1" ht="36" customHeight="1">
      <c r="A173" s="30"/>
      <c r="B173" s="31"/>
      <c r="C173" s="226" t="s">
        <v>241</v>
      </c>
      <c r="D173" s="226" t="s">
        <v>167</v>
      </c>
      <c r="E173" s="227" t="s">
        <v>336</v>
      </c>
      <c r="F173" s="228" t="s">
        <v>337</v>
      </c>
      <c r="G173" s="229" t="s">
        <v>126</v>
      </c>
      <c r="H173" s="230">
        <v>1</v>
      </c>
      <c r="I173" s="231"/>
      <c r="J173" s="231"/>
      <c r="K173" s="232">
        <f>ROUND(P173*H173,2)</f>
        <v>0</v>
      </c>
      <c r="L173" s="233"/>
      <c r="M173" s="35"/>
      <c r="N173" s="234" t="s">
        <v>1</v>
      </c>
      <c r="O173" s="199" t="s">
        <v>37</v>
      </c>
      <c r="P173" s="200">
        <f>I173+J173</f>
        <v>0</v>
      </c>
      <c r="Q173" s="200">
        <f>ROUND(I173*H173,2)</f>
        <v>0</v>
      </c>
      <c r="R173" s="200">
        <f>ROUND(J173*H173,2)</f>
        <v>0</v>
      </c>
      <c r="S173" s="66"/>
      <c r="T173" s="201">
        <f>S173*H173</f>
        <v>0</v>
      </c>
      <c r="U173" s="201">
        <v>0</v>
      </c>
      <c r="V173" s="201">
        <f>U173*H173</f>
        <v>0</v>
      </c>
      <c r="W173" s="201">
        <v>0</v>
      </c>
      <c r="X173" s="202">
        <f>W173*H173</f>
        <v>0</v>
      </c>
      <c r="Y173" s="30"/>
      <c r="Z173" s="30"/>
      <c r="AA173" s="30"/>
      <c r="AB173" s="30"/>
      <c r="AC173" s="30"/>
      <c r="AD173" s="30"/>
      <c r="AE173" s="30"/>
      <c r="AR173" s="203" t="s">
        <v>82</v>
      </c>
      <c r="AT173" s="203" t="s">
        <v>167</v>
      </c>
      <c r="AU173" s="203" t="s">
        <v>82</v>
      </c>
      <c r="AY173" s="14" t="s">
        <v>127</v>
      </c>
      <c r="BE173" s="204">
        <f>IF(O173="základní",K173,0)</f>
        <v>0</v>
      </c>
      <c r="BF173" s="204">
        <f>IF(O173="snížená",K173,0)</f>
        <v>0</v>
      </c>
      <c r="BG173" s="204">
        <f>IF(O173="zákl. přenesená",K173,0)</f>
        <v>0</v>
      </c>
      <c r="BH173" s="204">
        <f>IF(O173="sníž. přenesená",K173,0)</f>
        <v>0</v>
      </c>
      <c r="BI173" s="204">
        <f>IF(O173="nulová",K173,0)</f>
        <v>0</v>
      </c>
      <c r="BJ173" s="14" t="s">
        <v>82</v>
      </c>
      <c r="BK173" s="204">
        <f>ROUND(P173*H173,2)</f>
        <v>0</v>
      </c>
      <c r="BL173" s="14" t="s">
        <v>82</v>
      </c>
      <c r="BM173" s="203" t="s">
        <v>338</v>
      </c>
    </row>
    <row r="174" spans="1:65" s="2" customFormat="1" ht="19.5">
      <c r="A174" s="30"/>
      <c r="B174" s="31"/>
      <c r="C174" s="32"/>
      <c r="D174" s="205" t="s">
        <v>129</v>
      </c>
      <c r="E174" s="32"/>
      <c r="F174" s="206" t="s">
        <v>339</v>
      </c>
      <c r="G174" s="32"/>
      <c r="H174" s="32"/>
      <c r="I174" s="111"/>
      <c r="J174" s="111"/>
      <c r="K174" s="32"/>
      <c r="L174" s="32"/>
      <c r="M174" s="35"/>
      <c r="N174" s="207"/>
      <c r="O174" s="208"/>
      <c r="P174" s="66"/>
      <c r="Q174" s="66"/>
      <c r="R174" s="66"/>
      <c r="S174" s="66"/>
      <c r="T174" s="66"/>
      <c r="U174" s="66"/>
      <c r="V174" s="66"/>
      <c r="W174" s="66"/>
      <c r="X174" s="67"/>
      <c r="Y174" s="30"/>
      <c r="Z174" s="30"/>
      <c r="AA174" s="30"/>
      <c r="AB174" s="30"/>
      <c r="AC174" s="30"/>
      <c r="AD174" s="30"/>
      <c r="AE174" s="30"/>
      <c r="AT174" s="14" t="s">
        <v>129</v>
      </c>
      <c r="AU174" s="14" t="s">
        <v>82</v>
      </c>
    </row>
    <row r="175" spans="1:65" s="2" customFormat="1" ht="24" customHeight="1">
      <c r="A175" s="30"/>
      <c r="B175" s="31"/>
      <c r="C175" s="226" t="s">
        <v>245</v>
      </c>
      <c r="D175" s="226" t="s">
        <v>167</v>
      </c>
      <c r="E175" s="227" t="s">
        <v>340</v>
      </c>
      <c r="F175" s="228" t="s">
        <v>341</v>
      </c>
      <c r="G175" s="229" t="s">
        <v>126</v>
      </c>
      <c r="H175" s="230">
        <v>1</v>
      </c>
      <c r="I175" s="231"/>
      <c r="J175" s="231"/>
      <c r="K175" s="232">
        <f>ROUND(P175*H175,2)</f>
        <v>0</v>
      </c>
      <c r="L175" s="233"/>
      <c r="M175" s="35"/>
      <c r="N175" s="234" t="s">
        <v>1</v>
      </c>
      <c r="O175" s="199" t="s">
        <v>37</v>
      </c>
      <c r="P175" s="200">
        <f>I175+J175</f>
        <v>0</v>
      </c>
      <c r="Q175" s="200">
        <f>ROUND(I175*H175,2)</f>
        <v>0</v>
      </c>
      <c r="R175" s="200">
        <f>ROUND(J175*H175,2)</f>
        <v>0</v>
      </c>
      <c r="S175" s="66"/>
      <c r="T175" s="201">
        <f>S175*H175</f>
        <v>0</v>
      </c>
      <c r="U175" s="201">
        <v>0</v>
      </c>
      <c r="V175" s="201">
        <f>U175*H175</f>
        <v>0</v>
      </c>
      <c r="W175" s="201">
        <v>0</v>
      </c>
      <c r="X175" s="202">
        <f>W175*H175</f>
        <v>0</v>
      </c>
      <c r="Y175" s="30"/>
      <c r="Z175" s="30"/>
      <c r="AA175" s="30"/>
      <c r="AB175" s="30"/>
      <c r="AC175" s="30"/>
      <c r="AD175" s="30"/>
      <c r="AE175" s="30"/>
      <c r="AR175" s="203" t="s">
        <v>82</v>
      </c>
      <c r="AT175" s="203" t="s">
        <v>167</v>
      </c>
      <c r="AU175" s="203" t="s">
        <v>82</v>
      </c>
      <c r="AY175" s="14" t="s">
        <v>127</v>
      </c>
      <c r="BE175" s="204">
        <f>IF(O175="základní",K175,0)</f>
        <v>0</v>
      </c>
      <c r="BF175" s="204">
        <f>IF(O175="snížená",K175,0)</f>
        <v>0</v>
      </c>
      <c r="BG175" s="204">
        <f>IF(O175="zákl. přenesená",K175,0)</f>
        <v>0</v>
      </c>
      <c r="BH175" s="204">
        <f>IF(O175="sníž. přenesená",K175,0)</f>
        <v>0</v>
      </c>
      <c r="BI175" s="204">
        <f>IF(O175="nulová",K175,0)</f>
        <v>0</v>
      </c>
      <c r="BJ175" s="14" t="s">
        <v>82</v>
      </c>
      <c r="BK175" s="204">
        <f>ROUND(P175*H175,2)</f>
        <v>0</v>
      </c>
      <c r="BL175" s="14" t="s">
        <v>82</v>
      </c>
      <c r="BM175" s="203" t="s">
        <v>342</v>
      </c>
    </row>
    <row r="176" spans="1:65" s="2" customFormat="1" ht="19.5">
      <c r="A176" s="30"/>
      <c r="B176" s="31"/>
      <c r="C176" s="32"/>
      <c r="D176" s="205" t="s">
        <v>129</v>
      </c>
      <c r="E176" s="32"/>
      <c r="F176" s="206" t="s">
        <v>343</v>
      </c>
      <c r="G176" s="32"/>
      <c r="H176" s="32"/>
      <c r="I176" s="111"/>
      <c r="J176" s="111"/>
      <c r="K176" s="32"/>
      <c r="L176" s="32"/>
      <c r="M176" s="35"/>
      <c r="N176" s="207"/>
      <c r="O176" s="208"/>
      <c r="P176" s="66"/>
      <c r="Q176" s="66"/>
      <c r="R176" s="66"/>
      <c r="S176" s="66"/>
      <c r="T176" s="66"/>
      <c r="U176" s="66"/>
      <c r="V176" s="66"/>
      <c r="W176" s="66"/>
      <c r="X176" s="67"/>
      <c r="Y176" s="30"/>
      <c r="Z176" s="30"/>
      <c r="AA176" s="30"/>
      <c r="AB176" s="30"/>
      <c r="AC176" s="30"/>
      <c r="AD176" s="30"/>
      <c r="AE176" s="30"/>
      <c r="AT176" s="14" t="s">
        <v>129</v>
      </c>
      <c r="AU176" s="14" t="s">
        <v>82</v>
      </c>
    </row>
    <row r="177" spans="1:65" s="2" customFormat="1" ht="24" customHeight="1">
      <c r="A177" s="30"/>
      <c r="B177" s="31"/>
      <c r="C177" s="226" t="s">
        <v>250</v>
      </c>
      <c r="D177" s="226" t="s">
        <v>167</v>
      </c>
      <c r="E177" s="227" t="s">
        <v>344</v>
      </c>
      <c r="F177" s="228" t="s">
        <v>345</v>
      </c>
      <c r="G177" s="229" t="s">
        <v>126</v>
      </c>
      <c r="H177" s="230">
        <v>1</v>
      </c>
      <c r="I177" s="231"/>
      <c r="J177" s="231"/>
      <c r="K177" s="232">
        <f>ROUND(P177*H177,2)</f>
        <v>0</v>
      </c>
      <c r="L177" s="233"/>
      <c r="M177" s="35"/>
      <c r="N177" s="234" t="s">
        <v>1</v>
      </c>
      <c r="O177" s="199" t="s">
        <v>37</v>
      </c>
      <c r="P177" s="200">
        <f>I177+J177</f>
        <v>0</v>
      </c>
      <c r="Q177" s="200">
        <f>ROUND(I177*H177,2)</f>
        <v>0</v>
      </c>
      <c r="R177" s="200">
        <f>ROUND(J177*H177,2)</f>
        <v>0</v>
      </c>
      <c r="S177" s="66"/>
      <c r="T177" s="201">
        <f>S177*H177</f>
        <v>0</v>
      </c>
      <c r="U177" s="201">
        <v>0</v>
      </c>
      <c r="V177" s="201">
        <f>U177*H177</f>
        <v>0</v>
      </c>
      <c r="W177" s="201">
        <v>0</v>
      </c>
      <c r="X177" s="202">
        <f>W177*H177</f>
        <v>0</v>
      </c>
      <c r="Y177" s="30"/>
      <c r="Z177" s="30"/>
      <c r="AA177" s="30"/>
      <c r="AB177" s="30"/>
      <c r="AC177" s="30"/>
      <c r="AD177" s="30"/>
      <c r="AE177" s="30"/>
      <c r="AR177" s="203" t="s">
        <v>82</v>
      </c>
      <c r="AT177" s="203" t="s">
        <v>167</v>
      </c>
      <c r="AU177" s="203" t="s">
        <v>82</v>
      </c>
      <c r="AY177" s="14" t="s">
        <v>127</v>
      </c>
      <c r="BE177" s="204">
        <f>IF(O177="základní",K177,0)</f>
        <v>0</v>
      </c>
      <c r="BF177" s="204">
        <f>IF(O177="snížená",K177,0)</f>
        <v>0</v>
      </c>
      <c r="BG177" s="204">
        <f>IF(O177="zákl. přenesená",K177,0)</f>
        <v>0</v>
      </c>
      <c r="BH177" s="204">
        <f>IF(O177="sníž. přenesená",K177,0)</f>
        <v>0</v>
      </c>
      <c r="BI177" s="204">
        <f>IF(O177="nulová",K177,0)</f>
        <v>0</v>
      </c>
      <c r="BJ177" s="14" t="s">
        <v>82</v>
      </c>
      <c r="BK177" s="204">
        <f>ROUND(P177*H177,2)</f>
        <v>0</v>
      </c>
      <c r="BL177" s="14" t="s">
        <v>82</v>
      </c>
      <c r="BM177" s="203" t="s">
        <v>346</v>
      </c>
    </row>
    <row r="178" spans="1:65" s="2" customFormat="1" ht="19.5">
      <c r="A178" s="30"/>
      <c r="B178" s="31"/>
      <c r="C178" s="32"/>
      <c r="D178" s="205" t="s">
        <v>129</v>
      </c>
      <c r="E178" s="32"/>
      <c r="F178" s="206" t="s">
        <v>347</v>
      </c>
      <c r="G178" s="32"/>
      <c r="H178" s="32"/>
      <c r="I178" s="111"/>
      <c r="J178" s="111"/>
      <c r="K178" s="32"/>
      <c r="L178" s="32"/>
      <c r="M178" s="35"/>
      <c r="N178" s="207"/>
      <c r="O178" s="208"/>
      <c r="P178" s="66"/>
      <c r="Q178" s="66"/>
      <c r="R178" s="66"/>
      <c r="S178" s="66"/>
      <c r="T178" s="66"/>
      <c r="U178" s="66"/>
      <c r="V178" s="66"/>
      <c r="W178" s="66"/>
      <c r="X178" s="67"/>
      <c r="Y178" s="30"/>
      <c r="Z178" s="30"/>
      <c r="AA178" s="30"/>
      <c r="AB178" s="30"/>
      <c r="AC178" s="30"/>
      <c r="AD178" s="30"/>
      <c r="AE178" s="30"/>
      <c r="AT178" s="14" t="s">
        <v>129</v>
      </c>
      <c r="AU178" s="14" t="s">
        <v>82</v>
      </c>
    </row>
    <row r="179" spans="1:65" s="2" customFormat="1" ht="24" customHeight="1">
      <c r="A179" s="30"/>
      <c r="B179" s="31"/>
      <c r="C179" s="226" t="s">
        <v>256</v>
      </c>
      <c r="D179" s="226" t="s">
        <v>167</v>
      </c>
      <c r="E179" s="227" t="s">
        <v>348</v>
      </c>
      <c r="F179" s="228" t="s">
        <v>349</v>
      </c>
      <c r="G179" s="229" t="s">
        <v>126</v>
      </c>
      <c r="H179" s="230">
        <v>2</v>
      </c>
      <c r="I179" s="231"/>
      <c r="J179" s="231"/>
      <c r="K179" s="232">
        <f>ROUND(P179*H179,2)</f>
        <v>0</v>
      </c>
      <c r="L179" s="233"/>
      <c r="M179" s="35"/>
      <c r="N179" s="234" t="s">
        <v>1</v>
      </c>
      <c r="O179" s="199" t="s">
        <v>37</v>
      </c>
      <c r="P179" s="200">
        <f>I179+J179</f>
        <v>0</v>
      </c>
      <c r="Q179" s="200">
        <f>ROUND(I179*H179,2)</f>
        <v>0</v>
      </c>
      <c r="R179" s="200">
        <f>ROUND(J179*H179,2)</f>
        <v>0</v>
      </c>
      <c r="S179" s="66"/>
      <c r="T179" s="201">
        <f>S179*H179</f>
        <v>0</v>
      </c>
      <c r="U179" s="201">
        <v>0</v>
      </c>
      <c r="V179" s="201">
        <f>U179*H179</f>
        <v>0</v>
      </c>
      <c r="W179" s="201">
        <v>0</v>
      </c>
      <c r="X179" s="202">
        <f>W179*H179</f>
        <v>0</v>
      </c>
      <c r="Y179" s="30"/>
      <c r="Z179" s="30"/>
      <c r="AA179" s="30"/>
      <c r="AB179" s="30"/>
      <c r="AC179" s="30"/>
      <c r="AD179" s="30"/>
      <c r="AE179" s="30"/>
      <c r="AR179" s="203" t="s">
        <v>82</v>
      </c>
      <c r="AT179" s="203" t="s">
        <v>167</v>
      </c>
      <c r="AU179" s="203" t="s">
        <v>82</v>
      </c>
      <c r="AY179" s="14" t="s">
        <v>127</v>
      </c>
      <c r="BE179" s="204">
        <f>IF(O179="základní",K179,0)</f>
        <v>0</v>
      </c>
      <c r="BF179" s="204">
        <f>IF(O179="snížená",K179,0)</f>
        <v>0</v>
      </c>
      <c r="BG179" s="204">
        <f>IF(O179="zákl. přenesená",K179,0)</f>
        <v>0</v>
      </c>
      <c r="BH179" s="204">
        <f>IF(O179="sníž. přenesená",K179,0)</f>
        <v>0</v>
      </c>
      <c r="BI179" s="204">
        <f>IF(O179="nulová",K179,0)</f>
        <v>0</v>
      </c>
      <c r="BJ179" s="14" t="s">
        <v>82</v>
      </c>
      <c r="BK179" s="204">
        <f>ROUND(P179*H179,2)</f>
        <v>0</v>
      </c>
      <c r="BL179" s="14" t="s">
        <v>82</v>
      </c>
      <c r="BM179" s="203" t="s">
        <v>350</v>
      </c>
    </row>
    <row r="180" spans="1:65" s="2" customFormat="1" ht="48.75">
      <c r="A180" s="30"/>
      <c r="B180" s="31"/>
      <c r="C180" s="32"/>
      <c r="D180" s="205" t="s">
        <v>129</v>
      </c>
      <c r="E180" s="32"/>
      <c r="F180" s="206" t="s">
        <v>351</v>
      </c>
      <c r="G180" s="32"/>
      <c r="H180" s="32"/>
      <c r="I180" s="111"/>
      <c r="J180" s="111"/>
      <c r="K180" s="32"/>
      <c r="L180" s="32"/>
      <c r="M180" s="35"/>
      <c r="N180" s="207"/>
      <c r="O180" s="208"/>
      <c r="P180" s="66"/>
      <c r="Q180" s="66"/>
      <c r="R180" s="66"/>
      <c r="S180" s="66"/>
      <c r="T180" s="66"/>
      <c r="U180" s="66"/>
      <c r="V180" s="66"/>
      <c r="W180" s="66"/>
      <c r="X180" s="67"/>
      <c r="Y180" s="30"/>
      <c r="Z180" s="30"/>
      <c r="AA180" s="30"/>
      <c r="AB180" s="30"/>
      <c r="AC180" s="30"/>
      <c r="AD180" s="30"/>
      <c r="AE180" s="30"/>
      <c r="AT180" s="14" t="s">
        <v>129</v>
      </c>
      <c r="AU180" s="14" t="s">
        <v>82</v>
      </c>
    </row>
    <row r="181" spans="1:65" s="2" customFormat="1" ht="24" customHeight="1">
      <c r="A181" s="30"/>
      <c r="B181" s="31"/>
      <c r="C181" s="226" t="s">
        <v>262</v>
      </c>
      <c r="D181" s="226" t="s">
        <v>167</v>
      </c>
      <c r="E181" s="227" t="s">
        <v>352</v>
      </c>
      <c r="F181" s="228" t="s">
        <v>353</v>
      </c>
      <c r="G181" s="229" t="s">
        <v>126</v>
      </c>
      <c r="H181" s="230">
        <v>2</v>
      </c>
      <c r="I181" s="231"/>
      <c r="J181" s="231"/>
      <c r="K181" s="232">
        <f>ROUND(P181*H181,2)</f>
        <v>0</v>
      </c>
      <c r="L181" s="233"/>
      <c r="M181" s="35"/>
      <c r="N181" s="234" t="s">
        <v>1</v>
      </c>
      <c r="O181" s="199" t="s">
        <v>37</v>
      </c>
      <c r="P181" s="200">
        <f>I181+J181</f>
        <v>0</v>
      </c>
      <c r="Q181" s="200">
        <f>ROUND(I181*H181,2)</f>
        <v>0</v>
      </c>
      <c r="R181" s="200">
        <f>ROUND(J181*H181,2)</f>
        <v>0</v>
      </c>
      <c r="S181" s="66"/>
      <c r="T181" s="201">
        <f>S181*H181</f>
        <v>0</v>
      </c>
      <c r="U181" s="201">
        <v>0</v>
      </c>
      <c r="V181" s="201">
        <f>U181*H181</f>
        <v>0</v>
      </c>
      <c r="W181" s="201">
        <v>0</v>
      </c>
      <c r="X181" s="202">
        <f>W181*H181</f>
        <v>0</v>
      </c>
      <c r="Y181" s="30"/>
      <c r="Z181" s="30"/>
      <c r="AA181" s="30"/>
      <c r="AB181" s="30"/>
      <c r="AC181" s="30"/>
      <c r="AD181" s="30"/>
      <c r="AE181" s="30"/>
      <c r="AR181" s="203" t="s">
        <v>82</v>
      </c>
      <c r="AT181" s="203" t="s">
        <v>167</v>
      </c>
      <c r="AU181" s="203" t="s">
        <v>82</v>
      </c>
      <c r="AY181" s="14" t="s">
        <v>127</v>
      </c>
      <c r="BE181" s="204">
        <f>IF(O181="základní",K181,0)</f>
        <v>0</v>
      </c>
      <c r="BF181" s="204">
        <f>IF(O181="snížená",K181,0)</f>
        <v>0</v>
      </c>
      <c r="BG181" s="204">
        <f>IF(O181="zákl. přenesená",K181,0)</f>
        <v>0</v>
      </c>
      <c r="BH181" s="204">
        <f>IF(O181="sníž. přenesená",K181,0)</f>
        <v>0</v>
      </c>
      <c r="BI181" s="204">
        <f>IF(O181="nulová",K181,0)</f>
        <v>0</v>
      </c>
      <c r="BJ181" s="14" t="s">
        <v>82</v>
      </c>
      <c r="BK181" s="204">
        <f>ROUND(P181*H181,2)</f>
        <v>0</v>
      </c>
      <c r="BL181" s="14" t="s">
        <v>82</v>
      </c>
      <c r="BM181" s="203" t="s">
        <v>354</v>
      </c>
    </row>
    <row r="182" spans="1:65" s="2" customFormat="1" ht="19.5">
      <c r="A182" s="30"/>
      <c r="B182" s="31"/>
      <c r="C182" s="32"/>
      <c r="D182" s="205" t="s">
        <v>129</v>
      </c>
      <c r="E182" s="32"/>
      <c r="F182" s="206" t="s">
        <v>353</v>
      </c>
      <c r="G182" s="32"/>
      <c r="H182" s="32"/>
      <c r="I182" s="111"/>
      <c r="J182" s="111"/>
      <c r="K182" s="32"/>
      <c r="L182" s="32"/>
      <c r="M182" s="35"/>
      <c r="N182" s="207"/>
      <c r="O182" s="208"/>
      <c r="P182" s="66"/>
      <c r="Q182" s="66"/>
      <c r="R182" s="66"/>
      <c r="S182" s="66"/>
      <c r="T182" s="66"/>
      <c r="U182" s="66"/>
      <c r="V182" s="66"/>
      <c r="W182" s="66"/>
      <c r="X182" s="67"/>
      <c r="Y182" s="30"/>
      <c r="Z182" s="30"/>
      <c r="AA182" s="30"/>
      <c r="AB182" s="30"/>
      <c r="AC182" s="30"/>
      <c r="AD182" s="30"/>
      <c r="AE182" s="30"/>
      <c r="AT182" s="14" t="s">
        <v>129</v>
      </c>
      <c r="AU182" s="14" t="s">
        <v>82</v>
      </c>
    </row>
    <row r="183" spans="1:65" s="2" customFormat="1" ht="24" customHeight="1">
      <c r="A183" s="30"/>
      <c r="B183" s="31"/>
      <c r="C183" s="226" t="s">
        <v>355</v>
      </c>
      <c r="D183" s="226" t="s">
        <v>167</v>
      </c>
      <c r="E183" s="227" t="s">
        <v>219</v>
      </c>
      <c r="F183" s="228" t="s">
        <v>220</v>
      </c>
      <c r="G183" s="229" t="s">
        <v>126</v>
      </c>
      <c r="H183" s="230">
        <v>2</v>
      </c>
      <c r="I183" s="231"/>
      <c r="J183" s="231"/>
      <c r="K183" s="232">
        <f>ROUND(P183*H183,2)</f>
        <v>0</v>
      </c>
      <c r="L183" s="233"/>
      <c r="M183" s="35"/>
      <c r="N183" s="234" t="s">
        <v>1</v>
      </c>
      <c r="O183" s="199" t="s">
        <v>37</v>
      </c>
      <c r="P183" s="200">
        <f>I183+J183</f>
        <v>0</v>
      </c>
      <c r="Q183" s="200">
        <f>ROUND(I183*H183,2)</f>
        <v>0</v>
      </c>
      <c r="R183" s="200">
        <f>ROUND(J183*H183,2)</f>
        <v>0</v>
      </c>
      <c r="S183" s="66"/>
      <c r="T183" s="201">
        <f>S183*H183</f>
        <v>0</v>
      </c>
      <c r="U183" s="201">
        <v>0</v>
      </c>
      <c r="V183" s="201">
        <f>U183*H183</f>
        <v>0</v>
      </c>
      <c r="W183" s="201">
        <v>0</v>
      </c>
      <c r="X183" s="202">
        <f>W183*H183</f>
        <v>0</v>
      </c>
      <c r="Y183" s="30"/>
      <c r="Z183" s="30"/>
      <c r="AA183" s="30"/>
      <c r="AB183" s="30"/>
      <c r="AC183" s="30"/>
      <c r="AD183" s="30"/>
      <c r="AE183" s="30"/>
      <c r="AR183" s="203" t="s">
        <v>82</v>
      </c>
      <c r="AT183" s="203" t="s">
        <v>167</v>
      </c>
      <c r="AU183" s="203" t="s">
        <v>82</v>
      </c>
      <c r="AY183" s="14" t="s">
        <v>127</v>
      </c>
      <c r="BE183" s="204">
        <f>IF(O183="základní",K183,0)</f>
        <v>0</v>
      </c>
      <c r="BF183" s="204">
        <f>IF(O183="snížená",K183,0)</f>
        <v>0</v>
      </c>
      <c r="BG183" s="204">
        <f>IF(O183="zákl. přenesená",K183,0)</f>
        <v>0</v>
      </c>
      <c r="BH183" s="204">
        <f>IF(O183="sníž. přenesená",K183,0)</f>
        <v>0</v>
      </c>
      <c r="BI183" s="204">
        <f>IF(O183="nulová",K183,0)</f>
        <v>0</v>
      </c>
      <c r="BJ183" s="14" t="s">
        <v>82</v>
      </c>
      <c r="BK183" s="204">
        <f>ROUND(P183*H183,2)</f>
        <v>0</v>
      </c>
      <c r="BL183" s="14" t="s">
        <v>82</v>
      </c>
      <c r="BM183" s="203" t="s">
        <v>356</v>
      </c>
    </row>
    <row r="184" spans="1:65" s="2" customFormat="1" ht="48.75">
      <c r="A184" s="30"/>
      <c r="B184" s="31"/>
      <c r="C184" s="32"/>
      <c r="D184" s="205" t="s">
        <v>129</v>
      </c>
      <c r="E184" s="32"/>
      <c r="F184" s="206" t="s">
        <v>222</v>
      </c>
      <c r="G184" s="32"/>
      <c r="H184" s="32"/>
      <c r="I184" s="111"/>
      <c r="J184" s="111"/>
      <c r="K184" s="32"/>
      <c r="L184" s="32"/>
      <c r="M184" s="35"/>
      <c r="N184" s="207"/>
      <c r="O184" s="208"/>
      <c r="P184" s="66"/>
      <c r="Q184" s="66"/>
      <c r="R184" s="66"/>
      <c r="S184" s="66"/>
      <c r="T184" s="66"/>
      <c r="U184" s="66"/>
      <c r="V184" s="66"/>
      <c r="W184" s="66"/>
      <c r="X184" s="67"/>
      <c r="Y184" s="30"/>
      <c r="Z184" s="30"/>
      <c r="AA184" s="30"/>
      <c r="AB184" s="30"/>
      <c r="AC184" s="30"/>
      <c r="AD184" s="30"/>
      <c r="AE184" s="30"/>
      <c r="AT184" s="14" t="s">
        <v>129</v>
      </c>
      <c r="AU184" s="14" t="s">
        <v>82</v>
      </c>
    </row>
    <row r="185" spans="1:65" s="2" customFormat="1" ht="24" customHeight="1">
      <c r="A185" s="30"/>
      <c r="B185" s="31"/>
      <c r="C185" s="226" t="s">
        <v>357</v>
      </c>
      <c r="D185" s="226" t="s">
        <v>167</v>
      </c>
      <c r="E185" s="227" t="s">
        <v>224</v>
      </c>
      <c r="F185" s="228" t="s">
        <v>225</v>
      </c>
      <c r="G185" s="229" t="s">
        <v>126</v>
      </c>
      <c r="H185" s="230">
        <v>26</v>
      </c>
      <c r="I185" s="231"/>
      <c r="J185" s="231"/>
      <c r="K185" s="232">
        <f>ROUND(P185*H185,2)</f>
        <v>0</v>
      </c>
      <c r="L185" s="233"/>
      <c r="M185" s="35"/>
      <c r="N185" s="234" t="s">
        <v>1</v>
      </c>
      <c r="O185" s="199" t="s">
        <v>37</v>
      </c>
      <c r="P185" s="200">
        <f>I185+J185</f>
        <v>0</v>
      </c>
      <c r="Q185" s="200">
        <f>ROUND(I185*H185,2)</f>
        <v>0</v>
      </c>
      <c r="R185" s="200">
        <f>ROUND(J185*H185,2)</f>
        <v>0</v>
      </c>
      <c r="S185" s="66"/>
      <c r="T185" s="201">
        <f>S185*H185</f>
        <v>0</v>
      </c>
      <c r="U185" s="201">
        <v>0</v>
      </c>
      <c r="V185" s="201">
        <f>U185*H185</f>
        <v>0</v>
      </c>
      <c r="W185" s="201">
        <v>0</v>
      </c>
      <c r="X185" s="202">
        <f>W185*H185</f>
        <v>0</v>
      </c>
      <c r="Y185" s="30"/>
      <c r="Z185" s="30"/>
      <c r="AA185" s="30"/>
      <c r="AB185" s="30"/>
      <c r="AC185" s="30"/>
      <c r="AD185" s="30"/>
      <c r="AE185" s="30"/>
      <c r="AR185" s="203" t="s">
        <v>82</v>
      </c>
      <c r="AT185" s="203" t="s">
        <v>167</v>
      </c>
      <c r="AU185" s="203" t="s">
        <v>82</v>
      </c>
      <c r="AY185" s="14" t="s">
        <v>127</v>
      </c>
      <c r="BE185" s="204">
        <f>IF(O185="základní",K185,0)</f>
        <v>0</v>
      </c>
      <c r="BF185" s="204">
        <f>IF(O185="snížená",K185,0)</f>
        <v>0</v>
      </c>
      <c r="BG185" s="204">
        <f>IF(O185="zákl. přenesená",K185,0)</f>
        <v>0</v>
      </c>
      <c r="BH185" s="204">
        <f>IF(O185="sníž. přenesená",K185,0)</f>
        <v>0</v>
      </c>
      <c r="BI185" s="204">
        <f>IF(O185="nulová",K185,0)</f>
        <v>0</v>
      </c>
      <c r="BJ185" s="14" t="s">
        <v>82</v>
      </c>
      <c r="BK185" s="204">
        <f>ROUND(P185*H185,2)</f>
        <v>0</v>
      </c>
      <c r="BL185" s="14" t="s">
        <v>82</v>
      </c>
      <c r="BM185" s="203" t="s">
        <v>358</v>
      </c>
    </row>
    <row r="186" spans="1:65" s="2" customFormat="1" ht="48.75">
      <c r="A186" s="30"/>
      <c r="B186" s="31"/>
      <c r="C186" s="32"/>
      <c r="D186" s="205" t="s">
        <v>129</v>
      </c>
      <c r="E186" s="32"/>
      <c r="F186" s="206" t="s">
        <v>227</v>
      </c>
      <c r="G186" s="32"/>
      <c r="H186" s="32"/>
      <c r="I186" s="111"/>
      <c r="J186" s="111"/>
      <c r="K186" s="32"/>
      <c r="L186" s="32"/>
      <c r="M186" s="35"/>
      <c r="N186" s="207"/>
      <c r="O186" s="208"/>
      <c r="P186" s="66"/>
      <c r="Q186" s="66"/>
      <c r="R186" s="66"/>
      <c r="S186" s="66"/>
      <c r="T186" s="66"/>
      <c r="U186" s="66"/>
      <c r="V186" s="66"/>
      <c r="W186" s="66"/>
      <c r="X186" s="67"/>
      <c r="Y186" s="30"/>
      <c r="Z186" s="30"/>
      <c r="AA186" s="30"/>
      <c r="AB186" s="30"/>
      <c r="AC186" s="30"/>
      <c r="AD186" s="30"/>
      <c r="AE186" s="30"/>
      <c r="AT186" s="14" t="s">
        <v>129</v>
      </c>
      <c r="AU186" s="14" t="s">
        <v>82</v>
      </c>
    </row>
    <row r="187" spans="1:65" s="2" customFormat="1" ht="24" customHeight="1">
      <c r="A187" s="30"/>
      <c r="B187" s="31"/>
      <c r="C187" s="226" t="s">
        <v>359</v>
      </c>
      <c r="D187" s="226" t="s">
        <v>167</v>
      </c>
      <c r="E187" s="227" t="s">
        <v>360</v>
      </c>
      <c r="F187" s="228" t="s">
        <v>361</v>
      </c>
      <c r="G187" s="229" t="s">
        <v>126</v>
      </c>
      <c r="H187" s="230">
        <v>11</v>
      </c>
      <c r="I187" s="231"/>
      <c r="J187" s="231"/>
      <c r="K187" s="232">
        <f>ROUND(P187*H187,2)</f>
        <v>0</v>
      </c>
      <c r="L187" s="233"/>
      <c r="M187" s="35"/>
      <c r="N187" s="234" t="s">
        <v>1</v>
      </c>
      <c r="O187" s="199" t="s">
        <v>37</v>
      </c>
      <c r="P187" s="200">
        <f>I187+J187</f>
        <v>0</v>
      </c>
      <c r="Q187" s="200">
        <f>ROUND(I187*H187,2)</f>
        <v>0</v>
      </c>
      <c r="R187" s="200">
        <f>ROUND(J187*H187,2)</f>
        <v>0</v>
      </c>
      <c r="S187" s="66"/>
      <c r="T187" s="201">
        <f>S187*H187</f>
        <v>0</v>
      </c>
      <c r="U187" s="201">
        <v>0</v>
      </c>
      <c r="V187" s="201">
        <f>U187*H187</f>
        <v>0</v>
      </c>
      <c r="W187" s="201">
        <v>0</v>
      </c>
      <c r="X187" s="202">
        <f>W187*H187</f>
        <v>0</v>
      </c>
      <c r="Y187" s="30"/>
      <c r="Z187" s="30"/>
      <c r="AA187" s="30"/>
      <c r="AB187" s="30"/>
      <c r="AC187" s="30"/>
      <c r="AD187" s="30"/>
      <c r="AE187" s="30"/>
      <c r="AR187" s="203" t="s">
        <v>82</v>
      </c>
      <c r="AT187" s="203" t="s">
        <v>167</v>
      </c>
      <c r="AU187" s="203" t="s">
        <v>82</v>
      </c>
      <c r="AY187" s="14" t="s">
        <v>127</v>
      </c>
      <c r="BE187" s="204">
        <f>IF(O187="základní",K187,0)</f>
        <v>0</v>
      </c>
      <c r="BF187" s="204">
        <f>IF(O187="snížená",K187,0)</f>
        <v>0</v>
      </c>
      <c r="BG187" s="204">
        <f>IF(O187="zákl. přenesená",K187,0)</f>
        <v>0</v>
      </c>
      <c r="BH187" s="204">
        <f>IF(O187="sníž. přenesená",K187,0)</f>
        <v>0</v>
      </c>
      <c r="BI187" s="204">
        <f>IF(O187="nulová",K187,0)</f>
        <v>0</v>
      </c>
      <c r="BJ187" s="14" t="s">
        <v>82</v>
      </c>
      <c r="BK187" s="204">
        <f>ROUND(P187*H187,2)</f>
        <v>0</v>
      </c>
      <c r="BL187" s="14" t="s">
        <v>82</v>
      </c>
      <c r="BM187" s="203" t="s">
        <v>362</v>
      </c>
    </row>
    <row r="188" spans="1:65" s="2" customFormat="1" ht="48.75">
      <c r="A188" s="30"/>
      <c r="B188" s="31"/>
      <c r="C188" s="32"/>
      <c r="D188" s="205" t="s">
        <v>129</v>
      </c>
      <c r="E188" s="32"/>
      <c r="F188" s="206" t="s">
        <v>363</v>
      </c>
      <c r="G188" s="32"/>
      <c r="H188" s="32"/>
      <c r="I188" s="111"/>
      <c r="J188" s="111"/>
      <c r="K188" s="32"/>
      <c r="L188" s="32"/>
      <c r="M188" s="35"/>
      <c r="N188" s="207"/>
      <c r="O188" s="208"/>
      <c r="P188" s="66"/>
      <c r="Q188" s="66"/>
      <c r="R188" s="66"/>
      <c r="S188" s="66"/>
      <c r="T188" s="66"/>
      <c r="U188" s="66"/>
      <c r="V188" s="66"/>
      <c r="W188" s="66"/>
      <c r="X188" s="67"/>
      <c r="Y188" s="30"/>
      <c r="Z188" s="30"/>
      <c r="AA188" s="30"/>
      <c r="AB188" s="30"/>
      <c r="AC188" s="30"/>
      <c r="AD188" s="30"/>
      <c r="AE188" s="30"/>
      <c r="AT188" s="14" t="s">
        <v>129</v>
      </c>
      <c r="AU188" s="14" t="s">
        <v>82</v>
      </c>
    </row>
    <row r="189" spans="1:65" s="2" customFormat="1" ht="24" customHeight="1">
      <c r="A189" s="30"/>
      <c r="B189" s="31"/>
      <c r="C189" s="226" t="s">
        <v>364</v>
      </c>
      <c r="D189" s="226" t="s">
        <v>167</v>
      </c>
      <c r="E189" s="227" t="s">
        <v>228</v>
      </c>
      <c r="F189" s="228" t="s">
        <v>229</v>
      </c>
      <c r="G189" s="229" t="s">
        <v>126</v>
      </c>
      <c r="H189" s="230">
        <v>11</v>
      </c>
      <c r="I189" s="231"/>
      <c r="J189" s="231"/>
      <c r="K189" s="232">
        <f>ROUND(P189*H189,2)</f>
        <v>0</v>
      </c>
      <c r="L189" s="233"/>
      <c r="M189" s="35"/>
      <c r="N189" s="234" t="s">
        <v>1</v>
      </c>
      <c r="O189" s="199" t="s">
        <v>37</v>
      </c>
      <c r="P189" s="200">
        <f>I189+J189</f>
        <v>0</v>
      </c>
      <c r="Q189" s="200">
        <f>ROUND(I189*H189,2)</f>
        <v>0</v>
      </c>
      <c r="R189" s="200">
        <f>ROUND(J189*H189,2)</f>
        <v>0</v>
      </c>
      <c r="S189" s="66"/>
      <c r="T189" s="201">
        <f>S189*H189</f>
        <v>0</v>
      </c>
      <c r="U189" s="201">
        <v>0</v>
      </c>
      <c r="V189" s="201">
        <f>U189*H189</f>
        <v>0</v>
      </c>
      <c r="W189" s="201">
        <v>0</v>
      </c>
      <c r="X189" s="202">
        <f>W189*H189</f>
        <v>0</v>
      </c>
      <c r="Y189" s="30"/>
      <c r="Z189" s="30"/>
      <c r="AA189" s="30"/>
      <c r="AB189" s="30"/>
      <c r="AC189" s="30"/>
      <c r="AD189" s="30"/>
      <c r="AE189" s="30"/>
      <c r="AR189" s="203" t="s">
        <v>82</v>
      </c>
      <c r="AT189" s="203" t="s">
        <v>167</v>
      </c>
      <c r="AU189" s="203" t="s">
        <v>82</v>
      </c>
      <c r="AY189" s="14" t="s">
        <v>127</v>
      </c>
      <c r="BE189" s="204">
        <f>IF(O189="základní",K189,0)</f>
        <v>0</v>
      </c>
      <c r="BF189" s="204">
        <f>IF(O189="snížená",K189,0)</f>
        <v>0</v>
      </c>
      <c r="BG189" s="204">
        <f>IF(O189="zákl. přenesená",K189,0)</f>
        <v>0</v>
      </c>
      <c r="BH189" s="204">
        <f>IF(O189="sníž. přenesená",K189,0)</f>
        <v>0</v>
      </c>
      <c r="BI189" s="204">
        <f>IF(O189="nulová",K189,0)</f>
        <v>0</v>
      </c>
      <c r="BJ189" s="14" t="s">
        <v>82</v>
      </c>
      <c r="BK189" s="204">
        <f>ROUND(P189*H189,2)</f>
        <v>0</v>
      </c>
      <c r="BL189" s="14" t="s">
        <v>82</v>
      </c>
      <c r="BM189" s="203" t="s">
        <v>365</v>
      </c>
    </row>
    <row r="190" spans="1:65" s="2" customFormat="1" ht="48.75">
      <c r="A190" s="30"/>
      <c r="B190" s="31"/>
      <c r="C190" s="32"/>
      <c r="D190" s="205" t="s">
        <v>129</v>
      </c>
      <c r="E190" s="32"/>
      <c r="F190" s="206" t="s">
        <v>231</v>
      </c>
      <c r="G190" s="32"/>
      <c r="H190" s="32"/>
      <c r="I190" s="111"/>
      <c r="J190" s="111"/>
      <c r="K190" s="32"/>
      <c r="L190" s="32"/>
      <c r="M190" s="35"/>
      <c r="N190" s="207"/>
      <c r="O190" s="208"/>
      <c r="P190" s="66"/>
      <c r="Q190" s="66"/>
      <c r="R190" s="66"/>
      <c r="S190" s="66"/>
      <c r="T190" s="66"/>
      <c r="U190" s="66"/>
      <c r="V190" s="66"/>
      <c r="W190" s="66"/>
      <c r="X190" s="67"/>
      <c r="Y190" s="30"/>
      <c r="Z190" s="30"/>
      <c r="AA190" s="30"/>
      <c r="AB190" s="30"/>
      <c r="AC190" s="30"/>
      <c r="AD190" s="30"/>
      <c r="AE190" s="30"/>
      <c r="AT190" s="14" t="s">
        <v>129</v>
      </c>
      <c r="AU190" s="14" t="s">
        <v>82</v>
      </c>
    </row>
    <row r="191" spans="1:65" s="2" customFormat="1" ht="24" customHeight="1">
      <c r="A191" s="30"/>
      <c r="B191" s="31"/>
      <c r="C191" s="226" t="s">
        <v>366</v>
      </c>
      <c r="D191" s="226" t="s">
        <v>167</v>
      </c>
      <c r="E191" s="227" t="s">
        <v>367</v>
      </c>
      <c r="F191" s="228" t="s">
        <v>368</v>
      </c>
      <c r="G191" s="229" t="s">
        <v>126</v>
      </c>
      <c r="H191" s="230">
        <v>18</v>
      </c>
      <c r="I191" s="231"/>
      <c r="J191" s="231"/>
      <c r="K191" s="232">
        <f>ROUND(P191*H191,2)</f>
        <v>0</v>
      </c>
      <c r="L191" s="233"/>
      <c r="M191" s="35"/>
      <c r="N191" s="234" t="s">
        <v>1</v>
      </c>
      <c r="O191" s="199" t="s">
        <v>37</v>
      </c>
      <c r="P191" s="200">
        <f>I191+J191</f>
        <v>0</v>
      </c>
      <c r="Q191" s="200">
        <f>ROUND(I191*H191,2)</f>
        <v>0</v>
      </c>
      <c r="R191" s="200">
        <f>ROUND(J191*H191,2)</f>
        <v>0</v>
      </c>
      <c r="S191" s="66"/>
      <c r="T191" s="201">
        <f>S191*H191</f>
        <v>0</v>
      </c>
      <c r="U191" s="201">
        <v>0</v>
      </c>
      <c r="V191" s="201">
        <f>U191*H191</f>
        <v>0</v>
      </c>
      <c r="W191" s="201">
        <v>0</v>
      </c>
      <c r="X191" s="202">
        <f>W191*H191</f>
        <v>0</v>
      </c>
      <c r="Y191" s="30"/>
      <c r="Z191" s="30"/>
      <c r="AA191" s="30"/>
      <c r="AB191" s="30"/>
      <c r="AC191" s="30"/>
      <c r="AD191" s="30"/>
      <c r="AE191" s="30"/>
      <c r="AR191" s="203" t="s">
        <v>82</v>
      </c>
      <c r="AT191" s="203" t="s">
        <v>167</v>
      </c>
      <c r="AU191" s="203" t="s">
        <v>82</v>
      </c>
      <c r="AY191" s="14" t="s">
        <v>127</v>
      </c>
      <c r="BE191" s="204">
        <f>IF(O191="základní",K191,0)</f>
        <v>0</v>
      </c>
      <c r="BF191" s="204">
        <f>IF(O191="snížená",K191,0)</f>
        <v>0</v>
      </c>
      <c r="BG191" s="204">
        <f>IF(O191="zákl. přenesená",K191,0)</f>
        <v>0</v>
      </c>
      <c r="BH191" s="204">
        <f>IF(O191="sníž. přenesená",K191,0)</f>
        <v>0</v>
      </c>
      <c r="BI191" s="204">
        <f>IF(O191="nulová",K191,0)</f>
        <v>0</v>
      </c>
      <c r="BJ191" s="14" t="s">
        <v>82</v>
      </c>
      <c r="BK191" s="204">
        <f>ROUND(P191*H191,2)</f>
        <v>0</v>
      </c>
      <c r="BL191" s="14" t="s">
        <v>82</v>
      </c>
      <c r="BM191" s="203" t="s">
        <v>369</v>
      </c>
    </row>
    <row r="192" spans="1:65" s="2" customFormat="1" ht="48.75">
      <c r="A192" s="30"/>
      <c r="B192" s="31"/>
      <c r="C192" s="32"/>
      <c r="D192" s="205" t="s">
        <v>129</v>
      </c>
      <c r="E192" s="32"/>
      <c r="F192" s="206" t="s">
        <v>370</v>
      </c>
      <c r="G192" s="32"/>
      <c r="H192" s="32"/>
      <c r="I192" s="111"/>
      <c r="J192" s="111"/>
      <c r="K192" s="32"/>
      <c r="L192" s="32"/>
      <c r="M192" s="35"/>
      <c r="N192" s="207"/>
      <c r="O192" s="208"/>
      <c r="P192" s="66"/>
      <c r="Q192" s="66"/>
      <c r="R192" s="66"/>
      <c r="S192" s="66"/>
      <c r="T192" s="66"/>
      <c r="U192" s="66"/>
      <c r="V192" s="66"/>
      <c r="W192" s="66"/>
      <c r="X192" s="67"/>
      <c r="Y192" s="30"/>
      <c r="Z192" s="30"/>
      <c r="AA192" s="30"/>
      <c r="AB192" s="30"/>
      <c r="AC192" s="30"/>
      <c r="AD192" s="30"/>
      <c r="AE192" s="30"/>
      <c r="AT192" s="14" t="s">
        <v>129</v>
      </c>
      <c r="AU192" s="14" t="s">
        <v>82</v>
      </c>
    </row>
    <row r="193" spans="1:65" s="2" customFormat="1" ht="24" customHeight="1">
      <c r="A193" s="30"/>
      <c r="B193" s="31"/>
      <c r="C193" s="226" t="s">
        <v>371</v>
      </c>
      <c r="D193" s="226" t="s">
        <v>167</v>
      </c>
      <c r="E193" s="227" t="s">
        <v>233</v>
      </c>
      <c r="F193" s="228" t="s">
        <v>234</v>
      </c>
      <c r="G193" s="229" t="s">
        <v>126</v>
      </c>
      <c r="H193" s="230">
        <v>26</v>
      </c>
      <c r="I193" s="231"/>
      <c r="J193" s="231"/>
      <c r="K193" s="232">
        <f>ROUND(P193*H193,2)</f>
        <v>0</v>
      </c>
      <c r="L193" s="233"/>
      <c r="M193" s="35"/>
      <c r="N193" s="234" t="s">
        <v>1</v>
      </c>
      <c r="O193" s="199" t="s">
        <v>37</v>
      </c>
      <c r="P193" s="200">
        <f>I193+J193</f>
        <v>0</v>
      </c>
      <c r="Q193" s="200">
        <f>ROUND(I193*H193,2)</f>
        <v>0</v>
      </c>
      <c r="R193" s="200">
        <f>ROUND(J193*H193,2)</f>
        <v>0</v>
      </c>
      <c r="S193" s="66"/>
      <c r="T193" s="201">
        <f>S193*H193</f>
        <v>0</v>
      </c>
      <c r="U193" s="201">
        <v>0</v>
      </c>
      <c r="V193" s="201">
        <f>U193*H193</f>
        <v>0</v>
      </c>
      <c r="W193" s="201">
        <v>0</v>
      </c>
      <c r="X193" s="202">
        <f>W193*H193</f>
        <v>0</v>
      </c>
      <c r="Y193" s="30"/>
      <c r="Z193" s="30"/>
      <c r="AA193" s="30"/>
      <c r="AB193" s="30"/>
      <c r="AC193" s="30"/>
      <c r="AD193" s="30"/>
      <c r="AE193" s="30"/>
      <c r="AR193" s="203" t="s">
        <v>82</v>
      </c>
      <c r="AT193" s="203" t="s">
        <v>167</v>
      </c>
      <c r="AU193" s="203" t="s">
        <v>82</v>
      </c>
      <c r="AY193" s="14" t="s">
        <v>127</v>
      </c>
      <c r="BE193" s="204">
        <f>IF(O193="základní",K193,0)</f>
        <v>0</v>
      </c>
      <c r="BF193" s="204">
        <f>IF(O193="snížená",K193,0)</f>
        <v>0</v>
      </c>
      <c r="BG193" s="204">
        <f>IF(O193="zákl. přenesená",K193,0)</f>
        <v>0</v>
      </c>
      <c r="BH193" s="204">
        <f>IF(O193="sníž. přenesená",K193,0)</f>
        <v>0</v>
      </c>
      <c r="BI193" s="204">
        <f>IF(O193="nulová",K193,0)</f>
        <v>0</v>
      </c>
      <c r="BJ193" s="14" t="s">
        <v>82</v>
      </c>
      <c r="BK193" s="204">
        <f>ROUND(P193*H193,2)</f>
        <v>0</v>
      </c>
      <c r="BL193" s="14" t="s">
        <v>82</v>
      </c>
      <c r="BM193" s="203" t="s">
        <v>372</v>
      </c>
    </row>
    <row r="194" spans="1:65" s="2" customFormat="1">
      <c r="A194" s="30"/>
      <c r="B194" s="31"/>
      <c r="C194" s="32"/>
      <c r="D194" s="205" t="s">
        <v>129</v>
      </c>
      <c r="E194" s="32"/>
      <c r="F194" s="206" t="s">
        <v>234</v>
      </c>
      <c r="G194" s="32"/>
      <c r="H194" s="32"/>
      <c r="I194" s="111"/>
      <c r="J194" s="111"/>
      <c r="K194" s="32"/>
      <c r="L194" s="32"/>
      <c r="M194" s="35"/>
      <c r="N194" s="207"/>
      <c r="O194" s="208"/>
      <c r="P194" s="66"/>
      <c r="Q194" s="66"/>
      <c r="R194" s="66"/>
      <c r="S194" s="66"/>
      <c r="T194" s="66"/>
      <c r="U194" s="66"/>
      <c r="V194" s="66"/>
      <c r="W194" s="66"/>
      <c r="X194" s="67"/>
      <c r="Y194" s="30"/>
      <c r="Z194" s="30"/>
      <c r="AA194" s="30"/>
      <c r="AB194" s="30"/>
      <c r="AC194" s="30"/>
      <c r="AD194" s="30"/>
      <c r="AE194" s="30"/>
      <c r="AT194" s="14" t="s">
        <v>129</v>
      </c>
      <c r="AU194" s="14" t="s">
        <v>82</v>
      </c>
    </row>
    <row r="195" spans="1:65" s="2" customFormat="1" ht="24" customHeight="1">
      <c r="A195" s="30"/>
      <c r="B195" s="31"/>
      <c r="C195" s="226" t="s">
        <v>373</v>
      </c>
      <c r="D195" s="226" t="s">
        <v>167</v>
      </c>
      <c r="E195" s="227" t="s">
        <v>374</v>
      </c>
      <c r="F195" s="228" t="s">
        <v>375</v>
      </c>
      <c r="G195" s="229" t="s">
        <v>126</v>
      </c>
      <c r="H195" s="230">
        <v>42</v>
      </c>
      <c r="I195" s="231"/>
      <c r="J195" s="231"/>
      <c r="K195" s="232">
        <f>ROUND(P195*H195,2)</f>
        <v>0</v>
      </c>
      <c r="L195" s="233"/>
      <c r="M195" s="35"/>
      <c r="N195" s="234" t="s">
        <v>1</v>
      </c>
      <c r="O195" s="199" t="s">
        <v>37</v>
      </c>
      <c r="P195" s="200">
        <f>I195+J195</f>
        <v>0</v>
      </c>
      <c r="Q195" s="200">
        <f>ROUND(I195*H195,2)</f>
        <v>0</v>
      </c>
      <c r="R195" s="200">
        <f>ROUND(J195*H195,2)</f>
        <v>0</v>
      </c>
      <c r="S195" s="66"/>
      <c r="T195" s="201">
        <f>S195*H195</f>
        <v>0</v>
      </c>
      <c r="U195" s="201">
        <v>0</v>
      </c>
      <c r="V195" s="201">
        <f>U195*H195</f>
        <v>0</v>
      </c>
      <c r="W195" s="201">
        <v>0</v>
      </c>
      <c r="X195" s="202">
        <f>W195*H195</f>
        <v>0</v>
      </c>
      <c r="Y195" s="30"/>
      <c r="Z195" s="30"/>
      <c r="AA195" s="30"/>
      <c r="AB195" s="30"/>
      <c r="AC195" s="30"/>
      <c r="AD195" s="30"/>
      <c r="AE195" s="30"/>
      <c r="AR195" s="203" t="s">
        <v>82</v>
      </c>
      <c r="AT195" s="203" t="s">
        <v>167</v>
      </c>
      <c r="AU195" s="203" t="s">
        <v>82</v>
      </c>
      <c r="AY195" s="14" t="s">
        <v>127</v>
      </c>
      <c r="BE195" s="204">
        <f>IF(O195="základní",K195,0)</f>
        <v>0</v>
      </c>
      <c r="BF195" s="204">
        <f>IF(O195="snížená",K195,0)</f>
        <v>0</v>
      </c>
      <c r="BG195" s="204">
        <f>IF(O195="zákl. přenesená",K195,0)</f>
        <v>0</v>
      </c>
      <c r="BH195" s="204">
        <f>IF(O195="sníž. přenesená",K195,0)</f>
        <v>0</v>
      </c>
      <c r="BI195" s="204">
        <f>IF(O195="nulová",K195,0)</f>
        <v>0</v>
      </c>
      <c r="BJ195" s="14" t="s">
        <v>82</v>
      </c>
      <c r="BK195" s="204">
        <f>ROUND(P195*H195,2)</f>
        <v>0</v>
      </c>
      <c r="BL195" s="14" t="s">
        <v>82</v>
      </c>
      <c r="BM195" s="203" t="s">
        <v>376</v>
      </c>
    </row>
    <row r="196" spans="1:65" s="2" customFormat="1">
      <c r="A196" s="30"/>
      <c r="B196" s="31"/>
      <c r="C196" s="32"/>
      <c r="D196" s="205" t="s">
        <v>129</v>
      </c>
      <c r="E196" s="32"/>
      <c r="F196" s="206" t="s">
        <v>375</v>
      </c>
      <c r="G196" s="32"/>
      <c r="H196" s="32"/>
      <c r="I196" s="111"/>
      <c r="J196" s="111"/>
      <c r="K196" s="32"/>
      <c r="L196" s="32"/>
      <c r="M196" s="35"/>
      <c r="N196" s="207"/>
      <c r="O196" s="208"/>
      <c r="P196" s="66"/>
      <c r="Q196" s="66"/>
      <c r="R196" s="66"/>
      <c r="S196" s="66"/>
      <c r="T196" s="66"/>
      <c r="U196" s="66"/>
      <c r="V196" s="66"/>
      <c r="W196" s="66"/>
      <c r="X196" s="67"/>
      <c r="Y196" s="30"/>
      <c r="Z196" s="30"/>
      <c r="AA196" s="30"/>
      <c r="AB196" s="30"/>
      <c r="AC196" s="30"/>
      <c r="AD196" s="30"/>
      <c r="AE196" s="30"/>
      <c r="AT196" s="14" t="s">
        <v>129</v>
      </c>
      <c r="AU196" s="14" t="s">
        <v>82</v>
      </c>
    </row>
    <row r="197" spans="1:65" s="2" customFormat="1" ht="16.5" customHeight="1">
      <c r="A197" s="30"/>
      <c r="B197" s="31"/>
      <c r="C197" s="226" t="s">
        <v>377</v>
      </c>
      <c r="D197" s="226" t="s">
        <v>167</v>
      </c>
      <c r="E197" s="227" t="s">
        <v>237</v>
      </c>
      <c r="F197" s="228" t="s">
        <v>238</v>
      </c>
      <c r="G197" s="229" t="s">
        <v>126</v>
      </c>
      <c r="H197" s="230">
        <v>10</v>
      </c>
      <c r="I197" s="231"/>
      <c r="J197" s="231"/>
      <c r="K197" s="232">
        <f>ROUND(P197*H197,2)</f>
        <v>0</v>
      </c>
      <c r="L197" s="233"/>
      <c r="M197" s="35"/>
      <c r="N197" s="234" t="s">
        <v>1</v>
      </c>
      <c r="O197" s="199" t="s">
        <v>37</v>
      </c>
      <c r="P197" s="200">
        <f>I197+J197</f>
        <v>0</v>
      </c>
      <c r="Q197" s="200">
        <f>ROUND(I197*H197,2)</f>
        <v>0</v>
      </c>
      <c r="R197" s="200">
        <f>ROUND(J197*H197,2)</f>
        <v>0</v>
      </c>
      <c r="S197" s="66"/>
      <c r="T197" s="201">
        <f>S197*H197</f>
        <v>0</v>
      </c>
      <c r="U197" s="201">
        <v>0</v>
      </c>
      <c r="V197" s="201">
        <f>U197*H197</f>
        <v>0</v>
      </c>
      <c r="W197" s="201">
        <v>0</v>
      </c>
      <c r="X197" s="202">
        <f>W197*H197</f>
        <v>0</v>
      </c>
      <c r="Y197" s="30"/>
      <c r="Z197" s="30"/>
      <c r="AA197" s="30"/>
      <c r="AB197" s="30"/>
      <c r="AC197" s="30"/>
      <c r="AD197" s="30"/>
      <c r="AE197" s="30"/>
      <c r="AR197" s="203" t="s">
        <v>82</v>
      </c>
      <c r="AT197" s="203" t="s">
        <v>167</v>
      </c>
      <c r="AU197" s="203" t="s">
        <v>82</v>
      </c>
      <c r="AY197" s="14" t="s">
        <v>127</v>
      </c>
      <c r="BE197" s="204">
        <f>IF(O197="základní",K197,0)</f>
        <v>0</v>
      </c>
      <c r="BF197" s="204">
        <f>IF(O197="snížená",K197,0)</f>
        <v>0</v>
      </c>
      <c r="BG197" s="204">
        <f>IF(O197="zákl. přenesená",K197,0)</f>
        <v>0</v>
      </c>
      <c r="BH197" s="204">
        <f>IF(O197="sníž. přenesená",K197,0)</f>
        <v>0</v>
      </c>
      <c r="BI197" s="204">
        <f>IF(O197="nulová",K197,0)</f>
        <v>0</v>
      </c>
      <c r="BJ197" s="14" t="s">
        <v>82</v>
      </c>
      <c r="BK197" s="204">
        <f>ROUND(P197*H197,2)</f>
        <v>0</v>
      </c>
      <c r="BL197" s="14" t="s">
        <v>82</v>
      </c>
      <c r="BM197" s="203" t="s">
        <v>378</v>
      </c>
    </row>
    <row r="198" spans="1:65" s="2" customFormat="1" ht="78">
      <c r="A198" s="30"/>
      <c r="B198" s="31"/>
      <c r="C198" s="32"/>
      <c r="D198" s="205" t="s">
        <v>129</v>
      </c>
      <c r="E198" s="32"/>
      <c r="F198" s="206" t="s">
        <v>240</v>
      </c>
      <c r="G198" s="32"/>
      <c r="H198" s="32"/>
      <c r="I198" s="111"/>
      <c r="J198" s="111"/>
      <c r="K198" s="32"/>
      <c r="L198" s="32"/>
      <c r="M198" s="35"/>
      <c r="N198" s="207"/>
      <c r="O198" s="208"/>
      <c r="P198" s="66"/>
      <c r="Q198" s="66"/>
      <c r="R198" s="66"/>
      <c r="S198" s="66"/>
      <c r="T198" s="66"/>
      <c r="U198" s="66"/>
      <c r="V198" s="66"/>
      <c r="W198" s="66"/>
      <c r="X198" s="67"/>
      <c r="Y198" s="30"/>
      <c r="Z198" s="30"/>
      <c r="AA198" s="30"/>
      <c r="AB198" s="30"/>
      <c r="AC198" s="30"/>
      <c r="AD198" s="30"/>
      <c r="AE198" s="30"/>
      <c r="AT198" s="14" t="s">
        <v>129</v>
      </c>
      <c r="AU198" s="14" t="s">
        <v>82</v>
      </c>
    </row>
    <row r="199" spans="1:65" s="2" customFormat="1" ht="16.5" customHeight="1">
      <c r="A199" s="30"/>
      <c r="B199" s="31"/>
      <c r="C199" s="226" t="s">
        <v>379</v>
      </c>
      <c r="D199" s="226" t="s">
        <v>167</v>
      </c>
      <c r="E199" s="227" t="s">
        <v>242</v>
      </c>
      <c r="F199" s="228" t="s">
        <v>243</v>
      </c>
      <c r="G199" s="229" t="s">
        <v>126</v>
      </c>
      <c r="H199" s="230">
        <v>10</v>
      </c>
      <c r="I199" s="231"/>
      <c r="J199" s="231"/>
      <c r="K199" s="232">
        <f>ROUND(P199*H199,2)</f>
        <v>0</v>
      </c>
      <c r="L199" s="233"/>
      <c r="M199" s="35"/>
      <c r="N199" s="234" t="s">
        <v>1</v>
      </c>
      <c r="O199" s="199" t="s">
        <v>37</v>
      </c>
      <c r="P199" s="200">
        <f>I199+J199</f>
        <v>0</v>
      </c>
      <c r="Q199" s="200">
        <f>ROUND(I199*H199,2)</f>
        <v>0</v>
      </c>
      <c r="R199" s="200">
        <f>ROUND(J199*H199,2)</f>
        <v>0</v>
      </c>
      <c r="S199" s="66"/>
      <c r="T199" s="201">
        <f>S199*H199</f>
        <v>0</v>
      </c>
      <c r="U199" s="201">
        <v>0</v>
      </c>
      <c r="V199" s="201">
        <f>U199*H199</f>
        <v>0</v>
      </c>
      <c r="W199" s="201">
        <v>0</v>
      </c>
      <c r="X199" s="202">
        <f>W199*H199</f>
        <v>0</v>
      </c>
      <c r="Y199" s="30"/>
      <c r="Z199" s="30"/>
      <c r="AA199" s="30"/>
      <c r="AB199" s="30"/>
      <c r="AC199" s="30"/>
      <c r="AD199" s="30"/>
      <c r="AE199" s="30"/>
      <c r="AR199" s="203" t="s">
        <v>82</v>
      </c>
      <c r="AT199" s="203" t="s">
        <v>167</v>
      </c>
      <c r="AU199" s="203" t="s">
        <v>82</v>
      </c>
      <c r="AY199" s="14" t="s">
        <v>127</v>
      </c>
      <c r="BE199" s="204">
        <f>IF(O199="základní",K199,0)</f>
        <v>0</v>
      </c>
      <c r="BF199" s="204">
        <f>IF(O199="snížená",K199,0)</f>
        <v>0</v>
      </c>
      <c r="BG199" s="204">
        <f>IF(O199="zákl. přenesená",K199,0)</f>
        <v>0</v>
      </c>
      <c r="BH199" s="204">
        <f>IF(O199="sníž. přenesená",K199,0)</f>
        <v>0</v>
      </c>
      <c r="BI199" s="204">
        <f>IF(O199="nulová",K199,0)</f>
        <v>0</v>
      </c>
      <c r="BJ199" s="14" t="s">
        <v>82</v>
      </c>
      <c r="BK199" s="204">
        <f>ROUND(P199*H199,2)</f>
        <v>0</v>
      </c>
      <c r="BL199" s="14" t="s">
        <v>82</v>
      </c>
      <c r="BM199" s="203" t="s">
        <v>380</v>
      </c>
    </row>
    <row r="200" spans="1:65" s="2" customFormat="1">
      <c r="A200" s="30"/>
      <c r="B200" s="31"/>
      <c r="C200" s="32"/>
      <c r="D200" s="205" t="s">
        <v>129</v>
      </c>
      <c r="E200" s="32"/>
      <c r="F200" s="206" t="s">
        <v>243</v>
      </c>
      <c r="G200" s="32"/>
      <c r="H200" s="32"/>
      <c r="I200" s="111"/>
      <c r="J200" s="111"/>
      <c r="K200" s="32"/>
      <c r="L200" s="32"/>
      <c r="M200" s="35"/>
      <c r="N200" s="207"/>
      <c r="O200" s="208"/>
      <c r="P200" s="66"/>
      <c r="Q200" s="66"/>
      <c r="R200" s="66"/>
      <c r="S200" s="66"/>
      <c r="T200" s="66"/>
      <c r="U200" s="66"/>
      <c r="V200" s="66"/>
      <c r="W200" s="66"/>
      <c r="X200" s="67"/>
      <c r="Y200" s="30"/>
      <c r="Z200" s="30"/>
      <c r="AA200" s="30"/>
      <c r="AB200" s="30"/>
      <c r="AC200" s="30"/>
      <c r="AD200" s="30"/>
      <c r="AE200" s="30"/>
      <c r="AT200" s="14" t="s">
        <v>129</v>
      </c>
      <c r="AU200" s="14" t="s">
        <v>82</v>
      </c>
    </row>
    <row r="201" spans="1:65" s="2" customFormat="1" ht="24" customHeight="1">
      <c r="A201" s="30"/>
      <c r="B201" s="31"/>
      <c r="C201" s="226" t="s">
        <v>381</v>
      </c>
      <c r="D201" s="226" t="s">
        <v>167</v>
      </c>
      <c r="E201" s="227" t="s">
        <v>382</v>
      </c>
      <c r="F201" s="228" t="s">
        <v>383</v>
      </c>
      <c r="G201" s="229" t="s">
        <v>126</v>
      </c>
      <c r="H201" s="230">
        <v>2</v>
      </c>
      <c r="I201" s="231"/>
      <c r="J201" s="231"/>
      <c r="K201" s="232">
        <f>ROUND(P201*H201,2)</f>
        <v>0</v>
      </c>
      <c r="L201" s="233"/>
      <c r="M201" s="35"/>
      <c r="N201" s="234" t="s">
        <v>1</v>
      </c>
      <c r="O201" s="199" t="s">
        <v>37</v>
      </c>
      <c r="P201" s="200">
        <f>I201+J201</f>
        <v>0</v>
      </c>
      <c r="Q201" s="200">
        <f>ROUND(I201*H201,2)</f>
        <v>0</v>
      </c>
      <c r="R201" s="200">
        <f>ROUND(J201*H201,2)</f>
        <v>0</v>
      </c>
      <c r="S201" s="66"/>
      <c r="T201" s="201">
        <f>S201*H201</f>
        <v>0</v>
      </c>
      <c r="U201" s="201">
        <v>0</v>
      </c>
      <c r="V201" s="201">
        <f>U201*H201</f>
        <v>0</v>
      </c>
      <c r="W201" s="201">
        <v>0</v>
      </c>
      <c r="X201" s="202">
        <f>W201*H201</f>
        <v>0</v>
      </c>
      <c r="Y201" s="30"/>
      <c r="Z201" s="30"/>
      <c r="AA201" s="30"/>
      <c r="AB201" s="30"/>
      <c r="AC201" s="30"/>
      <c r="AD201" s="30"/>
      <c r="AE201" s="30"/>
      <c r="AR201" s="203" t="s">
        <v>82</v>
      </c>
      <c r="AT201" s="203" t="s">
        <v>167</v>
      </c>
      <c r="AU201" s="203" t="s">
        <v>82</v>
      </c>
      <c r="AY201" s="14" t="s">
        <v>127</v>
      </c>
      <c r="BE201" s="204">
        <f>IF(O201="základní",K201,0)</f>
        <v>0</v>
      </c>
      <c r="BF201" s="204">
        <f>IF(O201="snížená",K201,0)</f>
        <v>0</v>
      </c>
      <c r="BG201" s="204">
        <f>IF(O201="zákl. přenesená",K201,0)</f>
        <v>0</v>
      </c>
      <c r="BH201" s="204">
        <f>IF(O201="sníž. přenesená",K201,0)</f>
        <v>0</v>
      </c>
      <c r="BI201" s="204">
        <f>IF(O201="nulová",K201,0)</f>
        <v>0</v>
      </c>
      <c r="BJ201" s="14" t="s">
        <v>82</v>
      </c>
      <c r="BK201" s="204">
        <f>ROUND(P201*H201,2)</f>
        <v>0</v>
      </c>
      <c r="BL201" s="14" t="s">
        <v>82</v>
      </c>
      <c r="BM201" s="203" t="s">
        <v>384</v>
      </c>
    </row>
    <row r="202" spans="1:65" s="2" customFormat="1" ht="58.5">
      <c r="A202" s="30"/>
      <c r="B202" s="31"/>
      <c r="C202" s="32"/>
      <c r="D202" s="205" t="s">
        <v>129</v>
      </c>
      <c r="E202" s="32"/>
      <c r="F202" s="206" t="s">
        <v>385</v>
      </c>
      <c r="G202" s="32"/>
      <c r="H202" s="32"/>
      <c r="I202" s="111"/>
      <c r="J202" s="111"/>
      <c r="K202" s="32"/>
      <c r="L202" s="32"/>
      <c r="M202" s="35"/>
      <c r="N202" s="207"/>
      <c r="O202" s="208"/>
      <c r="P202" s="66"/>
      <c r="Q202" s="66"/>
      <c r="R202" s="66"/>
      <c r="S202" s="66"/>
      <c r="T202" s="66"/>
      <c r="U202" s="66"/>
      <c r="V202" s="66"/>
      <c r="W202" s="66"/>
      <c r="X202" s="67"/>
      <c r="Y202" s="30"/>
      <c r="Z202" s="30"/>
      <c r="AA202" s="30"/>
      <c r="AB202" s="30"/>
      <c r="AC202" s="30"/>
      <c r="AD202" s="30"/>
      <c r="AE202" s="30"/>
      <c r="AT202" s="14" t="s">
        <v>129</v>
      </c>
      <c r="AU202" s="14" t="s">
        <v>82</v>
      </c>
    </row>
    <row r="203" spans="1:65" s="2" customFormat="1" ht="24" customHeight="1">
      <c r="A203" s="30"/>
      <c r="B203" s="31"/>
      <c r="C203" s="226" t="s">
        <v>386</v>
      </c>
      <c r="D203" s="226" t="s">
        <v>167</v>
      </c>
      <c r="E203" s="227" t="s">
        <v>387</v>
      </c>
      <c r="F203" s="228" t="s">
        <v>388</v>
      </c>
      <c r="G203" s="229" t="s">
        <v>126</v>
      </c>
      <c r="H203" s="230">
        <v>2</v>
      </c>
      <c r="I203" s="231"/>
      <c r="J203" s="231"/>
      <c r="K203" s="232">
        <f>ROUND(P203*H203,2)</f>
        <v>0</v>
      </c>
      <c r="L203" s="233"/>
      <c r="M203" s="35"/>
      <c r="N203" s="234" t="s">
        <v>1</v>
      </c>
      <c r="O203" s="199" t="s">
        <v>37</v>
      </c>
      <c r="P203" s="200">
        <f>I203+J203</f>
        <v>0</v>
      </c>
      <c r="Q203" s="200">
        <f>ROUND(I203*H203,2)</f>
        <v>0</v>
      </c>
      <c r="R203" s="200">
        <f>ROUND(J203*H203,2)</f>
        <v>0</v>
      </c>
      <c r="S203" s="66"/>
      <c r="T203" s="201">
        <f>S203*H203</f>
        <v>0</v>
      </c>
      <c r="U203" s="201">
        <v>0</v>
      </c>
      <c r="V203" s="201">
        <f>U203*H203</f>
        <v>0</v>
      </c>
      <c r="W203" s="201">
        <v>0</v>
      </c>
      <c r="X203" s="202">
        <f>W203*H203</f>
        <v>0</v>
      </c>
      <c r="Y203" s="30"/>
      <c r="Z203" s="30"/>
      <c r="AA203" s="30"/>
      <c r="AB203" s="30"/>
      <c r="AC203" s="30"/>
      <c r="AD203" s="30"/>
      <c r="AE203" s="30"/>
      <c r="AR203" s="203" t="s">
        <v>82</v>
      </c>
      <c r="AT203" s="203" t="s">
        <v>167</v>
      </c>
      <c r="AU203" s="203" t="s">
        <v>82</v>
      </c>
      <c r="AY203" s="14" t="s">
        <v>127</v>
      </c>
      <c r="BE203" s="204">
        <f>IF(O203="základní",K203,0)</f>
        <v>0</v>
      </c>
      <c r="BF203" s="204">
        <f>IF(O203="snížená",K203,0)</f>
        <v>0</v>
      </c>
      <c r="BG203" s="204">
        <f>IF(O203="zákl. přenesená",K203,0)</f>
        <v>0</v>
      </c>
      <c r="BH203" s="204">
        <f>IF(O203="sníž. přenesená",K203,0)</f>
        <v>0</v>
      </c>
      <c r="BI203" s="204">
        <f>IF(O203="nulová",K203,0)</f>
        <v>0</v>
      </c>
      <c r="BJ203" s="14" t="s">
        <v>82</v>
      </c>
      <c r="BK203" s="204">
        <f>ROUND(P203*H203,2)</f>
        <v>0</v>
      </c>
      <c r="BL203" s="14" t="s">
        <v>82</v>
      </c>
      <c r="BM203" s="203" t="s">
        <v>389</v>
      </c>
    </row>
    <row r="204" spans="1:65" s="2" customFormat="1" ht="39">
      <c r="A204" s="30"/>
      <c r="B204" s="31"/>
      <c r="C204" s="32"/>
      <c r="D204" s="205" t="s">
        <v>129</v>
      </c>
      <c r="E204" s="32"/>
      <c r="F204" s="206" t="s">
        <v>390</v>
      </c>
      <c r="G204" s="32"/>
      <c r="H204" s="32"/>
      <c r="I204" s="111"/>
      <c r="J204" s="111"/>
      <c r="K204" s="32"/>
      <c r="L204" s="32"/>
      <c r="M204" s="35"/>
      <c r="N204" s="207"/>
      <c r="O204" s="208"/>
      <c r="P204" s="66"/>
      <c r="Q204" s="66"/>
      <c r="R204" s="66"/>
      <c r="S204" s="66"/>
      <c r="T204" s="66"/>
      <c r="U204" s="66"/>
      <c r="V204" s="66"/>
      <c r="W204" s="66"/>
      <c r="X204" s="67"/>
      <c r="Y204" s="30"/>
      <c r="Z204" s="30"/>
      <c r="AA204" s="30"/>
      <c r="AB204" s="30"/>
      <c r="AC204" s="30"/>
      <c r="AD204" s="30"/>
      <c r="AE204" s="30"/>
      <c r="AT204" s="14" t="s">
        <v>129</v>
      </c>
      <c r="AU204" s="14" t="s">
        <v>82</v>
      </c>
    </row>
    <row r="205" spans="1:65" s="2" customFormat="1" ht="16.5" customHeight="1">
      <c r="A205" s="30"/>
      <c r="B205" s="31"/>
      <c r="C205" s="226" t="s">
        <v>391</v>
      </c>
      <c r="D205" s="226" t="s">
        <v>167</v>
      </c>
      <c r="E205" s="227" t="s">
        <v>246</v>
      </c>
      <c r="F205" s="228" t="s">
        <v>247</v>
      </c>
      <c r="G205" s="229" t="s">
        <v>126</v>
      </c>
      <c r="H205" s="230">
        <v>5</v>
      </c>
      <c r="I205" s="231"/>
      <c r="J205" s="231"/>
      <c r="K205" s="232">
        <f>ROUND(P205*H205,2)</f>
        <v>0</v>
      </c>
      <c r="L205" s="233"/>
      <c r="M205" s="35"/>
      <c r="N205" s="234" t="s">
        <v>1</v>
      </c>
      <c r="O205" s="199" t="s">
        <v>37</v>
      </c>
      <c r="P205" s="200">
        <f>I205+J205</f>
        <v>0</v>
      </c>
      <c r="Q205" s="200">
        <f>ROUND(I205*H205,2)</f>
        <v>0</v>
      </c>
      <c r="R205" s="200">
        <f>ROUND(J205*H205,2)</f>
        <v>0</v>
      </c>
      <c r="S205" s="66"/>
      <c r="T205" s="201">
        <f>S205*H205</f>
        <v>0</v>
      </c>
      <c r="U205" s="201">
        <v>0</v>
      </c>
      <c r="V205" s="201">
        <f>U205*H205</f>
        <v>0</v>
      </c>
      <c r="W205" s="201">
        <v>0</v>
      </c>
      <c r="X205" s="202">
        <f>W205*H205</f>
        <v>0</v>
      </c>
      <c r="Y205" s="30"/>
      <c r="Z205" s="30"/>
      <c r="AA205" s="30"/>
      <c r="AB205" s="30"/>
      <c r="AC205" s="30"/>
      <c r="AD205" s="30"/>
      <c r="AE205" s="30"/>
      <c r="AR205" s="203" t="s">
        <v>82</v>
      </c>
      <c r="AT205" s="203" t="s">
        <v>167</v>
      </c>
      <c r="AU205" s="203" t="s">
        <v>82</v>
      </c>
      <c r="AY205" s="14" t="s">
        <v>127</v>
      </c>
      <c r="BE205" s="204">
        <f>IF(O205="základní",K205,0)</f>
        <v>0</v>
      </c>
      <c r="BF205" s="204">
        <f>IF(O205="snížená",K205,0)</f>
        <v>0</v>
      </c>
      <c r="BG205" s="204">
        <f>IF(O205="zákl. přenesená",K205,0)</f>
        <v>0</v>
      </c>
      <c r="BH205" s="204">
        <f>IF(O205="sníž. přenesená",K205,0)</f>
        <v>0</v>
      </c>
      <c r="BI205" s="204">
        <f>IF(O205="nulová",K205,0)</f>
        <v>0</v>
      </c>
      <c r="BJ205" s="14" t="s">
        <v>82</v>
      </c>
      <c r="BK205" s="204">
        <f>ROUND(P205*H205,2)</f>
        <v>0</v>
      </c>
      <c r="BL205" s="14" t="s">
        <v>82</v>
      </c>
      <c r="BM205" s="203" t="s">
        <v>392</v>
      </c>
    </row>
    <row r="206" spans="1:65" s="2" customFormat="1" ht="39">
      <c r="A206" s="30"/>
      <c r="B206" s="31"/>
      <c r="C206" s="32"/>
      <c r="D206" s="205" t="s">
        <v>129</v>
      </c>
      <c r="E206" s="32"/>
      <c r="F206" s="206" t="s">
        <v>249</v>
      </c>
      <c r="G206" s="32"/>
      <c r="H206" s="32"/>
      <c r="I206" s="111"/>
      <c r="J206" s="111"/>
      <c r="K206" s="32"/>
      <c r="L206" s="32"/>
      <c r="M206" s="35"/>
      <c r="N206" s="207"/>
      <c r="O206" s="208"/>
      <c r="P206" s="66"/>
      <c r="Q206" s="66"/>
      <c r="R206" s="66"/>
      <c r="S206" s="66"/>
      <c r="T206" s="66"/>
      <c r="U206" s="66"/>
      <c r="V206" s="66"/>
      <c r="W206" s="66"/>
      <c r="X206" s="67"/>
      <c r="Y206" s="30"/>
      <c r="Z206" s="30"/>
      <c r="AA206" s="30"/>
      <c r="AB206" s="30"/>
      <c r="AC206" s="30"/>
      <c r="AD206" s="30"/>
      <c r="AE206" s="30"/>
      <c r="AT206" s="14" t="s">
        <v>129</v>
      </c>
      <c r="AU206" s="14" t="s">
        <v>82</v>
      </c>
    </row>
    <row r="207" spans="1:65" s="2" customFormat="1" ht="36" customHeight="1">
      <c r="A207" s="30"/>
      <c r="B207" s="31"/>
      <c r="C207" s="226" t="s">
        <v>393</v>
      </c>
      <c r="D207" s="226" t="s">
        <v>167</v>
      </c>
      <c r="E207" s="227" t="s">
        <v>251</v>
      </c>
      <c r="F207" s="228" t="s">
        <v>252</v>
      </c>
      <c r="G207" s="229" t="s">
        <v>185</v>
      </c>
      <c r="H207" s="230">
        <v>8</v>
      </c>
      <c r="I207" s="231"/>
      <c r="J207" s="231"/>
      <c r="K207" s="232">
        <f>ROUND(P207*H207,2)</f>
        <v>0</v>
      </c>
      <c r="L207" s="233"/>
      <c r="M207" s="35"/>
      <c r="N207" s="234" t="s">
        <v>1</v>
      </c>
      <c r="O207" s="199" t="s">
        <v>37</v>
      </c>
      <c r="P207" s="200">
        <f>I207+J207</f>
        <v>0</v>
      </c>
      <c r="Q207" s="200">
        <f>ROUND(I207*H207,2)</f>
        <v>0</v>
      </c>
      <c r="R207" s="200">
        <f>ROUND(J207*H207,2)</f>
        <v>0</v>
      </c>
      <c r="S207" s="66"/>
      <c r="T207" s="201">
        <f>S207*H207</f>
        <v>0</v>
      </c>
      <c r="U207" s="201">
        <v>0</v>
      </c>
      <c r="V207" s="201">
        <f>U207*H207</f>
        <v>0</v>
      </c>
      <c r="W207" s="201">
        <v>0</v>
      </c>
      <c r="X207" s="202">
        <f>W207*H207</f>
        <v>0</v>
      </c>
      <c r="Y207" s="30"/>
      <c r="Z207" s="30"/>
      <c r="AA207" s="30"/>
      <c r="AB207" s="30"/>
      <c r="AC207" s="30"/>
      <c r="AD207" s="30"/>
      <c r="AE207" s="30"/>
      <c r="AR207" s="203" t="s">
        <v>82</v>
      </c>
      <c r="AT207" s="203" t="s">
        <v>167</v>
      </c>
      <c r="AU207" s="203" t="s">
        <v>82</v>
      </c>
      <c r="AY207" s="14" t="s">
        <v>127</v>
      </c>
      <c r="BE207" s="204">
        <f>IF(O207="základní",K207,0)</f>
        <v>0</v>
      </c>
      <c r="BF207" s="204">
        <f>IF(O207="snížená",K207,0)</f>
        <v>0</v>
      </c>
      <c r="BG207" s="204">
        <f>IF(O207="zákl. přenesená",K207,0)</f>
        <v>0</v>
      </c>
      <c r="BH207" s="204">
        <f>IF(O207="sníž. přenesená",K207,0)</f>
        <v>0</v>
      </c>
      <c r="BI207" s="204">
        <f>IF(O207="nulová",K207,0)</f>
        <v>0</v>
      </c>
      <c r="BJ207" s="14" t="s">
        <v>82</v>
      </c>
      <c r="BK207" s="204">
        <f>ROUND(P207*H207,2)</f>
        <v>0</v>
      </c>
      <c r="BL207" s="14" t="s">
        <v>82</v>
      </c>
      <c r="BM207" s="203" t="s">
        <v>394</v>
      </c>
    </row>
    <row r="208" spans="1:65" s="2" customFormat="1" ht="117">
      <c r="A208" s="30"/>
      <c r="B208" s="31"/>
      <c r="C208" s="32"/>
      <c r="D208" s="205" t="s">
        <v>129</v>
      </c>
      <c r="E208" s="32"/>
      <c r="F208" s="206" t="s">
        <v>254</v>
      </c>
      <c r="G208" s="32"/>
      <c r="H208" s="32"/>
      <c r="I208" s="111"/>
      <c r="J208" s="111"/>
      <c r="K208" s="32"/>
      <c r="L208" s="32"/>
      <c r="M208" s="35"/>
      <c r="N208" s="207"/>
      <c r="O208" s="208"/>
      <c r="P208" s="66"/>
      <c r="Q208" s="66"/>
      <c r="R208" s="66"/>
      <c r="S208" s="66"/>
      <c r="T208" s="66"/>
      <c r="U208" s="66"/>
      <c r="V208" s="66"/>
      <c r="W208" s="66"/>
      <c r="X208" s="67"/>
      <c r="Y208" s="30"/>
      <c r="Z208" s="30"/>
      <c r="AA208" s="30"/>
      <c r="AB208" s="30"/>
      <c r="AC208" s="30"/>
      <c r="AD208" s="30"/>
      <c r="AE208" s="30"/>
      <c r="AT208" s="14" t="s">
        <v>129</v>
      </c>
      <c r="AU208" s="14" t="s">
        <v>82</v>
      </c>
    </row>
    <row r="209" spans="1:65" s="2" customFormat="1" ht="107.25">
      <c r="A209" s="30"/>
      <c r="B209" s="31"/>
      <c r="C209" s="32"/>
      <c r="D209" s="205" t="s">
        <v>173</v>
      </c>
      <c r="E209" s="32"/>
      <c r="F209" s="235" t="s">
        <v>255</v>
      </c>
      <c r="G209" s="32"/>
      <c r="H209" s="32"/>
      <c r="I209" s="111"/>
      <c r="J209" s="111"/>
      <c r="K209" s="32"/>
      <c r="L209" s="32"/>
      <c r="M209" s="35"/>
      <c r="N209" s="207"/>
      <c r="O209" s="208"/>
      <c r="P209" s="66"/>
      <c r="Q209" s="66"/>
      <c r="R209" s="66"/>
      <c r="S209" s="66"/>
      <c r="T209" s="66"/>
      <c r="U209" s="66"/>
      <c r="V209" s="66"/>
      <c r="W209" s="66"/>
      <c r="X209" s="67"/>
      <c r="Y209" s="30"/>
      <c r="Z209" s="30"/>
      <c r="AA209" s="30"/>
      <c r="AB209" s="30"/>
      <c r="AC209" s="30"/>
      <c r="AD209" s="30"/>
      <c r="AE209" s="30"/>
      <c r="AT209" s="14" t="s">
        <v>173</v>
      </c>
      <c r="AU209" s="14" t="s">
        <v>82</v>
      </c>
    </row>
    <row r="210" spans="1:65" s="2" customFormat="1" ht="24" customHeight="1">
      <c r="A210" s="30"/>
      <c r="B210" s="31"/>
      <c r="C210" s="226" t="s">
        <v>395</v>
      </c>
      <c r="D210" s="226" t="s">
        <v>167</v>
      </c>
      <c r="E210" s="227" t="s">
        <v>257</v>
      </c>
      <c r="F210" s="228" t="s">
        <v>258</v>
      </c>
      <c r="G210" s="229" t="s">
        <v>185</v>
      </c>
      <c r="H210" s="230">
        <v>8</v>
      </c>
      <c r="I210" s="231"/>
      <c r="J210" s="231"/>
      <c r="K210" s="232">
        <f>ROUND(P210*H210,2)</f>
        <v>0</v>
      </c>
      <c r="L210" s="233"/>
      <c r="M210" s="35"/>
      <c r="N210" s="234" t="s">
        <v>1</v>
      </c>
      <c r="O210" s="199" t="s">
        <v>37</v>
      </c>
      <c r="P210" s="200">
        <f>I210+J210</f>
        <v>0</v>
      </c>
      <c r="Q210" s="200">
        <f>ROUND(I210*H210,2)</f>
        <v>0</v>
      </c>
      <c r="R210" s="200">
        <f>ROUND(J210*H210,2)</f>
        <v>0</v>
      </c>
      <c r="S210" s="66"/>
      <c r="T210" s="201">
        <f>S210*H210</f>
        <v>0</v>
      </c>
      <c r="U210" s="201">
        <v>0</v>
      </c>
      <c r="V210" s="201">
        <f>U210*H210</f>
        <v>0</v>
      </c>
      <c r="W210" s="201">
        <v>0</v>
      </c>
      <c r="X210" s="202">
        <f>W210*H210</f>
        <v>0</v>
      </c>
      <c r="Y210" s="30"/>
      <c r="Z210" s="30"/>
      <c r="AA210" s="30"/>
      <c r="AB210" s="30"/>
      <c r="AC210" s="30"/>
      <c r="AD210" s="30"/>
      <c r="AE210" s="30"/>
      <c r="AR210" s="203" t="s">
        <v>82</v>
      </c>
      <c r="AT210" s="203" t="s">
        <v>167</v>
      </c>
      <c r="AU210" s="203" t="s">
        <v>82</v>
      </c>
      <c r="AY210" s="14" t="s">
        <v>127</v>
      </c>
      <c r="BE210" s="204">
        <f>IF(O210="základní",K210,0)</f>
        <v>0</v>
      </c>
      <c r="BF210" s="204">
        <f>IF(O210="snížená",K210,0)</f>
        <v>0</v>
      </c>
      <c r="BG210" s="204">
        <f>IF(O210="zákl. přenesená",K210,0)</f>
        <v>0</v>
      </c>
      <c r="BH210" s="204">
        <f>IF(O210="sníž. přenesená",K210,0)</f>
        <v>0</v>
      </c>
      <c r="BI210" s="204">
        <f>IF(O210="nulová",K210,0)</f>
        <v>0</v>
      </c>
      <c r="BJ210" s="14" t="s">
        <v>82</v>
      </c>
      <c r="BK210" s="204">
        <f>ROUND(P210*H210,2)</f>
        <v>0</v>
      </c>
      <c r="BL210" s="14" t="s">
        <v>82</v>
      </c>
      <c r="BM210" s="203" t="s">
        <v>396</v>
      </c>
    </row>
    <row r="211" spans="1:65" s="2" customFormat="1" ht="48.75">
      <c r="A211" s="30"/>
      <c r="B211" s="31"/>
      <c r="C211" s="32"/>
      <c r="D211" s="205" t="s">
        <v>129</v>
      </c>
      <c r="E211" s="32"/>
      <c r="F211" s="206" t="s">
        <v>260</v>
      </c>
      <c r="G211" s="32"/>
      <c r="H211" s="32"/>
      <c r="I211" s="111"/>
      <c r="J211" s="111"/>
      <c r="K211" s="32"/>
      <c r="L211" s="32"/>
      <c r="M211" s="35"/>
      <c r="N211" s="207"/>
      <c r="O211" s="208"/>
      <c r="P211" s="66"/>
      <c r="Q211" s="66"/>
      <c r="R211" s="66"/>
      <c r="S211" s="66"/>
      <c r="T211" s="66"/>
      <c r="U211" s="66"/>
      <c r="V211" s="66"/>
      <c r="W211" s="66"/>
      <c r="X211" s="67"/>
      <c r="Y211" s="30"/>
      <c r="Z211" s="30"/>
      <c r="AA211" s="30"/>
      <c r="AB211" s="30"/>
      <c r="AC211" s="30"/>
      <c r="AD211" s="30"/>
      <c r="AE211" s="30"/>
      <c r="AT211" s="14" t="s">
        <v>129</v>
      </c>
      <c r="AU211" s="14" t="s">
        <v>82</v>
      </c>
    </row>
    <row r="212" spans="1:65" s="2" customFormat="1" ht="48.75">
      <c r="A212" s="30"/>
      <c r="B212" s="31"/>
      <c r="C212" s="32"/>
      <c r="D212" s="205" t="s">
        <v>173</v>
      </c>
      <c r="E212" s="32"/>
      <c r="F212" s="235" t="s">
        <v>261</v>
      </c>
      <c r="G212" s="32"/>
      <c r="H212" s="32"/>
      <c r="I212" s="111"/>
      <c r="J212" s="111"/>
      <c r="K212" s="32"/>
      <c r="L212" s="32"/>
      <c r="M212" s="35"/>
      <c r="N212" s="207"/>
      <c r="O212" s="208"/>
      <c r="P212" s="66"/>
      <c r="Q212" s="66"/>
      <c r="R212" s="66"/>
      <c r="S212" s="66"/>
      <c r="T212" s="66"/>
      <c r="U212" s="66"/>
      <c r="V212" s="66"/>
      <c r="W212" s="66"/>
      <c r="X212" s="67"/>
      <c r="Y212" s="30"/>
      <c r="Z212" s="30"/>
      <c r="AA212" s="30"/>
      <c r="AB212" s="30"/>
      <c r="AC212" s="30"/>
      <c r="AD212" s="30"/>
      <c r="AE212" s="30"/>
      <c r="AT212" s="14" t="s">
        <v>173</v>
      </c>
      <c r="AU212" s="14" t="s">
        <v>82</v>
      </c>
    </row>
    <row r="213" spans="1:65" s="2" customFormat="1" ht="16.5" customHeight="1">
      <c r="A213" s="30"/>
      <c r="B213" s="31"/>
      <c r="C213" s="226" t="s">
        <v>397</v>
      </c>
      <c r="D213" s="226" t="s">
        <v>167</v>
      </c>
      <c r="E213" s="227" t="s">
        <v>263</v>
      </c>
      <c r="F213" s="228" t="s">
        <v>264</v>
      </c>
      <c r="G213" s="229" t="s">
        <v>185</v>
      </c>
      <c r="H213" s="230">
        <v>8</v>
      </c>
      <c r="I213" s="231"/>
      <c r="J213" s="231"/>
      <c r="K213" s="232">
        <f>ROUND(P213*H213,2)</f>
        <v>0</v>
      </c>
      <c r="L213" s="233"/>
      <c r="M213" s="35"/>
      <c r="N213" s="234" t="s">
        <v>1</v>
      </c>
      <c r="O213" s="199" t="s">
        <v>37</v>
      </c>
      <c r="P213" s="200">
        <f>I213+J213</f>
        <v>0</v>
      </c>
      <c r="Q213" s="200">
        <f>ROUND(I213*H213,2)</f>
        <v>0</v>
      </c>
      <c r="R213" s="200">
        <f>ROUND(J213*H213,2)</f>
        <v>0</v>
      </c>
      <c r="S213" s="66"/>
      <c r="T213" s="201">
        <f>S213*H213</f>
        <v>0</v>
      </c>
      <c r="U213" s="201">
        <v>0</v>
      </c>
      <c r="V213" s="201">
        <f>U213*H213</f>
        <v>0</v>
      </c>
      <c r="W213" s="201">
        <v>0</v>
      </c>
      <c r="X213" s="202">
        <f>W213*H213</f>
        <v>0</v>
      </c>
      <c r="Y213" s="30"/>
      <c r="Z213" s="30"/>
      <c r="AA213" s="30"/>
      <c r="AB213" s="30"/>
      <c r="AC213" s="30"/>
      <c r="AD213" s="30"/>
      <c r="AE213" s="30"/>
      <c r="AR213" s="203" t="s">
        <v>82</v>
      </c>
      <c r="AT213" s="203" t="s">
        <v>167</v>
      </c>
      <c r="AU213" s="203" t="s">
        <v>82</v>
      </c>
      <c r="AY213" s="14" t="s">
        <v>127</v>
      </c>
      <c r="BE213" s="204">
        <f>IF(O213="základní",K213,0)</f>
        <v>0</v>
      </c>
      <c r="BF213" s="204">
        <f>IF(O213="snížená",K213,0)</f>
        <v>0</v>
      </c>
      <c r="BG213" s="204">
        <f>IF(O213="zákl. přenesená",K213,0)</f>
        <v>0</v>
      </c>
      <c r="BH213" s="204">
        <f>IF(O213="sníž. přenesená",K213,0)</f>
        <v>0</v>
      </c>
      <c r="BI213" s="204">
        <f>IF(O213="nulová",K213,0)</f>
        <v>0</v>
      </c>
      <c r="BJ213" s="14" t="s">
        <v>82</v>
      </c>
      <c r="BK213" s="204">
        <f>ROUND(P213*H213,2)</f>
        <v>0</v>
      </c>
      <c r="BL213" s="14" t="s">
        <v>82</v>
      </c>
      <c r="BM213" s="203" t="s">
        <v>398</v>
      </c>
    </row>
    <row r="214" spans="1:65" s="2" customFormat="1" ht="58.5">
      <c r="A214" s="30"/>
      <c r="B214" s="31"/>
      <c r="C214" s="32"/>
      <c r="D214" s="205" t="s">
        <v>129</v>
      </c>
      <c r="E214" s="32"/>
      <c r="F214" s="206" t="s">
        <v>266</v>
      </c>
      <c r="G214" s="32"/>
      <c r="H214" s="32"/>
      <c r="I214" s="111"/>
      <c r="J214" s="111"/>
      <c r="K214" s="32"/>
      <c r="L214" s="32"/>
      <c r="M214" s="35"/>
      <c r="N214" s="207"/>
      <c r="O214" s="208"/>
      <c r="P214" s="66"/>
      <c r="Q214" s="66"/>
      <c r="R214" s="66"/>
      <c r="S214" s="66"/>
      <c r="T214" s="66"/>
      <c r="U214" s="66"/>
      <c r="V214" s="66"/>
      <c r="W214" s="66"/>
      <c r="X214" s="67"/>
      <c r="Y214" s="30"/>
      <c r="Z214" s="30"/>
      <c r="AA214" s="30"/>
      <c r="AB214" s="30"/>
      <c r="AC214" s="30"/>
      <c r="AD214" s="30"/>
      <c r="AE214" s="30"/>
      <c r="AT214" s="14" t="s">
        <v>129</v>
      </c>
      <c r="AU214" s="14" t="s">
        <v>82</v>
      </c>
    </row>
    <row r="215" spans="1:65" s="2" customFormat="1" ht="58.5">
      <c r="A215" s="30"/>
      <c r="B215" s="31"/>
      <c r="C215" s="32"/>
      <c r="D215" s="205" t="s">
        <v>173</v>
      </c>
      <c r="E215" s="32"/>
      <c r="F215" s="235" t="s">
        <v>267</v>
      </c>
      <c r="G215" s="32"/>
      <c r="H215" s="32"/>
      <c r="I215" s="111"/>
      <c r="J215" s="111"/>
      <c r="K215" s="32"/>
      <c r="L215" s="32"/>
      <c r="M215" s="35"/>
      <c r="N215" s="236"/>
      <c r="O215" s="237"/>
      <c r="P215" s="238"/>
      <c r="Q215" s="238"/>
      <c r="R215" s="238"/>
      <c r="S215" s="238"/>
      <c r="T215" s="238"/>
      <c r="U215" s="238"/>
      <c r="V215" s="238"/>
      <c r="W215" s="238"/>
      <c r="X215" s="239"/>
      <c r="Y215" s="30"/>
      <c r="Z215" s="30"/>
      <c r="AA215" s="30"/>
      <c r="AB215" s="30"/>
      <c r="AC215" s="30"/>
      <c r="AD215" s="30"/>
      <c r="AE215" s="30"/>
      <c r="AT215" s="14" t="s">
        <v>173</v>
      </c>
      <c r="AU215" s="14" t="s">
        <v>82</v>
      </c>
    </row>
    <row r="216" spans="1:65" s="2" customFormat="1" ht="6.95" customHeight="1">
      <c r="A216" s="30"/>
      <c r="B216" s="50"/>
      <c r="C216" s="51"/>
      <c r="D216" s="51"/>
      <c r="E216" s="51"/>
      <c r="F216" s="51"/>
      <c r="G216" s="51"/>
      <c r="H216" s="51"/>
      <c r="I216" s="149"/>
      <c r="J216" s="149"/>
      <c r="K216" s="51"/>
      <c r="L216" s="51"/>
      <c r="M216" s="35"/>
      <c r="N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</row>
  </sheetData>
  <sheetProtection algorithmName="SHA-512" hashValue="08DRrAu3wyM2a61mZgPx1IDBoE2AScnaHiYTkZHiJJ7/gszN2uL2BSl8Q8SwldY0U5Gd33TzZ3Xkyg1MdMwudA==" saltValue="8xjTykuzgBSyh/V6vdpjawU9eGJe0ASY3deM2Rua/ZyZDqR2thIMpEfe7m2oBoxMvGmDbCDOCLZ/75SQjERuTg==" spinCount="100000" sheet="1" objects="1" scenarios="1" formatColumns="0" formatRows="0" autoFilter="0"/>
  <autoFilter ref="C118:L215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PS 01 - Úprava zabezpečov...</vt:lpstr>
      <vt:lpstr>PS 02 - Úprava zabezpečov...</vt:lpstr>
      <vt:lpstr>PS 03 - Úprava zabezpečov...</vt:lpstr>
      <vt:lpstr>'PS 01 - Úprava zabezpečov...'!Názvy_tisku</vt:lpstr>
      <vt:lpstr>'PS 02 - Úprava zabezpečov...'!Názvy_tisku</vt:lpstr>
      <vt:lpstr>'PS 03 - Úprava zabezpečov...'!Názvy_tisku</vt:lpstr>
      <vt:lpstr>'Rekapitulace stavby'!Názvy_tisku</vt:lpstr>
      <vt:lpstr>'PS 01 - Úprava zabezpečov...'!Oblast_tisku</vt:lpstr>
      <vt:lpstr>'PS 02 - Úprava zabezpečov...'!Oblast_tisku</vt:lpstr>
      <vt:lpstr>'PS 03 - Úprava zabezpečov...'!Oblast_tisku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2020-01-03T09:03:33Z</dcterms:created>
  <dcterms:modified xsi:type="dcterms:W3CDTF">2020-01-09T07:38:00Z</dcterms:modified>
</cp:coreProperties>
</file>