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750" yWindow="615" windowWidth="27225" windowHeight="13995" activeTab="1"/>
  </bookViews>
  <sheets>
    <sheet name="Rekapitulace zakázky" sheetId="1" r:id="rId1"/>
    <sheet name="PS_01 - Zab.zař." sheetId="2" r:id="rId2"/>
    <sheet name="PS_02 - Zemní práce" sheetId="3" r:id="rId3"/>
    <sheet name="PS_100 - VON" sheetId="4" r:id="rId4"/>
  </sheets>
  <definedNames>
    <definedName name="_xlnm._FilterDatabase" localSheetId="1" hidden="1">'PS_01 - Zab.zař.'!$C$103:$K$810</definedName>
    <definedName name="_xlnm._FilterDatabase" localSheetId="2" hidden="1">'PS_02 - Zemní práce'!$C$95:$K$241</definedName>
    <definedName name="_xlnm._FilterDatabase" localSheetId="3" hidden="1">'PS_100 - VON'!$C$87:$K$255</definedName>
    <definedName name="_xlnm.Print_Titles" localSheetId="1">'PS_01 - Zab.zař.'!$103:$103</definedName>
    <definedName name="_xlnm.Print_Titles" localSheetId="2">'PS_02 - Zemní práce'!$95:$95</definedName>
    <definedName name="_xlnm.Print_Titles" localSheetId="3">'PS_100 - VON'!$87:$87</definedName>
    <definedName name="_xlnm.Print_Titles" localSheetId="0">'Rekapitulace zakázky'!$52:$52</definedName>
    <definedName name="_xlnm.Print_Area" localSheetId="1">'PS_01 - Zab.zař.'!$C$4:$J$41,'PS_01 - Zab.zař.'!$C$89:$K$810</definedName>
    <definedName name="_xlnm.Print_Area" localSheetId="2">'PS_02 - Zemní práce'!$C$4:$J$41,'PS_02 - Zemní práce'!$C$81:$K$241</definedName>
    <definedName name="_xlnm.Print_Area" localSheetId="3">'PS_100 - VON'!$C$4:$J$41,'PS_100 - VON'!$C$73:$K$255</definedName>
    <definedName name="_xlnm.Print_Area" localSheetId="0">'Rekapitulace zakázky'!$D$4:$AO$36,'Rekapitulace zakázky'!$C$42:$AQ$59</definedName>
  </definedNames>
  <calcPr calcId="145621"/>
</workbook>
</file>

<file path=xl/calcChain.xml><?xml version="1.0" encoding="utf-8"?>
<calcChain xmlns="http://schemas.openxmlformats.org/spreadsheetml/2006/main">
  <c r="J39" i="4" l="1"/>
  <c r="J38" i="4"/>
  <c r="AY58" i="1"/>
  <c r="J37" i="4"/>
  <c r="AX58" i="1"/>
  <c r="BI247" i="4"/>
  <c r="BH247" i="4"/>
  <c r="BG247" i="4"/>
  <c r="BF247" i="4"/>
  <c r="T247" i="4"/>
  <c r="R247" i="4"/>
  <c r="P247" i="4"/>
  <c r="BK247" i="4"/>
  <c r="J247" i="4"/>
  <c r="BE247" i="4"/>
  <c r="BI245" i="4"/>
  <c r="BH245" i="4"/>
  <c r="BG245" i="4"/>
  <c r="BF245" i="4"/>
  <c r="T245" i="4"/>
  <c r="R245" i="4"/>
  <c r="P245" i="4"/>
  <c r="BK245" i="4"/>
  <c r="J245" i="4"/>
  <c r="BE245" i="4"/>
  <c r="BI242" i="4"/>
  <c r="BH242" i="4"/>
  <c r="BG242" i="4"/>
  <c r="BF242" i="4"/>
  <c r="T242" i="4"/>
  <c r="R242" i="4"/>
  <c r="P242" i="4"/>
  <c r="BK242" i="4"/>
  <c r="J242" i="4"/>
  <c r="BE242" i="4"/>
  <c r="BI240" i="4"/>
  <c r="BH240" i="4"/>
  <c r="BG240" i="4"/>
  <c r="BF240" i="4"/>
  <c r="T240" i="4"/>
  <c r="R240" i="4"/>
  <c r="P240" i="4"/>
  <c r="BK240" i="4"/>
  <c r="J240" i="4"/>
  <c r="BE240" i="4"/>
  <c r="BI221" i="4"/>
  <c r="BH221" i="4"/>
  <c r="BG221" i="4"/>
  <c r="BF221" i="4"/>
  <c r="T221" i="4"/>
  <c r="R221" i="4"/>
  <c r="P221" i="4"/>
  <c r="BK221" i="4"/>
  <c r="J221" i="4"/>
  <c r="BE221" i="4"/>
  <c r="BI219" i="4"/>
  <c r="BH219" i="4"/>
  <c r="BG219" i="4"/>
  <c r="BF219" i="4"/>
  <c r="T219" i="4"/>
  <c r="R219" i="4"/>
  <c r="P219" i="4"/>
  <c r="BK219" i="4"/>
  <c r="J219" i="4"/>
  <c r="BE219" i="4"/>
  <c r="BI216" i="4"/>
  <c r="BH216" i="4"/>
  <c r="BG216" i="4"/>
  <c r="BF216" i="4"/>
  <c r="T216" i="4"/>
  <c r="R216" i="4"/>
  <c r="P216" i="4"/>
  <c r="BK216" i="4"/>
  <c r="J216" i="4"/>
  <c r="BE216" i="4"/>
  <c r="BI214" i="4"/>
  <c r="BH214" i="4"/>
  <c r="BG214" i="4"/>
  <c r="BF214" i="4"/>
  <c r="T214" i="4"/>
  <c r="R214" i="4"/>
  <c r="P214" i="4"/>
  <c r="BK214" i="4"/>
  <c r="J214" i="4"/>
  <c r="BE214" i="4"/>
  <c r="BI193" i="4"/>
  <c r="BH193" i="4"/>
  <c r="BG193" i="4"/>
  <c r="BF193" i="4"/>
  <c r="T193" i="4"/>
  <c r="R193" i="4"/>
  <c r="P193" i="4"/>
  <c r="BK193" i="4"/>
  <c r="J193" i="4"/>
  <c r="BE193" i="4"/>
  <c r="BI191" i="4"/>
  <c r="BH191" i="4"/>
  <c r="BG191" i="4"/>
  <c r="BF191" i="4"/>
  <c r="T191" i="4"/>
  <c r="R191" i="4"/>
  <c r="P191" i="4"/>
  <c r="BK191" i="4"/>
  <c r="J191" i="4"/>
  <c r="BE191" i="4"/>
  <c r="BI189" i="4"/>
  <c r="BH189" i="4"/>
  <c r="BG189" i="4"/>
  <c r="BF189" i="4"/>
  <c r="T189" i="4"/>
  <c r="R189" i="4"/>
  <c r="P189" i="4"/>
  <c r="BK189" i="4"/>
  <c r="J189" i="4"/>
  <c r="BE189" i="4"/>
  <c r="BI187" i="4"/>
  <c r="BH187" i="4"/>
  <c r="BG187" i="4"/>
  <c r="BF187" i="4"/>
  <c r="T187" i="4"/>
  <c r="R187" i="4"/>
  <c r="P187" i="4"/>
  <c r="BK187" i="4"/>
  <c r="J187" i="4"/>
  <c r="BE187" i="4"/>
  <c r="BI185" i="4"/>
  <c r="BH185" i="4"/>
  <c r="BG185" i="4"/>
  <c r="BF185" i="4"/>
  <c r="T185" i="4"/>
  <c r="R185" i="4"/>
  <c r="P185" i="4"/>
  <c r="BK185" i="4"/>
  <c r="J185" i="4"/>
  <c r="BE185" i="4"/>
  <c r="BI183" i="4"/>
  <c r="BH183" i="4"/>
  <c r="BG183" i="4"/>
  <c r="BF183" i="4"/>
  <c r="T183" i="4"/>
  <c r="R183" i="4"/>
  <c r="P183" i="4"/>
  <c r="BK183" i="4"/>
  <c r="J183" i="4"/>
  <c r="BE183" i="4"/>
  <c r="BI181" i="4"/>
  <c r="BH181" i="4"/>
  <c r="BG181" i="4"/>
  <c r="BF181" i="4"/>
  <c r="T181" i="4"/>
  <c r="R181" i="4"/>
  <c r="P181" i="4"/>
  <c r="BK181" i="4"/>
  <c r="J181" i="4"/>
  <c r="BE181" i="4"/>
  <c r="BI179" i="4"/>
  <c r="BH179" i="4"/>
  <c r="BG179" i="4"/>
  <c r="BF179" i="4"/>
  <c r="T179" i="4"/>
  <c r="R179" i="4"/>
  <c r="P179" i="4"/>
  <c r="BK179" i="4"/>
  <c r="J179" i="4"/>
  <c r="BE179" i="4"/>
  <c r="BI177" i="4"/>
  <c r="BH177" i="4"/>
  <c r="BG177" i="4"/>
  <c r="BF177" i="4"/>
  <c r="T177" i="4"/>
  <c r="R177" i="4"/>
  <c r="P177" i="4"/>
  <c r="BK177" i="4"/>
  <c r="J177" i="4"/>
  <c r="BE177" i="4"/>
  <c r="BI175" i="4"/>
  <c r="BH175" i="4"/>
  <c r="BG175" i="4"/>
  <c r="BF175" i="4"/>
  <c r="T175" i="4"/>
  <c r="R175" i="4"/>
  <c r="P175" i="4"/>
  <c r="BK175" i="4"/>
  <c r="J175" i="4"/>
  <c r="BE175" i="4"/>
  <c r="BI173" i="4"/>
  <c r="BH173" i="4"/>
  <c r="BG173" i="4"/>
  <c r="BF173" i="4"/>
  <c r="T173" i="4"/>
  <c r="R173" i="4"/>
  <c r="P173" i="4"/>
  <c r="BK173" i="4"/>
  <c r="J173" i="4"/>
  <c r="BE173" i="4"/>
  <c r="BI171" i="4"/>
  <c r="BH171" i="4"/>
  <c r="BG171" i="4"/>
  <c r="BF171" i="4"/>
  <c r="T171" i="4"/>
  <c r="R171" i="4"/>
  <c r="P171" i="4"/>
  <c r="BK171" i="4"/>
  <c r="J171" i="4"/>
  <c r="BE171" i="4"/>
  <c r="BI169" i="4"/>
  <c r="BH169" i="4"/>
  <c r="BG169" i="4"/>
  <c r="BF169" i="4"/>
  <c r="T169" i="4"/>
  <c r="R169" i="4"/>
  <c r="P169" i="4"/>
  <c r="BK169" i="4"/>
  <c r="J169" i="4"/>
  <c r="BE169" i="4"/>
  <c r="BI167" i="4"/>
  <c r="BH167" i="4"/>
  <c r="BG167" i="4"/>
  <c r="BF167" i="4"/>
  <c r="T167" i="4"/>
  <c r="R167" i="4"/>
  <c r="P167" i="4"/>
  <c r="BK167" i="4"/>
  <c r="J167" i="4"/>
  <c r="BE167" i="4"/>
  <c r="BI165" i="4"/>
  <c r="BH165" i="4"/>
  <c r="BG165" i="4"/>
  <c r="BF165" i="4"/>
  <c r="T165" i="4"/>
  <c r="R165" i="4"/>
  <c r="P165" i="4"/>
  <c r="BK165" i="4"/>
  <c r="J165" i="4"/>
  <c r="BE165" i="4"/>
  <c r="BI162" i="4"/>
  <c r="BH162" i="4"/>
  <c r="BG162" i="4"/>
  <c r="BF162" i="4"/>
  <c r="T162" i="4"/>
  <c r="R162" i="4"/>
  <c r="P162" i="4"/>
  <c r="BK162" i="4"/>
  <c r="J162" i="4"/>
  <c r="BE162" i="4"/>
  <c r="BI159" i="4"/>
  <c r="BH159" i="4"/>
  <c r="BG159" i="4"/>
  <c r="BF159" i="4"/>
  <c r="T159" i="4"/>
  <c r="R159" i="4"/>
  <c r="P159" i="4"/>
  <c r="BK159" i="4"/>
  <c r="J159" i="4"/>
  <c r="BE159" i="4"/>
  <c r="BI156" i="4"/>
  <c r="BH156" i="4"/>
  <c r="BG156" i="4"/>
  <c r="BF156" i="4"/>
  <c r="T156" i="4"/>
  <c r="R156" i="4"/>
  <c r="P156" i="4"/>
  <c r="BK156" i="4"/>
  <c r="J156" i="4"/>
  <c r="BE156" i="4"/>
  <c r="BI154" i="4"/>
  <c r="BH154" i="4"/>
  <c r="BG154" i="4"/>
  <c r="BF154" i="4"/>
  <c r="T154" i="4"/>
  <c r="R154" i="4"/>
  <c r="P154" i="4"/>
  <c r="BK154" i="4"/>
  <c r="J154" i="4"/>
  <c r="BE154" i="4"/>
  <c r="BI132" i="4"/>
  <c r="BH132" i="4"/>
  <c r="BG132" i="4"/>
  <c r="BF132" i="4"/>
  <c r="T132" i="4"/>
  <c r="R132" i="4"/>
  <c r="P132" i="4"/>
  <c r="BK132" i="4"/>
  <c r="J132" i="4"/>
  <c r="BE132" i="4"/>
  <c r="BI130" i="4"/>
  <c r="BH130" i="4"/>
  <c r="BG130" i="4"/>
  <c r="BF130" i="4"/>
  <c r="T130" i="4"/>
  <c r="T129" i="4"/>
  <c r="R130" i="4"/>
  <c r="R129" i="4"/>
  <c r="P130" i="4"/>
  <c r="P129" i="4"/>
  <c r="BK130" i="4"/>
  <c r="BK129" i="4"/>
  <c r="J129" i="4" s="1"/>
  <c r="J66" i="4" s="1"/>
  <c r="J130" i="4"/>
  <c r="BE130" i="4" s="1"/>
  <c r="BI128" i="4"/>
  <c r="BH128" i="4"/>
  <c r="BG128" i="4"/>
  <c r="BF128" i="4"/>
  <c r="T128" i="4"/>
  <c r="R128" i="4"/>
  <c r="P128" i="4"/>
  <c r="BK128" i="4"/>
  <c r="J128" i="4"/>
  <c r="BE128" i="4"/>
  <c r="BI127" i="4"/>
  <c r="BH127" i="4"/>
  <c r="BG127" i="4"/>
  <c r="BF127" i="4"/>
  <c r="T127" i="4"/>
  <c r="R127" i="4"/>
  <c r="P127" i="4"/>
  <c r="BK127" i="4"/>
  <c r="J127" i="4"/>
  <c r="BE127" i="4"/>
  <c r="BI126" i="4"/>
  <c r="BH126" i="4"/>
  <c r="BG126" i="4"/>
  <c r="BF126" i="4"/>
  <c r="T126" i="4"/>
  <c r="R126" i="4"/>
  <c r="P126" i="4"/>
  <c r="BK126" i="4"/>
  <c r="J126" i="4"/>
  <c r="BE126" i="4"/>
  <c r="BI125" i="4"/>
  <c r="BH125" i="4"/>
  <c r="BG125" i="4"/>
  <c r="BF125" i="4"/>
  <c r="T125" i="4"/>
  <c r="R125" i="4"/>
  <c r="P125" i="4"/>
  <c r="BK125" i="4"/>
  <c r="J125" i="4"/>
  <c r="BE125" i="4"/>
  <c r="BI124" i="4"/>
  <c r="BH124" i="4"/>
  <c r="BG124" i="4"/>
  <c r="BF124" i="4"/>
  <c r="T124" i="4"/>
  <c r="R124" i="4"/>
  <c r="P124" i="4"/>
  <c r="BK124" i="4"/>
  <c r="J124" i="4"/>
  <c r="BE124" i="4"/>
  <c r="BI123" i="4"/>
  <c r="BH123" i="4"/>
  <c r="BG123" i="4"/>
  <c r="BF123" i="4"/>
  <c r="T123" i="4"/>
  <c r="R123" i="4"/>
  <c r="P123" i="4"/>
  <c r="BK123" i="4"/>
  <c r="J123" i="4"/>
  <c r="BE123" i="4"/>
  <c r="BI122" i="4"/>
  <c r="BH122" i="4"/>
  <c r="BG122" i="4"/>
  <c r="BF122" i="4"/>
  <c r="T122" i="4"/>
  <c r="R122" i="4"/>
  <c r="P122" i="4"/>
  <c r="BK122" i="4"/>
  <c r="J122" i="4"/>
  <c r="BE122" i="4"/>
  <c r="BI121" i="4"/>
  <c r="BH121" i="4"/>
  <c r="BG121" i="4"/>
  <c r="BF121" i="4"/>
  <c r="T121" i="4"/>
  <c r="R121" i="4"/>
  <c r="P121" i="4"/>
  <c r="BK121" i="4"/>
  <c r="J121" i="4"/>
  <c r="BE121" i="4"/>
  <c r="BI120" i="4"/>
  <c r="BH120" i="4"/>
  <c r="BG120" i="4"/>
  <c r="BF120" i="4"/>
  <c r="T120" i="4"/>
  <c r="R120" i="4"/>
  <c r="P120" i="4"/>
  <c r="BK120" i="4"/>
  <c r="J120" i="4"/>
  <c r="BE120" i="4"/>
  <c r="BI119" i="4"/>
  <c r="BH119" i="4"/>
  <c r="BG119" i="4"/>
  <c r="BF119" i="4"/>
  <c r="T119" i="4"/>
  <c r="R119" i="4"/>
  <c r="P119" i="4"/>
  <c r="BK119" i="4"/>
  <c r="J119" i="4"/>
  <c r="BE119" i="4"/>
  <c r="BI118" i="4"/>
  <c r="BH118" i="4"/>
  <c r="BG118" i="4"/>
  <c r="BF118" i="4"/>
  <c r="T118" i="4"/>
  <c r="R118" i="4"/>
  <c r="P118" i="4"/>
  <c r="BK118" i="4"/>
  <c r="J118" i="4"/>
  <c r="BE118" i="4"/>
  <c r="BI117" i="4"/>
  <c r="BH117" i="4"/>
  <c r="BG117" i="4"/>
  <c r="BF117" i="4"/>
  <c r="T117" i="4"/>
  <c r="R117" i="4"/>
  <c r="P117" i="4"/>
  <c r="BK117" i="4"/>
  <c r="J117" i="4"/>
  <c r="BE117" i="4"/>
  <c r="BI116" i="4"/>
  <c r="BH116" i="4"/>
  <c r="BG116" i="4"/>
  <c r="BF116" i="4"/>
  <c r="T116" i="4"/>
  <c r="T115" i="4"/>
  <c r="R116" i="4"/>
  <c r="R115" i="4"/>
  <c r="P116" i="4"/>
  <c r="P115" i="4"/>
  <c r="BK116" i="4"/>
  <c r="BK115" i="4"/>
  <c r="J115" i="4" s="1"/>
  <c r="J65" i="4" s="1"/>
  <c r="J116" i="4"/>
  <c r="BE116" i="4" s="1"/>
  <c r="BI114" i="4"/>
  <c r="BH114" i="4"/>
  <c r="BG114" i="4"/>
  <c r="BF114" i="4"/>
  <c r="T114" i="4"/>
  <c r="R114" i="4"/>
  <c r="P114" i="4"/>
  <c r="BK114" i="4"/>
  <c r="J114" i="4"/>
  <c r="BE114" i="4"/>
  <c r="BI113" i="4"/>
  <c r="BH113" i="4"/>
  <c r="BG113" i="4"/>
  <c r="BF113" i="4"/>
  <c r="T113" i="4"/>
  <c r="R113" i="4"/>
  <c r="P113" i="4"/>
  <c r="BK113" i="4"/>
  <c r="J113" i="4"/>
  <c r="BE113" i="4"/>
  <c r="BI112" i="4"/>
  <c r="BH112" i="4"/>
  <c r="BG112" i="4"/>
  <c r="BF112" i="4"/>
  <c r="T112" i="4"/>
  <c r="R112" i="4"/>
  <c r="P112" i="4"/>
  <c r="BK112" i="4"/>
  <c r="J112" i="4"/>
  <c r="BE112" i="4"/>
  <c r="BI111" i="4"/>
  <c r="BH111" i="4"/>
  <c r="BG111" i="4"/>
  <c r="BF111" i="4"/>
  <c r="T111" i="4"/>
  <c r="R111" i="4"/>
  <c r="P111" i="4"/>
  <c r="BK111" i="4"/>
  <c r="J111" i="4"/>
  <c r="BE111" i="4"/>
  <c r="BI110" i="4"/>
  <c r="BH110" i="4"/>
  <c r="BG110" i="4"/>
  <c r="BF110" i="4"/>
  <c r="T110" i="4"/>
  <c r="R110" i="4"/>
  <c r="P110" i="4"/>
  <c r="BK110" i="4"/>
  <c r="J110" i="4"/>
  <c r="BE110" i="4"/>
  <c r="BI109" i="4"/>
  <c r="BH109" i="4"/>
  <c r="BG109" i="4"/>
  <c r="BF109" i="4"/>
  <c r="T109" i="4"/>
  <c r="R109" i="4"/>
  <c r="P109" i="4"/>
  <c r="BK109" i="4"/>
  <c r="J109" i="4"/>
  <c r="BE109" i="4"/>
  <c r="BI108" i="4"/>
  <c r="BH108" i="4"/>
  <c r="BG108" i="4"/>
  <c r="BF108" i="4"/>
  <c r="T108" i="4"/>
  <c r="R108" i="4"/>
  <c r="P108" i="4"/>
  <c r="BK108" i="4"/>
  <c r="J108" i="4"/>
  <c r="BE108" i="4"/>
  <c r="BI107" i="4"/>
  <c r="BH107" i="4"/>
  <c r="BG107" i="4"/>
  <c r="BF107" i="4"/>
  <c r="T107" i="4"/>
  <c r="R107" i="4"/>
  <c r="P107" i="4"/>
  <c r="BK107" i="4"/>
  <c r="J107" i="4"/>
  <c r="BE107" i="4"/>
  <c r="BI106" i="4"/>
  <c r="BH106" i="4"/>
  <c r="BG106" i="4"/>
  <c r="BF106" i="4"/>
  <c r="T106" i="4"/>
  <c r="R106" i="4"/>
  <c r="P106" i="4"/>
  <c r="BK106" i="4"/>
  <c r="J106" i="4"/>
  <c r="BE106" i="4"/>
  <c r="BI105" i="4"/>
  <c r="BH105" i="4"/>
  <c r="BG105" i="4"/>
  <c r="BF105" i="4"/>
  <c r="T105" i="4"/>
  <c r="R105" i="4"/>
  <c r="P105" i="4"/>
  <c r="BK105" i="4"/>
  <c r="J105" i="4"/>
  <c r="BE105" i="4"/>
  <c r="BI104" i="4"/>
  <c r="BH104" i="4"/>
  <c r="BG104" i="4"/>
  <c r="BF104" i="4"/>
  <c r="T104" i="4"/>
  <c r="R104" i="4"/>
  <c r="P104" i="4"/>
  <c r="BK104" i="4"/>
  <c r="J104" i="4"/>
  <c r="BE104" i="4"/>
  <c r="BI103" i="4"/>
  <c r="BH103" i="4"/>
  <c r="BG103" i="4"/>
  <c r="BF103" i="4"/>
  <c r="T103" i="4"/>
  <c r="R103" i="4"/>
  <c r="P103" i="4"/>
  <c r="BK103" i="4"/>
  <c r="J103" i="4"/>
  <c r="BE103" i="4"/>
  <c r="BI102" i="4"/>
  <c r="BH102" i="4"/>
  <c r="BG102" i="4"/>
  <c r="BF102" i="4"/>
  <c r="T102" i="4"/>
  <c r="R102" i="4"/>
  <c r="P102" i="4"/>
  <c r="BK102" i="4"/>
  <c r="J102" i="4"/>
  <c r="BE102" i="4"/>
  <c r="BI101" i="4"/>
  <c r="BH101" i="4"/>
  <c r="BG101" i="4"/>
  <c r="BF101" i="4"/>
  <c r="T101" i="4"/>
  <c r="R101" i="4"/>
  <c r="P101" i="4"/>
  <c r="BK101" i="4"/>
  <c r="J101" i="4"/>
  <c r="BE101" i="4"/>
  <c r="BI100" i="4"/>
  <c r="BH100" i="4"/>
  <c r="BG100" i="4"/>
  <c r="BF100" i="4"/>
  <c r="T100" i="4"/>
  <c r="R100" i="4"/>
  <c r="P100" i="4"/>
  <c r="BK100" i="4"/>
  <c r="J100" i="4"/>
  <c r="BE100" i="4"/>
  <c r="BI99" i="4"/>
  <c r="BH99" i="4"/>
  <c r="BG99" i="4"/>
  <c r="BF99" i="4"/>
  <c r="T99" i="4"/>
  <c r="R99" i="4"/>
  <c r="P99" i="4"/>
  <c r="BK99" i="4"/>
  <c r="J99" i="4"/>
  <c r="BE99" i="4"/>
  <c r="BI98" i="4"/>
  <c r="BH98" i="4"/>
  <c r="BG98" i="4"/>
  <c r="BF98" i="4"/>
  <c r="T98" i="4"/>
  <c r="R98" i="4"/>
  <c r="P98" i="4"/>
  <c r="BK98" i="4"/>
  <c r="J98" i="4"/>
  <c r="BE98" i="4"/>
  <c r="BI97" i="4"/>
  <c r="BH97" i="4"/>
  <c r="BG97" i="4"/>
  <c r="BF97" i="4"/>
  <c r="T97" i="4"/>
  <c r="R97" i="4"/>
  <c r="P97" i="4"/>
  <c r="BK97" i="4"/>
  <c r="J97" i="4"/>
  <c r="BE97" i="4"/>
  <c r="BI96" i="4"/>
  <c r="BH96" i="4"/>
  <c r="BG96" i="4"/>
  <c r="BF96" i="4"/>
  <c r="T96" i="4"/>
  <c r="R96" i="4"/>
  <c r="P96" i="4"/>
  <c r="BK96" i="4"/>
  <c r="J96" i="4"/>
  <c r="BE96" i="4"/>
  <c r="BI95" i="4"/>
  <c r="BH95" i="4"/>
  <c r="BG95" i="4"/>
  <c r="BF95" i="4"/>
  <c r="T95" i="4"/>
  <c r="R95" i="4"/>
  <c r="P95" i="4"/>
  <c r="BK95" i="4"/>
  <c r="J95" i="4"/>
  <c r="BE95" i="4"/>
  <c r="BI94" i="4"/>
  <c r="BH94" i="4"/>
  <c r="BG94" i="4"/>
  <c r="BF94" i="4"/>
  <c r="T94" i="4"/>
  <c r="R94" i="4"/>
  <c r="P94" i="4"/>
  <c r="BK94" i="4"/>
  <c r="J94" i="4"/>
  <c r="BE94" i="4"/>
  <c r="BI93" i="4"/>
  <c r="BH93" i="4"/>
  <c r="BG93" i="4"/>
  <c r="BF93" i="4"/>
  <c r="T93" i="4"/>
  <c r="R93" i="4"/>
  <c r="P93" i="4"/>
  <c r="BK93" i="4"/>
  <c r="J93" i="4"/>
  <c r="BE93" i="4"/>
  <c r="BI92" i="4"/>
  <c r="BH92" i="4"/>
  <c r="BG92" i="4"/>
  <c r="BF92" i="4"/>
  <c r="T92" i="4"/>
  <c r="R92" i="4"/>
  <c r="P92" i="4"/>
  <c r="BK92" i="4"/>
  <c r="BK89" i="4" s="1"/>
  <c r="J92" i="4"/>
  <c r="BE92" i="4"/>
  <c r="BI91" i="4"/>
  <c r="BH91" i="4"/>
  <c r="BG91" i="4"/>
  <c r="BF91" i="4"/>
  <c r="T91" i="4"/>
  <c r="R91" i="4"/>
  <c r="P91" i="4"/>
  <c r="BK91" i="4"/>
  <c r="J91" i="4"/>
  <c r="BE91" i="4"/>
  <c r="BI90" i="4"/>
  <c r="F39" i="4"/>
  <c r="BD58" i="1" s="1"/>
  <c r="BH90" i="4"/>
  <c r="F38" i="4" s="1"/>
  <c r="BC58" i="1" s="1"/>
  <c r="BG90" i="4"/>
  <c r="F37" i="4"/>
  <c r="BB58" i="1" s="1"/>
  <c r="BF90" i="4"/>
  <c r="F36" i="4" s="1"/>
  <c r="BA58" i="1" s="1"/>
  <c r="T90" i="4"/>
  <c r="T89" i="4"/>
  <c r="T88" i="4" s="1"/>
  <c r="R90" i="4"/>
  <c r="R89" i="4" s="1"/>
  <c r="R88" i="4" s="1"/>
  <c r="P90" i="4"/>
  <c r="P89" i="4"/>
  <c r="P88" i="4" s="1"/>
  <c r="AU58" i="1" s="1"/>
  <c r="BK90" i="4"/>
  <c r="J90" i="4"/>
  <c r="BE90" i="4"/>
  <c r="J85" i="4"/>
  <c r="F82" i="4"/>
  <c r="E80" i="4"/>
  <c r="J59" i="4"/>
  <c r="F56" i="4"/>
  <c r="E54" i="4"/>
  <c r="J23" i="4"/>
  <c r="E23" i="4"/>
  <c r="J84" i="4" s="1"/>
  <c r="J22" i="4"/>
  <c r="J20" i="4"/>
  <c r="E20" i="4"/>
  <c r="F59" i="4" s="1"/>
  <c r="F85" i="4"/>
  <c r="J19" i="4"/>
  <c r="J17" i="4"/>
  <c r="E17" i="4"/>
  <c r="F84" i="4" s="1"/>
  <c r="F58" i="4"/>
  <c r="J16" i="4"/>
  <c r="J14" i="4"/>
  <c r="J82" i="4" s="1"/>
  <c r="J56" i="4"/>
  <c r="E7" i="4"/>
  <c r="E50" i="4" s="1"/>
  <c r="E76" i="4"/>
  <c r="J39" i="3"/>
  <c r="J38" i="3"/>
  <c r="AY57" i="1"/>
  <c r="J37" i="3"/>
  <c r="AX57" i="1"/>
  <c r="BI238" i="3"/>
  <c r="BH238" i="3"/>
  <c r="BG238" i="3"/>
  <c r="BF238" i="3"/>
  <c r="T238" i="3"/>
  <c r="R238" i="3"/>
  <c r="P238" i="3"/>
  <c r="BK238" i="3"/>
  <c r="J238" i="3"/>
  <c r="BE238" i="3"/>
  <c r="BI234" i="3"/>
  <c r="BH234" i="3"/>
  <c r="BG234" i="3"/>
  <c r="BF234" i="3"/>
  <c r="T234" i="3"/>
  <c r="R234" i="3"/>
  <c r="P234" i="3"/>
  <c r="BK234" i="3"/>
  <c r="J234" i="3"/>
  <c r="BE234" i="3"/>
  <c r="BI233" i="3"/>
  <c r="BH233" i="3"/>
  <c r="BG233" i="3"/>
  <c r="BF233" i="3"/>
  <c r="T233" i="3"/>
  <c r="R233" i="3"/>
  <c r="P233" i="3"/>
  <c r="BK233" i="3"/>
  <c r="J233" i="3"/>
  <c r="BE233" i="3"/>
  <c r="BI232" i="3"/>
  <c r="BH232" i="3"/>
  <c r="BG232" i="3"/>
  <c r="BF232" i="3"/>
  <c r="T232" i="3"/>
  <c r="R232" i="3"/>
  <c r="P232" i="3"/>
  <c r="BK232" i="3"/>
  <c r="J232" i="3"/>
  <c r="BE232" i="3"/>
  <c r="BI230" i="3"/>
  <c r="BH230" i="3"/>
  <c r="BG230" i="3"/>
  <c r="BF230" i="3"/>
  <c r="T230" i="3"/>
  <c r="R230" i="3"/>
  <c r="P230" i="3"/>
  <c r="BK230" i="3"/>
  <c r="J230" i="3"/>
  <c r="BE230" i="3"/>
  <c r="BI228" i="3"/>
  <c r="BH228" i="3"/>
  <c r="BG228" i="3"/>
  <c r="BF228" i="3"/>
  <c r="T228" i="3"/>
  <c r="R228" i="3"/>
  <c r="R223" i="3" s="1"/>
  <c r="P228" i="3"/>
  <c r="BK228" i="3"/>
  <c r="J228" i="3"/>
  <c r="BE228" i="3"/>
  <c r="BI226" i="3"/>
  <c r="BH226" i="3"/>
  <c r="BG226" i="3"/>
  <c r="BF226" i="3"/>
  <c r="T226" i="3"/>
  <c r="R226" i="3"/>
  <c r="P226" i="3"/>
  <c r="BK226" i="3"/>
  <c r="BK223" i="3" s="1"/>
  <c r="J223" i="3" s="1"/>
  <c r="J74" i="3" s="1"/>
  <c r="J226" i="3"/>
  <c r="BE226" i="3"/>
  <c r="BI224" i="3"/>
  <c r="BH224" i="3"/>
  <c r="BG224" i="3"/>
  <c r="BF224" i="3"/>
  <c r="T224" i="3"/>
  <c r="T223" i="3"/>
  <c r="R224" i="3"/>
  <c r="P224" i="3"/>
  <c r="P223" i="3"/>
  <c r="BK224" i="3"/>
  <c r="J224" i="3"/>
  <c r="BE224" i="3" s="1"/>
  <c r="BI221" i="3"/>
  <c r="BH221" i="3"/>
  <c r="BG221" i="3"/>
  <c r="BF221" i="3"/>
  <c r="T221" i="3"/>
  <c r="R221" i="3"/>
  <c r="P221" i="3"/>
  <c r="BK221" i="3"/>
  <c r="J221" i="3"/>
  <c r="BE221" i="3"/>
  <c r="BI219" i="3"/>
  <c r="BH219" i="3"/>
  <c r="BG219" i="3"/>
  <c r="BF219" i="3"/>
  <c r="T219" i="3"/>
  <c r="R219" i="3"/>
  <c r="P219" i="3"/>
  <c r="BK219" i="3"/>
  <c r="J219" i="3"/>
  <c r="BE219" i="3"/>
  <c r="BI218" i="3"/>
  <c r="BH218" i="3"/>
  <c r="BG218" i="3"/>
  <c r="BF218" i="3"/>
  <c r="T218" i="3"/>
  <c r="R218" i="3"/>
  <c r="P218" i="3"/>
  <c r="BK218" i="3"/>
  <c r="J218" i="3"/>
  <c r="BE218" i="3"/>
  <c r="BI217" i="3"/>
  <c r="BH217" i="3"/>
  <c r="BG217" i="3"/>
  <c r="BF217" i="3"/>
  <c r="T217" i="3"/>
  <c r="R217" i="3"/>
  <c r="P217" i="3"/>
  <c r="BK217" i="3"/>
  <c r="J217" i="3"/>
  <c r="BE217" i="3"/>
  <c r="BI216" i="3"/>
  <c r="BH216" i="3"/>
  <c r="BG216" i="3"/>
  <c r="BF216" i="3"/>
  <c r="T216" i="3"/>
  <c r="R216" i="3"/>
  <c r="P216" i="3"/>
  <c r="BK216" i="3"/>
  <c r="J216" i="3"/>
  <c r="BE216" i="3"/>
  <c r="BI215" i="3"/>
  <c r="BH215" i="3"/>
  <c r="BG215" i="3"/>
  <c r="BF215" i="3"/>
  <c r="T215" i="3"/>
  <c r="R215" i="3"/>
  <c r="P215" i="3"/>
  <c r="BK215" i="3"/>
  <c r="J215" i="3"/>
  <c r="BE215" i="3"/>
  <c r="BI214" i="3"/>
  <c r="BH214" i="3"/>
  <c r="BG214" i="3"/>
  <c r="BF214" i="3"/>
  <c r="T214" i="3"/>
  <c r="R214" i="3"/>
  <c r="P214" i="3"/>
  <c r="BK214" i="3"/>
  <c r="J214" i="3"/>
  <c r="BE214" i="3"/>
  <c r="BI213" i="3"/>
  <c r="BH213" i="3"/>
  <c r="BG213" i="3"/>
  <c r="BF213" i="3"/>
  <c r="T213" i="3"/>
  <c r="R213" i="3"/>
  <c r="P213" i="3"/>
  <c r="BK213" i="3"/>
  <c r="J213" i="3"/>
  <c r="BE213" i="3"/>
  <c r="BI212" i="3"/>
  <c r="BH212" i="3"/>
  <c r="BG212" i="3"/>
  <c r="BF212" i="3"/>
  <c r="T212" i="3"/>
  <c r="R212" i="3"/>
  <c r="P212" i="3"/>
  <c r="BK212" i="3"/>
  <c r="J212" i="3"/>
  <c r="BE212" i="3"/>
  <c r="BI211" i="3"/>
  <c r="BH211" i="3"/>
  <c r="BG211" i="3"/>
  <c r="BF211" i="3"/>
  <c r="T211" i="3"/>
  <c r="R211" i="3"/>
  <c r="P211" i="3"/>
  <c r="BK211" i="3"/>
  <c r="J211" i="3"/>
  <c r="BE211" i="3"/>
  <c r="BI210" i="3"/>
  <c r="BH210" i="3"/>
  <c r="BG210" i="3"/>
  <c r="BF210" i="3"/>
  <c r="T210" i="3"/>
  <c r="R210" i="3"/>
  <c r="P210" i="3"/>
  <c r="BK210" i="3"/>
  <c r="J210" i="3"/>
  <c r="BE210" i="3"/>
  <c r="BI209" i="3"/>
  <c r="BH209" i="3"/>
  <c r="BG209" i="3"/>
  <c r="BF209" i="3"/>
  <c r="T209" i="3"/>
  <c r="R209" i="3"/>
  <c r="P209" i="3"/>
  <c r="BK209" i="3"/>
  <c r="J209" i="3"/>
  <c r="BE209" i="3"/>
  <c r="BI208" i="3"/>
  <c r="BH208" i="3"/>
  <c r="BG208" i="3"/>
  <c r="BF208" i="3"/>
  <c r="T208" i="3"/>
  <c r="R208" i="3"/>
  <c r="P208" i="3"/>
  <c r="BK208" i="3"/>
  <c r="J208" i="3"/>
  <c r="BE208" i="3"/>
  <c r="BI207" i="3"/>
  <c r="BH207" i="3"/>
  <c r="BG207" i="3"/>
  <c r="BF207" i="3"/>
  <c r="T207" i="3"/>
  <c r="R207" i="3"/>
  <c r="P207" i="3"/>
  <c r="BK207" i="3"/>
  <c r="J207" i="3"/>
  <c r="BE207" i="3"/>
  <c r="BI206" i="3"/>
  <c r="BH206" i="3"/>
  <c r="BG206" i="3"/>
  <c r="BF206" i="3"/>
  <c r="T206" i="3"/>
  <c r="R206" i="3"/>
  <c r="P206" i="3"/>
  <c r="BK206" i="3"/>
  <c r="J206" i="3"/>
  <c r="BE206" i="3"/>
  <c r="BI205" i="3"/>
  <c r="BH205" i="3"/>
  <c r="BG205" i="3"/>
  <c r="BF205" i="3"/>
  <c r="T205" i="3"/>
  <c r="T204" i="3"/>
  <c r="R205" i="3"/>
  <c r="R204" i="3"/>
  <c r="P205" i="3"/>
  <c r="P204" i="3"/>
  <c r="BK205" i="3"/>
  <c r="BK204" i="3"/>
  <c r="J204" i="3" s="1"/>
  <c r="J73" i="3" s="1"/>
  <c r="J205" i="3"/>
  <c r="BE205" i="3" s="1"/>
  <c r="BI202" i="3"/>
  <c r="BH202" i="3"/>
  <c r="BG202" i="3"/>
  <c r="BF202" i="3"/>
  <c r="T202" i="3"/>
  <c r="R202" i="3"/>
  <c r="P202" i="3"/>
  <c r="BK202" i="3"/>
  <c r="J202" i="3"/>
  <c r="BE202" i="3"/>
  <c r="BI201" i="3"/>
  <c r="BH201" i="3"/>
  <c r="BG201" i="3"/>
  <c r="BF201" i="3"/>
  <c r="T201" i="3"/>
  <c r="R201" i="3"/>
  <c r="P201" i="3"/>
  <c r="BK201" i="3"/>
  <c r="J201" i="3"/>
  <c r="BE201" i="3"/>
  <c r="BI200" i="3"/>
  <c r="BH200" i="3"/>
  <c r="BG200" i="3"/>
  <c r="BF200" i="3"/>
  <c r="T200" i="3"/>
  <c r="R200" i="3"/>
  <c r="P200" i="3"/>
  <c r="BK200" i="3"/>
  <c r="J200" i="3"/>
  <c r="BE200" i="3"/>
  <c r="BI199" i="3"/>
  <c r="BH199" i="3"/>
  <c r="BG199" i="3"/>
  <c r="BF199" i="3"/>
  <c r="T199" i="3"/>
  <c r="R199" i="3"/>
  <c r="P199" i="3"/>
  <c r="BK199" i="3"/>
  <c r="J199" i="3"/>
  <c r="BE199" i="3"/>
  <c r="BI198" i="3"/>
  <c r="BH198" i="3"/>
  <c r="BG198" i="3"/>
  <c r="BF198" i="3"/>
  <c r="T198" i="3"/>
  <c r="R198" i="3"/>
  <c r="P198" i="3"/>
  <c r="BK198" i="3"/>
  <c r="J198" i="3"/>
  <c r="BE198" i="3"/>
  <c r="BI196" i="3"/>
  <c r="BH196" i="3"/>
  <c r="BG196" i="3"/>
  <c r="BF196" i="3"/>
  <c r="T196" i="3"/>
  <c r="R196" i="3"/>
  <c r="P196" i="3"/>
  <c r="BK196" i="3"/>
  <c r="J196" i="3"/>
  <c r="BE196" i="3"/>
  <c r="BI194" i="3"/>
  <c r="BH194" i="3"/>
  <c r="BG194" i="3"/>
  <c r="BF194" i="3"/>
  <c r="T194" i="3"/>
  <c r="R194" i="3"/>
  <c r="P194" i="3"/>
  <c r="BK194" i="3"/>
  <c r="J194" i="3"/>
  <c r="BE194" i="3"/>
  <c r="BI192" i="3"/>
  <c r="BH192" i="3"/>
  <c r="BG192" i="3"/>
  <c r="BF192" i="3"/>
  <c r="T192" i="3"/>
  <c r="R192" i="3"/>
  <c r="P192" i="3"/>
  <c r="BK192" i="3"/>
  <c r="J192" i="3"/>
  <c r="BE192" i="3"/>
  <c r="BI190" i="3"/>
  <c r="BH190" i="3"/>
  <c r="BG190" i="3"/>
  <c r="BF190" i="3"/>
  <c r="T190" i="3"/>
  <c r="R190" i="3"/>
  <c r="P190" i="3"/>
  <c r="BK190" i="3"/>
  <c r="J190" i="3"/>
  <c r="BE190" i="3"/>
  <c r="BI188" i="3"/>
  <c r="BH188" i="3"/>
  <c r="BG188" i="3"/>
  <c r="BF188" i="3"/>
  <c r="T188" i="3"/>
  <c r="R188" i="3"/>
  <c r="P188" i="3"/>
  <c r="BK188" i="3"/>
  <c r="J188" i="3"/>
  <c r="BE188" i="3"/>
  <c r="BI186" i="3"/>
  <c r="BH186" i="3"/>
  <c r="BG186" i="3"/>
  <c r="BF186" i="3"/>
  <c r="T186" i="3"/>
  <c r="R186" i="3"/>
  <c r="P186" i="3"/>
  <c r="BK186" i="3"/>
  <c r="J186" i="3"/>
  <c r="BE186" i="3"/>
  <c r="BI184" i="3"/>
  <c r="BH184" i="3"/>
  <c r="BG184" i="3"/>
  <c r="BF184" i="3"/>
  <c r="T184" i="3"/>
  <c r="R184" i="3"/>
  <c r="P184" i="3"/>
  <c r="BK184" i="3"/>
  <c r="J184" i="3"/>
  <c r="BE184" i="3"/>
  <c r="BI183" i="3"/>
  <c r="BH183" i="3"/>
  <c r="BG183" i="3"/>
  <c r="BF183" i="3"/>
  <c r="T183" i="3"/>
  <c r="R183" i="3"/>
  <c r="P183" i="3"/>
  <c r="BK183" i="3"/>
  <c r="J183" i="3"/>
  <c r="BE183" i="3"/>
  <c r="BI182" i="3"/>
  <c r="BH182" i="3"/>
  <c r="BG182" i="3"/>
  <c r="BF182" i="3"/>
  <c r="T182" i="3"/>
  <c r="R182" i="3"/>
  <c r="P182" i="3"/>
  <c r="BK182" i="3"/>
  <c r="J182" i="3"/>
  <c r="BE182" i="3"/>
  <c r="BI181" i="3"/>
  <c r="BH181" i="3"/>
  <c r="BG181" i="3"/>
  <c r="BF181" i="3"/>
  <c r="T181" i="3"/>
  <c r="R181" i="3"/>
  <c r="P181" i="3"/>
  <c r="BK181" i="3"/>
  <c r="J181" i="3"/>
  <c r="BE181" i="3"/>
  <c r="BI179" i="3"/>
  <c r="BH179" i="3"/>
  <c r="BG179" i="3"/>
  <c r="BF179" i="3"/>
  <c r="T179" i="3"/>
  <c r="R179" i="3"/>
  <c r="P179" i="3"/>
  <c r="BK179" i="3"/>
  <c r="J179" i="3"/>
  <c r="BE179" i="3"/>
  <c r="BI177" i="3"/>
  <c r="BH177" i="3"/>
  <c r="BG177" i="3"/>
  <c r="BF177" i="3"/>
  <c r="T177" i="3"/>
  <c r="R177" i="3"/>
  <c r="P177" i="3"/>
  <c r="BK177" i="3"/>
  <c r="J177" i="3"/>
  <c r="BE177" i="3"/>
  <c r="BI175" i="3"/>
  <c r="BH175" i="3"/>
  <c r="BG175" i="3"/>
  <c r="BF175" i="3"/>
  <c r="T175" i="3"/>
  <c r="R175" i="3"/>
  <c r="P175" i="3"/>
  <c r="BK175" i="3"/>
  <c r="J175" i="3"/>
  <c r="BE175" i="3"/>
  <c r="BI173" i="3"/>
  <c r="BH173" i="3"/>
  <c r="BG173" i="3"/>
  <c r="BF173" i="3"/>
  <c r="T173" i="3"/>
  <c r="R173" i="3"/>
  <c r="P173" i="3"/>
  <c r="BK173" i="3"/>
  <c r="J173" i="3"/>
  <c r="BE173" i="3"/>
  <c r="BI168" i="3"/>
  <c r="BH168" i="3"/>
  <c r="BG168" i="3"/>
  <c r="BF168" i="3"/>
  <c r="T168" i="3"/>
  <c r="R168" i="3"/>
  <c r="P168" i="3"/>
  <c r="BK168" i="3"/>
  <c r="J168" i="3"/>
  <c r="BE168" i="3"/>
  <c r="BI166" i="3"/>
  <c r="BH166" i="3"/>
  <c r="BG166" i="3"/>
  <c r="BF166" i="3"/>
  <c r="T166" i="3"/>
  <c r="R166" i="3"/>
  <c r="P166" i="3"/>
  <c r="BK166" i="3"/>
  <c r="J166" i="3"/>
  <c r="BE166" i="3"/>
  <c r="BI164" i="3"/>
  <c r="BH164" i="3"/>
  <c r="BG164" i="3"/>
  <c r="BF164" i="3"/>
  <c r="T164" i="3"/>
  <c r="R164" i="3"/>
  <c r="P164" i="3"/>
  <c r="BK164" i="3"/>
  <c r="J164" i="3"/>
  <c r="BE164" i="3"/>
  <c r="BI159" i="3"/>
  <c r="BH159" i="3"/>
  <c r="BG159" i="3"/>
  <c r="BF159" i="3"/>
  <c r="T159" i="3"/>
  <c r="R159" i="3"/>
  <c r="P159" i="3"/>
  <c r="BK159" i="3"/>
  <c r="J159" i="3"/>
  <c r="BE159" i="3"/>
  <c r="BI157" i="3"/>
  <c r="BH157" i="3"/>
  <c r="BG157" i="3"/>
  <c r="BF157" i="3"/>
  <c r="T157" i="3"/>
  <c r="R157" i="3"/>
  <c r="P157" i="3"/>
  <c r="BK157" i="3"/>
  <c r="J157" i="3"/>
  <c r="BE157" i="3"/>
  <c r="BI155" i="3"/>
  <c r="BH155" i="3"/>
  <c r="BG155" i="3"/>
  <c r="BF155" i="3"/>
  <c r="T155" i="3"/>
  <c r="R155" i="3"/>
  <c r="P155" i="3"/>
  <c r="BK155" i="3"/>
  <c r="J155" i="3"/>
  <c r="BE155" i="3"/>
  <c r="BI153" i="3"/>
  <c r="BH153" i="3"/>
  <c r="BG153" i="3"/>
  <c r="BF153" i="3"/>
  <c r="T153" i="3"/>
  <c r="R153" i="3"/>
  <c r="P153" i="3"/>
  <c r="BK153" i="3"/>
  <c r="J153" i="3"/>
  <c r="BE153" i="3"/>
  <c r="BI151" i="3"/>
  <c r="BH151" i="3"/>
  <c r="BG151" i="3"/>
  <c r="BF151" i="3"/>
  <c r="T151" i="3"/>
  <c r="R151" i="3"/>
  <c r="P151" i="3"/>
  <c r="BK151" i="3"/>
  <c r="J151" i="3"/>
  <c r="BE151" i="3"/>
  <c r="BI149" i="3"/>
  <c r="BH149" i="3"/>
  <c r="BG149" i="3"/>
  <c r="BF149" i="3"/>
  <c r="T149" i="3"/>
  <c r="R149" i="3"/>
  <c r="P149" i="3"/>
  <c r="BK149" i="3"/>
  <c r="J149" i="3"/>
  <c r="BE149" i="3"/>
  <c r="BI148" i="3"/>
  <c r="BH148" i="3"/>
  <c r="BG148" i="3"/>
  <c r="BF148" i="3"/>
  <c r="T148" i="3"/>
  <c r="R148" i="3"/>
  <c r="P148" i="3"/>
  <c r="BK148" i="3"/>
  <c r="J148" i="3"/>
  <c r="BE148" i="3"/>
  <c r="BI146" i="3"/>
  <c r="BH146" i="3"/>
  <c r="BG146" i="3"/>
  <c r="BF146" i="3"/>
  <c r="T146" i="3"/>
  <c r="R146" i="3"/>
  <c r="P146" i="3"/>
  <c r="BK146" i="3"/>
  <c r="J146" i="3"/>
  <c r="BE146" i="3"/>
  <c r="BI145" i="3"/>
  <c r="BH145" i="3"/>
  <c r="BG145" i="3"/>
  <c r="BF145" i="3"/>
  <c r="T145" i="3"/>
  <c r="R145" i="3"/>
  <c r="P145" i="3"/>
  <c r="BK145" i="3"/>
  <c r="J145" i="3"/>
  <c r="BE145" i="3"/>
  <c r="BI143" i="3"/>
  <c r="BH143" i="3"/>
  <c r="BG143" i="3"/>
  <c r="BF143" i="3"/>
  <c r="T143" i="3"/>
  <c r="R143" i="3"/>
  <c r="P143" i="3"/>
  <c r="BK143" i="3"/>
  <c r="J143" i="3"/>
  <c r="BE143" i="3"/>
  <c r="BI141" i="3"/>
  <c r="BH141" i="3"/>
  <c r="BG141" i="3"/>
  <c r="BF141" i="3"/>
  <c r="T141" i="3"/>
  <c r="T140" i="3"/>
  <c r="R141" i="3"/>
  <c r="R140" i="3"/>
  <c r="P141" i="3"/>
  <c r="P140" i="3"/>
  <c r="BK141" i="3"/>
  <c r="BK140" i="3"/>
  <c r="J140" i="3" s="1"/>
  <c r="J72" i="3" s="1"/>
  <c r="J141" i="3"/>
  <c r="BE141" i="3" s="1"/>
  <c r="BI139" i="3"/>
  <c r="BH139" i="3"/>
  <c r="BG139" i="3"/>
  <c r="BF139" i="3"/>
  <c r="T139" i="3"/>
  <c r="R139" i="3"/>
  <c r="P139" i="3"/>
  <c r="BK139" i="3"/>
  <c r="BK137" i="3" s="1"/>
  <c r="J137" i="3" s="1"/>
  <c r="J71" i="3" s="1"/>
  <c r="J139" i="3"/>
  <c r="BE139" i="3"/>
  <c r="BI138" i="3"/>
  <c r="BH138" i="3"/>
  <c r="BG138" i="3"/>
  <c r="BF138" i="3"/>
  <c r="T138" i="3"/>
  <c r="T137" i="3"/>
  <c r="R138" i="3"/>
  <c r="R137" i="3"/>
  <c r="P138" i="3"/>
  <c r="P137" i="3"/>
  <c r="BK138" i="3"/>
  <c r="J138" i="3"/>
  <c r="BE138" i="3" s="1"/>
  <c r="BI133" i="3"/>
  <c r="BH133" i="3"/>
  <c r="BG133" i="3"/>
  <c r="BF133" i="3"/>
  <c r="T133" i="3"/>
  <c r="T132" i="3"/>
  <c r="R133" i="3"/>
  <c r="R132" i="3"/>
  <c r="P133" i="3"/>
  <c r="P132" i="3"/>
  <c r="BK133" i="3"/>
  <c r="BK132" i="3"/>
  <c r="J132" i="3" s="1"/>
  <c r="J70" i="3" s="1"/>
  <c r="J133" i="3"/>
  <c r="BE133" i="3" s="1"/>
  <c r="BI129" i="3"/>
  <c r="BH129" i="3"/>
  <c r="BG129" i="3"/>
  <c r="BF129" i="3"/>
  <c r="T129" i="3"/>
  <c r="T128" i="3"/>
  <c r="R129" i="3"/>
  <c r="R128" i="3"/>
  <c r="P129" i="3"/>
  <c r="P128" i="3"/>
  <c r="BK129" i="3"/>
  <c r="BK128" i="3"/>
  <c r="J128" i="3" s="1"/>
  <c r="J69" i="3" s="1"/>
  <c r="J129" i="3"/>
  <c r="BE129" i="3" s="1"/>
  <c r="BI126" i="3"/>
  <c r="BH126" i="3"/>
  <c r="BG126" i="3"/>
  <c r="BF126" i="3"/>
  <c r="T126" i="3"/>
  <c r="R126" i="3"/>
  <c r="P126" i="3"/>
  <c r="BK126" i="3"/>
  <c r="J126" i="3"/>
  <c r="BE126" i="3"/>
  <c r="BI124" i="3"/>
  <c r="BH124" i="3"/>
  <c r="BG124" i="3"/>
  <c r="BF124" i="3"/>
  <c r="T124" i="3"/>
  <c r="R124" i="3"/>
  <c r="P124" i="3"/>
  <c r="BK124" i="3"/>
  <c r="J124" i="3"/>
  <c r="BE124" i="3"/>
  <c r="BI122" i="3"/>
  <c r="BH122" i="3"/>
  <c r="BG122" i="3"/>
  <c r="BF122" i="3"/>
  <c r="T122" i="3"/>
  <c r="R122" i="3"/>
  <c r="P122" i="3"/>
  <c r="BK122" i="3"/>
  <c r="J122" i="3"/>
  <c r="BE122" i="3"/>
  <c r="BI117" i="3"/>
  <c r="BH117" i="3"/>
  <c r="BG117" i="3"/>
  <c r="BF117" i="3"/>
  <c r="T117" i="3"/>
  <c r="T116" i="3"/>
  <c r="R117" i="3"/>
  <c r="R116" i="3"/>
  <c r="P117" i="3"/>
  <c r="P116" i="3"/>
  <c r="BK117" i="3"/>
  <c r="BK116" i="3"/>
  <c r="J116" i="3" s="1"/>
  <c r="J68" i="3" s="1"/>
  <c r="J117" i="3"/>
  <c r="BE117" i="3" s="1"/>
  <c r="BI115" i="3"/>
  <c r="BH115" i="3"/>
  <c r="BG115" i="3"/>
  <c r="BF115" i="3"/>
  <c r="T115" i="3"/>
  <c r="R115" i="3"/>
  <c r="P115" i="3"/>
  <c r="BK115" i="3"/>
  <c r="J115" i="3"/>
  <c r="BE115" i="3"/>
  <c r="BI114" i="3"/>
  <c r="BH114" i="3"/>
  <c r="BG114" i="3"/>
  <c r="BF114" i="3"/>
  <c r="T114" i="3"/>
  <c r="T113" i="3"/>
  <c r="T112" i="3" s="1"/>
  <c r="R114" i="3"/>
  <c r="R113" i="3" s="1"/>
  <c r="R112" i="3" s="1"/>
  <c r="P114" i="3"/>
  <c r="P113" i="3"/>
  <c r="P112" i="3" s="1"/>
  <c r="BK114" i="3"/>
  <c r="BK113" i="3" s="1"/>
  <c r="J114" i="3"/>
  <c r="BE114" i="3"/>
  <c r="BI111" i="3"/>
  <c r="BH111" i="3"/>
  <c r="BG111" i="3"/>
  <c r="BF111" i="3"/>
  <c r="T111" i="3"/>
  <c r="R111" i="3"/>
  <c r="P111" i="3"/>
  <c r="BK111" i="3"/>
  <c r="J111" i="3"/>
  <c r="BE111" i="3"/>
  <c r="BI110" i="3"/>
  <c r="BH110" i="3"/>
  <c r="BG110" i="3"/>
  <c r="BF110" i="3"/>
  <c r="T110" i="3"/>
  <c r="R110" i="3"/>
  <c r="P110" i="3"/>
  <c r="BK110" i="3"/>
  <c r="J110" i="3"/>
  <c r="BE110" i="3"/>
  <c r="BI109" i="3"/>
  <c r="BH109" i="3"/>
  <c r="BG109" i="3"/>
  <c r="BF109" i="3"/>
  <c r="T109" i="3"/>
  <c r="R109" i="3"/>
  <c r="P109" i="3"/>
  <c r="BK109" i="3"/>
  <c r="J109" i="3"/>
  <c r="BE109" i="3"/>
  <c r="BI108" i="3"/>
  <c r="BH108" i="3"/>
  <c r="BG108" i="3"/>
  <c r="BF108" i="3"/>
  <c r="T108" i="3"/>
  <c r="R108" i="3"/>
  <c r="P108" i="3"/>
  <c r="BK108" i="3"/>
  <c r="J108" i="3"/>
  <c r="BE108" i="3"/>
  <c r="BI106" i="3"/>
  <c r="BH106" i="3"/>
  <c r="BG106" i="3"/>
  <c r="BF106" i="3"/>
  <c r="T106" i="3"/>
  <c r="R106" i="3"/>
  <c r="P106" i="3"/>
  <c r="BK106" i="3"/>
  <c r="J106" i="3"/>
  <c r="BE106" i="3"/>
  <c r="BI105" i="3"/>
  <c r="BH105" i="3"/>
  <c r="BG105" i="3"/>
  <c r="BF105" i="3"/>
  <c r="T105" i="3"/>
  <c r="R105" i="3"/>
  <c r="P105" i="3"/>
  <c r="BK105" i="3"/>
  <c r="J105" i="3"/>
  <c r="BE105" i="3"/>
  <c r="BI103" i="3"/>
  <c r="BH103" i="3"/>
  <c r="BG103" i="3"/>
  <c r="BF103" i="3"/>
  <c r="T103" i="3"/>
  <c r="R103" i="3"/>
  <c r="P103" i="3"/>
  <c r="BK103" i="3"/>
  <c r="J103" i="3"/>
  <c r="BE103" i="3"/>
  <c r="BI99" i="3"/>
  <c r="F39" i="3"/>
  <c r="BD57" i="1" s="1"/>
  <c r="BH99" i="3"/>
  <c r="F38" i="3" s="1"/>
  <c r="BC57" i="1" s="1"/>
  <c r="BG99" i="3"/>
  <c r="F37" i="3"/>
  <c r="BB57" i="1" s="1"/>
  <c r="BF99" i="3"/>
  <c r="J36" i="3" s="1"/>
  <c r="AW57" i="1" s="1"/>
  <c r="T99" i="3"/>
  <c r="T98" i="3"/>
  <c r="T97" i="3" s="1"/>
  <c r="T96" i="3" s="1"/>
  <c r="R99" i="3"/>
  <c r="R98" i="3"/>
  <c r="R97" i="3" s="1"/>
  <c r="P99" i="3"/>
  <c r="P98" i="3"/>
  <c r="P97" i="3" s="1"/>
  <c r="BK99" i="3"/>
  <c r="BK98" i="3" s="1"/>
  <c r="J99" i="3"/>
  <c r="BE99" i="3" s="1"/>
  <c r="J93" i="3"/>
  <c r="F90" i="3"/>
  <c r="E88" i="3"/>
  <c r="J59" i="3"/>
  <c r="F56" i="3"/>
  <c r="E54" i="3"/>
  <c r="J23" i="3"/>
  <c r="E23" i="3"/>
  <c r="J92" i="3" s="1"/>
  <c r="J22" i="3"/>
  <c r="J20" i="3"/>
  <c r="E20" i="3"/>
  <c r="F59" i="3" s="1"/>
  <c r="F93" i="3"/>
  <c r="J19" i="3"/>
  <c r="J17" i="3"/>
  <c r="E17" i="3"/>
  <c r="F92" i="3" s="1"/>
  <c r="F58" i="3"/>
  <c r="J16" i="3"/>
  <c r="J14" i="3"/>
  <c r="J90" i="3" s="1"/>
  <c r="J56" i="3"/>
  <c r="E7" i="3"/>
  <c r="E50" i="3" s="1"/>
  <c r="E84" i="3"/>
  <c r="J39" i="2"/>
  <c r="J38" i="2"/>
  <c r="AY56" i="1"/>
  <c r="J37" i="2"/>
  <c r="AX56" i="1"/>
  <c r="BI810" i="2"/>
  <c r="BH810" i="2"/>
  <c r="BG810" i="2"/>
  <c r="BF810" i="2"/>
  <c r="T810" i="2"/>
  <c r="R810" i="2"/>
  <c r="P810" i="2"/>
  <c r="BK810" i="2"/>
  <c r="J810" i="2"/>
  <c r="BE810" i="2"/>
  <c r="BI808" i="2"/>
  <c r="BH808" i="2"/>
  <c r="BG808" i="2"/>
  <c r="BF808" i="2"/>
  <c r="T808" i="2"/>
  <c r="R808" i="2"/>
  <c r="P808" i="2"/>
  <c r="BK808" i="2"/>
  <c r="J808" i="2"/>
  <c r="BE808" i="2"/>
  <c r="BI807" i="2"/>
  <c r="BH807" i="2"/>
  <c r="BG807" i="2"/>
  <c r="BF807" i="2"/>
  <c r="T807" i="2"/>
  <c r="R807" i="2"/>
  <c r="P807" i="2"/>
  <c r="BK807" i="2"/>
  <c r="J807" i="2"/>
  <c r="BE807" i="2"/>
  <c r="BI806" i="2"/>
  <c r="BH806" i="2"/>
  <c r="BG806" i="2"/>
  <c r="BF806" i="2"/>
  <c r="T806" i="2"/>
  <c r="R806" i="2"/>
  <c r="P806" i="2"/>
  <c r="BK806" i="2"/>
  <c r="J806" i="2"/>
  <c r="BE806" i="2"/>
  <c r="BI805" i="2"/>
  <c r="BH805" i="2"/>
  <c r="BG805" i="2"/>
  <c r="BF805" i="2"/>
  <c r="T805" i="2"/>
  <c r="R805" i="2"/>
  <c r="P805" i="2"/>
  <c r="BK805" i="2"/>
  <c r="J805" i="2"/>
  <c r="BE805" i="2"/>
  <c r="BI804" i="2"/>
  <c r="BH804" i="2"/>
  <c r="BG804" i="2"/>
  <c r="BF804" i="2"/>
  <c r="T804" i="2"/>
  <c r="R804" i="2"/>
  <c r="P804" i="2"/>
  <c r="BK804" i="2"/>
  <c r="J804" i="2"/>
  <c r="BE804" i="2"/>
  <c r="BI803" i="2"/>
  <c r="BH803" i="2"/>
  <c r="BG803" i="2"/>
  <c r="BF803" i="2"/>
  <c r="T803" i="2"/>
  <c r="R803" i="2"/>
  <c r="P803" i="2"/>
  <c r="BK803" i="2"/>
  <c r="J803" i="2"/>
  <c r="BE803" i="2"/>
  <c r="BI802" i="2"/>
  <c r="BH802" i="2"/>
  <c r="BG802" i="2"/>
  <c r="BF802" i="2"/>
  <c r="T802" i="2"/>
  <c r="R802" i="2"/>
  <c r="P802" i="2"/>
  <c r="BK802" i="2"/>
  <c r="J802" i="2"/>
  <c r="BE802" i="2"/>
  <c r="BI801" i="2"/>
  <c r="BH801" i="2"/>
  <c r="BG801" i="2"/>
  <c r="BF801" i="2"/>
  <c r="T801" i="2"/>
  <c r="R801" i="2"/>
  <c r="P801" i="2"/>
  <c r="BK801" i="2"/>
  <c r="J801" i="2"/>
  <c r="BE801" i="2"/>
  <c r="BI800" i="2"/>
  <c r="BH800" i="2"/>
  <c r="BG800" i="2"/>
  <c r="BF800" i="2"/>
  <c r="T800" i="2"/>
  <c r="R800" i="2"/>
  <c r="P800" i="2"/>
  <c r="BK800" i="2"/>
  <c r="J800" i="2"/>
  <c r="BE800" i="2"/>
  <c r="BI798" i="2"/>
  <c r="BH798" i="2"/>
  <c r="BG798" i="2"/>
  <c r="BF798" i="2"/>
  <c r="T798" i="2"/>
  <c r="R798" i="2"/>
  <c r="P798" i="2"/>
  <c r="BK798" i="2"/>
  <c r="J798" i="2"/>
  <c r="BE798" i="2"/>
  <c r="BI797" i="2"/>
  <c r="BH797" i="2"/>
  <c r="BG797" i="2"/>
  <c r="BF797" i="2"/>
  <c r="T797" i="2"/>
  <c r="R797" i="2"/>
  <c r="P797" i="2"/>
  <c r="BK797" i="2"/>
  <c r="J797" i="2"/>
  <c r="BE797" i="2"/>
  <c r="BI796" i="2"/>
  <c r="BH796" i="2"/>
  <c r="BG796" i="2"/>
  <c r="BF796" i="2"/>
  <c r="T796" i="2"/>
  <c r="R796" i="2"/>
  <c r="P796" i="2"/>
  <c r="BK796" i="2"/>
  <c r="J796" i="2"/>
  <c r="BE796" i="2"/>
  <c r="BI795" i="2"/>
  <c r="BH795" i="2"/>
  <c r="BG795" i="2"/>
  <c r="BF795" i="2"/>
  <c r="T795" i="2"/>
  <c r="R795" i="2"/>
  <c r="P795" i="2"/>
  <c r="BK795" i="2"/>
  <c r="J795" i="2"/>
  <c r="BE795" i="2"/>
  <c r="BI794" i="2"/>
  <c r="BH794" i="2"/>
  <c r="BG794" i="2"/>
  <c r="BF794" i="2"/>
  <c r="T794" i="2"/>
  <c r="R794" i="2"/>
  <c r="P794" i="2"/>
  <c r="BK794" i="2"/>
  <c r="J794" i="2"/>
  <c r="BE794" i="2"/>
  <c r="BI793" i="2"/>
  <c r="BH793" i="2"/>
  <c r="BG793" i="2"/>
  <c r="BF793" i="2"/>
  <c r="T793" i="2"/>
  <c r="R793" i="2"/>
  <c r="P793" i="2"/>
  <c r="BK793" i="2"/>
  <c r="J793" i="2"/>
  <c r="BE793" i="2"/>
  <c r="BI792" i="2"/>
  <c r="BH792" i="2"/>
  <c r="BG792" i="2"/>
  <c r="BF792" i="2"/>
  <c r="T792" i="2"/>
  <c r="R792" i="2"/>
  <c r="P792" i="2"/>
  <c r="BK792" i="2"/>
  <c r="J792" i="2"/>
  <c r="BE792" i="2"/>
  <c r="BI791" i="2"/>
  <c r="BH791" i="2"/>
  <c r="BG791" i="2"/>
  <c r="BF791" i="2"/>
  <c r="T791" i="2"/>
  <c r="R791" i="2"/>
  <c r="P791" i="2"/>
  <c r="BK791" i="2"/>
  <c r="J791" i="2"/>
  <c r="BE791" i="2"/>
  <c r="BI790" i="2"/>
  <c r="BH790" i="2"/>
  <c r="BG790" i="2"/>
  <c r="BF790" i="2"/>
  <c r="T790" i="2"/>
  <c r="R790" i="2"/>
  <c r="P790" i="2"/>
  <c r="BK790" i="2"/>
  <c r="J790" i="2"/>
  <c r="BE790" i="2"/>
  <c r="BI789" i="2"/>
  <c r="BH789" i="2"/>
  <c r="BG789" i="2"/>
  <c r="BF789" i="2"/>
  <c r="T789" i="2"/>
  <c r="R789" i="2"/>
  <c r="P789" i="2"/>
  <c r="BK789" i="2"/>
  <c r="J789" i="2"/>
  <c r="BE789" i="2"/>
  <c r="BI788" i="2"/>
  <c r="BH788" i="2"/>
  <c r="BG788" i="2"/>
  <c r="BF788" i="2"/>
  <c r="T788" i="2"/>
  <c r="R788" i="2"/>
  <c r="P788" i="2"/>
  <c r="BK788" i="2"/>
  <c r="J788" i="2"/>
  <c r="BE788" i="2"/>
  <c r="BI787" i="2"/>
  <c r="BH787" i="2"/>
  <c r="BG787" i="2"/>
  <c r="BF787" i="2"/>
  <c r="T787" i="2"/>
  <c r="R787" i="2"/>
  <c r="P787" i="2"/>
  <c r="BK787" i="2"/>
  <c r="J787" i="2"/>
  <c r="BE787" i="2"/>
  <c r="BI786" i="2"/>
  <c r="BH786" i="2"/>
  <c r="BG786" i="2"/>
  <c r="BF786" i="2"/>
  <c r="T786" i="2"/>
  <c r="R786" i="2"/>
  <c r="P786" i="2"/>
  <c r="BK786" i="2"/>
  <c r="J786" i="2"/>
  <c r="BE786" i="2"/>
  <c r="BI785" i="2"/>
  <c r="BH785" i="2"/>
  <c r="BG785" i="2"/>
  <c r="BF785" i="2"/>
  <c r="T785" i="2"/>
  <c r="R785" i="2"/>
  <c r="P785" i="2"/>
  <c r="BK785" i="2"/>
  <c r="J785" i="2"/>
  <c r="BE785" i="2"/>
  <c r="BI784" i="2"/>
  <c r="BH784" i="2"/>
  <c r="BG784" i="2"/>
  <c r="BF784" i="2"/>
  <c r="T784" i="2"/>
  <c r="R784" i="2"/>
  <c r="P784" i="2"/>
  <c r="BK784" i="2"/>
  <c r="J784" i="2"/>
  <c r="BE784" i="2"/>
  <c r="BI783" i="2"/>
  <c r="BH783" i="2"/>
  <c r="BG783" i="2"/>
  <c r="BF783" i="2"/>
  <c r="T783" i="2"/>
  <c r="R783" i="2"/>
  <c r="P783" i="2"/>
  <c r="BK783" i="2"/>
  <c r="J783" i="2"/>
  <c r="BE783" i="2"/>
  <c r="BI782" i="2"/>
  <c r="BH782" i="2"/>
  <c r="BG782" i="2"/>
  <c r="BF782" i="2"/>
  <c r="T782" i="2"/>
  <c r="R782" i="2"/>
  <c r="P782" i="2"/>
  <c r="BK782" i="2"/>
  <c r="J782" i="2"/>
  <c r="BE782" i="2"/>
  <c r="BI781" i="2"/>
  <c r="BH781" i="2"/>
  <c r="BG781" i="2"/>
  <c r="BF781" i="2"/>
  <c r="T781" i="2"/>
  <c r="R781" i="2"/>
  <c r="P781" i="2"/>
  <c r="BK781" i="2"/>
  <c r="J781" i="2"/>
  <c r="BE781" i="2"/>
  <c r="BI780" i="2"/>
  <c r="BH780" i="2"/>
  <c r="BG780" i="2"/>
  <c r="BF780" i="2"/>
  <c r="T780" i="2"/>
  <c r="R780" i="2"/>
  <c r="P780" i="2"/>
  <c r="BK780" i="2"/>
  <c r="J780" i="2"/>
  <c r="BE780" i="2"/>
  <c r="BI779" i="2"/>
  <c r="BH779" i="2"/>
  <c r="BG779" i="2"/>
  <c r="BF779" i="2"/>
  <c r="T779" i="2"/>
  <c r="R779" i="2"/>
  <c r="P779" i="2"/>
  <c r="BK779" i="2"/>
  <c r="J779" i="2"/>
  <c r="BE779" i="2"/>
  <c r="BI778" i="2"/>
  <c r="BH778" i="2"/>
  <c r="BG778" i="2"/>
  <c r="BF778" i="2"/>
  <c r="T778" i="2"/>
  <c r="R778" i="2"/>
  <c r="P778" i="2"/>
  <c r="BK778" i="2"/>
  <c r="J778" i="2"/>
  <c r="BE778" i="2"/>
  <c r="BI777" i="2"/>
  <c r="BH777" i="2"/>
  <c r="BG777" i="2"/>
  <c r="BF777" i="2"/>
  <c r="T777" i="2"/>
  <c r="R777" i="2"/>
  <c r="P777" i="2"/>
  <c r="BK777" i="2"/>
  <c r="J777" i="2"/>
  <c r="BE777" i="2"/>
  <c r="BI776" i="2"/>
  <c r="BH776" i="2"/>
  <c r="BG776" i="2"/>
  <c r="BF776" i="2"/>
  <c r="T776" i="2"/>
  <c r="R776" i="2"/>
  <c r="P776" i="2"/>
  <c r="BK776" i="2"/>
  <c r="J776" i="2"/>
  <c r="BE776" i="2"/>
  <c r="BI775" i="2"/>
  <c r="BH775" i="2"/>
  <c r="BG775" i="2"/>
  <c r="BF775" i="2"/>
  <c r="T775" i="2"/>
  <c r="R775" i="2"/>
  <c r="P775" i="2"/>
  <c r="BK775" i="2"/>
  <c r="J775" i="2"/>
  <c r="BE775" i="2"/>
  <c r="BI774" i="2"/>
  <c r="BH774" i="2"/>
  <c r="BG774" i="2"/>
  <c r="BF774" i="2"/>
  <c r="T774" i="2"/>
  <c r="R774" i="2"/>
  <c r="P774" i="2"/>
  <c r="BK774" i="2"/>
  <c r="J774" i="2"/>
  <c r="BE774" i="2"/>
  <c r="BI773" i="2"/>
  <c r="BH773" i="2"/>
  <c r="BG773" i="2"/>
  <c r="BF773" i="2"/>
  <c r="T773" i="2"/>
  <c r="R773" i="2"/>
  <c r="P773" i="2"/>
  <c r="BK773" i="2"/>
  <c r="J773" i="2"/>
  <c r="BE773" i="2"/>
  <c r="BI772" i="2"/>
  <c r="BH772" i="2"/>
  <c r="BG772" i="2"/>
  <c r="BF772" i="2"/>
  <c r="T772" i="2"/>
  <c r="R772" i="2"/>
  <c r="P772" i="2"/>
  <c r="BK772" i="2"/>
  <c r="J772" i="2"/>
  <c r="BE772" i="2"/>
  <c r="BI771" i="2"/>
  <c r="BH771" i="2"/>
  <c r="BG771" i="2"/>
  <c r="BF771" i="2"/>
  <c r="T771" i="2"/>
  <c r="R771" i="2"/>
  <c r="P771" i="2"/>
  <c r="BK771" i="2"/>
  <c r="J771" i="2"/>
  <c r="BE771" i="2"/>
  <c r="BI770" i="2"/>
  <c r="BH770" i="2"/>
  <c r="BG770" i="2"/>
  <c r="BF770" i="2"/>
  <c r="T770" i="2"/>
  <c r="R770" i="2"/>
  <c r="P770" i="2"/>
  <c r="BK770" i="2"/>
  <c r="J770" i="2"/>
  <c r="BE770" i="2"/>
  <c r="BI769" i="2"/>
  <c r="BH769" i="2"/>
  <c r="BG769" i="2"/>
  <c r="BF769" i="2"/>
  <c r="T769" i="2"/>
  <c r="R769" i="2"/>
  <c r="P769" i="2"/>
  <c r="BK769" i="2"/>
  <c r="J769" i="2"/>
  <c r="BE769" i="2"/>
  <c r="BI768" i="2"/>
  <c r="BH768" i="2"/>
  <c r="BG768" i="2"/>
  <c r="BF768" i="2"/>
  <c r="T768" i="2"/>
  <c r="R768" i="2"/>
  <c r="P768" i="2"/>
  <c r="BK768" i="2"/>
  <c r="J768" i="2"/>
  <c r="BE768" i="2"/>
  <c r="BI767" i="2"/>
  <c r="BH767" i="2"/>
  <c r="BG767" i="2"/>
  <c r="BF767" i="2"/>
  <c r="T767" i="2"/>
  <c r="R767" i="2"/>
  <c r="P767" i="2"/>
  <c r="BK767" i="2"/>
  <c r="J767" i="2"/>
  <c r="BE767" i="2"/>
  <c r="BI766" i="2"/>
  <c r="BH766" i="2"/>
  <c r="BG766" i="2"/>
  <c r="BF766" i="2"/>
  <c r="T766" i="2"/>
  <c r="R766" i="2"/>
  <c r="P766" i="2"/>
  <c r="BK766" i="2"/>
  <c r="J766" i="2"/>
  <c r="BE766" i="2"/>
  <c r="BI765" i="2"/>
  <c r="BH765" i="2"/>
  <c r="BG765" i="2"/>
  <c r="BF765" i="2"/>
  <c r="T765" i="2"/>
  <c r="R765" i="2"/>
  <c r="P765" i="2"/>
  <c r="BK765" i="2"/>
  <c r="J765" i="2"/>
  <c r="BE765" i="2"/>
  <c r="BI764" i="2"/>
  <c r="BH764" i="2"/>
  <c r="BG764" i="2"/>
  <c r="BF764" i="2"/>
  <c r="T764" i="2"/>
  <c r="R764" i="2"/>
  <c r="P764" i="2"/>
  <c r="BK764" i="2"/>
  <c r="J764" i="2"/>
  <c r="BE764" i="2"/>
  <c r="BI763" i="2"/>
  <c r="BH763" i="2"/>
  <c r="BG763" i="2"/>
  <c r="BF763" i="2"/>
  <c r="T763" i="2"/>
  <c r="R763" i="2"/>
  <c r="P763" i="2"/>
  <c r="BK763" i="2"/>
  <c r="J763" i="2"/>
  <c r="BE763" i="2"/>
  <c r="BI762" i="2"/>
  <c r="BH762" i="2"/>
  <c r="BG762" i="2"/>
  <c r="BF762" i="2"/>
  <c r="T762" i="2"/>
  <c r="R762" i="2"/>
  <c r="P762" i="2"/>
  <c r="BK762" i="2"/>
  <c r="J762" i="2"/>
  <c r="BE762" i="2"/>
  <c r="BI761" i="2"/>
  <c r="BH761" i="2"/>
  <c r="BG761" i="2"/>
  <c r="BF761" i="2"/>
  <c r="T761" i="2"/>
  <c r="R761" i="2"/>
  <c r="P761" i="2"/>
  <c r="BK761" i="2"/>
  <c r="J761" i="2"/>
  <c r="BE761" i="2"/>
  <c r="BI760" i="2"/>
  <c r="BH760" i="2"/>
  <c r="BG760" i="2"/>
  <c r="BF760" i="2"/>
  <c r="T760" i="2"/>
  <c r="R760" i="2"/>
  <c r="P760" i="2"/>
  <c r="BK760" i="2"/>
  <c r="J760" i="2"/>
  <c r="BE760" i="2"/>
  <c r="BI759" i="2"/>
  <c r="BH759" i="2"/>
  <c r="BG759" i="2"/>
  <c r="BF759" i="2"/>
  <c r="T759" i="2"/>
  <c r="R759" i="2"/>
  <c r="P759" i="2"/>
  <c r="BK759" i="2"/>
  <c r="J759" i="2"/>
  <c r="BE759" i="2"/>
  <c r="BI758" i="2"/>
  <c r="BH758" i="2"/>
  <c r="BG758" i="2"/>
  <c r="BF758" i="2"/>
  <c r="T758" i="2"/>
  <c r="R758" i="2"/>
  <c r="P758" i="2"/>
  <c r="BK758" i="2"/>
  <c r="J758" i="2"/>
  <c r="BE758" i="2"/>
  <c r="BI757" i="2"/>
  <c r="BH757" i="2"/>
  <c r="BG757" i="2"/>
  <c r="BF757" i="2"/>
  <c r="T757" i="2"/>
  <c r="R757" i="2"/>
  <c r="P757" i="2"/>
  <c r="BK757" i="2"/>
  <c r="J757" i="2"/>
  <c r="BE757" i="2"/>
  <c r="BI756" i="2"/>
  <c r="BH756" i="2"/>
  <c r="BG756" i="2"/>
  <c r="BF756" i="2"/>
  <c r="T756" i="2"/>
  <c r="R756" i="2"/>
  <c r="P756" i="2"/>
  <c r="BK756" i="2"/>
  <c r="J756" i="2"/>
  <c r="BE756" i="2"/>
  <c r="BI755" i="2"/>
  <c r="BH755" i="2"/>
  <c r="BG755" i="2"/>
  <c r="BF755" i="2"/>
  <c r="T755" i="2"/>
  <c r="R755" i="2"/>
  <c r="P755" i="2"/>
  <c r="BK755" i="2"/>
  <c r="J755" i="2"/>
  <c r="BE755" i="2"/>
  <c r="BI754" i="2"/>
  <c r="BH754" i="2"/>
  <c r="BG754" i="2"/>
  <c r="BF754" i="2"/>
  <c r="T754" i="2"/>
  <c r="R754" i="2"/>
  <c r="P754" i="2"/>
  <c r="BK754" i="2"/>
  <c r="J754" i="2"/>
  <c r="BE754" i="2"/>
  <c r="BI753" i="2"/>
  <c r="BH753" i="2"/>
  <c r="BG753" i="2"/>
  <c r="BF753" i="2"/>
  <c r="T753" i="2"/>
  <c r="R753" i="2"/>
  <c r="P753" i="2"/>
  <c r="BK753" i="2"/>
  <c r="J753" i="2"/>
  <c r="BE753" i="2"/>
  <c r="BI752" i="2"/>
  <c r="BH752" i="2"/>
  <c r="BG752" i="2"/>
  <c r="BF752" i="2"/>
  <c r="T752" i="2"/>
  <c r="R752" i="2"/>
  <c r="P752" i="2"/>
  <c r="BK752" i="2"/>
  <c r="J752" i="2"/>
  <c r="BE752" i="2"/>
  <c r="BI751" i="2"/>
  <c r="BH751" i="2"/>
  <c r="BG751" i="2"/>
  <c r="BF751" i="2"/>
  <c r="T751" i="2"/>
  <c r="R751" i="2"/>
  <c r="P751" i="2"/>
  <c r="BK751" i="2"/>
  <c r="J751" i="2"/>
  <c r="BE751" i="2"/>
  <c r="BI750" i="2"/>
  <c r="BH750" i="2"/>
  <c r="BG750" i="2"/>
  <c r="BF750" i="2"/>
  <c r="T750" i="2"/>
  <c r="R750" i="2"/>
  <c r="P750" i="2"/>
  <c r="BK750" i="2"/>
  <c r="J750" i="2"/>
  <c r="BE750" i="2"/>
  <c r="BI749" i="2"/>
  <c r="BH749" i="2"/>
  <c r="BG749" i="2"/>
  <c r="BF749" i="2"/>
  <c r="T749" i="2"/>
  <c r="R749" i="2"/>
  <c r="P749" i="2"/>
  <c r="BK749" i="2"/>
  <c r="J749" i="2"/>
  <c r="BE749" i="2"/>
  <c r="BI748" i="2"/>
  <c r="BH748" i="2"/>
  <c r="BG748" i="2"/>
  <c r="BF748" i="2"/>
  <c r="T748" i="2"/>
  <c r="R748" i="2"/>
  <c r="P748" i="2"/>
  <c r="BK748" i="2"/>
  <c r="J748" i="2"/>
  <c r="BE748" i="2"/>
  <c r="BI747" i="2"/>
  <c r="BH747" i="2"/>
  <c r="BG747" i="2"/>
  <c r="BF747" i="2"/>
  <c r="T747" i="2"/>
  <c r="R747" i="2"/>
  <c r="P747" i="2"/>
  <c r="BK747" i="2"/>
  <c r="J747" i="2"/>
  <c r="BE747" i="2"/>
  <c r="BI746" i="2"/>
  <c r="BH746" i="2"/>
  <c r="BG746" i="2"/>
  <c r="BF746" i="2"/>
  <c r="T746" i="2"/>
  <c r="R746" i="2"/>
  <c r="P746" i="2"/>
  <c r="BK746" i="2"/>
  <c r="J746" i="2"/>
  <c r="BE746" i="2"/>
  <c r="BI745" i="2"/>
  <c r="BH745" i="2"/>
  <c r="BG745" i="2"/>
  <c r="BF745" i="2"/>
  <c r="T745" i="2"/>
  <c r="R745" i="2"/>
  <c r="P745" i="2"/>
  <c r="BK745" i="2"/>
  <c r="J745" i="2"/>
  <c r="BE745" i="2"/>
  <c r="BI744" i="2"/>
  <c r="BH744" i="2"/>
  <c r="BG744" i="2"/>
  <c r="BF744" i="2"/>
  <c r="T744" i="2"/>
  <c r="R744" i="2"/>
  <c r="P744" i="2"/>
  <c r="BK744" i="2"/>
  <c r="J744" i="2"/>
  <c r="BE744" i="2"/>
  <c r="BI743" i="2"/>
  <c r="BH743" i="2"/>
  <c r="BG743" i="2"/>
  <c r="BF743" i="2"/>
  <c r="T743" i="2"/>
  <c r="R743" i="2"/>
  <c r="P743" i="2"/>
  <c r="BK743" i="2"/>
  <c r="J743" i="2"/>
  <c r="BE743" i="2"/>
  <c r="BI742" i="2"/>
  <c r="BH742" i="2"/>
  <c r="BG742" i="2"/>
  <c r="BF742" i="2"/>
  <c r="T742" i="2"/>
  <c r="R742" i="2"/>
  <c r="P742" i="2"/>
  <c r="BK742" i="2"/>
  <c r="J742" i="2"/>
  <c r="BE742" i="2"/>
  <c r="BI741" i="2"/>
  <c r="BH741" i="2"/>
  <c r="BG741" i="2"/>
  <c r="BF741" i="2"/>
  <c r="T741" i="2"/>
  <c r="R741" i="2"/>
  <c r="P741" i="2"/>
  <c r="BK741" i="2"/>
  <c r="J741" i="2"/>
  <c r="BE741" i="2"/>
  <c r="BI740" i="2"/>
  <c r="BH740" i="2"/>
  <c r="BG740" i="2"/>
  <c r="BF740" i="2"/>
  <c r="T740" i="2"/>
  <c r="R740" i="2"/>
  <c r="P740" i="2"/>
  <c r="BK740" i="2"/>
  <c r="J740" i="2"/>
  <c r="BE740" i="2"/>
  <c r="BI739" i="2"/>
  <c r="BH739" i="2"/>
  <c r="BG739" i="2"/>
  <c r="BF739" i="2"/>
  <c r="T739" i="2"/>
  <c r="R739" i="2"/>
  <c r="P739" i="2"/>
  <c r="BK739" i="2"/>
  <c r="J739" i="2"/>
  <c r="BE739" i="2"/>
  <c r="BI738" i="2"/>
  <c r="BH738" i="2"/>
  <c r="BG738" i="2"/>
  <c r="BF738" i="2"/>
  <c r="T738" i="2"/>
  <c r="R738" i="2"/>
  <c r="P738" i="2"/>
  <c r="BK738" i="2"/>
  <c r="J738" i="2"/>
  <c r="BE738" i="2"/>
  <c r="BI737" i="2"/>
  <c r="BH737" i="2"/>
  <c r="BG737" i="2"/>
  <c r="BF737" i="2"/>
  <c r="T737" i="2"/>
  <c r="R737" i="2"/>
  <c r="P737" i="2"/>
  <c r="BK737" i="2"/>
  <c r="J737" i="2"/>
  <c r="BE737" i="2"/>
  <c r="BI736" i="2"/>
  <c r="BH736" i="2"/>
  <c r="BG736" i="2"/>
  <c r="BF736" i="2"/>
  <c r="T736" i="2"/>
  <c r="R736" i="2"/>
  <c r="P736" i="2"/>
  <c r="BK736" i="2"/>
  <c r="J736" i="2"/>
  <c r="BE736" i="2"/>
  <c r="BI735" i="2"/>
  <c r="BH735" i="2"/>
  <c r="BG735" i="2"/>
  <c r="BF735" i="2"/>
  <c r="T735" i="2"/>
  <c r="R735" i="2"/>
  <c r="P735" i="2"/>
  <c r="BK735" i="2"/>
  <c r="J735" i="2"/>
  <c r="BE735" i="2"/>
  <c r="BI734" i="2"/>
  <c r="BH734" i="2"/>
  <c r="BG734" i="2"/>
  <c r="BF734" i="2"/>
  <c r="T734" i="2"/>
  <c r="R734" i="2"/>
  <c r="P734" i="2"/>
  <c r="BK734" i="2"/>
  <c r="J734" i="2"/>
  <c r="BE734" i="2"/>
  <c r="BI733" i="2"/>
  <c r="BH733" i="2"/>
  <c r="BG733" i="2"/>
  <c r="BF733" i="2"/>
  <c r="T733" i="2"/>
  <c r="R733" i="2"/>
  <c r="P733" i="2"/>
  <c r="BK733" i="2"/>
  <c r="J733" i="2"/>
  <c r="BE733" i="2"/>
  <c r="BI732" i="2"/>
  <c r="BH732" i="2"/>
  <c r="BG732" i="2"/>
  <c r="BF732" i="2"/>
  <c r="T732" i="2"/>
  <c r="R732" i="2"/>
  <c r="P732" i="2"/>
  <c r="BK732" i="2"/>
  <c r="J732" i="2"/>
  <c r="BE732" i="2"/>
  <c r="BI731" i="2"/>
  <c r="BH731" i="2"/>
  <c r="BG731" i="2"/>
  <c r="BF731" i="2"/>
  <c r="T731" i="2"/>
  <c r="R731" i="2"/>
  <c r="P731" i="2"/>
  <c r="BK731" i="2"/>
  <c r="J731" i="2"/>
  <c r="BE731" i="2"/>
  <c r="BI730" i="2"/>
  <c r="BH730" i="2"/>
  <c r="BG730" i="2"/>
  <c r="BF730" i="2"/>
  <c r="T730" i="2"/>
  <c r="R730" i="2"/>
  <c r="P730" i="2"/>
  <c r="BK730" i="2"/>
  <c r="J730" i="2"/>
  <c r="BE730" i="2"/>
  <c r="BI729" i="2"/>
  <c r="BH729" i="2"/>
  <c r="BG729" i="2"/>
  <c r="BF729" i="2"/>
  <c r="T729" i="2"/>
  <c r="R729" i="2"/>
  <c r="P729" i="2"/>
  <c r="BK729" i="2"/>
  <c r="J729" i="2"/>
  <c r="BE729" i="2"/>
  <c r="BI728" i="2"/>
  <c r="BH728" i="2"/>
  <c r="BG728" i="2"/>
  <c r="BF728" i="2"/>
  <c r="T728" i="2"/>
  <c r="R728" i="2"/>
  <c r="P728" i="2"/>
  <c r="BK728" i="2"/>
  <c r="J728" i="2"/>
  <c r="BE728" i="2"/>
  <c r="BI727" i="2"/>
  <c r="BH727" i="2"/>
  <c r="BG727" i="2"/>
  <c r="BF727" i="2"/>
  <c r="T727" i="2"/>
  <c r="R727" i="2"/>
  <c r="P727" i="2"/>
  <c r="BK727" i="2"/>
  <c r="J727" i="2"/>
  <c r="BE727" i="2"/>
  <c r="BI726" i="2"/>
  <c r="BH726" i="2"/>
  <c r="BG726" i="2"/>
  <c r="BF726" i="2"/>
  <c r="T726" i="2"/>
  <c r="R726" i="2"/>
  <c r="P726" i="2"/>
  <c r="BK726" i="2"/>
  <c r="J726" i="2"/>
  <c r="BE726" i="2"/>
  <c r="BI725" i="2"/>
  <c r="BH725" i="2"/>
  <c r="BG725" i="2"/>
  <c r="BF725" i="2"/>
  <c r="T725" i="2"/>
  <c r="R725" i="2"/>
  <c r="P725" i="2"/>
  <c r="BK725" i="2"/>
  <c r="J725" i="2"/>
  <c r="BE725" i="2"/>
  <c r="BI724" i="2"/>
  <c r="BH724" i="2"/>
  <c r="BG724" i="2"/>
  <c r="BF724" i="2"/>
  <c r="T724" i="2"/>
  <c r="R724" i="2"/>
  <c r="P724" i="2"/>
  <c r="BK724" i="2"/>
  <c r="J724" i="2"/>
  <c r="BE724" i="2"/>
  <c r="BI723" i="2"/>
  <c r="BH723" i="2"/>
  <c r="BG723" i="2"/>
  <c r="BF723" i="2"/>
  <c r="T723" i="2"/>
  <c r="R723" i="2"/>
  <c r="P723" i="2"/>
  <c r="BK723" i="2"/>
  <c r="J723" i="2"/>
  <c r="BE723" i="2"/>
  <c r="BI722" i="2"/>
  <c r="BH722" i="2"/>
  <c r="BG722" i="2"/>
  <c r="BF722" i="2"/>
  <c r="T722" i="2"/>
  <c r="R722" i="2"/>
  <c r="P722" i="2"/>
  <c r="BK722" i="2"/>
  <c r="J722" i="2"/>
  <c r="BE722" i="2"/>
  <c r="BI721" i="2"/>
  <c r="BH721" i="2"/>
  <c r="BG721" i="2"/>
  <c r="BF721" i="2"/>
  <c r="T721" i="2"/>
  <c r="R721" i="2"/>
  <c r="P721" i="2"/>
  <c r="BK721" i="2"/>
  <c r="J721" i="2"/>
  <c r="BE721" i="2"/>
  <c r="BI720" i="2"/>
  <c r="BH720" i="2"/>
  <c r="BG720" i="2"/>
  <c r="BF720" i="2"/>
  <c r="T720" i="2"/>
  <c r="R720" i="2"/>
  <c r="P720" i="2"/>
  <c r="BK720" i="2"/>
  <c r="J720" i="2"/>
  <c r="BE720" i="2"/>
  <c r="BI719" i="2"/>
  <c r="BH719" i="2"/>
  <c r="BG719" i="2"/>
  <c r="BF719" i="2"/>
  <c r="T719" i="2"/>
  <c r="R719" i="2"/>
  <c r="P719" i="2"/>
  <c r="BK719" i="2"/>
  <c r="J719" i="2"/>
  <c r="BE719" i="2"/>
  <c r="BI718" i="2"/>
  <c r="BH718" i="2"/>
  <c r="BG718" i="2"/>
  <c r="BF718" i="2"/>
  <c r="T718" i="2"/>
  <c r="R718" i="2"/>
  <c r="P718" i="2"/>
  <c r="BK718" i="2"/>
  <c r="J718" i="2"/>
  <c r="BE718" i="2"/>
  <c r="BI717" i="2"/>
  <c r="BH717" i="2"/>
  <c r="BG717" i="2"/>
  <c r="BF717" i="2"/>
  <c r="T717" i="2"/>
  <c r="R717" i="2"/>
  <c r="P717" i="2"/>
  <c r="BK717" i="2"/>
  <c r="J717" i="2"/>
  <c r="BE717" i="2"/>
  <c r="BI716" i="2"/>
  <c r="BH716" i="2"/>
  <c r="BG716" i="2"/>
  <c r="BF716" i="2"/>
  <c r="T716" i="2"/>
  <c r="R716" i="2"/>
  <c r="P716" i="2"/>
  <c r="BK716" i="2"/>
  <c r="J716" i="2"/>
  <c r="BE716" i="2"/>
  <c r="BI715" i="2"/>
  <c r="BH715" i="2"/>
  <c r="BG715" i="2"/>
  <c r="BF715" i="2"/>
  <c r="T715" i="2"/>
  <c r="R715" i="2"/>
  <c r="P715" i="2"/>
  <c r="BK715" i="2"/>
  <c r="J715" i="2"/>
  <c r="BE715" i="2"/>
  <c r="BI714" i="2"/>
  <c r="BH714" i="2"/>
  <c r="BG714" i="2"/>
  <c r="BF714" i="2"/>
  <c r="T714" i="2"/>
  <c r="R714" i="2"/>
  <c r="P714" i="2"/>
  <c r="BK714" i="2"/>
  <c r="J714" i="2"/>
  <c r="BE714" i="2"/>
  <c r="BI713" i="2"/>
  <c r="BH713" i="2"/>
  <c r="BG713" i="2"/>
  <c r="BF713" i="2"/>
  <c r="T713" i="2"/>
  <c r="R713" i="2"/>
  <c r="P713" i="2"/>
  <c r="BK713" i="2"/>
  <c r="J713" i="2"/>
  <c r="BE713" i="2"/>
  <c r="BI712" i="2"/>
  <c r="BH712" i="2"/>
  <c r="BG712" i="2"/>
  <c r="BF712" i="2"/>
  <c r="T712" i="2"/>
  <c r="R712" i="2"/>
  <c r="P712" i="2"/>
  <c r="BK712" i="2"/>
  <c r="J712" i="2"/>
  <c r="BE712" i="2"/>
  <c r="BI711" i="2"/>
  <c r="BH711" i="2"/>
  <c r="BG711" i="2"/>
  <c r="BF711" i="2"/>
  <c r="T711" i="2"/>
  <c r="R711" i="2"/>
  <c r="P711" i="2"/>
  <c r="BK711" i="2"/>
  <c r="J711" i="2"/>
  <c r="BE711" i="2"/>
  <c r="BI710" i="2"/>
  <c r="BH710" i="2"/>
  <c r="BG710" i="2"/>
  <c r="BF710" i="2"/>
  <c r="T710" i="2"/>
  <c r="R710" i="2"/>
  <c r="P710" i="2"/>
  <c r="BK710" i="2"/>
  <c r="J710" i="2"/>
  <c r="BE710" i="2"/>
  <c r="BI709" i="2"/>
  <c r="BH709" i="2"/>
  <c r="BG709" i="2"/>
  <c r="BF709" i="2"/>
  <c r="T709" i="2"/>
  <c r="R709" i="2"/>
  <c r="P709" i="2"/>
  <c r="BK709" i="2"/>
  <c r="J709" i="2"/>
  <c r="BE709" i="2"/>
  <c r="BI708" i="2"/>
  <c r="BH708" i="2"/>
  <c r="BG708" i="2"/>
  <c r="BF708" i="2"/>
  <c r="T708" i="2"/>
  <c r="R708" i="2"/>
  <c r="P708" i="2"/>
  <c r="BK708" i="2"/>
  <c r="J708" i="2"/>
  <c r="BE708" i="2"/>
  <c r="BI707" i="2"/>
  <c r="BH707" i="2"/>
  <c r="BG707" i="2"/>
  <c r="BF707" i="2"/>
  <c r="T707" i="2"/>
  <c r="R707" i="2"/>
  <c r="P707" i="2"/>
  <c r="BK707" i="2"/>
  <c r="J707" i="2"/>
  <c r="BE707" i="2"/>
  <c r="BI706" i="2"/>
  <c r="BH706" i="2"/>
  <c r="BG706" i="2"/>
  <c r="BF706" i="2"/>
  <c r="T706" i="2"/>
  <c r="R706" i="2"/>
  <c r="P706" i="2"/>
  <c r="BK706" i="2"/>
  <c r="J706" i="2"/>
  <c r="BE706" i="2"/>
  <c r="BI705" i="2"/>
  <c r="BH705" i="2"/>
  <c r="BG705" i="2"/>
  <c r="BF705" i="2"/>
  <c r="T705" i="2"/>
  <c r="R705" i="2"/>
  <c r="P705" i="2"/>
  <c r="BK705" i="2"/>
  <c r="J705" i="2"/>
  <c r="BE705" i="2"/>
  <c r="BI704" i="2"/>
  <c r="BH704" i="2"/>
  <c r="BG704" i="2"/>
  <c r="BF704" i="2"/>
  <c r="T704" i="2"/>
  <c r="R704" i="2"/>
  <c r="P704" i="2"/>
  <c r="BK704" i="2"/>
  <c r="J704" i="2"/>
  <c r="BE704" i="2"/>
  <c r="BI703" i="2"/>
  <c r="BH703" i="2"/>
  <c r="BG703" i="2"/>
  <c r="BF703" i="2"/>
  <c r="T703" i="2"/>
  <c r="R703" i="2"/>
  <c r="P703" i="2"/>
  <c r="BK703" i="2"/>
  <c r="J703" i="2"/>
  <c r="BE703" i="2"/>
  <c r="BI702" i="2"/>
  <c r="BH702" i="2"/>
  <c r="BG702" i="2"/>
  <c r="BF702" i="2"/>
  <c r="T702" i="2"/>
  <c r="R702" i="2"/>
  <c r="P702" i="2"/>
  <c r="BK702" i="2"/>
  <c r="J702" i="2"/>
  <c r="BE702" i="2"/>
  <c r="BI701" i="2"/>
  <c r="BH701" i="2"/>
  <c r="BG701" i="2"/>
  <c r="BF701" i="2"/>
  <c r="T701" i="2"/>
  <c r="R701" i="2"/>
  <c r="P701" i="2"/>
  <c r="BK701" i="2"/>
  <c r="J701" i="2"/>
  <c r="BE701" i="2"/>
  <c r="BI700" i="2"/>
  <c r="BH700" i="2"/>
  <c r="BG700" i="2"/>
  <c r="BF700" i="2"/>
  <c r="T700" i="2"/>
  <c r="R700" i="2"/>
  <c r="P700" i="2"/>
  <c r="BK700" i="2"/>
  <c r="J700" i="2"/>
  <c r="BE700" i="2"/>
  <c r="BI699" i="2"/>
  <c r="BH699" i="2"/>
  <c r="BG699" i="2"/>
  <c r="BF699" i="2"/>
  <c r="T699" i="2"/>
  <c r="R699" i="2"/>
  <c r="P699" i="2"/>
  <c r="BK699" i="2"/>
  <c r="J699" i="2"/>
  <c r="BE699" i="2"/>
  <c r="BI698" i="2"/>
  <c r="BH698" i="2"/>
  <c r="BG698" i="2"/>
  <c r="BF698" i="2"/>
  <c r="T698" i="2"/>
  <c r="R698" i="2"/>
  <c r="P698" i="2"/>
  <c r="BK698" i="2"/>
  <c r="J698" i="2"/>
  <c r="BE698" i="2"/>
  <c r="BI697" i="2"/>
  <c r="BH697" i="2"/>
  <c r="BG697" i="2"/>
  <c r="BF697" i="2"/>
  <c r="T697" i="2"/>
  <c r="R697" i="2"/>
  <c r="P697" i="2"/>
  <c r="BK697" i="2"/>
  <c r="J697" i="2"/>
  <c r="BE697" i="2"/>
  <c r="BI696" i="2"/>
  <c r="BH696" i="2"/>
  <c r="BG696" i="2"/>
  <c r="BF696" i="2"/>
  <c r="T696" i="2"/>
  <c r="R696" i="2"/>
  <c r="P696" i="2"/>
  <c r="BK696" i="2"/>
  <c r="J696" i="2"/>
  <c r="BE696" i="2"/>
  <c r="BI694" i="2"/>
  <c r="BH694" i="2"/>
  <c r="BG694" i="2"/>
  <c r="BF694" i="2"/>
  <c r="T694" i="2"/>
  <c r="R694" i="2"/>
  <c r="P694" i="2"/>
  <c r="BK694" i="2"/>
  <c r="J694" i="2"/>
  <c r="BE694" i="2"/>
  <c r="BI693" i="2"/>
  <c r="BH693" i="2"/>
  <c r="BG693" i="2"/>
  <c r="BF693" i="2"/>
  <c r="T693" i="2"/>
  <c r="R693" i="2"/>
  <c r="P693" i="2"/>
  <c r="BK693" i="2"/>
  <c r="J693" i="2"/>
  <c r="BE693" i="2"/>
  <c r="BI692" i="2"/>
  <c r="BH692" i="2"/>
  <c r="BG692" i="2"/>
  <c r="BF692" i="2"/>
  <c r="T692" i="2"/>
  <c r="R692" i="2"/>
  <c r="P692" i="2"/>
  <c r="BK692" i="2"/>
  <c r="J692" i="2"/>
  <c r="BE692" i="2"/>
  <c r="BI691" i="2"/>
  <c r="BH691" i="2"/>
  <c r="BG691" i="2"/>
  <c r="BF691" i="2"/>
  <c r="T691" i="2"/>
  <c r="R691" i="2"/>
  <c r="P691" i="2"/>
  <c r="BK691" i="2"/>
  <c r="J691" i="2"/>
  <c r="BE691" i="2"/>
  <c r="BI690" i="2"/>
  <c r="BH690" i="2"/>
  <c r="BG690" i="2"/>
  <c r="BF690" i="2"/>
  <c r="T690" i="2"/>
  <c r="R690" i="2"/>
  <c r="P690" i="2"/>
  <c r="BK690" i="2"/>
  <c r="J690" i="2"/>
  <c r="BE690" i="2"/>
  <c r="BI689" i="2"/>
  <c r="BH689" i="2"/>
  <c r="BG689" i="2"/>
  <c r="BF689" i="2"/>
  <c r="T689" i="2"/>
  <c r="R689" i="2"/>
  <c r="P689" i="2"/>
  <c r="BK689" i="2"/>
  <c r="J689" i="2"/>
  <c r="BE689" i="2"/>
  <c r="BI688" i="2"/>
  <c r="BH688" i="2"/>
  <c r="BG688" i="2"/>
  <c r="BF688" i="2"/>
  <c r="T688" i="2"/>
  <c r="R688" i="2"/>
  <c r="P688" i="2"/>
  <c r="BK688" i="2"/>
  <c r="J688" i="2"/>
  <c r="BE688" i="2"/>
  <c r="BI687" i="2"/>
  <c r="BH687" i="2"/>
  <c r="BG687" i="2"/>
  <c r="BF687" i="2"/>
  <c r="T687" i="2"/>
  <c r="R687" i="2"/>
  <c r="P687" i="2"/>
  <c r="BK687" i="2"/>
  <c r="J687" i="2"/>
  <c r="BE687" i="2"/>
  <c r="BI686" i="2"/>
  <c r="BH686" i="2"/>
  <c r="BG686" i="2"/>
  <c r="BF686" i="2"/>
  <c r="T686" i="2"/>
  <c r="R686" i="2"/>
  <c r="P686" i="2"/>
  <c r="BK686" i="2"/>
  <c r="J686" i="2"/>
  <c r="BE686" i="2"/>
  <c r="BI685" i="2"/>
  <c r="BH685" i="2"/>
  <c r="BG685" i="2"/>
  <c r="BF685" i="2"/>
  <c r="T685" i="2"/>
  <c r="R685" i="2"/>
  <c r="P685" i="2"/>
  <c r="BK685" i="2"/>
  <c r="J685" i="2"/>
  <c r="BE685" i="2"/>
  <c r="BI684" i="2"/>
  <c r="BH684" i="2"/>
  <c r="BG684" i="2"/>
  <c r="BF684" i="2"/>
  <c r="T684" i="2"/>
  <c r="R684" i="2"/>
  <c r="P684" i="2"/>
  <c r="BK684" i="2"/>
  <c r="J684" i="2"/>
  <c r="BE684" i="2"/>
  <c r="BI683" i="2"/>
  <c r="BH683" i="2"/>
  <c r="BG683" i="2"/>
  <c r="BF683" i="2"/>
  <c r="T683" i="2"/>
  <c r="R683" i="2"/>
  <c r="P683" i="2"/>
  <c r="BK683" i="2"/>
  <c r="J683" i="2"/>
  <c r="BE683" i="2"/>
  <c r="BI682" i="2"/>
  <c r="BH682" i="2"/>
  <c r="BG682" i="2"/>
  <c r="BF682" i="2"/>
  <c r="T682" i="2"/>
  <c r="R682" i="2"/>
  <c r="P682" i="2"/>
  <c r="BK682" i="2"/>
  <c r="J682" i="2"/>
  <c r="BE682" i="2"/>
  <c r="BI681" i="2"/>
  <c r="BH681" i="2"/>
  <c r="BG681" i="2"/>
  <c r="BF681" i="2"/>
  <c r="T681" i="2"/>
  <c r="R681" i="2"/>
  <c r="P681" i="2"/>
  <c r="BK681" i="2"/>
  <c r="J681" i="2"/>
  <c r="BE681" i="2"/>
  <c r="BI680" i="2"/>
  <c r="BH680" i="2"/>
  <c r="BG680" i="2"/>
  <c r="BF680" i="2"/>
  <c r="T680" i="2"/>
  <c r="R680" i="2"/>
  <c r="P680" i="2"/>
  <c r="BK680" i="2"/>
  <c r="J680" i="2"/>
  <c r="BE680" i="2"/>
  <c r="BI679" i="2"/>
  <c r="BH679" i="2"/>
  <c r="BG679" i="2"/>
  <c r="BF679" i="2"/>
  <c r="T679" i="2"/>
  <c r="R679" i="2"/>
  <c r="P679" i="2"/>
  <c r="BK679" i="2"/>
  <c r="J679" i="2"/>
  <c r="BE679" i="2"/>
  <c r="BI678" i="2"/>
  <c r="BH678" i="2"/>
  <c r="BG678" i="2"/>
  <c r="BF678" i="2"/>
  <c r="T678" i="2"/>
  <c r="R678" i="2"/>
  <c r="P678" i="2"/>
  <c r="BK678" i="2"/>
  <c r="J678" i="2"/>
  <c r="BE678" i="2"/>
  <c r="BI677" i="2"/>
  <c r="BH677" i="2"/>
  <c r="BG677" i="2"/>
  <c r="BF677" i="2"/>
  <c r="T677" i="2"/>
  <c r="R677" i="2"/>
  <c r="P677" i="2"/>
  <c r="BK677" i="2"/>
  <c r="J677" i="2"/>
  <c r="BE677" i="2"/>
  <c r="BI676" i="2"/>
  <c r="BH676" i="2"/>
  <c r="BG676" i="2"/>
  <c r="BF676" i="2"/>
  <c r="T676" i="2"/>
  <c r="R676" i="2"/>
  <c r="P676" i="2"/>
  <c r="BK676" i="2"/>
  <c r="J676" i="2"/>
  <c r="BE676" i="2"/>
  <c r="BI675" i="2"/>
  <c r="BH675" i="2"/>
  <c r="BG675" i="2"/>
  <c r="BF675" i="2"/>
  <c r="T675" i="2"/>
  <c r="R675" i="2"/>
  <c r="P675" i="2"/>
  <c r="BK675" i="2"/>
  <c r="J675" i="2"/>
  <c r="BE675" i="2"/>
  <c r="BI674" i="2"/>
  <c r="BH674" i="2"/>
  <c r="BG674" i="2"/>
  <c r="BF674" i="2"/>
  <c r="T674" i="2"/>
  <c r="R674" i="2"/>
  <c r="P674" i="2"/>
  <c r="BK674" i="2"/>
  <c r="J674" i="2"/>
  <c r="BE674" i="2"/>
  <c r="BI673" i="2"/>
  <c r="BH673" i="2"/>
  <c r="BG673" i="2"/>
  <c r="BF673" i="2"/>
  <c r="T673" i="2"/>
  <c r="R673" i="2"/>
  <c r="P673" i="2"/>
  <c r="BK673" i="2"/>
  <c r="J673" i="2"/>
  <c r="BE673" i="2"/>
  <c r="BI672" i="2"/>
  <c r="BH672" i="2"/>
  <c r="BG672" i="2"/>
  <c r="BF672" i="2"/>
  <c r="T672" i="2"/>
  <c r="R672" i="2"/>
  <c r="P672" i="2"/>
  <c r="BK672" i="2"/>
  <c r="J672" i="2"/>
  <c r="BE672" i="2"/>
  <c r="BI671" i="2"/>
  <c r="BH671" i="2"/>
  <c r="BG671" i="2"/>
  <c r="BF671" i="2"/>
  <c r="T671" i="2"/>
  <c r="R671" i="2"/>
  <c r="P671" i="2"/>
  <c r="BK671" i="2"/>
  <c r="J671" i="2"/>
  <c r="BE671" i="2"/>
  <c r="BI670" i="2"/>
  <c r="BH670" i="2"/>
  <c r="BG670" i="2"/>
  <c r="BF670" i="2"/>
  <c r="T670" i="2"/>
  <c r="R670" i="2"/>
  <c r="P670" i="2"/>
  <c r="BK670" i="2"/>
  <c r="J670" i="2"/>
  <c r="BE670" i="2"/>
  <c r="BI669" i="2"/>
  <c r="BH669" i="2"/>
  <c r="BG669" i="2"/>
  <c r="BF669" i="2"/>
  <c r="T669" i="2"/>
  <c r="R669" i="2"/>
  <c r="P669" i="2"/>
  <c r="BK669" i="2"/>
  <c r="J669" i="2"/>
  <c r="BE669" i="2"/>
  <c r="BI668" i="2"/>
  <c r="BH668" i="2"/>
  <c r="BG668" i="2"/>
  <c r="BF668" i="2"/>
  <c r="T668" i="2"/>
  <c r="R668" i="2"/>
  <c r="P668" i="2"/>
  <c r="BK668" i="2"/>
  <c r="J668" i="2"/>
  <c r="BE668" i="2"/>
  <c r="BI667" i="2"/>
  <c r="BH667" i="2"/>
  <c r="BG667" i="2"/>
  <c r="BF667" i="2"/>
  <c r="T667" i="2"/>
  <c r="R667" i="2"/>
  <c r="P667" i="2"/>
  <c r="BK667" i="2"/>
  <c r="J667" i="2"/>
  <c r="BE667" i="2"/>
  <c r="BI666" i="2"/>
  <c r="BH666" i="2"/>
  <c r="BG666" i="2"/>
  <c r="BF666" i="2"/>
  <c r="T666" i="2"/>
  <c r="R666" i="2"/>
  <c r="P666" i="2"/>
  <c r="BK666" i="2"/>
  <c r="J666" i="2"/>
  <c r="BE666" i="2"/>
  <c r="BI665" i="2"/>
  <c r="BH665" i="2"/>
  <c r="BG665" i="2"/>
  <c r="BF665" i="2"/>
  <c r="T665" i="2"/>
  <c r="R665" i="2"/>
  <c r="P665" i="2"/>
  <c r="BK665" i="2"/>
  <c r="J665" i="2"/>
  <c r="BE665" i="2"/>
  <c r="BI664" i="2"/>
  <c r="BH664" i="2"/>
  <c r="BG664" i="2"/>
  <c r="BF664" i="2"/>
  <c r="T664" i="2"/>
  <c r="R664" i="2"/>
  <c r="P664" i="2"/>
  <c r="BK664" i="2"/>
  <c r="J664" i="2"/>
  <c r="BE664" i="2"/>
  <c r="BI663" i="2"/>
  <c r="BH663" i="2"/>
  <c r="BG663" i="2"/>
  <c r="BF663" i="2"/>
  <c r="T663" i="2"/>
  <c r="R663" i="2"/>
  <c r="P663" i="2"/>
  <c r="BK663" i="2"/>
  <c r="J663" i="2"/>
  <c r="BE663" i="2"/>
  <c r="BI662" i="2"/>
  <c r="BH662" i="2"/>
  <c r="BG662" i="2"/>
  <c r="BF662" i="2"/>
  <c r="T662" i="2"/>
  <c r="R662" i="2"/>
  <c r="P662" i="2"/>
  <c r="BK662" i="2"/>
  <c r="J662" i="2"/>
  <c r="BE662" i="2"/>
  <c r="BI661" i="2"/>
  <c r="BH661" i="2"/>
  <c r="BG661" i="2"/>
  <c r="BF661" i="2"/>
  <c r="T661" i="2"/>
  <c r="R661" i="2"/>
  <c r="P661" i="2"/>
  <c r="BK661" i="2"/>
  <c r="J661" i="2"/>
  <c r="BE661" i="2"/>
  <c r="BI660" i="2"/>
  <c r="BH660" i="2"/>
  <c r="BG660" i="2"/>
  <c r="BF660" i="2"/>
  <c r="T660" i="2"/>
  <c r="R660" i="2"/>
  <c r="P660" i="2"/>
  <c r="BK660" i="2"/>
  <c r="J660" i="2"/>
  <c r="BE660" i="2"/>
  <c r="BI659" i="2"/>
  <c r="BH659" i="2"/>
  <c r="BG659" i="2"/>
  <c r="BF659" i="2"/>
  <c r="T659" i="2"/>
  <c r="R659" i="2"/>
  <c r="P659" i="2"/>
  <c r="BK659" i="2"/>
  <c r="J659" i="2"/>
  <c r="BE659" i="2"/>
  <c r="BI658" i="2"/>
  <c r="BH658" i="2"/>
  <c r="BG658" i="2"/>
  <c r="BF658" i="2"/>
  <c r="T658" i="2"/>
  <c r="R658" i="2"/>
  <c r="P658" i="2"/>
  <c r="BK658" i="2"/>
  <c r="J658" i="2"/>
  <c r="BE658" i="2"/>
  <c r="BI657" i="2"/>
  <c r="BH657" i="2"/>
  <c r="BG657" i="2"/>
  <c r="BF657" i="2"/>
  <c r="T657" i="2"/>
  <c r="R657" i="2"/>
  <c r="P657" i="2"/>
  <c r="BK657" i="2"/>
  <c r="J657" i="2"/>
  <c r="BE657" i="2"/>
  <c r="BI656" i="2"/>
  <c r="BH656" i="2"/>
  <c r="BG656" i="2"/>
  <c r="BF656" i="2"/>
  <c r="T656" i="2"/>
  <c r="R656" i="2"/>
  <c r="P656" i="2"/>
  <c r="BK656" i="2"/>
  <c r="J656" i="2"/>
  <c r="BE656" i="2"/>
  <c r="BI655" i="2"/>
  <c r="BH655" i="2"/>
  <c r="BG655" i="2"/>
  <c r="BF655" i="2"/>
  <c r="T655" i="2"/>
  <c r="R655" i="2"/>
  <c r="P655" i="2"/>
  <c r="BK655" i="2"/>
  <c r="J655" i="2"/>
  <c r="BE655" i="2"/>
  <c r="BI654" i="2"/>
  <c r="BH654" i="2"/>
  <c r="BG654" i="2"/>
  <c r="BF654" i="2"/>
  <c r="T654" i="2"/>
  <c r="R654" i="2"/>
  <c r="P654" i="2"/>
  <c r="BK654" i="2"/>
  <c r="J654" i="2"/>
  <c r="BE654" i="2"/>
  <c r="BI653" i="2"/>
  <c r="BH653" i="2"/>
  <c r="BG653" i="2"/>
  <c r="BF653" i="2"/>
  <c r="T653" i="2"/>
  <c r="R653" i="2"/>
  <c r="P653" i="2"/>
  <c r="BK653" i="2"/>
  <c r="J653" i="2"/>
  <c r="BE653" i="2"/>
  <c r="BI652" i="2"/>
  <c r="BH652" i="2"/>
  <c r="BG652" i="2"/>
  <c r="BF652" i="2"/>
  <c r="T652" i="2"/>
  <c r="R652" i="2"/>
  <c r="P652" i="2"/>
  <c r="BK652" i="2"/>
  <c r="J652" i="2"/>
  <c r="BE652" i="2"/>
  <c r="BI651" i="2"/>
  <c r="BH651" i="2"/>
  <c r="BG651" i="2"/>
  <c r="BF651" i="2"/>
  <c r="T651" i="2"/>
  <c r="R651" i="2"/>
  <c r="P651" i="2"/>
  <c r="BK651" i="2"/>
  <c r="J651" i="2"/>
  <c r="BE651" i="2"/>
  <c r="BI650" i="2"/>
  <c r="BH650" i="2"/>
  <c r="BG650" i="2"/>
  <c r="BF650" i="2"/>
  <c r="T650" i="2"/>
  <c r="R650" i="2"/>
  <c r="P650" i="2"/>
  <c r="BK650" i="2"/>
  <c r="J650" i="2"/>
  <c r="BE650" i="2"/>
  <c r="BI649" i="2"/>
  <c r="BH649" i="2"/>
  <c r="BG649" i="2"/>
  <c r="BF649" i="2"/>
  <c r="T649" i="2"/>
  <c r="R649" i="2"/>
  <c r="P649" i="2"/>
  <c r="BK649" i="2"/>
  <c r="J649" i="2"/>
  <c r="BE649" i="2"/>
  <c r="BI648" i="2"/>
  <c r="BH648" i="2"/>
  <c r="BG648" i="2"/>
  <c r="BF648" i="2"/>
  <c r="T648" i="2"/>
  <c r="R648" i="2"/>
  <c r="P648" i="2"/>
  <c r="BK648" i="2"/>
  <c r="J648" i="2"/>
  <c r="BE648" i="2"/>
  <c r="BI647" i="2"/>
  <c r="BH647" i="2"/>
  <c r="BG647" i="2"/>
  <c r="BF647" i="2"/>
  <c r="T647" i="2"/>
  <c r="R647" i="2"/>
  <c r="P647" i="2"/>
  <c r="BK647" i="2"/>
  <c r="J647" i="2"/>
  <c r="BE647" i="2"/>
  <c r="BI646" i="2"/>
  <c r="BH646" i="2"/>
  <c r="BG646" i="2"/>
  <c r="BF646" i="2"/>
  <c r="T646" i="2"/>
  <c r="R646" i="2"/>
  <c r="P646" i="2"/>
  <c r="BK646" i="2"/>
  <c r="J646" i="2"/>
  <c r="BE646" i="2"/>
  <c r="BI645" i="2"/>
  <c r="BH645" i="2"/>
  <c r="BG645" i="2"/>
  <c r="BF645" i="2"/>
  <c r="T645" i="2"/>
  <c r="R645" i="2"/>
  <c r="P645" i="2"/>
  <c r="BK645" i="2"/>
  <c r="J645" i="2"/>
  <c r="BE645" i="2"/>
  <c r="BI644" i="2"/>
  <c r="BH644" i="2"/>
  <c r="BG644" i="2"/>
  <c r="BF644" i="2"/>
  <c r="T644" i="2"/>
  <c r="R644" i="2"/>
  <c r="P644" i="2"/>
  <c r="BK644" i="2"/>
  <c r="J644" i="2"/>
  <c r="BE644" i="2"/>
  <c r="BI643" i="2"/>
  <c r="BH643" i="2"/>
  <c r="BG643" i="2"/>
  <c r="BF643" i="2"/>
  <c r="T643" i="2"/>
  <c r="R643" i="2"/>
  <c r="P643" i="2"/>
  <c r="BK643" i="2"/>
  <c r="J643" i="2"/>
  <c r="BE643" i="2"/>
  <c r="BI642" i="2"/>
  <c r="BH642" i="2"/>
  <c r="BG642" i="2"/>
  <c r="BF642" i="2"/>
  <c r="T642" i="2"/>
  <c r="R642" i="2"/>
  <c r="P642" i="2"/>
  <c r="BK642" i="2"/>
  <c r="J642" i="2"/>
  <c r="BE642" i="2"/>
  <c r="BI641" i="2"/>
  <c r="BH641" i="2"/>
  <c r="BG641" i="2"/>
  <c r="BF641" i="2"/>
  <c r="T641" i="2"/>
  <c r="R641" i="2"/>
  <c r="P641" i="2"/>
  <c r="BK641" i="2"/>
  <c r="J641" i="2"/>
  <c r="BE641" i="2"/>
  <c r="BI640" i="2"/>
  <c r="BH640" i="2"/>
  <c r="BG640" i="2"/>
  <c r="BF640" i="2"/>
  <c r="T640" i="2"/>
  <c r="R640" i="2"/>
  <c r="P640" i="2"/>
  <c r="BK640" i="2"/>
  <c r="J640" i="2"/>
  <c r="BE640" i="2"/>
  <c r="BI639" i="2"/>
  <c r="BH639" i="2"/>
  <c r="BG639" i="2"/>
  <c r="BF639" i="2"/>
  <c r="T639" i="2"/>
  <c r="R639" i="2"/>
  <c r="P639" i="2"/>
  <c r="BK639" i="2"/>
  <c r="J639" i="2"/>
  <c r="BE639" i="2"/>
  <c r="BI638" i="2"/>
  <c r="BH638" i="2"/>
  <c r="BG638" i="2"/>
  <c r="BF638" i="2"/>
  <c r="T638" i="2"/>
  <c r="R638" i="2"/>
  <c r="P638" i="2"/>
  <c r="BK638" i="2"/>
  <c r="J638" i="2"/>
  <c r="BE638" i="2"/>
  <c r="BI637" i="2"/>
  <c r="BH637" i="2"/>
  <c r="BG637" i="2"/>
  <c r="BF637" i="2"/>
  <c r="T637" i="2"/>
  <c r="R637" i="2"/>
  <c r="P637" i="2"/>
  <c r="BK637" i="2"/>
  <c r="J637" i="2"/>
  <c r="BE637" i="2"/>
  <c r="BI636" i="2"/>
  <c r="BH636" i="2"/>
  <c r="BG636" i="2"/>
  <c r="BF636" i="2"/>
  <c r="T636" i="2"/>
  <c r="R636" i="2"/>
  <c r="P636" i="2"/>
  <c r="BK636" i="2"/>
  <c r="J636" i="2"/>
  <c r="BE636" i="2"/>
  <c r="BI635" i="2"/>
  <c r="BH635" i="2"/>
  <c r="BG635" i="2"/>
  <c r="BF635" i="2"/>
  <c r="T635" i="2"/>
  <c r="R635" i="2"/>
  <c r="P635" i="2"/>
  <c r="BK635" i="2"/>
  <c r="J635" i="2"/>
  <c r="BE635" i="2"/>
  <c r="BI634" i="2"/>
  <c r="BH634" i="2"/>
  <c r="BG634" i="2"/>
  <c r="BF634" i="2"/>
  <c r="T634" i="2"/>
  <c r="R634" i="2"/>
  <c r="P634" i="2"/>
  <c r="BK634" i="2"/>
  <c r="J634" i="2"/>
  <c r="BE634" i="2"/>
  <c r="BI633" i="2"/>
  <c r="BH633" i="2"/>
  <c r="BG633" i="2"/>
  <c r="BF633" i="2"/>
  <c r="T633" i="2"/>
  <c r="R633" i="2"/>
  <c r="P633" i="2"/>
  <c r="BK633" i="2"/>
  <c r="J633" i="2"/>
  <c r="BE633" i="2"/>
  <c r="BI632" i="2"/>
  <c r="BH632" i="2"/>
  <c r="BG632" i="2"/>
  <c r="BF632" i="2"/>
  <c r="T632" i="2"/>
  <c r="R632" i="2"/>
  <c r="P632" i="2"/>
  <c r="BK632" i="2"/>
  <c r="J632" i="2"/>
  <c r="BE632" i="2"/>
  <c r="BI631" i="2"/>
  <c r="BH631" i="2"/>
  <c r="BG631" i="2"/>
  <c r="BF631" i="2"/>
  <c r="T631" i="2"/>
  <c r="R631" i="2"/>
  <c r="P631" i="2"/>
  <c r="BK631" i="2"/>
  <c r="J631" i="2"/>
  <c r="BE631" i="2"/>
  <c r="BI630" i="2"/>
  <c r="BH630" i="2"/>
  <c r="BG630" i="2"/>
  <c r="BF630" i="2"/>
  <c r="T630" i="2"/>
  <c r="R630" i="2"/>
  <c r="P630" i="2"/>
  <c r="BK630" i="2"/>
  <c r="J630" i="2"/>
  <c r="BE630" i="2"/>
  <c r="BI629" i="2"/>
  <c r="BH629" i="2"/>
  <c r="BG629" i="2"/>
  <c r="BF629" i="2"/>
  <c r="T629" i="2"/>
  <c r="R629" i="2"/>
  <c r="P629" i="2"/>
  <c r="BK629" i="2"/>
  <c r="J629" i="2"/>
  <c r="BE629" i="2"/>
  <c r="BI628" i="2"/>
  <c r="BH628" i="2"/>
  <c r="BG628" i="2"/>
  <c r="BF628" i="2"/>
  <c r="T628" i="2"/>
  <c r="R628" i="2"/>
  <c r="P628" i="2"/>
  <c r="BK628" i="2"/>
  <c r="J628" i="2"/>
  <c r="BE628" i="2"/>
  <c r="BI627" i="2"/>
  <c r="BH627" i="2"/>
  <c r="BG627" i="2"/>
  <c r="BF627" i="2"/>
  <c r="T627" i="2"/>
  <c r="R627" i="2"/>
  <c r="P627" i="2"/>
  <c r="BK627" i="2"/>
  <c r="J627" i="2"/>
  <c r="BE627" i="2"/>
  <c r="BI626" i="2"/>
  <c r="BH626" i="2"/>
  <c r="BG626" i="2"/>
  <c r="BF626" i="2"/>
  <c r="T626" i="2"/>
  <c r="R626" i="2"/>
  <c r="P626" i="2"/>
  <c r="BK626" i="2"/>
  <c r="J626" i="2"/>
  <c r="BE626" i="2"/>
  <c r="BI625" i="2"/>
  <c r="BH625" i="2"/>
  <c r="BG625" i="2"/>
  <c r="BF625" i="2"/>
  <c r="T625" i="2"/>
  <c r="R625" i="2"/>
  <c r="P625" i="2"/>
  <c r="BK625" i="2"/>
  <c r="J625" i="2"/>
  <c r="BE625" i="2"/>
  <c r="BI624" i="2"/>
  <c r="BH624" i="2"/>
  <c r="BG624" i="2"/>
  <c r="BF624" i="2"/>
  <c r="T624" i="2"/>
  <c r="R624" i="2"/>
  <c r="P624" i="2"/>
  <c r="BK624" i="2"/>
  <c r="J624" i="2"/>
  <c r="BE624" i="2"/>
  <c r="BI623" i="2"/>
  <c r="BH623" i="2"/>
  <c r="BG623" i="2"/>
  <c r="BF623" i="2"/>
  <c r="T623" i="2"/>
  <c r="R623" i="2"/>
  <c r="P623" i="2"/>
  <c r="BK623" i="2"/>
  <c r="J623" i="2"/>
  <c r="BE623" i="2"/>
  <c r="BI622" i="2"/>
  <c r="BH622" i="2"/>
  <c r="BG622" i="2"/>
  <c r="BF622" i="2"/>
  <c r="T622" i="2"/>
  <c r="R622" i="2"/>
  <c r="P622" i="2"/>
  <c r="BK622" i="2"/>
  <c r="J622" i="2"/>
  <c r="BE622" i="2"/>
  <c r="BI621" i="2"/>
  <c r="BH621" i="2"/>
  <c r="BG621" i="2"/>
  <c r="BF621" i="2"/>
  <c r="T621" i="2"/>
  <c r="R621" i="2"/>
  <c r="P621" i="2"/>
  <c r="BK621" i="2"/>
  <c r="J621" i="2"/>
  <c r="BE621" i="2"/>
  <c r="BI620" i="2"/>
  <c r="BH620" i="2"/>
  <c r="BG620" i="2"/>
  <c r="BF620" i="2"/>
  <c r="T620" i="2"/>
  <c r="R620" i="2"/>
  <c r="P620" i="2"/>
  <c r="BK620" i="2"/>
  <c r="J620" i="2"/>
  <c r="BE620" i="2"/>
  <c r="BI619" i="2"/>
  <c r="BH619" i="2"/>
  <c r="BG619" i="2"/>
  <c r="BF619" i="2"/>
  <c r="T619" i="2"/>
  <c r="R619" i="2"/>
  <c r="P619" i="2"/>
  <c r="BK619" i="2"/>
  <c r="J619" i="2"/>
  <c r="BE619" i="2"/>
  <c r="BI618" i="2"/>
  <c r="BH618" i="2"/>
  <c r="BG618" i="2"/>
  <c r="BF618" i="2"/>
  <c r="T618" i="2"/>
  <c r="R618" i="2"/>
  <c r="P618" i="2"/>
  <c r="BK618" i="2"/>
  <c r="J618" i="2"/>
  <c r="BE618" i="2"/>
  <c r="BI617" i="2"/>
  <c r="BH617" i="2"/>
  <c r="BG617" i="2"/>
  <c r="BF617" i="2"/>
  <c r="T617" i="2"/>
  <c r="R617" i="2"/>
  <c r="P617" i="2"/>
  <c r="BK617" i="2"/>
  <c r="J617" i="2"/>
  <c r="BE617" i="2"/>
  <c r="BI616" i="2"/>
  <c r="BH616" i="2"/>
  <c r="BG616" i="2"/>
  <c r="BF616" i="2"/>
  <c r="T616" i="2"/>
  <c r="R616" i="2"/>
  <c r="P616" i="2"/>
  <c r="BK616" i="2"/>
  <c r="J616" i="2"/>
  <c r="BE616" i="2"/>
  <c r="BI615" i="2"/>
  <c r="BH615" i="2"/>
  <c r="BG615" i="2"/>
  <c r="BF615" i="2"/>
  <c r="T615" i="2"/>
  <c r="R615" i="2"/>
  <c r="P615" i="2"/>
  <c r="BK615" i="2"/>
  <c r="J615" i="2"/>
  <c r="BE615" i="2"/>
  <c r="BI614" i="2"/>
  <c r="BH614" i="2"/>
  <c r="BG614" i="2"/>
  <c r="BF614" i="2"/>
  <c r="T614" i="2"/>
  <c r="R614" i="2"/>
  <c r="P614" i="2"/>
  <c r="BK614" i="2"/>
  <c r="J614" i="2"/>
  <c r="BE614" i="2"/>
  <c r="BI613" i="2"/>
  <c r="BH613" i="2"/>
  <c r="BG613" i="2"/>
  <c r="BF613" i="2"/>
  <c r="T613" i="2"/>
  <c r="R613" i="2"/>
  <c r="P613" i="2"/>
  <c r="BK613" i="2"/>
  <c r="J613" i="2"/>
  <c r="BE613" i="2"/>
  <c r="BI612" i="2"/>
  <c r="BH612" i="2"/>
  <c r="BG612" i="2"/>
  <c r="BF612" i="2"/>
  <c r="T612" i="2"/>
  <c r="R612" i="2"/>
  <c r="P612" i="2"/>
  <c r="BK612" i="2"/>
  <c r="J612" i="2"/>
  <c r="BE612" i="2"/>
  <c r="BI611" i="2"/>
  <c r="BH611" i="2"/>
  <c r="BG611" i="2"/>
  <c r="BF611" i="2"/>
  <c r="T611" i="2"/>
  <c r="R611" i="2"/>
  <c r="P611" i="2"/>
  <c r="BK611" i="2"/>
  <c r="J611" i="2"/>
  <c r="BE611" i="2"/>
  <c r="BI610" i="2"/>
  <c r="BH610" i="2"/>
  <c r="BG610" i="2"/>
  <c r="BF610" i="2"/>
  <c r="T610" i="2"/>
  <c r="R610" i="2"/>
  <c r="P610" i="2"/>
  <c r="BK610" i="2"/>
  <c r="J610" i="2"/>
  <c r="BE610" i="2"/>
  <c r="BI609" i="2"/>
  <c r="BH609" i="2"/>
  <c r="BG609" i="2"/>
  <c r="BF609" i="2"/>
  <c r="T609" i="2"/>
  <c r="R609" i="2"/>
  <c r="P609" i="2"/>
  <c r="BK609" i="2"/>
  <c r="J609" i="2"/>
  <c r="BE609" i="2"/>
  <c r="BI608" i="2"/>
  <c r="BH608" i="2"/>
  <c r="BG608" i="2"/>
  <c r="BF608" i="2"/>
  <c r="T608" i="2"/>
  <c r="R608" i="2"/>
  <c r="P608" i="2"/>
  <c r="BK608" i="2"/>
  <c r="J608" i="2"/>
  <c r="BE608" i="2"/>
  <c r="BI607" i="2"/>
  <c r="BH607" i="2"/>
  <c r="BG607" i="2"/>
  <c r="BF607" i="2"/>
  <c r="T607" i="2"/>
  <c r="R607" i="2"/>
  <c r="P607" i="2"/>
  <c r="BK607" i="2"/>
  <c r="J607" i="2"/>
  <c r="BE607" i="2"/>
  <c r="BI606" i="2"/>
  <c r="BH606" i="2"/>
  <c r="BG606" i="2"/>
  <c r="BF606" i="2"/>
  <c r="T606" i="2"/>
  <c r="R606" i="2"/>
  <c r="P606" i="2"/>
  <c r="BK606" i="2"/>
  <c r="J606" i="2"/>
  <c r="BE606" i="2"/>
  <c r="BI605" i="2"/>
  <c r="BH605" i="2"/>
  <c r="BG605" i="2"/>
  <c r="BF605" i="2"/>
  <c r="T605" i="2"/>
  <c r="R605" i="2"/>
  <c r="P605" i="2"/>
  <c r="BK605" i="2"/>
  <c r="J605" i="2"/>
  <c r="BE605" i="2"/>
  <c r="BI604" i="2"/>
  <c r="BH604" i="2"/>
  <c r="BG604" i="2"/>
  <c r="BF604" i="2"/>
  <c r="T604" i="2"/>
  <c r="R604" i="2"/>
  <c r="P604" i="2"/>
  <c r="BK604" i="2"/>
  <c r="J604" i="2"/>
  <c r="BE604" i="2"/>
  <c r="BI603" i="2"/>
  <c r="BH603" i="2"/>
  <c r="BG603" i="2"/>
  <c r="BF603" i="2"/>
  <c r="T603" i="2"/>
  <c r="R603" i="2"/>
  <c r="P603" i="2"/>
  <c r="BK603" i="2"/>
  <c r="J603" i="2"/>
  <c r="BE603" i="2"/>
  <c r="BI602" i="2"/>
  <c r="BH602" i="2"/>
  <c r="BG602" i="2"/>
  <c r="BF602" i="2"/>
  <c r="T602" i="2"/>
  <c r="R602" i="2"/>
  <c r="P602" i="2"/>
  <c r="BK602" i="2"/>
  <c r="J602" i="2"/>
  <c r="BE602" i="2"/>
  <c r="BI601" i="2"/>
  <c r="BH601" i="2"/>
  <c r="BG601" i="2"/>
  <c r="BF601" i="2"/>
  <c r="T601" i="2"/>
  <c r="R601" i="2"/>
  <c r="P601" i="2"/>
  <c r="BK601" i="2"/>
  <c r="J601" i="2"/>
  <c r="BE601" i="2"/>
  <c r="BI600" i="2"/>
  <c r="BH600" i="2"/>
  <c r="BG600" i="2"/>
  <c r="BF600" i="2"/>
  <c r="T600" i="2"/>
  <c r="R600" i="2"/>
  <c r="P600" i="2"/>
  <c r="BK600" i="2"/>
  <c r="J600" i="2"/>
  <c r="BE600" i="2"/>
  <c r="BI599" i="2"/>
  <c r="BH599" i="2"/>
  <c r="BG599" i="2"/>
  <c r="BF599" i="2"/>
  <c r="T599" i="2"/>
  <c r="R599" i="2"/>
  <c r="P599" i="2"/>
  <c r="BK599" i="2"/>
  <c r="J599" i="2"/>
  <c r="BE599" i="2"/>
  <c r="BI598" i="2"/>
  <c r="BH598" i="2"/>
  <c r="BG598" i="2"/>
  <c r="BF598" i="2"/>
  <c r="T598" i="2"/>
  <c r="R598" i="2"/>
  <c r="P598" i="2"/>
  <c r="BK598" i="2"/>
  <c r="J598" i="2"/>
  <c r="BE598" i="2"/>
  <c r="BI597" i="2"/>
  <c r="BH597" i="2"/>
  <c r="BG597" i="2"/>
  <c r="BF597" i="2"/>
  <c r="T597" i="2"/>
  <c r="R597" i="2"/>
  <c r="P597" i="2"/>
  <c r="BK597" i="2"/>
  <c r="J597" i="2"/>
  <c r="BE597" i="2"/>
  <c r="BI596" i="2"/>
  <c r="BH596" i="2"/>
  <c r="BG596" i="2"/>
  <c r="BF596" i="2"/>
  <c r="T596" i="2"/>
  <c r="R596" i="2"/>
  <c r="P596" i="2"/>
  <c r="BK596" i="2"/>
  <c r="J596" i="2"/>
  <c r="BE596" i="2"/>
  <c r="BI595" i="2"/>
  <c r="BH595" i="2"/>
  <c r="BG595" i="2"/>
  <c r="BF595" i="2"/>
  <c r="T595" i="2"/>
  <c r="R595" i="2"/>
  <c r="P595" i="2"/>
  <c r="BK595" i="2"/>
  <c r="J595" i="2"/>
  <c r="BE595" i="2"/>
  <c r="BI594" i="2"/>
  <c r="BH594" i="2"/>
  <c r="BG594" i="2"/>
  <c r="BF594" i="2"/>
  <c r="T594" i="2"/>
  <c r="R594" i="2"/>
  <c r="P594" i="2"/>
  <c r="BK594" i="2"/>
  <c r="J594" i="2"/>
  <c r="BE594" i="2"/>
  <c r="BI593" i="2"/>
  <c r="BH593" i="2"/>
  <c r="BG593" i="2"/>
  <c r="BF593" i="2"/>
  <c r="T593" i="2"/>
  <c r="R593" i="2"/>
  <c r="P593" i="2"/>
  <c r="BK593" i="2"/>
  <c r="J593" i="2"/>
  <c r="BE593" i="2"/>
  <c r="BI592" i="2"/>
  <c r="BH592" i="2"/>
  <c r="BG592" i="2"/>
  <c r="BF592" i="2"/>
  <c r="T592" i="2"/>
  <c r="R592" i="2"/>
  <c r="P592" i="2"/>
  <c r="BK592" i="2"/>
  <c r="J592" i="2"/>
  <c r="BE592" i="2"/>
  <c r="BI591" i="2"/>
  <c r="BH591" i="2"/>
  <c r="BG591" i="2"/>
  <c r="BF591" i="2"/>
  <c r="T591" i="2"/>
  <c r="R591" i="2"/>
  <c r="P591" i="2"/>
  <c r="BK591" i="2"/>
  <c r="J591" i="2"/>
  <c r="BE591" i="2"/>
  <c r="BI590" i="2"/>
  <c r="BH590" i="2"/>
  <c r="BG590" i="2"/>
  <c r="BF590" i="2"/>
  <c r="T590" i="2"/>
  <c r="R590" i="2"/>
  <c r="P590" i="2"/>
  <c r="BK590" i="2"/>
  <c r="J590" i="2"/>
  <c r="BE590" i="2"/>
  <c r="BI589" i="2"/>
  <c r="BH589" i="2"/>
  <c r="BG589" i="2"/>
  <c r="BF589" i="2"/>
  <c r="T589" i="2"/>
  <c r="R589" i="2"/>
  <c r="P589" i="2"/>
  <c r="BK589" i="2"/>
  <c r="J589" i="2"/>
  <c r="BE589" i="2"/>
  <c r="BI588" i="2"/>
  <c r="BH588" i="2"/>
  <c r="BG588" i="2"/>
  <c r="BF588" i="2"/>
  <c r="T588" i="2"/>
  <c r="R588" i="2"/>
  <c r="P588" i="2"/>
  <c r="BK588" i="2"/>
  <c r="J588" i="2"/>
  <c r="BE588" i="2"/>
  <c r="BI587" i="2"/>
  <c r="BH587" i="2"/>
  <c r="BG587" i="2"/>
  <c r="BF587" i="2"/>
  <c r="T587" i="2"/>
  <c r="R587" i="2"/>
  <c r="P587" i="2"/>
  <c r="BK587" i="2"/>
  <c r="J587" i="2"/>
  <c r="BE587" i="2"/>
  <c r="BI586" i="2"/>
  <c r="BH586" i="2"/>
  <c r="BG586" i="2"/>
  <c r="BF586" i="2"/>
  <c r="T586" i="2"/>
  <c r="R586" i="2"/>
  <c r="P586" i="2"/>
  <c r="BK586" i="2"/>
  <c r="J586" i="2"/>
  <c r="BE586" i="2"/>
  <c r="BI585" i="2"/>
  <c r="BH585" i="2"/>
  <c r="BG585" i="2"/>
  <c r="BF585" i="2"/>
  <c r="T585" i="2"/>
  <c r="R585" i="2"/>
  <c r="P585" i="2"/>
  <c r="BK585" i="2"/>
  <c r="J585" i="2"/>
  <c r="BE585" i="2"/>
  <c r="BI584" i="2"/>
  <c r="BH584" i="2"/>
  <c r="BG584" i="2"/>
  <c r="BF584" i="2"/>
  <c r="T584" i="2"/>
  <c r="R584" i="2"/>
  <c r="P584" i="2"/>
  <c r="BK584" i="2"/>
  <c r="J584" i="2"/>
  <c r="BE584" i="2"/>
  <c r="BI583" i="2"/>
  <c r="BH583" i="2"/>
  <c r="BG583" i="2"/>
  <c r="BF583" i="2"/>
  <c r="T583" i="2"/>
  <c r="R583" i="2"/>
  <c r="P583" i="2"/>
  <c r="BK583" i="2"/>
  <c r="J583" i="2"/>
  <c r="BE583" i="2"/>
  <c r="BI582" i="2"/>
  <c r="BH582" i="2"/>
  <c r="BG582" i="2"/>
  <c r="BF582" i="2"/>
  <c r="T582" i="2"/>
  <c r="R582" i="2"/>
  <c r="P582" i="2"/>
  <c r="BK582" i="2"/>
  <c r="J582" i="2"/>
  <c r="BE582" i="2"/>
  <c r="BI581" i="2"/>
  <c r="BH581" i="2"/>
  <c r="BG581" i="2"/>
  <c r="BF581" i="2"/>
  <c r="T581" i="2"/>
  <c r="R581" i="2"/>
  <c r="P581" i="2"/>
  <c r="BK581" i="2"/>
  <c r="J581" i="2"/>
  <c r="BE581" i="2"/>
  <c r="BI580" i="2"/>
  <c r="BH580" i="2"/>
  <c r="BG580" i="2"/>
  <c r="BF580" i="2"/>
  <c r="T580" i="2"/>
  <c r="R580" i="2"/>
  <c r="P580" i="2"/>
  <c r="BK580" i="2"/>
  <c r="J580" i="2"/>
  <c r="BE580" i="2"/>
  <c r="BI579" i="2"/>
  <c r="BH579" i="2"/>
  <c r="BG579" i="2"/>
  <c r="BF579" i="2"/>
  <c r="T579" i="2"/>
  <c r="R579" i="2"/>
  <c r="P579" i="2"/>
  <c r="BK579" i="2"/>
  <c r="J579" i="2"/>
  <c r="BE579" i="2"/>
  <c r="BI578" i="2"/>
  <c r="BH578" i="2"/>
  <c r="BG578" i="2"/>
  <c r="BF578" i="2"/>
  <c r="T578" i="2"/>
  <c r="R578" i="2"/>
  <c r="P578" i="2"/>
  <c r="BK578" i="2"/>
  <c r="J578" i="2"/>
  <c r="BE578" i="2"/>
  <c r="BI577" i="2"/>
  <c r="BH577" i="2"/>
  <c r="BG577" i="2"/>
  <c r="BF577" i="2"/>
  <c r="T577" i="2"/>
  <c r="R577" i="2"/>
  <c r="P577" i="2"/>
  <c r="BK577" i="2"/>
  <c r="J577" i="2"/>
  <c r="BE577" i="2"/>
  <c r="BI576" i="2"/>
  <c r="BH576" i="2"/>
  <c r="BG576" i="2"/>
  <c r="BF576" i="2"/>
  <c r="T576" i="2"/>
  <c r="R576" i="2"/>
  <c r="P576" i="2"/>
  <c r="BK576" i="2"/>
  <c r="J576" i="2"/>
  <c r="BE576" i="2"/>
  <c r="BI575" i="2"/>
  <c r="BH575" i="2"/>
  <c r="BG575" i="2"/>
  <c r="BF575" i="2"/>
  <c r="T575" i="2"/>
  <c r="R575" i="2"/>
  <c r="P575" i="2"/>
  <c r="BK575" i="2"/>
  <c r="J575" i="2"/>
  <c r="BE575" i="2"/>
  <c r="BI574" i="2"/>
  <c r="BH574" i="2"/>
  <c r="BG574" i="2"/>
  <c r="BF574" i="2"/>
  <c r="T574" i="2"/>
  <c r="R574" i="2"/>
  <c r="P574" i="2"/>
  <c r="BK574" i="2"/>
  <c r="J574" i="2"/>
  <c r="BE574" i="2"/>
  <c r="BI573" i="2"/>
  <c r="BH573" i="2"/>
  <c r="BG573" i="2"/>
  <c r="BF573" i="2"/>
  <c r="T573" i="2"/>
  <c r="R573" i="2"/>
  <c r="P573" i="2"/>
  <c r="BK573" i="2"/>
  <c r="J573" i="2"/>
  <c r="BE573" i="2"/>
  <c r="BI572" i="2"/>
  <c r="BH572" i="2"/>
  <c r="BG572" i="2"/>
  <c r="BF572" i="2"/>
  <c r="T572" i="2"/>
  <c r="R572" i="2"/>
  <c r="P572" i="2"/>
  <c r="BK572" i="2"/>
  <c r="J572" i="2"/>
  <c r="BE572" i="2"/>
  <c r="BI571" i="2"/>
  <c r="BH571" i="2"/>
  <c r="BG571" i="2"/>
  <c r="BF571" i="2"/>
  <c r="T571" i="2"/>
  <c r="R571" i="2"/>
  <c r="P571" i="2"/>
  <c r="BK571" i="2"/>
  <c r="J571" i="2"/>
  <c r="BE571" i="2"/>
  <c r="BI570" i="2"/>
  <c r="BH570" i="2"/>
  <c r="BG570" i="2"/>
  <c r="BF570" i="2"/>
  <c r="T570" i="2"/>
  <c r="R570" i="2"/>
  <c r="P570" i="2"/>
  <c r="BK570" i="2"/>
  <c r="J570" i="2"/>
  <c r="BE570" i="2"/>
  <c r="BI569" i="2"/>
  <c r="BH569" i="2"/>
  <c r="BG569" i="2"/>
  <c r="BF569" i="2"/>
  <c r="T569" i="2"/>
  <c r="R569" i="2"/>
  <c r="P569" i="2"/>
  <c r="BK569" i="2"/>
  <c r="J569" i="2"/>
  <c r="BE569" i="2"/>
  <c r="BI568" i="2"/>
  <c r="BH568" i="2"/>
  <c r="BG568" i="2"/>
  <c r="BF568" i="2"/>
  <c r="T568" i="2"/>
  <c r="R568" i="2"/>
  <c r="P568" i="2"/>
  <c r="BK568" i="2"/>
  <c r="J568" i="2"/>
  <c r="BE568" i="2"/>
  <c r="BI567" i="2"/>
  <c r="BH567" i="2"/>
  <c r="BG567" i="2"/>
  <c r="BF567" i="2"/>
  <c r="T567" i="2"/>
  <c r="R567" i="2"/>
  <c r="P567" i="2"/>
  <c r="BK567" i="2"/>
  <c r="J567" i="2"/>
  <c r="BE567" i="2"/>
  <c r="BI566" i="2"/>
  <c r="BH566" i="2"/>
  <c r="BG566" i="2"/>
  <c r="BF566" i="2"/>
  <c r="T566" i="2"/>
  <c r="R566" i="2"/>
  <c r="P566" i="2"/>
  <c r="BK566" i="2"/>
  <c r="J566" i="2"/>
  <c r="BE566" i="2"/>
  <c r="BI565" i="2"/>
  <c r="BH565" i="2"/>
  <c r="BG565" i="2"/>
  <c r="BF565" i="2"/>
  <c r="T565" i="2"/>
  <c r="R565" i="2"/>
  <c r="P565" i="2"/>
  <c r="BK565" i="2"/>
  <c r="J565" i="2"/>
  <c r="BE565" i="2"/>
  <c r="BI564" i="2"/>
  <c r="BH564" i="2"/>
  <c r="BG564" i="2"/>
  <c r="BF564" i="2"/>
  <c r="T564" i="2"/>
  <c r="R564" i="2"/>
  <c r="P564" i="2"/>
  <c r="BK564" i="2"/>
  <c r="J564" i="2"/>
  <c r="BE564" i="2"/>
  <c r="BI563" i="2"/>
  <c r="BH563" i="2"/>
  <c r="BG563" i="2"/>
  <c r="BF563" i="2"/>
  <c r="T563" i="2"/>
  <c r="R563" i="2"/>
  <c r="P563" i="2"/>
  <c r="BK563" i="2"/>
  <c r="J563" i="2"/>
  <c r="BE563" i="2"/>
  <c r="BI562" i="2"/>
  <c r="BH562" i="2"/>
  <c r="BG562" i="2"/>
  <c r="BF562" i="2"/>
  <c r="T562" i="2"/>
  <c r="R562" i="2"/>
  <c r="P562" i="2"/>
  <c r="BK562" i="2"/>
  <c r="J562" i="2"/>
  <c r="BE562" i="2"/>
  <c r="BI561" i="2"/>
  <c r="BH561" i="2"/>
  <c r="BG561" i="2"/>
  <c r="BF561" i="2"/>
  <c r="T561" i="2"/>
  <c r="R561" i="2"/>
  <c r="P561" i="2"/>
  <c r="BK561" i="2"/>
  <c r="J561" i="2"/>
  <c r="BE561" i="2"/>
  <c r="BI560" i="2"/>
  <c r="BH560" i="2"/>
  <c r="BG560" i="2"/>
  <c r="BF560" i="2"/>
  <c r="T560" i="2"/>
  <c r="R560" i="2"/>
  <c r="P560" i="2"/>
  <c r="BK560" i="2"/>
  <c r="J560" i="2"/>
  <c r="BE560" i="2"/>
  <c r="BI559" i="2"/>
  <c r="BH559" i="2"/>
  <c r="BG559" i="2"/>
  <c r="BF559" i="2"/>
  <c r="T559" i="2"/>
  <c r="R559" i="2"/>
  <c r="P559" i="2"/>
  <c r="BK559" i="2"/>
  <c r="J559" i="2"/>
  <c r="BE559" i="2"/>
  <c r="BI558" i="2"/>
  <c r="BH558" i="2"/>
  <c r="BG558" i="2"/>
  <c r="BF558" i="2"/>
  <c r="T558" i="2"/>
  <c r="R558" i="2"/>
  <c r="P558" i="2"/>
  <c r="BK558" i="2"/>
  <c r="J558" i="2"/>
  <c r="BE558" i="2"/>
  <c r="BI557" i="2"/>
  <c r="BH557" i="2"/>
  <c r="BG557" i="2"/>
  <c r="BF557" i="2"/>
  <c r="T557" i="2"/>
  <c r="R557" i="2"/>
  <c r="P557" i="2"/>
  <c r="BK557" i="2"/>
  <c r="J557" i="2"/>
  <c r="BE557" i="2"/>
  <c r="BI556" i="2"/>
  <c r="BH556" i="2"/>
  <c r="BG556" i="2"/>
  <c r="BF556" i="2"/>
  <c r="T556" i="2"/>
  <c r="R556" i="2"/>
  <c r="P556" i="2"/>
  <c r="BK556" i="2"/>
  <c r="J556" i="2"/>
  <c r="BE556" i="2"/>
  <c r="BI555" i="2"/>
  <c r="BH555" i="2"/>
  <c r="BG555" i="2"/>
  <c r="BF555" i="2"/>
  <c r="T555" i="2"/>
  <c r="R555" i="2"/>
  <c r="P555" i="2"/>
  <c r="BK555" i="2"/>
  <c r="J555" i="2"/>
  <c r="BE555" i="2"/>
  <c r="BI554" i="2"/>
  <c r="BH554" i="2"/>
  <c r="BG554" i="2"/>
  <c r="BF554" i="2"/>
  <c r="T554" i="2"/>
  <c r="R554" i="2"/>
  <c r="P554" i="2"/>
  <c r="BK554" i="2"/>
  <c r="J554" i="2"/>
  <c r="BE554" i="2"/>
  <c r="BI553" i="2"/>
  <c r="BH553" i="2"/>
  <c r="BG553" i="2"/>
  <c r="BF553" i="2"/>
  <c r="T553" i="2"/>
  <c r="R553" i="2"/>
  <c r="P553" i="2"/>
  <c r="BK553" i="2"/>
  <c r="J553" i="2"/>
  <c r="BE553" i="2"/>
  <c r="BI552" i="2"/>
  <c r="BH552" i="2"/>
  <c r="BG552" i="2"/>
  <c r="BF552" i="2"/>
  <c r="T552" i="2"/>
  <c r="R552" i="2"/>
  <c r="P552" i="2"/>
  <c r="BK552" i="2"/>
  <c r="J552" i="2"/>
  <c r="BE552" i="2"/>
  <c r="BI551" i="2"/>
  <c r="BH551" i="2"/>
  <c r="BG551" i="2"/>
  <c r="BF551" i="2"/>
  <c r="T551" i="2"/>
  <c r="R551" i="2"/>
  <c r="P551" i="2"/>
  <c r="BK551" i="2"/>
  <c r="J551" i="2"/>
  <c r="BE551" i="2"/>
  <c r="BI550" i="2"/>
  <c r="BH550" i="2"/>
  <c r="BG550" i="2"/>
  <c r="BF550" i="2"/>
  <c r="T550" i="2"/>
  <c r="R550" i="2"/>
  <c r="P550" i="2"/>
  <c r="BK550" i="2"/>
  <c r="J550" i="2"/>
  <c r="BE550" i="2"/>
  <c r="BI549" i="2"/>
  <c r="BH549" i="2"/>
  <c r="BG549" i="2"/>
  <c r="BF549" i="2"/>
  <c r="T549" i="2"/>
  <c r="R549" i="2"/>
  <c r="P549" i="2"/>
  <c r="BK549" i="2"/>
  <c r="J549" i="2"/>
  <c r="BE549" i="2"/>
  <c r="BI548" i="2"/>
  <c r="BH548" i="2"/>
  <c r="BG548" i="2"/>
  <c r="BF548" i="2"/>
  <c r="T548" i="2"/>
  <c r="R548" i="2"/>
  <c r="P548" i="2"/>
  <c r="BK548" i="2"/>
  <c r="J548" i="2"/>
  <c r="BE548" i="2"/>
  <c r="BI547" i="2"/>
  <c r="BH547" i="2"/>
  <c r="BG547" i="2"/>
  <c r="BF547" i="2"/>
  <c r="T547" i="2"/>
  <c r="R547" i="2"/>
  <c r="P547" i="2"/>
  <c r="BK547" i="2"/>
  <c r="J547" i="2"/>
  <c r="BE547" i="2"/>
  <c r="BI546" i="2"/>
  <c r="BH546" i="2"/>
  <c r="BG546" i="2"/>
  <c r="BF546" i="2"/>
  <c r="T546" i="2"/>
  <c r="R546" i="2"/>
  <c r="P546" i="2"/>
  <c r="BK546" i="2"/>
  <c r="J546" i="2"/>
  <c r="BE546" i="2"/>
  <c r="BI545" i="2"/>
  <c r="BH545" i="2"/>
  <c r="BG545" i="2"/>
  <c r="BF545" i="2"/>
  <c r="T545" i="2"/>
  <c r="R545" i="2"/>
  <c r="P545" i="2"/>
  <c r="BK545" i="2"/>
  <c r="J545" i="2"/>
  <c r="BE545" i="2"/>
  <c r="BI544" i="2"/>
  <c r="BH544" i="2"/>
  <c r="BG544" i="2"/>
  <c r="BF544" i="2"/>
  <c r="T544" i="2"/>
  <c r="R544" i="2"/>
  <c r="P544" i="2"/>
  <c r="BK544" i="2"/>
  <c r="J544" i="2"/>
  <c r="BE544" i="2"/>
  <c r="BI543" i="2"/>
  <c r="BH543" i="2"/>
  <c r="BG543" i="2"/>
  <c r="BF543" i="2"/>
  <c r="T543" i="2"/>
  <c r="R543" i="2"/>
  <c r="P543" i="2"/>
  <c r="BK543" i="2"/>
  <c r="J543" i="2"/>
  <c r="BE543" i="2"/>
  <c r="BI542" i="2"/>
  <c r="BH542" i="2"/>
  <c r="BG542" i="2"/>
  <c r="BF542" i="2"/>
  <c r="T542" i="2"/>
  <c r="R542" i="2"/>
  <c r="P542" i="2"/>
  <c r="BK542" i="2"/>
  <c r="J542" i="2"/>
  <c r="BE542" i="2"/>
  <c r="BI541" i="2"/>
  <c r="BH541" i="2"/>
  <c r="BG541" i="2"/>
  <c r="BF541" i="2"/>
  <c r="T541" i="2"/>
  <c r="R541" i="2"/>
  <c r="P541" i="2"/>
  <c r="BK541" i="2"/>
  <c r="J541" i="2"/>
  <c r="BE541" i="2"/>
  <c r="BI540" i="2"/>
  <c r="BH540" i="2"/>
  <c r="BG540" i="2"/>
  <c r="BF540" i="2"/>
  <c r="T540" i="2"/>
  <c r="R540" i="2"/>
  <c r="P540" i="2"/>
  <c r="BK540" i="2"/>
  <c r="J540" i="2"/>
  <c r="BE540" i="2"/>
  <c r="BI539" i="2"/>
  <c r="BH539" i="2"/>
  <c r="BG539" i="2"/>
  <c r="BF539" i="2"/>
  <c r="T539" i="2"/>
  <c r="R539" i="2"/>
  <c r="P539" i="2"/>
  <c r="BK539" i="2"/>
  <c r="J539" i="2"/>
  <c r="BE539" i="2"/>
  <c r="BI538" i="2"/>
  <c r="BH538" i="2"/>
  <c r="BG538" i="2"/>
  <c r="BF538" i="2"/>
  <c r="T538" i="2"/>
  <c r="R538" i="2"/>
  <c r="P538" i="2"/>
  <c r="BK538" i="2"/>
  <c r="J538" i="2"/>
  <c r="BE538" i="2"/>
  <c r="BI537" i="2"/>
  <c r="BH537" i="2"/>
  <c r="BG537" i="2"/>
  <c r="BF537" i="2"/>
  <c r="T537" i="2"/>
  <c r="R537" i="2"/>
  <c r="P537" i="2"/>
  <c r="BK537" i="2"/>
  <c r="J537" i="2"/>
  <c r="BE537" i="2"/>
  <c r="BI536" i="2"/>
  <c r="BH536" i="2"/>
  <c r="BG536" i="2"/>
  <c r="BF536" i="2"/>
  <c r="T536" i="2"/>
  <c r="R536" i="2"/>
  <c r="P536" i="2"/>
  <c r="BK536" i="2"/>
  <c r="J536" i="2"/>
  <c r="BE536" i="2"/>
  <c r="BI535" i="2"/>
  <c r="BH535" i="2"/>
  <c r="BG535" i="2"/>
  <c r="BF535" i="2"/>
  <c r="T535" i="2"/>
  <c r="R535" i="2"/>
  <c r="P535" i="2"/>
  <c r="BK535" i="2"/>
  <c r="J535" i="2"/>
  <c r="BE535" i="2"/>
  <c r="BI534" i="2"/>
  <c r="BH534" i="2"/>
  <c r="BG534" i="2"/>
  <c r="BF534" i="2"/>
  <c r="T534" i="2"/>
  <c r="R534" i="2"/>
  <c r="P534" i="2"/>
  <c r="BK534" i="2"/>
  <c r="J534" i="2"/>
  <c r="BE534" i="2"/>
  <c r="BI533" i="2"/>
  <c r="BH533" i="2"/>
  <c r="BG533" i="2"/>
  <c r="BF533" i="2"/>
  <c r="T533" i="2"/>
  <c r="R533" i="2"/>
  <c r="P533" i="2"/>
  <c r="BK533" i="2"/>
  <c r="J533" i="2"/>
  <c r="BE533" i="2"/>
  <c r="BI532" i="2"/>
  <c r="BH532" i="2"/>
  <c r="BG532" i="2"/>
  <c r="BF532" i="2"/>
  <c r="T532" i="2"/>
  <c r="R532" i="2"/>
  <c r="P532" i="2"/>
  <c r="BK532" i="2"/>
  <c r="J532" i="2"/>
  <c r="BE532" i="2"/>
  <c r="BI531" i="2"/>
  <c r="BH531" i="2"/>
  <c r="BG531" i="2"/>
  <c r="BF531" i="2"/>
  <c r="T531" i="2"/>
  <c r="R531" i="2"/>
  <c r="P531" i="2"/>
  <c r="BK531" i="2"/>
  <c r="J531" i="2"/>
  <c r="BE531" i="2"/>
  <c r="BI530" i="2"/>
  <c r="BH530" i="2"/>
  <c r="BG530" i="2"/>
  <c r="BF530" i="2"/>
  <c r="T530" i="2"/>
  <c r="R530" i="2"/>
  <c r="P530" i="2"/>
  <c r="BK530" i="2"/>
  <c r="J530" i="2"/>
  <c r="BE530" i="2"/>
  <c r="BI529" i="2"/>
  <c r="BH529" i="2"/>
  <c r="BG529" i="2"/>
  <c r="BF529" i="2"/>
  <c r="T529" i="2"/>
  <c r="R529" i="2"/>
  <c r="P529" i="2"/>
  <c r="BK529" i="2"/>
  <c r="J529" i="2"/>
  <c r="BE529" i="2"/>
  <c r="BI528" i="2"/>
  <c r="BH528" i="2"/>
  <c r="BG528" i="2"/>
  <c r="BF528" i="2"/>
  <c r="T528" i="2"/>
  <c r="R528" i="2"/>
  <c r="P528" i="2"/>
  <c r="BK528" i="2"/>
  <c r="J528" i="2"/>
  <c r="BE528" i="2"/>
  <c r="BI527" i="2"/>
  <c r="BH527" i="2"/>
  <c r="BG527" i="2"/>
  <c r="BF527" i="2"/>
  <c r="T527" i="2"/>
  <c r="R527" i="2"/>
  <c r="P527" i="2"/>
  <c r="BK527" i="2"/>
  <c r="J527" i="2"/>
  <c r="BE527" i="2"/>
  <c r="BI526" i="2"/>
  <c r="BH526" i="2"/>
  <c r="BG526" i="2"/>
  <c r="BF526" i="2"/>
  <c r="T526" i="2"/>
  <c r="R526" i="2"/>
  <c r="P526" i="2"/>
  <c r="BK526" i="2"/>
  <c r="J526" i="2"/>
  <c r="BE526" i="2"/>
  <c r="BI525" i="2"/>
  <c r="BH525" i="2"/>
  <c r="BG525" i="2"/>
  <c r="BF525" i="2"/>
  <c r="T525" i="2"/>
  <c r="R525" i="2"/>
  <c r="P525" i="2"/>
  <c r="BK525" i="2"/>
  <c r="J525" i="2"/>
  <c r="BE525" i="2"/>
  <c r="BI524" i="2"/>
  <c r="BH524" i="2"/>
  <c r="BG524" i="2"/>
  <c r="BF524" i="2"/>
  <c r="T524" i="2"/>
  <c r="R524" i="2"/>
  <c r="P524" i="2"/>
  <c r="BK524" i="2"/>
  <c r="J524" i="2"/>
  <c r="BE524" i="2"/>
  <c r="BI523" i="2"/>
  <c r="BH523" i="2"/>
  <c r="BG523" i="2"/>
  <c r="BF523" i="2"/>
  <c r="T523" i="2"/>
  <c r="R523" i="2"/>
  <c r="P523" i="2"/>
  <c r="BK523" i="2"/>
  <c r="J523" i="2"/>
  <c r="BE523" i="2"/>
  <c r="BI522" i="2"/>
  <c r="BH522" i="2"/>
  <c r="BG522" i="2"/>
  <c r="BF522" i="2"/>
  <c r="T522" i="2"/>
  <c r="R522" i="2"/>
  <c r="P522" i="2"/>
  <c r="BK522" i="2"/>
  <c r="J522" i="2"/>
  <c r="BE522" i="2"/>
  <c r="BI521" i="2"/>
  <c r="BH521" i="2"/>
  <c r="BG521" i="2"/>
  <c r="BF521" i="2"/>
  <c r="T521" i="2"/>
  <c r="R521" i="2"/>
  <c r="P521" i="2"/>
  <c r="BK521" i="2"/>
  <c r="J521" i="2"/>
  <c r="BE521" i="2"/>
  <c r="BI520" i="2"/>
  <c r="BH520" i="2"/>
  <c r="BG520" i="2"/>
  <c r="BF520" i="2"/>
  <c r="T520" i="2"/>
  <c r="R520" i="2"/>
  <c r="P520" i="2"/>
  <c r="BK520" i="2"/>
  <c r="J520" i="2"/>
  <c r="BE520" i="2"/>
  <c r="BI519" i="2"/>
  <c r="BH519" i="2"/>
  <c r="BG519" i="2"/>
  <c r="BF519" i="2"/>
  <c r="T519" i="2"/>
  <c r="R519" i="2"/>
  <c r="P519" i="2"/>
  <c r="BK519" i="2"/>
  <c r="J519" i="2"/>
  <c r="BE519" i="2"/>
  <c r="BI518" i="2"/>
  <c r="BH518" i="2"/>
  <c r="BG518" i="2"/>
  <c r="BF518" i="2"/>
  <c r="T518" i="2"/>
  <c r="R518" i="2"/>
  <c r="P518" i="2"/>
  <c r="BK518" i="2"/>
  <c r="J518" i="2"/>
  <c r="BE518" i="2"/>
  <c r="BI517" i="2"/>
  <c r="BH517" i="2"/>
  <c r="BG517" i="2"/>
  <c r="BF517" i="2"/>
  <c r="T517" i="2"/>
  <c r="R517" i="2"/>
  <c r="P517" i="2"/>
  <c r="BK517" i="2"/>
  <c r="J517" i="2"/>
  <c r="BE517" i="2"/>
  <c r="BI516" i="2"/>
  <c r="BH516" i="2"/>
  <c r="BG516" i="2"/>
  <c r="BF516" i="2"/>
  <c r="T516" i="2"/>
  <c r="R516" i="2"/>
  <c r="P516" i="2"/>
  <c r="BK516" i="2"/>
  <c r="J516" i="2"/>
  <c r="BE516" i="2"/>
  <c r="BI515" i="2"/>
  <c r="BH515" i="2"/>
  <c r="BG515" i="2"/>
  <c r="BF515" i="2"/>
  <c r="T515" i="2"/>
  <c r="R515" i="2"/>
  <c r="P515" i="2"/>
  <c r="BK515" i="2"/>
  <c r="J515" i="2"/>
  <c r="BE515" i="2"/>
  <c r="BI514" i="2"/>
  <c r="BH514" i="2"/>
  <c r="BG514" i="2"/>
  <c r="BF514" i="2"/>
  <c r="T514" i="2"/>
  <c r="R514" i="2"/>
  <c r="P514" i="2"/>
  <c r="BK514" i="2"/>
  <c r="J514" i="2"/>
  <c r="BE514" i="2"/>
  <c r="BI513" i="2"/>
  <c r="BH513" i="2"/>
  <c r="BG513" i="2"/>
  <c r="BF513" i="2"/>
  <c r="T513" i="2"/>
  <c r="R513" i="2"/>
  <c r="P513" i="2"/>
  <c r="BK513" i="2"/>
  <c r="J513" i="2"/>
  <c r="BE513" i="2"/>
  <c r="BI512" i="2"/>
  <c r="BH512" i="2"/>
  <c r="BG512" i="2"/>
  <c r="BF512" i="2"/>
  <c r="T512" i="2"/>
  <c r="R512" i="2"/>
  <c r="P512" i="2"/>
  <c r="BK512" i="2"/>
  <c r="J512" i="2"/>
  <c r="BE512" i="2"/>
  <c r="BI511" i="2"/>
  <c r="BH511" i="2"/>
  <c r="BG511" i="2"/>
  <c r="BF511" i="2"/>
  <c r="T511" i="2"/>
  <c r="R511" i="2"/>
  <c r="P511" i="2"/>
  <c r="BK511" i="2"/>
  <c r="J511" i="2"/>
  <c r="BE511" i="2"/>
  <c r="BI510" i="2"/>
  <c r="BH510" i="2"/>
  <c r="BG510" i="2"/>
  <c r="BF510" i="2"/>
  <c r="T510" i="2"/>
  <c r="R510" i="2"/>
  <c r="P510" i="2"/>
  <c r="BK510" i="2"/>
  <c r="J510" i="2"/>
  <c r="BE510" i="2"/>
  <c r="BI509" i="2"/>
  <c r="BH509" i="2"/>
  <c r="BG509" i="2"/>
  <c r="BF509" i="2"/>
  <c r="T509" i="2"/>
  <c r="R509" i="2"/>
  <c r="P509" i="2"/>
  <c r="BK509" i="2"/>
  <c r="J509" i="2"/>
  <c r="BE509" i="2"/>
  <c r="BI508" i="2"/>
  <c r="BH508" i="2"/>
  <c r="BG508" i="2"/>
  <c r="BF508" i="2"/>
  <c r="T508" i="2"/>
  <c r="R508" i="2"/>
  <c r="P508" i="2"/>
  <c r="BK508" i="2"/>
  <c r="J508" i="2"/>
  <c r="BE508" i="2"/>
  <c r="BI507" i="2"/>
  <c r="BH507" i="2"/>
  <c r="BG507" i="2"/>
  <c r="BF507" i="2"/>
  <c r="T507" i="2"/>
  <c r="R507" i="2"/>
  <c r="P507" i="2"/>
  <c r="BK507" i="2"/>
  <c r="J507" i="2"/>
  <c r="BE507" i="2"/>
  <c r="BI506" i="2"/>
  <c r="BH506" i="2"/>
  <c r="BG506" i="2"/>
  <c r="BF506" i="2"/>
  <c r="T506" i="2"/>
  <c r="R506" i="2"/>
  <c r="P506" i="2"/>
  <c r="BK506" i="2"/>
  <c r="J506" i="2"/>
  <c r="BE506" i="2"/>
  <c r="BI505" i="2"/>
  <c r="BH505" i="2"/>
  <c r="BG505" i="2"/>
  <c r="BF505" i="2"/>
  <c r="T505" i="2"/>
  <c r="R505" i="2"/>
  <c r="P505" i="2"/>
  <c r="BK505" i="2"/>
  <c r="J505" i="2"/>
  <c r="BE505" i="2"/>
  <c r="BI504" i="2"/>
  <c r="BH504" i="2"/>
  <c r="BG504" i="2"/>
  <c r="BF504" i="2"/>
  <c r="T504" i="2"/>
  <c r="R504" i="2"/>
  <c r="P504" i="2"/>
  <c r="BK504" i="2"/>
  <c r="J504" i="2"/>
  <c r="BE504" i="2"/>
  <c r="BI503" i="2"/>
  <c r="BH503" i="2"/>
  <c r="BG503" i="2"/>
  <c r="BF503" i="2"/>
  <c r="T503" i="2"/>
  <c r="R503" i="2"/>
  <c r="P503" i="2"/>
  <c r="BK503" i="2"/>
  <c r="J503" i="2"/>
  <c r="BE503" i="2"/>
  <c r="BI502" i="2"/>
  <c r="BH502" i="2"/>
  <c r="BG502" i="2"/>
  <c r="BF502" i="2"/>
  <c r="T502" i="2"/>
  <c r="R502" i="2"/>
  <c r="P502" i="2"/>
  <c r="BK502" i="2"/>
  <c r="J502" i="2"/>
  <c r="BE502" i="2"/>
  <c r="BI501" i="2"/>
  <c r="BH501" i="2"/>
  <c r="BG501" i="2"/>
  <c r="BF501" i="2"/>
  <c r="T501" i="2"/>
  <c r="R501" i="2"/>
  <c r="P501" i="2"/>
  <c r="BK501" i="2"/>
  <c r="J501" i="2"/>
  <c r="BE501" i="2"/>
  <c r="BI500" i="2"/>
  <c r="BH500" i="2"/>
  <c r="BG500" i="2"/>
  <c r="BF500" i="2"/>
  <c r="T500" i="2"/>
  <c r="R500" i="2"/>
  <c r="P500" i="2"/>
  <c r="BK500" i="2"/>
  <c r="J500" i="2"/>
  <c r="BE500" i="2"/>
  <c r="BI499" i="2"/>
  <c r="BH499" i="2"/>
  <c r="BG499" i="2"/>
  <c r="BF499" i="2"/>
  <c r="T499" i="2"/>
  <c r="R499" i="2"/>
  <c r="P499" i="2"/>
  <c r="BK499" i="2"/>
  <c r="J499" i="2"/>
  <c r="BE499" i="2"/>
  <c r="BI498" i="2"/>
  <c r="BH498" i="2"/>
  <c r="BG498" i="2"/>
  <c r="BF498" i="2"/>
  <c r="T498" i="2"/>
  <c r="R498" i="2"/>
  <c r="P498" i="2"/>
  <c r="BK498" i="2"/>
  <c r="J498" i="2"/>
  <c r="BE498" i="2"/>
  <c r="BI497" i="2"/>
  <c r="BH497" i="2"/>
  <c r="BG497" i="2"/>
  <c r="BF497" i="2"/>
  <c r="T497" i="2"/>
  <c r="R497" i="2"/>
  <c r="P497" i="2"/>
  <c r="BK497" i="2"/>
  <c r="J497" i="2"/>
  <c r="BE497" i="2"/>
  <c r="BI496" i="2"/>
  <c r="BH496" i="2"/>
  <c r="BG496" i="2"/>
  <c r="BF496" i="2"/>
  <c r="T496" i="2"/>
  <c r="R496" i="2"/>
  <c r="P496" i="2"/>
  <c r="BK496" i="2"/>
  <c r="J496" i="2"/>
  <c r="BE496" i="2"/>
  <c r="BI495" i="2"/>
  <c r="BH495" i="2"/>
  <c r="BG495" i="2"/>
  <c r="BF495" i="2"/>
  <c r="T495" i="2"/>
  <c r="R495" i="2"/>
  <c r="P495" i="2"/>
  <c r="BK495" i="2"/>
  <c r="J495" i="2"/>
  <c r="BE495" i="2"/>
  <c r="BI494" i="2"/>
  <c r="BH494" i="2"/>
  <c r="BG494" i="2"/>
  <c r="BF494" i="2"/>
  <c r="T494" i="2"/>
  <c r="R494" i="2"/>
  <c r="P494" i="2"/>
  <c r="BK494" i="2"/>
  <c r="J494" i="2"/>
  <c r="BE494" i="2"/>
  <c r="BI493" i="2"/>
  <c r="BH493" i="2"/>
  <c r="BG493" i="2"/>
  <c r="BF493" i="2"/>
  <c r="T493" i="2"/>
  <c r="R493" i="2"/>
  <c r="P493" i="2"/>
  <c r="BK493" i="2"/>
  <c r="J493" i="2"/>
  <c r="BE493" i="2"/>
  <c r="BI492" i="2"/>
  <c r="BH492" i="2"/>
  <c r="BG492" i="2"/>
  <c r="BF492" i="2"/>
  <c r="T492" i="2"/>
  <c r="R492" i="2"/>
  <c r="P492" i="2"/>
  <c r="BK492" i="2"/>
  <c r="J492" i="2"/>
  <c r="BE492" i="2"/>
  <c r="BI491" i="2"/>
  <c r="BH491" i="2"/>
  <c r="BG491" i="2"/>
  <c r="BF491" i="2"/>
  <c r="T491" i="2"/>
  <c r="R491" i="2"/>
  <c r="P491" i="2"/>
  <c r="BK491" i="2"/>
  <c r="J491" i="2"/>
  <c r="BE491" i="2"/>
  <c r="BI490" i="2"/>
  <c r="BH490" i="2"/>
  <c r="BG490" i="2"/>
  <c r="BF490" i="2"/>
  <c r="T490" i="2"/>
  <c r="R490" i="2"/>
  <c r="P490" i="2"/>
  <c r="BK490" i="2"/>
  <c r="J490" i="2"/>
  <c r="BE490" i="2"/>
  <c r="BI489" i="2"/>
  <c r="BH489" i="2"/>
  <c r="BG489" i="2"/>
  <c r="BF489" i="2"/>
  <c r="T489" i="2"/>
  <c r="R489" i="2"/>
  <c r="P489" i="2"/>
  <c r="BK489" i="2"/>
  <c r="J489" i="2"/>
  <c r="BE489" i="2"/>
  <c r="BI488" i="2"/>
  <c r="BH488" i="2"/>
  <c r="BG488" i="2"/>
  <c r="BF488" i="2"/>
  <c r="T488" i="2"/>
  <c r="R488" i="2"/>
  <c r="P488" i="2"/>
  <c r="BK488" i="2"/>
  <c r="J488" i="2"/>
  <c r="BE488" i="2"/>
  <c r="BI487" i="2"/>
  <c r="BH487" i="2"/>
  <c r="BG487" i="2"/>
  <c r="BF487" i="2"/>
  <c r="T487" i="2"/>
  <c r="R487" i="2"/>
  <c r="P487" i="2"/>
  <c r="BK487" i="2"/>
  <c r="J487" i="2"/>
  <c r="BE487" i="2"/>
  <c r="BI486" i="2"/>
  <c r="BH486" i="2"/>
  <c r="BG486" i="2"/>
  <c r="BF486" i="2"/>
  <c r="T486" i="2"/>
  <c r="R486" i="2"/>
  <c r="P486" i="2"/>
  <c r="BK486" i="2"/>
  <c r="J486" i="2"/>
  <c r="BE486" i="2"/>
  <c r="BI485" i="2"/>
  <c r="BH485" i="2"/>
  <c r="BG485" i="2"/>
  <c r="BF485" i="2"/>
  <c r="T485" i="2"/>
  <c r="R485" i="2"/>
  <c r="P485" i="2"/>
  <c r="BK485" i="2"/>
  <c r="J485" i="2"/>
  <c r="BE485" i="2"/>
  <c r="BI484" i="2"/>
  <c r="BH484" i="2"/>
  <c r="BG484" i="2"/>
  <c r="BF484" i="2"/>
  <c r="T484" i="2"/>
  <c r="R484" i="2"/>
  <c r="P484" i="2"/>
  <c r="BK484" i="2"/>
  <c r="J484" i="2"/>
  <c r="BE484" i="2"/>
  <c r="BI483" i="2"/>
  <c r="BH483" i="2"/>
  <c r="BG483" i="2"/>
  <c r="BF483" i="2"/>
  <c r="T483" i="2"/>
  <c r="R483" i="2"/>
  <c r="P483" i="2"/>
  <c r="BK483" i="2"/>
  <c r="J483" i="2"/>
  <c r="BE483" i="2"/>
  <c r="BI482" i="2"/>
  <c r="BH482" i="2"/>
  <c r="BG482" i="2"/>
  <c r="BF482" i="2"/>
  <c r="T482" i="2"/>
  <c r="R482" i="2"/>
  <c r="P482" i="2"/>
  <c r="BK482" i="2"/>
  <c r="J482" i="2"/>
  <c r="BE482" i="2"/>
  <c r="BI481" i="2"/>
  <c r="BH481" i="2"/>
  <c r="BG481" i="2"/>
  <c r="BF481" i="2"/>
  <c r="T481" i="2"/>
  <c r="R481" i="2"/>
  <c r="P481" i="2"/>
  <c r="BK481" i="2"/>
  <c r="J481" i="2"/>
  <c r="BE481" i="2"/>
  <c r="BI480" i="2"/>
  <c r="BH480" i="2"/>
  <c r="BG480" i="2"/>
  <c r="BF480" i="2"/>
  <c r="T480" i="2"/>
  <c r="R480" i="2"/>
  <c r="P480" i="2"/>
  <c r="BK480" i="2"/>
  <c r="J480" i="2"/>
  <c r="BE480" i="2"/>
  <c r="BI479" i="2"/>
  <c r="BH479" i="2"/>
  <c r="BG479" i="2"/>
  <c r="BF479" i="2"/>
  <c r="T479" i="2"/>
  <c r="R479" i="2"/>
  <c r="P479" i="2"/>
  <c r="BK479" i="2"/>
  <c r="J479" i="2"/>
  <c r="BE479" i="2"/>
  <c r="BI478" i="2"/>
  <c r="BH478" i="2"/>
  <c r="BG478" i="2"/>
  <c r="BF478" i="2"/>
  <c r="T478" i="2"/>
  <c r="R478" i="2"/>
  <c r="P478" i="2"/>
  <c r="BK478" i="2"/>
  <c r="J478" i="2"/>
  <c r="BE478" i="2"/>
  <c r="BI477" i="2"/>
  <c r="BH477" i="2"/>
  <c r="BG477" i="2"/>
  <c r="BF477" i="2"/>
  <c r="T477" i="2"/>
  <c r="R477" i="2"/>
  <c r="P477" i="2"/>
  <c r="BK477" i="2"/>
  <c r="J477" i="2"/>
  <c r="BE477" i="2"/>
  <c r="BI476" i="2"/>
  <c r="BH476" i="2"/>
  <c r="BG476" i="2"/>
  <c r="BF476" i="2"/>
  <c r="T476" i="2"/>
  <c r="R476" i="2"/>
  <c r="P476" i="2"/>
  <c r="BK476" i="2"/>
  <c r="J476" i="2"/>
  <c r="BE476" i="2"/>
  <c r="BI475" i="2"/>
  <c r="BH475" i="2"/>
  <c r="BG475" i="2"/>
  <c r="BF475" i="2"/>
  <c r="T475" i="2"/>
  <c r="R475" i="2"/>
  <c r="P475" i="2"/>
  <c r="BK475" i="2"/>
  <c r="J475" i="2"/>
  <c r="BE475" i="2"/>
  <c r="BI474" i="2"/>
  <c r="BH474" i="2"/>
  <c r="BG474" i="2"/>
  <c r="BF474" i="2"/>
  <c r="T474" i="2"/>
  <c r="R474" i="2"/>
  <c r="P474" i="2"/>
  <c r="BK474" i="2"/>
  <c r="J474" i="2"/>
  <c r="BE474" i="2"/>
  <c r="BI473" i="2"/>
  <c r="BH473" i="2"/>
  <c r="BG473" i="2"/>
  <c r="BF473" i="2"/>
  <c r="T473" i="2"/>
  <c r="R473" i="2"/>
  <c r="P473" i="2"/>
  <c r="BK473" i="2"/>
  <c r="J473" i="2"/>
  <c r="BE473" i="2"/>
  <c r="BI472" i="2"/>
  <c r="BH472" i="2"/>
  <c r="BG472" i="2"/>
  <c r="BF472" i="2"/>
  <c r="T472" i="2"/>
  <c r="R472" i="2"/>
  <c r="P472" i="2"/>
  <c r="BK472" i="2"/>
  <c r="J472" i="2"/>
  <c r="BE472" i="2"/>
  <c r="BI471" i="2"/>
  <c r="BH471" i="2"/>
  <c r="BG471" i="2"/>
  <c r="BF471" i="2"/>
  <c r="T471" i="2"/>
  <c r="R471" i="2"/>
  <c r="P471" i="2"/>
  <c r="BK471" i="2"/>
  <c r="J471" i="2"/>
  <c r="BE471" i="2"/>
  <c r="BI470" i="2"/>
  <c r="BH470" i="2"/>
  <c r="BG470" i="2"/>
  <c r="BF470" i="2"/>
  <c r="T470" i="2"/>
  <c r="R470" i="2"/>
  <c r="P470" i="2"/>
  <c r="BK470" i="2"/>
  <c r="J470" i="2"/>
  <c r="BE470" i="2"/>
  <c r="BI469" i="2"/>
  <c r="BH469" i="2"/>
  <c r="BG469" i="2"/>
  <c r="BF469" i="2"/>
  <c r="T469" i="2"/>
  <c r="R469" i="2"/>
  <c r="P469" i="2"/>
  <c r="BK469" i="2"/>
  <c r="J469" i="2"/>
  <c r="BE469" i="2"/>
  <c r="BI468" i="2"/>
  <c r="BH468" i="2"/>
  <c r="BG468" i="2"/>
  <c r="BF468" i="2"/>
  <c r="T468" i="2"/>
  <c r="R468" i="2"/>
  <c r="P468" i="2"/>
  <c r="BK468" i="2"/>
  <c r="J468" i="2"/>
  <c r="BE468" i="2"/>
  <c r="BI467" i="2"/>
  <c r="BH467" i="2"/>
  <c r="BG467" i="2"/>
  <c r="BF467" i="2"/>
  <c r="T467" i="2"/>
  <c r="R467" i="2"/>
  <c r="P467" i="2"/>
  <c r="BK467" i="2"/>
  <c r="J467" i="2"/>
  <c r="BE467" i="2" s="1"/>
  <c r="BI466" i="2"/>
  <c r="BH466" i="2"/>
  <c r="BG466" i="2"/>
  <c r="BF466" i="2"/>
  <c r="T466" i="2"/>
  <c r="R466" i="2"/>
  <c r="P466" i="2"/>
  <c r="BK466" i="2"/>
  <c r="J466" i="2"/>
  <c r="BE466" i="2"/>
  <c r="BI465" i="2"/>
  <c r="BH465" i="2"/>
  <c r="BG465" i="2"/>
  <c r="BF465" i="2"/>
  <c r="T465" i="2"/>
  <c r="R465" i="2"/>
  <c r="P465" i="2"/>
  <c r="BK465" i="2"/>
  <c r="J465" i="2"/>
  <c r="BE465" i="2" s="1"/>
  <c r="BI463" i="2"/>
  <c r="BH463" i="2"/>
  <c r="BG463" i="2"/>
  <c r="BF463" i="2"/>
  <c r="T463" i="2"/>
  <c r="R463" i="2"/>
  <c r="P463" i="2"/>
  <c r="BK463" i="2"/>
  <c r="J463" i="2"/>
  <c r="BE463" i="2"/>
  <c r="BI461" i="2"/>
  <c r="BH461" i="2"/>
  <c r="BG461" i="2"/>
  <c r="BF461" i="2"/>
  <c r="T461" i="2"/>
  <c r="R461" i="2"/>
  <c r="P461" i="2"/>
  <c r="BK461" i="2"/>
  <c r="J461" i="2"/>
  <c r="BE461" i="2" s="1"/>
  <c r="BI459" i="2"/>
  <c r="BH459" i="2"/>
  <c r="BG459" i="2"/>
  <c r="BF459" i="2"/>
  <c r="T459" i="2"/>
  <c r="R459" i="2"/>
  <c r="P459" i="2"/>
  <c r="BK459" i="2"/>
  <c r="J459" i="2"/>
  <c r="BE459" i="2"/>
  <c r="BI458" i="2"/>
  <c r="BH458" i="2"/>
  <c r="BG458" i="2"/>
  <c r="BF458" i="2"/>
  <c r="T458" i="2"/>
  <c r="R458" i="2"/>
  <c r="P458" i="2"/>
  <c r="BK458" i="2"/>
  <c r="J458" i="2"/>
  <c r="BE458" i="2" s="1"/>
  <c r="BI456" i="2"/>
  <c r="BH456" i="2"/>
  <c r="BG456" i="2"/>
  <c r="BF456" i="2"/>
  <c r="T456" i="2"/>
  <c r="R456" i="2"/>
  <c r="P456" i="2"/>
  <c r="BK456" i="2"/>
  <c r="J456" i="2"/>
  <c r="BE456" i="2"/>
  <c r="BI455" i="2"/>
  <c r="BH455" i="2"/>
  <c r="BG455" i="2"/>
  <c r="BF455" i="2"/>
  <c r="T455" i="2"/>
  <c r="R455" i="2"/>
  <c r="P455" i="2"/>
  <c r="BK455" i="2"/>
  <c r="J455" i="2"/>
  <c r="BE455" i="2" s="1"/>
  <c r="BI454" i="2"/>
  <c r="BH454" i="2"/>
  <c r="BG454" i="2"/>
  <c r="BF454" i="2"/>
  <c r="T454" i="2"/>
  <c r="R454" i="2"/>
  <c r="P454" i="2"/>
  <c r="BK454" i="2"/>
  <c r="J454" i="2"/>
  <c r="BE454" i="2"/>
  <c r="BI453" i="2"/>
  <c r="BH453" i="2"/>
  <c r="BG453" i="2"/>
  <c r="BF453" i="2"/>
  <c r="T453" i="2"/>
  <c r="R453" i="2"/>
  <c r="P453" i="2"/>
  <c r="BK453" i="2"/>
  <c r="J453" i="2"/>
  <c r="BE453" i="2" s="1"/>
  <c r="BI452" i="2"/>
  <c r="BH452" i="2"/>
  <c r="BG452" i="2"/>
  <c r="BF452" i="2"/>
  <c r="T452" i="2"/>
  <c r="R452" i="2"/>
  <c r="P452" i="2"/>
  <c r="BK452" i="2"/>
  <c r="J452" i="2"/>
  <c r="BE452" i="2"/>
  <c r="BI451" i="2"/>
  <c r="BH451" i="2"/>
  <c r="BG451" i="2"/>
  <c r="BF451" i="2"/>
  <c r="T451" i="2"/>
  <c r="R451" i="2"/>
  <c r="P451" i="2"/>
  <c r="BK451" i="2"/>
  <c r="J451" i="2"/>
  <c r="BE451" i="2" s="1"/>
  <c r="BI450" i="2"/>
  <c r="BH450" i="2"/>
  <c r="BG450" i="2"/>
  <c r="BF450" i="2"/>
  <c r="T450" i="2"/>
  <c r="R450" i="2"/>
  <c r="P450" i="2"/>
  <c r="BK450" i="2"/>
  <c r="J450" i="2"/>
  <c r="BE450" i="2"/>
  <c r="BI449" i="2"/>
  <c r="BH449" i="2"/>
  <c r="BG449" i="2"/>
  <c r="BF449" i="2"/>
  <c r="T449" i="2"/>
  <c r="R449" i="2"/>
  <c r="P449" i="2"/>
  <c r="BK449" i="2"/>
  <c r="J449" i="2"/>
  <c r="BE449" i="2" s="1"/>
  <c r="BI448" i="2"/>
  <c r="BH448" i="2"/>
  <c r="BG448" i="2"/>
  <c r="BF448" i="2"/>
  <c r="T448" i="2"/>
  <c r="R448" i="2"/>
  <c r="P448" i="2"/>
  <c r="BK448" i="2"/>
  <c r="J448" i="2"/>
  <c r="BE448" i="2"/>
  <c r="BI447" i="2"/>
  <c r="BH447" i="2"/>
  <c r="BG447" i="2"/>
  <c r="BF447" i="2"/>
  <c r="T447" i="2"/>
  <c r="R447" i="2"/>
  <c r="P447" i="2"/>
  <c r="BK447" i="2"/>
  <c r="J447" i="2"/>
  <c r="BE447" i="2" s="1"/>
  <c r="BI446" i="2"/>
  <c r="BH446" i="2"/>
  <c r="BG446" i="2"/>
  <c r="BF446" i="2"/>
  <c r="T446" i="2"/>
  <c r="R446" i="2"/>
  <c r="P446" i="2"/>
  <c r="BK446" i="2"/>
  <c r="J446" i="2"/>
  <c r="BE446" i="2"/>
  <c r="BI445" i="2"/>
  <c r="BH445" i="2"/>
  <c r="BG445" i="2"/>
  <c r="BF445" i="2"/>
  <c r="T445" i="2"/>
  <c r="R445" i="2"/>
  <c r="P445" i="2"/>
  <c r="BK445" i="2"/>
  <c r="J445" i="2"/>
  <c r="BE445" i="2" s="1"/>
  <c r="BI444" i="2"/>
  <c r="BH444" i="2"/>
  <c r="BG444" i="2"/>
  <c r="BF444" i="2"/>
  <c r="T444" i="2"/>
  <c r="R444" i="2"/>
  <c r="P444" i="2"/>
  <c r="BK444" i="2"/>
  <c r="J444" i="2"/>
  <c r="BE444" i="2"/>
  <c r="BI443" i="2"/>
  <c r="BH443" i="2"/>
  <c r="BG443" i="2"/>
  <c r="BF443" i="2"/>
  <c r="T443" i="2"/>
  <c r="R443" i="2"/>
  <c r="P443" i="2"/>
  <c r="BK443" i="2"/>
  <c r="J443" i="2"/>
  <c r="BE443" i="2" s="1"/>
  <c r="BI442" i="2"/>
  <c r="BH442" i="2"/>
  <c r="BG442" i="2"/>
  <c r="BF442" i="2"/>
  <c r="T442" i="2"/>
  <c r="R442" i="2"/>
  <c r="P442" i="2"/>
  <c r="BK442" i="2"/>
  <c r="J442" i="2"/>
  <c r="BE442" i="2"/>
  <c r="BI441" i="2"/>
  <c r="BH441" i="2"/>
  <c r="BG441" i="2"/>
  <c r="BF441" i="2"/>
  <c r="T441" i="2"/>
  <c r="R441" i="2"/>
  <c r="P441" i="2"/>
  <c r="BK441" i="2"/>
  <c r="J441" i="2"/>
  <c r="BE441" i="2" s="1"/>
  <c r="BI440" i="2"/>
  <c r="BH440" i="2"/>
  <c r="BG440" i="2"/>
  <c r="BF440" i="2"/>
  <c r="T440" i="2"/>
  <c r="R440" i="2"/>
  <c r="P440" i="2"/>
  <c r="BK440" i="2"/>
  <c r="J440" i="2"/>
  <c r="BE440" i="2"/>
  <c r="BI439" i="2"/>
  <c r="BH439" i="2"/>
  <c r="BG439" i="2"/>
  <c r="BF439" i="2"/>
  <c r="T439" i="2"/>
  <c r="R439" i="2"/>
  <c r="P439" i="2"/>
  <c r="BK439" i="2"/>
  <c r="J439" i="2"/>
  <c r="BE439" i="2" s="1"/>
  <c r="BI438" i="2"/>
  <c r="BH438" i="2"/>
  <c r="BG438" i="2"/>
  <c r="BF438" i="2"/>
  <c r="T438" i="2"/>
  <c r="R438" i="2"/>
  <c r="P438" i="2"/>
  <c r="BK438" i="2"/>
  <c r="J438" i="2"/>
  <c r="BE438" i="2"/>
  <c r="BI437" i="2"/>
  <c r="BH437" i="2"/>
  <c r="BG437" i="2"/>
  <c r="BF437" i="2"/>
  <c r="T437" i="2"/>
  <c r="R437" i="2"/>
  <c r="P437" i="2"/>
  <c r="BK437" i="2"/>
  <c r="J437" i="2"/>
  <c r="BE437" i="2" s="1"/>
  <c r="BI436" i="2"/>
  <c r="BH436" i="2"/>
  <c r="BG436" i="2"/>
  <c r="BF436" i="2"/>
  <c r="T436" i="2"/>
  <c r="R436" i="2"/>
  <c r="P436" i="2"/>
  <c r="BK436" i="2"/>
  <c r="J436" i="2"/>
  <c r="BE436" i="2"/>
  <c r="BI435" i="2"/>
  <c r="BH435" i="2"/>
  <c r="BG435" i="2"/>
  <c r="BF435" i="2"/>
  <c r="T435" i="2"/>
  <c r="R435" i="2"/>
  <c r="P435" i="2"/>
  <c r="BK435" i="2"/>
  <c r="J435" i="2"/>
  <c r="BE435" i="2" s="1"/>
  <c r="BI434" i="2"/>
  <c r="BH434" i="2"/>
  <c r="BG434" i="2"/>
  <c r="BF434" i="2"/>
  <c r="T434" i="2"/>
  <c r="R434" i="2"/>
  <c r="P434" i="2"/>
  <c r="BK434" i="2"/>
  <c r="J434" i="2"/>
  <c r="BE434" i="2"/>
  <c r="BI433" i="2"/>
  <c r="BH433" i="2"/>
  <c r="BG433" i="2"/>
  <c r="BF433" i="2"/>
  <c r="T433" i="2"/>
  <c r="R433" i="2"/>
  <c r="P433" i="2"/>
  <c r="BK433" i="2"/>
  <c r="J433" i="2"/>
  <c r="BE433" i="2" s="1"/>
  <c r="BI432" i="2"/>
  <c r="BH432" i="2"/>
  <c r="BG432" i="2"/>
  <c r="BF432" i="2"/>
  <c r="T432" i="2"/>
  <c r="R432" i="2"/>
  <c r="P432" i="2"/>
  <c r="BK432" i="2"/>
  <c r="J432" i="2"/>
  <c r="BE432" i="2"/>
  <c r="BI431" i="2"/>
  <c r="BH431" i="2"/>
  <c r="BG431" i="2"/>
  <c r="BF431" i="2"/>
  <c r="T431" i="2"/>
  <c r="R431" i="2"/>
  <c r="P431" i="2"/>
  <c r="BK431" i="2"/>
  <c r="J431" i="2"/>
  <c r="BE431" i="2" s="1"/>
  <c r="BI430" i="2"/>
  <c r="BH430" i="2"/>
  <c r="BG430" i="2"/>
  <c r="BF430" i="2"/>
  <c r="T430" i="2"/>
  <c r="R430" i="2"/>
  <c r="P430" i="2"/>
  <c r="BK430" i="2"/>
  <c r="J430" i="2"/>
  <c r="BE430" i="2"/>
  <c r="BI429" i="2"/>
  <c r="BH429" i="2"/>
  <c r="BG429" i="2"/>
  <c r="BF429" i="2"/>
  <c r="T429" i="2"/>
  <c r="R429" i="2"/>
  <c r="P429" i="2"/>
  <c r="BK429" i="2"/>
  <c r="J429" i="2"/>
  <c r="BE429" i="2" s="1"/>
  <c r="BI428" i="2"/>
  <c r="BH428" i="2"/>
  <c r="BG428" i="2"/>
  <c r="BF428" i="2"/>
  <c r="T428" i="2"/>
  <c r="R428" i="2"/>
  <c r="P428" i="2"/>
  <c r="BK428" i="2"/>
  <c r="J428" i="2"/>
  <c r="BE428" i="2"/>
  <c r="BI427" i="2"/>
  <c r="BH427" i="2"/>
  <c r="BG427" i="2"/>
  <c r="BF427" i="2"/>
  <c r="T427" i="2"/>
  <c r="R427" i="2"/>
  <c r="P427" i="2"/>
  <c r="BK427" i="2"/>
  <c r="J427" i="2"/>
  <c r="BE427" i="2" s="1"/>
  <c r="BI426" i="2"/>
  <c r="BH426" i="2"/>
  <c r="BG426" i="2"/>
  <c r="BF426" i="2"/>
  <c r="T426" i="2"/>
  <c r="R426" i="2"/>
  <c r="P426" i="2"/>
  <c r="BK426" i="2"/>
  <c r="J426" i="2"/>
  <c r="BE426" i="2"/>
  <c r="BI425" i="2"/>
  <c r="BH425" i="2"/>
  <c r="BG425" i="2"/>
  <c r="BF425" i="2"/>
  <c r="T425" i="2"/>
  <c r="R425" i="2"/>
  <c r="P425" i="2"/>
  <c r="BK425" i="2"/>
  <c r="J425" i="2"/>
  <c r="BE425" i="2" s="1"/>
  <c r="BI424" i="2"/>
  <c r="BH424" i="2"/>
  <c r="BG424" i="2"/>
  <c r="BF424" i="2"/>
  <c r="T424" i="2"/>
  <c r="R424" i="2"/>
  <c r="P424" i="2"/>
  <c r="BK424" i="2"/>
  <c r="J424" i="2"/>
  <c r="BE424" i="2"/>
  <c r="BI423" i="2"/>
  <c r="BH423" i="2"/>
  <c r="BG423" i="2"/>
  <c r="BF423" i="2"/>
  <c r="T423" i="2"/>
  <c r="R423" i="2"/>
  <c r="P423" i="2"/>
  <c r="BK423" i="2"/>
  <c r="J423" i="2"/>
  <c r="BE423" i="2" s="1"/>
  <c r="BI422" i="2"/>
  <c r="BH422" i="2"/>
  <c r="BG422" i="2"/>
  <c r="BF422" i="2"/>
  <c r="T422" i="2"/>
  <c r="R422" i="2"/>
  <c r="P422" i="2"/>
  <c r="BK422" i="2"/>
  <c r="J422" i="2"/>
  <c r="BE422" i="2"/>
  <c r="BI421" i="2"/>
  <c r="BH421" i="2"/>
  <c r="BG421" i="2"/>
  <c r="BF421" i="2"/>
  <c r="T421" i="2"/>
  <c r="R421" i="2"/>
  <c r="P421" i="2"/>
  <c r="BK421" i="2"/>
  <c r="J421" i="2"/>
  <c r="BE421" i="2" s="1"/>
  <c r="BI420" i="2"/>
  <c r="BH420" i="2"/>
  <c r="BG420" i="2"/>
  <c r="BF420" i="2"/>
  <c r="T420" i="2"/>
  <c r="R420" i="2"/>
  <c r="P420" i="2"/>
  <c r="BK420" i="2"/>
  <c r="J420" i="2"/>
  <c r="BE420" i="2"/>
  <c r="BI419" i="2"/>
  <c r="BH419" i="2"/>
  <c r="BG419" i="2"/>
  <c r="BF419" i="2"/>
  <c r="T419" i="2"/>
  <c r="R419" i="2"/>
  <c r="P419" i="2"/>
  <c r="BK419" i="2"/>
  <c r="J419" i="2"/>
  <c r="BE419" i="2" s="1"/>
  <c r="BI418" i="2"/>
  <c r="BH418" i="2"/>
  <c r="BG418" i="2"/>
  <c r="BF418" i="2"/>
  <c r="T418" i="2"/>
  <c r="R418" i="2"/>
  <c r="P418" i="2"/>
  <c r="BK418" i="2"/>
  <c r="J418" i="2"/>
  <c r="BE418" i="2"/>
  <c r="BI417" i="2"/>
  <c r="BH417" i="2"/>
  <c r="BG417" i="2"/>
  <c r="BF417" i="2"/>
  <c r="T417" i="2"/>
  <c r="R417" i="2"/>
  <c r="P417" i="2"/>
  <c r="BK417" i="2"/>
  <c r="J417" i="2"/>
  <c r="BE417" i="2" s="1"/>
  <c r="BI416" i="2"/>
  <c r="BH416" i="2"/>
  <c r="BG416" i="2"/>
  <c r="BF416" i="2"/>
  <c r="T416" i="2"/>
  <c r="R416" i="2"/>
  <c r="P416" i="2"/>
  <c r="BK416" i="2"/>
  <c r="J416" i="2"/>
  <c r="BE416" i="2"/>
  <c r="BI415" i="2"/>
  <c r="BH415" i="2"/>
  <c r="BG415" i="2"/>
  <c r="BF415" i="2"/>
  <c r="T415" i="2"/>
  <c r="R415" i="2"/>
  <c r="P415" i="2"/>
  <c r="BK415" i="2"/>
  <c r="J415" i="2"/>
  <c r="BE415" i="2" s="1"/>
  <c r="BI414" i="2"/>
  <c r="BH414" i="2"/>
  <c r="BG414" i="2"/>
  <c r="BF414" i="2"/>
  <c r="T414" i="2"/>
  <c r="R414" i="2"/>
  <c r="P414" i="2"/>
  <c r="BK414" i="2"/>
  <c r="J414" i="2"/>
  <c r="BE414" i="2"/>
  <c r="BI413" i="2"/>
  <c r="BH413" i="2"/>
  <c r="BG413" i="2"/>
  <c r="BF413" i="2"/>
  <c r="T413" i="2"/>
  <c r="R413" i="2"/>
  <c r="P413" i="2"/>
  <c r="BK413" i="2"/>
  <c r="J413" i="2"/>
  <c r="BE413" i="2" s="1"/>
  <c r="BI412" i="2"/>
  <c r="BH412" i="2"/>
  <c r="BG412" i="2"/>
  <c r="BF412" i="2"/>
  <c r="T412" i="2"/>
  <c r="R412" i="2"/>
  <c r="P412" i="2"/>
  <c r="BK412" i="2"/>
  <c r="J412" i="2"/>
  <c r="BE412" i="2"/>
  <c r="BI411" i="2"/>
  <c r="BH411" i="2"/>
  <c r="BG411" i="2"/>
  <c r="BF411" i="2"/>
  <c r="T411" i="2"/>
  <c r="R411" i="2"/>
  <c r="P411" i="2"/>
  <c r="BK411" i="2"/>
  <c r="J411" i="2"/>
  <c r="BE411" i="2" s="1"/>
  <c r="BI410" i="2"/>
  <c r="BH410" i="2"/>
  <c r="BG410" i="2"/>
  <c r="BF410" i="2"/>
  <c r="T410" i="2"/>
  <c r="R410" i="2"/>
  <c r="P410" i="2"/>
  <c r="BK410" i="2"/>
  <c r="J410" i="2"/>
  <c r="BE410" i="2"/>
  <c r="BI409" i="2"/>
  <c r="BH409" i="2"/>
  <c r="BG409" i="2"/>
  <c r="BF409" i="2"/>
  <c r="T409" i="2"/>
  <c r="R409" i="2"/>
  <c r="P409" i="2"/>
  <c r="BK409" i="2"/>
  <c r="J409" i="2"/>
  <c r="BE409" i="2" s="1"/>
  <c r="BI408" i="2"/>
  <c r="BH408" i="2"/>
  <c r="BG408" i="2"/>
  <c r="BF408" i="2"/>
  <c r="T408" i="2"/>
  <c r="R408" i="2"/>
  <c r="P408" i="2"/>
  <c r="BK408" i="2"/>
  <c r="J408" i="2"/>
  <c r="BE408" i="2"/>
  <c r="BI407" i="2"/>
  <c r="BH407" i="2"/>
  <c r="BG407" i="2"/>
  <c r="BF407" i="2"/>
  <c r="T407" i="2"/>
  <c r="R407" i="2"/>
  <c r="P407" i="2"/>
  <c r="BK407" i="2"/>
  <c r="J407" i="2"/>
  <c r="BE407" i="2" s="1"/>
  <c r="BI406" i="2"/>
  <c r="BH406" i="2"/>
  <c r="BG406" i="2"/>
  <c r="BF406" i="2"/>
  <c r="T406" i="2"/>
  <c r="R406" i="2"/>
  <c r="P406" i="2"/>
  <c r="BK406" i="2"/>
  <c r="J406" i="2"/>
  <c r="BE406" i="2"/>
  <c r="BI405" i="2"/>
  <c r="BH405" i="2"/>
  <c r="BG405" i="2"/>
  <c r="BF405" i="2"/>
  <c r="T405" i="2"/>
  <c r="R405" i="2"/>
  <c r="P405" i="2"/>
  <c r="BK405" i="2"/>
  <c r="J405" i="2"/>
  <c r="BE405" i="2" s="1"/>
  <c r="BI404" i="2"/>
  <c r="BH404" i="2"/>
  <c r="BG404" i="2"/>
  <c r="BF404" i="2"/>
  <c r="T404" i="2"/>
  <c r="R404" i="2"/>
  <c r="P404" i="2"/>
  <c r="BK404" i="2"/>
  <c r="J404" i="2"/>
  <c r="BE404" i="2"/>
  <c r="BI403" i="2"/>
  <c r="BH403" i="2"/>
  <c r="BG403" i="2"/>
  <c r="BF403" i="2"/>
  <c r="T403" i="2"/>
  <c r="R403" i="2"/>
  <c r="P403" i="2"/>
  <c r="BK403" i="2"/>
  <c r="J403" i="2"/>
  <c r="BE403" i="2" s="1"/>
  <c r="BI401" i="2"/>
  <c r="BH401" i="2"/>
  <c r="BG401" i="2"/>
  <c r="BF401" i="2"/>
  <c r="T401" i="2"/>
  <c r="R401" i="2"/>
  <c r="P401" i="2"/>
  <c r="BK401" i="2"/>
  <c r="J401" i="2"/>
  <c r="BE401" i="2"/>
  <c r="BI399" i="2"/>
  <c r="BH399" i="2"/>
  <c r="BG399" i="2"/>
  <c r="BF399" i="2"/>
  <c r="T399" i="2"/>
  <c r="R399" i="2"/>
  <c r="P399" i="2"/>
  <c r="BK399" i="2"/>
  <c r="J399" i="2"/>
  <c r="BE399" i="2" s="1"/>
  <c r="BI398" i="2"/>
  <c r="BH398" i="2"/>
  <c r="BG398" i="2"/>
  <c r="BF398" i="2"/>
  <c r="T398" i="2"/>
  <c r="R398" i="2"/>
  <c r="P398" i="2"/>
  <c r="P395" i="2" s="1"/>
  <c r="BK398" i="2"/>
  <c r="J398" i="2"/>
  <c r="BE398" i="2"/>
  <c r="BI397" i="2"/>
  <c r="BH397" i="2"/>
  <c r="BG397" i="2"/>
  <c r="BF397" i="2"/>
  <c r="T397" i="2"/>
  <c r="T395" i="2" s="1"/>
  <c r="R397" i="2"/>
  <c r="P397" i="2"/>
  <c r="BK397" i="2"/>
  <c r="J397" i="2"/>
  <c r="BE397" i="2" s="1"/>
  <c r="BI396" i="2"/>
  <c r="BH396" i="2"/>
  <c r="BG396" i="2"/>
  <c r="BF396" i="2"/>
  <c r="T396" i="2"/>
  <c r="R396" i="2"/>
  <c r="P396" i="2"/>
  <c r="BK396" i="2"/>
  <c r="J396" i="2"/>
  <c r="BE396" i="2"/>
  <c r="BI394" i="2"/>
  <c r="BH394" i="2"/>
  <c r="BG394" i="2"/>
  <c r="BF394" i="2"/>
  <c r="T394" i="2"/>
  <c r="R394" i="2"/>
  <c r="P394" i="2"/>
  <c r="BK394" i="2"/>
  <c r="J394" i="2"/>
  <c r="BE394" i="2"/>
  <c r="BI393" i="2"/>
  <c r="BH393" i="2"/>
  <c r="BG393" i="2"/>
  <c r="BF393" i="2"/>
  <c r="T393" i="2"/>
  <c r="R393" i="2"/>
  <c r="P393" i="2"/>
  <c r="BK393" i="2"/>
  <c r="J393" i="2"/>
  <c r="BE393" i="2" s="1"/>
  <c r="BI392" i="2"/>
  <c r="BH392" i="2"/>
  <c r="BG392" i="2"/>
  <c r="BF392" i="2"/>
  <c r="T392" i="2"/>
  <c r="R392" i="2"/>
  <c r="P392" i="2"/>
  <c r="BK392" i="2"/>
  <c r="J392" i="2"/>
  <c r="BE392" i="2"/>
  <c r="BI391" i="2"/>
  <c r="BH391" i="2"/>
  <c r="BG391" i="2"/>
  <c r="BF391" i="2"/>
  <c r="T391" i="2"/>
  <c r="R391" i="2"/>
  <c r="P391" i="2"/>
  <c r="BK391" i="2"/>
  <c r="J391" i="2"/>
  <c r="BE391" i="2" s="1"/>
  <c r="BI390" i="2"/>
  <c r="BH390" i="2"/>
  <c r="BG390" i="2"/>
  <c r="BF390" i="2"/>
  <c r="T390" i="2"/>
  <c r="R390" i="2"/>
  <c r="P390" i="2"/>
  <c r="BK390" i="2"/>
  <c r="J390" i="2"/>
  <c r="BE390" i="2"/>
  <c r="BI389" i="2"/>
  <c r="BH389" i="2"/>
  <c r="BG389" i="2"/>
  <c r="BF389" i="2"/>
  <c r="T389" i="2"/>
  <c r="R389" i="2"/>
  <c r="P389" i="2"/>
  <c r="BK389" i="2"/>
  <c r="J389" i="2"/>
  <c r="BE389" i="2" s="1"/>
  <c r="BI388" i="2"/>
  <c r="BH388" i="2"/>
  <c r="BG388" i="2"/>
  <c r="BF388" i="2"/>
  <c r="T388" i="2"/>
  <c r="R388" i="2"/>
  <c r="P388" i="2"/>
  <c r="BK388" i="2"/>
  <c r="J388" i="2"/>
  <c r="BE388" i="2"/>
  <c r="BI387" i="2"/>
  <c r="BH387" i="2"/>
  <c r="BG387" i="2"/>
  <c r="BF387" i="2"/>
  <c r="T387" i="2"/>
  <c r="R387" i="2"/>
  <c r="P387" i="2"/>
  <c r="BK387" i="2"/>
  <c r="J387" i="2"/>
  <c r="BE387" i="2" s="1"/>
  <c r="BI386" i="2"/>
  <c r="BH386" i="2"/>
  <c r="BG386" i="2"/>
  <c r="BF386" i="2"/>
  <c r="T386" i="2"/>
  <c r="R386" i="2"/>
  <c r="P386" i="2"/>
  <c r="BK386" i="2"/>
  <c r="J386" i="2"/>
  <c r="BE386" i="2"/>
  <c r="BI385" i="2"/>
  <c r="BH385" i="2"/>
  <c r="BG385" i="2"/>
  <c r="BF385" i="2"/>
  <c r="T385" i="2"/>
  <c r="R385" i="2"/>
  <c r="P385" i="2"/>
  <c r="BK385" i="2"/>
  <c r="J385" i="2"/>
  <c r="BE385" i="2" s="1"/>
  <c r="BI384" i="2"/>
  <c r="BH384" i="2"/>
  <c r="BG384" i="2"/>
  <c r="BF384" i="2"/>
  <c r="T384" i="2"/>
  <c r="R384" i="2"/>
  <c r="P384" i="2"/>
  <c r="BK384" i="2"/>
  <c r="J384" i="2"/>
  <c r="BE384" i="2"/>
  <c r="BI383" i="2"/>
  <c r="BH383" i="2"/>
  <c r="BG383" i="2"/>
  <c r="BF383" i="2"/>
  <c r="T383" i="2"/>
  <c r="R383" i="2"/>
  <c r="P383" i="2"/>
  <c r="BK383" i="2"/>
  <c r="J383" i="2"/>
  <c r="BE383" i="2" s="1"/>
  <c r="BI382" i="2"/>
  <c r="BH382" i="2"/>
  <c r="BG382" i="2"/>
  <c r="BF382" i="2"/>
  <c r="T382" i="2"/>
  <c r="R382" i="2"/>
  <c r="P382" i="2"/>
  <c r="BK382" i="2"/>
  <c r="J382" i="2"/>
  <c r="BE382" i="2"/>
  <c r="BI381" i="2"/>
  <c r="BH381" i="2"/>
  <c r="BG381" i="2"/>
  <c r="BF381" i="2"/>
  <c r="T381" i="2"/>
  <c r="R381" i="2"/>
  <c r="P381" i="2"/>
  <c r="BK381" i="2"/>
  <c r="J381" i="2"/>
  <c r="BE381" i="2" s="1"/>
  <c r="BI380" i="2"/>
  <c r="BH380" i="2"/>
  <c r="BG380" i="2"/>
  <c r="BF380" i="2"/>
  <c r="T380" i="2"/>
  <c r="R380" i="2"/>
  <c r="P380" i="2"/>
  <c r="BK380" i="2"/>
  <c r="J380" i="2"/>
  <c r="BE380" i="2"/>
  <c r="BI379" i="2"/>
  <c r="BH379" i="2"/>
  <c r="BG379" i="2"/>
  <c r="BF379" i="2"/>
  <c r="T379" i="2"/>
  <c r="T370" i="2" s="1"/>
  <c r="R379" i="2"/>
  <c r="P379" i="2"/>
  <c r="BK379" i="2"/>
  <c r="J379" i="2"/>
  <c r="BE379" i="2" s="1"/>
  <c r="BI378" i="2"/>
  <c r="BH378" i="2"/>
  <c r="BG378" i="2"/>
  <c r="BF378" i="2"/>
  <c r="T378" i="2"/>
  <c r="R378" i="2"/>
  <c r="P378" i="2"/>
  <c r="BK378" i="2"/>
  <c r="J378" i="2"/>
  <c r="BE378" i="2"/>
  <c r="BI376" i="2"/>
  <c r="BH376" i="2"/>
  <c r="BG376" i="2"/>
  <c r="BF376" i="2"/>
  <c r="T376" i="2"/>
  <c r="R376" i="2"/>
  <c r="P376" i="2"/>
  <c r="BK376" i="2"/>
  <c r="J376" i="2"/>
  <c r="BE376" i="2" s="1"/>
  <c r="BI375" i="2"/>
  <c r="BH375" i="2"/>
  <c r="BG375" i="2"/>
  <c r="BF375" i="2"/>
  <c r="T375" i="2"/>
  <c r="R375" i="2"/>
  <c r="P375" i="2"/>
  <c r="BK375" i="2"/>
  <c r="J375" i="2"/>
  <c r="BE375" i="2"/>
  <c r="BI374" i="2"/>
  <c r="BH374" i="2"/>
  <c r="BG374" i="2"/>
  <c r="BF374" i="2"/>
  <c r="T374" i="2"/>
  <c r="R374" i="2"/>
  <c r="P374" i="2"/>
  <c r="BK374" i="2"/>
  <c r="J374" i="2"/>
  <c r="BE374" i="2" s="1"/>
  <c r="BI373" i="2"/>
  <c r="BH373" i="2"/>
  <c r="BG373" i="2"/>
  <c r="BF373" i="2"/>
  <c r="T373" i="2"/>
  <c r="R373" i="2"/>
  <c r="P373" i="2"/>
  <c r="BK373" i="2"/>
  <c r="J373" i="2"/>
  <c r="BE373" i="2"/>
  <c r="BI372" i="2"/>
  <c r="BH372" i="2"/>
  <c r="BG372" i="2"/>
  <c r="BF372" i="2"/>
  <c r="T372" i="2"/>
  <c r="R372" i="2"/>
  <c r="P372" i="2"/>
  <c r="BK372" i="2"/>
  <c r="J372" i="2"/>
  <c r="BE372" i="2" s="1"/>
  <c r="BI371" i="2"/>
  <c r="BH371" i="2"/>
  <c r="BG371" i="2"/>
  <c r="BF371" i="2"/>
  <c r="T371" i="2"/>
  <c r="R371" i="2"/>
  <c r="P371" i="2"/>
  <c r="BK371" i="2"/>
  <c r="J371" i="2"/>
  <c r="BE371" i="2" s="1"/>
  <c r="BI369" i="2"/>
  <c r="BH369" i="2"/>
  <c r="BG369" i="2"/>
  <c r="BF369" i="2"/>
  <c r="T369" i="2"/>
  <c r="R369" i="2"/>
  <c r="P369" i="2"/>
  <c r="BK369" i="2"/>
  <c r="J369" i="2"/>
  <c r="BE369" i="2"/>
  <c r="BI368" i="2"/>
  <c r="BH368" i="2"/>
  <c r="BG368" i="2"/>
  <c r="BF368" i="2"/>
  <c r="T368" i="2"/>
  <c r="R368" i="2"/>
  <c r="P368" i="2"/>
  <c r="BK368" i="2"/>
  <c r="J368" i="2"/>
  <c r="BE368" i="2" s="1"/>
  <c r="BI366" i="2"/>
  <c r="BH366" i="2"/>
  <c r="BG366" i="2"/>
  <c r="BF366" i="2"/>
  <c r="T366" i="2"/>
  <c r="R366" i="2"/>
  <c r="P366" i="2"/>
  <c r="BK366" i="2"/>
  <c r="J366" i="2"/>
  <c r="BE366" i="2" s="1"/>
  <c r="BI365" i="2"/>
  <c r="BH365" i="2"/>
  <c r="BG365" i="2"/>
  <c r="BF365" i="2"/>
  <c r="T365" i="2"/>
  <c r="R365" i="2"/>
  <c r="P365" i="2"/>
  <c r="BK365" i="2"/>
  <c r="J365" i="2"/>
  <c r="BE365" i="2"/>
  <c r="BI364" i="2"/>
  <c r="BH364" i="2"/>
  <c r="BG364" i="2"/>
  <c r="BF364" i="2"/>
  <c r="T364" i="2"/>
  <c r="R364" i="2"/>
  <c r="P364" i="2"/>
  <c r="BK364" i="2"/>
  <c r="J364" i="2"/>
  <c r="BE364" i="2" s="1"/>
  <c r="BI363" i="2"/>
  <c r="BH363" i="2"/>
  <c r="BG363" i="2"/>
  <c r="BF363" i="2"/>
  <c r="T363" i="2"/>
  <c r="R363" i="2"/>
  <c r="P363" i="2"/>
  <c r="BK363" i="2"/>
  <c r="J363" i="2"/>
  <c r="BE363" i="2"/>
  <c r="BI362" i="2"/>
  <c r="BH362" i="2"/>
  <c r="BG362" i="2"/>
  <c r="BF362" i="2"/>
  <c r="T362" i="2"/>
  <c r="R362" i="2"/>
  <c r="P362" i="2"/>
  <c r="BK362" i="2"/>
  <c r="J362" i="2"/>
  <c r="BE362" i="2" s="1"/>
  <c r="BI361" i="2"/>
  <c r="BH361" i="2"/>
  <c r="BG361" i="2"/>
  <c r="BF361" i="2"/>
  <c r="T361" i="2"/>
  <c r="R361" i="2"/>
  <c r="P361" i="2"/>
  <c r="BK361" i="2"/>
  <c r="J361" i="2"/>
  <c r="BE361" i="2"/>
  <c r="BI360" i="2"/>
  <c r="BH360" i="2"/>
  <c r="BG360" i="2"/>
  <c r="BF360" i="2"/>
  <c r="T360" i="2"/>
  <c r="R360" i="2"/>
  <c r="P360" i="2"/>
  <c r="BK360" i="2"/>
  <c r="J360" i="2"/>
  <c r="BE360" i="2" s="1"/>
  <c r="BI359" i="2"/>
  <c r="BH359" i="2"/>
  <c r="BG359" i="2"/>
  <c r="BF359" i="2"/>
  <c r="T359" i="2"/>
  <c r="R359" i="2"/>
  <c r="P359" i="2"/>
  <c r="BK359" i="2"/>
  <c r="J359" i="2"/>
  <c r="BE359" i="2"/>
  <c r="BI358" i="2"/>
  <c r="BH358" i="2"/>
  <c r="BG358" i="2"/>
  <c r="BF358" i="2"/>
  <c r="T358" i="2"/>
  <c r="R358" i="2"/>
  <c r="P358" i="2"/>
  <c r="BK358" i="2"/>
  <c r="BK350" i="2" s="1"/>
  <c r="J350" i="2" s="1"/>
  <c r="J79" i="2" s="1"/>
  <c r="J358" i="2"/>
  <c r="BE358" i="2" s="1"/>
  <c r="BI357" i="2"/>
  <c r="BH357" i="2"/>
  <c r="BG357" i="2"/>
  <c r="BF357" i="2"/>
  <c r="T357" i="2"/>
  <c r="R357" i="2"/>
  <c r="P357" i="2"/>
  <c r="BK357" i="2"/>
  <c r="J357" i="2"/>
  <c r="BE357" i="2"/>
  <c r="BI356" i="2"/>
  <c r="BH356" i="2"/>
  <c r="BG356" i="2"/>
  <c r="BF356" i="2"/>
  <c r="T356" i="2"/>
  <c r="R356" i="2"/>
  <c r="P356" i="2"/>
  <c r="BK356" i="2"/>
  <c r="J356" i="2"/>
  <c r="BE356" i="2" s="1"/>
  <c r="BI355" i="2"/>
  <c r="BH355" i="2"/>
  <c r="BG355" i="2"/>
  <c r="BF355" i="2"/>
  <c r="T355" i="2"/>
  <c r="R355" i="2"/>
  <c r="P355" i="2"/>
  <c r="BK355" i="2"/>
  <c r="J355" i="2"/>
  <c r="BE355" i="2"/>
  <c r="BI353" i="2"/>
  <c r="BH353" i="2"/>
  <c r="BG353" i="2"/>
  <c r="BF353" i="2"/>
  <c r="T353" i="2"/>
  <c r="R353" i="2"/>
  <c r="P353" i="2"/>
  <c r="BK353" i="2"/>
  <c r="J353" i="2"/>
  <c r="BE353" i="2" s="1"/>
  <c r="BI352" i="2"/>
  <c r="BH352" i="2"/>
  <c r="BG352" i="2"/>
  <c r="BF352" i="2"/>
  <c r="T352" i="2"/>
  <c r="R352" i="2"/>
  <c r="P352" i="2"/>
  <c r="BK352" i="2"/>
  <c r="J352" i="2"/>
  <c r="BE352" i="2"/>
  <c r="BI351" i="2"/>
  <c r="BH351" i="2"/>
  <c r="BG351" i="2"/>
  <c r="BF351" i="2"/>
  <c r="T351" i="2"/>
  <c r="R351" i="2"/>
  <c r="R350" i="2"/>
  <c r="P351" i="2"/>
  <c r="BK351" i="2"/>
  <c r="J351" i="2"/>
  <c r="BE351" i="2" s="1"/>
  <c r="BI349" i="2"/>
  <c r="BH349" i="2"/>
  <c r="BG349" i="2"/>
  <c r="BF349" i="2"/>
  <c r="T349" i="2"/>
  <c r="T348" i="2" s="1"/>
  <c r="R349" i="2"/>
  <c r="R348" i="2"/>
  <c r="P349" i="2"/>
  <c r="P348" i="2" s="1"/>
  <c r="BK349" i="2"/>
  <c r="BK348" i="2"/>
  <c r="J348" i="2" s="1"/>
  <c r="J78" i="2" s="1"/>
  <c r="J349" i="2"/>
  <c r="BE349" i="2" s="1"/>
  <c r="BI347" i="2"/>
  <c r="BH347" i="2"/>
  <c r="BG347" i="2"/>
  <c r="BF347" i="2"/>
  <c r="T347" i="2"/>
  <c r="T345" i="2" s="1"/>
  <c r="R347" i="2"/>
  <c r="P347" i="2"/>
  <c r="BK347" i="2"/>
  <c r="J347" i="2"/>
  <c r="BE347" i="2" s="1"/>
  <c r="BI346" i="2"/>
  <c r="BH346" i="2"/>
  <c r="BG346" i="2"/>
  <c r="BF346" i="2"/>
  <c r="T346" i="2"/>
  <c r="R346" i="2"/>
  <c r="R345" i="2" s="1"/>
  <c r="P346" i="2"/>
  <c r="P345" i="2"/>
  <c r="BK346" i="2"/>
  <c r="BK345" i="2" s="1"/>
  <c r="J345" i="2" s="1"/>
  <c r="J346" i="2"/>
  <c r="BE346" i="2"/>
  <c r="J77" i="2"/>
  <c r="BI344" i="2"/>
  <c r="BH344" i="2"/>
  <c r="BG344" i="2"/>
  <c r="BF344" i="2"/>
  <c r="T344" i="2"/>
  <c r="R344" i="2"/>
  <c r="P344" i="2"/>
  <c r="BK344" i="2"/>
  <c r="J344" i="2"/>
  <c r="BE344" i="2"/>
  <c r="BI343" i="2"/>
  <c r="BH343" i="2"/>
  <c r="BG343" i="2"/>
  <c r="BF343" i="2"/>
  <c r="T343" i="2"/>
  <c r="R343" i="2"/>
  <c r="P343" i="2"/>
  <c r="BK343" i="2"/>
  <c r="J343" i="2"/>
  <c r="BE343" i="2"/>
  <c r="BI342" i="2"/>
  <c r="BH342" i="2"/>
  <c r="BG342" i="2"/>
  <c r="BF342" i="2"/>
  <c r="T342" i="2"/>
  <c r="R342" i="2"/>
  <c r="P342" i="2"/>
  <c r="BK342" i="2"/>
  <c r="J342" i="2"/>
  <c r="BE342" i="2"/>
  <c r="BI341" i="2"/>
  <c r="BH341" i="2"/>
  <c r="BG341" i="2"/>
  <c r="BF341" i="2"/>
  <c r="T341" i="2"/>
  <c r="R341" i="2"/>
  <c r="P341" i="2"/>
  <c r="BK341" i="2"/>
  <c r="J341" i="2"/>
  <c r="BE341" i="2"/>
  <c r="BI340" i="2"/>
  <c r="BH340" i="2"/>
  <c r="BG340" i="2"/>
  <c r="BF340" i="2"/>
  <c r="T340" i="2"/>
  <c r="R340" i="2"/>
  <c r="P340" i="2"/>
  <c r="BK340" i="2"/>
  <c r="J340" i="2"/>
  <c r="BE340" i="2"/>
  <c r="BI339" i="2"/>
  <c r="BH339" i="2"/>
  <c r="BG339" i="2"/>
  <c r="BF339" i="2"/>
  <c r="T339" i="2"/>
  <c r="R339" i="2"/>
  <c r="P339" i="2"/>
  <c r="BK339" i="2"/>
  <c r="J339" i="2"/>
  <c r="BE339" i="2"/>
  <c r="BI338" i="2"/>
  <c r="BH338" i="2"/>
  <c r="BG338" i="2"/>
  <c r="BF338" i="2"/>
  <c r="T338" i="2"/>
  <c r="R338" i="2"/>
  <c r="P338" i="2"/>
  <c r="BK338" i="2"/>
  <c r="J338" i="2"/>
  <c r="BE338" i="2"/>
  <c r="BI337" i="2"/>
  <c r="BH337" i="2"/>
  <c r="BG337" i="2"/>
  <c r="BF337" i="2"/>
  <c r="T337" i="2"/>
  <c r="R337" i="2"/>
  <c r="P337" i="2"/>
  <c r="BK337" i="2"/>
  <c r="J337" i="2"/>
  <c r="BE337" i="2"/>
  <c r="BI336" i="2"/>
  <c r="BH336" i="2"/>
  <c r="BG336" i="2"/>
  <c r="BF336" i="2"/>
  <c r="T336" i="2"/>
  <c r="R336" i="2"/>
  <c r="P336" i="2"/>
  <c r="BK336" i="2"/>
  <c r="J336" i="2"/>
  <c r="BE336" i="2"/>
  <c r="BI335" i="2"/>
  <c r="BH335" i="2"/>
  <c r="BG335" i="2"/>
  <c r="BF335" i="2"/>
  <c r="T335" i="2"/>
  <c r="R335" i="2"/>
  <c r="P335" i="2"/>
  <c r="BK335" i="2"/>
  <c r="J335" i="2"/>
  <c r="BE335" i="2"/>
  <c r="BI334" i="2"/>
  <c r="BH334" i="2"/>
  <c r="BG334" i="2"/>
  <c r="BF334" i="2"/>
  <c r="T334" i="2"/>
  <c r="R334" i="2"/>
  <c r="P334" i="2"/>
  <c r="BK334" i="2"/>
  <c r="J334" i="2"/>
  <c r="BE334" i="2"/>
  <c r="BI333" i="2"/>
  <c r="BH333" i="2"/>
  <c r="BG333" i="2"/>
  <c r="BF333" i="2"/>
  <c r="T333" i="2"/>
  <c r="R333" i="2"/>
  <c r="P333" i="2"/>
  <c r="BK333" i="2"/>
  <c r="J333" i="2"/>
  <c r="BE333" i="2"/>
  <c r="BI332" i="2"/>
  <c r="BH332" i="2"/>
  <c r="BG332" i="2"/>
  <c r="BF332" i="2"/>
  <c r="T332" i="2"/>
  <c r="R332" i="2"/>
  <c r="P332" i="2"/>
  <c r="BK332" i="2"/>
  <c r="J332" i="2"/>
  <c r="BE332" i="2"/>
  <c r="BI331" i="2"/>
  <c r="BH331" i="2"/>
  <c r="BG331" i="2"/>
  <c r="BF331" i="2"/>
  <c r="T331" i="2"/>
  <c r="R331" i="2"/>
  <c r="P331" i="2"/>
  <c r="BK331" i="2"/>
  <c r="J331" i="2"/>
  <c r="BE331" i="2"/>
  <c r="BI330" i="2"/>
  <c r="BH330" i="2"/>
  <c r="BG330" i="2"/>
  <c r="BF330" i="2"/>
  <c r="T330" i="2"/>
  <c r="R330" i="2"/>
  <c r="P330" i="2"/>
  <c r="BK330" i="2"/>
  <c r="J330" i="2"/>
  <c r="BE330" i="2"/>
  <c r="BI329" i="2"/>
  <c r="BH329" i="2"/>
  <c r="BG329" i="2"/>
  <c r="BF329" i="2"/>
  <c r="T329" i="2"/>
  <c r="R329" i="2"/>
  <c r="P329" i="2"/>
  <c r="BK329" i="2"/>
  <c r="J329" i="2"/>
  <c r="BE329" i="2"/>
  <c r="BI328" i="2"/>
  <c r="BH328" i="2"/>
  <c r="BG328" i="2"/>
  <c r="BF328" i="2"/>
  <c r="T328" i="2"/>
  <c r="R328" i="2"/>
  <c r="P328" i="2"/>
  <c r="BK328" i="2"/>
  <c r="J328" i="2"/>
  <c r="BE328" i="2"/>
  <c r="BI327" i="2"/>
  <c r="BH327" i="2"/>
  <c r="BG327" i="2"/>
  <c r="BF327" i="2"/>
  <c r="T327" i="2"/>
  <c r="R327" i="2"/>
  <c r="P327" i="2"/>
  <c r="BK327" i="2"/>
  <c r="J327" i="2"/>
  <c r="BE327" i="2"/>
  <c r="BI326" i="2"/>
  <c r="BH326" i="2"/>
  <c r="BG326" i="2"/>
  <c r="BF326" i="2"/>
  <c r="T326" i="2"/>
  <c r="R326" i="2"/>
  <c r="P326" i="2"/>
  <c r="BK326" i="2"/>
  <c r="J326" i="2"/>
  <c r="BE326" i="2"/>
  <c r="BI325" i="2"/>
  <c r="BH325" i="2"/>
  <c r="BG325" i="2"/>
  <c r="BF325" i="2"/>
  <c r="T325" i="2"/>
  <c r="R325" i="2"/>
  <c r="P325" i="2"/>
  <c r="BK325" i="2"/>
  <c r="J325" i="2"/>
  <c r="BE325" i="2"/>
  <c r="BI324" i="2"/>
  <c r="BH324" i="2"/>
  <c r="BG324" i="2"/>
  <c r="BF324" i="2"/>
  <c r="T324" i="2"/>
  <c r="R324" i="2"/>
  <c r="P324" i="2"/>
  <c r="BK324" i="2"/>
  <c r="J324" i="2"/>
  <c r="BE324" i="2"/>
  <c r="BI323" i="2"/>
  <c r="BH323" i="2"/>
  <c r="BG323" i="2"/>
  <c r="BF323" i="2"/>
  <c r="T323" i="2"/>
  <c r="R323" i="2"/>
  <c r="R320" i="2" s="1"/>
  <c r="R318" i="2" s="1"/>
  <c r="P323" i="2"/>
  <c r="BK323" i="2"/>
  <c r="J323" i="2"/>
  <c r="BE323" i="2"/>
  <c r="BI322" i="2"/>
  <c r="BH322" i="2"/>
  <c r="BG322" i="2"/>
  <c r="BF322" i="2"/>
  <c r="T322" i="2"/>
  <c r="R322" i="2"/>
  <c r="P322" i="2"/>
  <c r="BK322" i="2"/>
  <c r="BK320" i="2" s="1"/>
  <c r="J322" i="2"/>
  <c r="BE322" i="2"/>
  <c r="BI321" i="2"/>
  <c r="BH321" i="2"/>
  <c r="BG321" i="2"/>
  <c r="BF321" i="2"/>
  <c r="T321" i="2"/>
  <c r="T320" i="2"/>
  <c r="T318" i="2" s="1"/>
  <c r="T299" i="2" s="1"/>
  <c r="R321" i="2"/>
  <c r="P321" i="2"/>
  <c r="P320" i="2"/>
  <c r="P318" i="2" s="1"/>
  <c r="BK321" i="2"/>
  <c r="J321" i="2"/>
  <c r="BE321" i="2" s="1"/>
  <c r="BI319" i="2"/>
  <c r="BH319" i="2"/>
  <c r="BG319" i="2"/>
  <c r="BF319" i="2"/>
  <c r="T319" i="2"/>
  <c r="R319" i="2"/>
  <c r="P319" i="2"/>
  <c r="BK319" i="2"/>
  <c r="J319" i="2"/>
  <c r="BE319" i="2" s="1"/>
  <c r="BI317" i="2"/>
  <c r="BH317" i="2"/>
  <c r="BG317" i="2"/>
  <c r="BF317" i="2"/>
  <c r="T317" i="2"/>
  <c r="R317" i="2"/>
  <c r="P317" i="2"/>
  <c r="BK317" i="2"/>
  <c r="J317" i="2"/>
  <c r="BE317" i="2"/>
  <c r="BI316" i="2"/>
  <c r="BH316" i="2"/>
  <c r="BG316" i="2"/>
  <c r="BF316" i="2"/>
  <c r="T316" i="2"/>
  <c r="R316" i="2"/>
  <c r="P316" i="2"/>
  <c r="BK316" i="2"/>
  <c r="J316" i="2"/>
  <c r="BE316" i="2"/>
  <c r="BI315" i="2"/>
  <c r="BH315" i="2"/>
  <c r="BG315" i="2"/>
  <c r="BF315" i="2"/>
  <c r="T315" i="2"/>
  <c r="R315" i="2"/>
  <c r="P315" i="2"/>
  <c r="BK315" i="2"/>
  <c r="J315" i="2"/>
  <c r="BE315" i="2"/>
  <c r="BI314" i="2"/>
  <c r="BH314" i="2"/>
  <c r="BG314" i="2"/>
  <c r="BF314" i="2"/>
  <c r="T314" i="2"/>
  <c r="R314" i="2"/>
  <c r="P314" i="2"/>
  <c r="BK314" i="2"/>
  <c r="J314" i="2"/>
  <c r="BE314" i="2"/>
  <c r="BI313" i="2"/>
  <c r="BH313" i="2"/>
  <c r="BG313" i="2"/>
  <c r="BF313" i="2"/>
  <c r="T313" i="2"/>
  <c r="R313" i="2"/>
  <c r="P313" i="2"/>
  <c r="BK313" i="2"/>
  <c r="J313" i="2"/>
  <c r="BE313" i="2"/>
  <c r="BI312" i="2"/>
  <c r="BH312" i="2"/>
  <c r="BG312" i="2"/>
  <c r="BF312" i="2"/>
  <c r="T312" i="2"/>
  <c r="R312" i="2"/>
  <c r="P312" i="2"/>
  <c r="BK312" i="2"/>
  <c r="J312" i="2"/>
  <c r="BE312" i="2"/>
  <c r="BI311" i="2"/>
  <c r="BH311" i="2"/>
  <c r="BG311" i="2"/>
  <c r="BF311" i="2"/>
  <c r="T311" i="2"/>
  <c r="R311" i="2"/>
  <c r="P311" i="2"/>
  <c r="BK311" i="2"/>
  <c r="J311" i="2"/>
  <c r="BE311" i="2"/>
  <c r="BI310" i="2"/>
  <c r="BH310" i="2"/>
  <c r="BG310" i="2"/>
  <c r="BF310" i="2"/>
  <c r="T310" i="2"/>
  <c r="R310" i="2"/>
  <c r="P310" i="2"/>
  <c r="BK310" i="2"/>
  <c r="J310" i="2"/>
  <c r="BE310" i="2"/>
  <c r="BI309" i="2"/>
  <c r="BH309" i="2"/>
  <c r="BG309" i="2"/>
  <c r="BF309" i="2"/>
  <c r="T309" i="2"/>
  <c r="R309" i="2"/>
  <c r="P309" i="2"/>
  <c r="BK309" i="2"/>
  <c r="J309" i="2"/>
  <c r="BE309" i="2"/>
  <c r="BI308" i="2"/>
  <c r="BH308" i="2"/>
  <c r="BG308" i="2"/>
  <c r="BF308" i="2"/>
  <c r="T308" i="2"/>
  <c r="R308" i="2"/>
  <c r="P308" i="2"/>
  <c r="BK308" i="2"/>
  <c r="J308" i="2"/>
  <c r="BE308" i="2"/>
  <c r="BI307" i="2"/>
  <c r="BH307" i="2"/>
  <c r="BG307" i="2"/>
  <c r="BF307" i="2"/>
  <c r="T307" i="2"/>
  <c r="R307" i="2"/>
  <c r="P307" i="2"/>
  <c r="BK307" i="2"/>
  <c r="J307" i="2"/>
  <c r="BE307" i="2"/>
  <c r="BI306" i="2"/>
  <c r="BH306" i="2"/>
  <c r="BG306" i="2"/>
  <c r="BF306" i="2"/>
  <c r="T306" i="2"/>
  <c r="R306" i="2"/>
  <c r="P306" i="2"/>
  <c r="BK306" i="2"/>
  <c r="J306" i="2"/>
  <c r="BE306" i="2"/>
  <c r="BI305" i="2"/>
  <c r="BH305" i="2"/>
  <c r="BG305" i="2"/>
  <c r="BF305" i="2"/>
  <c r="T305" i="2"/>
  <c r="R305" i="2"/>
  <c r="P305" i="2"/>
  <c r="BK305" i="2"/>
  <c r="J305" i="2"/>
  <c r="BE305" i="2"/>
  <c r="BI304" i="2"/>
  <c r="BH304" i="2"/>
  <c r="BG304" i="2"/>
  <c r="BF304" i="2"/>
  <c r="T304" i="2"/>
  <c r="R304" i="2"/>
  <c r="P304" i="2"/>
  <c r="BK304" i="2"/>
  <c r="J304" i="2"/>
  <c r="BE304" i="2"/>
  <c r="BI303" i="2"/>
  <c r="BH303" i="2"/>
  <c r="BG303" i="2"/>
  <c r="BF303" i="2"/>
  <c r="T303" i="2"/>
  <c r="R303" i="2"/>
  <c r="P303" i="2"/>
  <c r="BK303" i="2"/>
  <c r="J303" i="2"/>
  <c r="BE303" i="2"/>
  <c r="BI302" i="2"/>
  <c r="BH302" i="2"/>
  <c r="BG302" i="2"/>
  <c r="BF302" i="2"/>
  <c r="T302" i="2"/>
  <c r="R302" i="2"/>
  <c r="P302" i="2"/>
  <c r="BK302" i="2"/>
  <c r="J302" i="2"/>
  <c r="BE302" i="2"/>
  <c r="BI301" i="2"/>
  <c r="BH301" i="2"/>
  <c r="BG301" i="2"/>
  <c r="BF301" i="2"/>
  <c r="T301" i="2"/>
  <c r="R301" i="2"/>
  <c r="P301" i="2"/>
  <c r="BK301" i="2"/>
  <c r="J301" i="2"/>
  <c r="BE301" i="2"/>
  <c r="BI300" i="2"/>
  <c r="BH300" i="2"/>
  <c r="BG300" i="2"/>
  <c r="BF300" i="2"/>
  <c r="T300" i="2"/>
  <c r="R300" i="2"/>
  <c r="P300" i="2"/>
  <c r="P299" i="2"/>
  <c r="BK300" i="2"/>
  <c r="J300" i="2"/>
  <c r="BE300" i="2"/>
  <c r="BI297" i="2"/>
  <c r="BH297" i="2"/>
  <c r="BG297" i="2"/>
  <c r="BF297" i="2"/>
  <c r="T297" i="2"/>
  <c r="R297" i="2"/>
  <c r="P297" i="2"/>
  <c r="P294" i="2" s="1"/>
  <c r="BK297" i="2"/>
  <c r="J297" i="2"/>
  <c r="BE297" i="2"/>
  <c r="BI296" i="2"/>
  <c r="BH296" i="2"/>
  <c r="BG296" i="2"/>
  <c r="BF296" i="2"/>
  <c r="T296" i="2"/>
  <c r="T294" i="2" s="1"/>
  <c r="R296" i="2"/>
  <c r="P296" i="2"/>
  <c r="BK296" i="2"/>
  <c r="J296" i="2"/>
  <c r="BE296" i="2" s="1"/>
  <c r="BI295" i="2"/>
  <c r="BH295" i="2"/>
  <c r="BG295" i="2"/>
  <c r="BF295" i="2"/>
  <c r="T295" i="2"/>
  <c r="R295" i="2"/>
  <c r="R294" i="2" s="1"/>
  <c r="P295" i="2"/>
  <c r="BK295" i="2"/>
  <c r="BK294" i="2" s="1"/>
  <c r="J294" i="2" s="1"/>
  <c r="J73" i="2" s="1"/>
  <c r="J295" i="2"/>
  <c r="BE295" i="2"/>
  <c r="BI293" i="2"/>
  <c r="BH293" i="2"/>
  <c r="BG293" i="2"/>
  <c r="BF293" i="2"/>
  <c r="T293" i="2"/>
  <c r="R293" i="2"/>
  <c r="P293" i="2"/>
  <c r="BK293" i="2"/>
  <c r="J293" i="2"/>
  <c r="BE293" i="2"/>
  <c r="BI292" i="2"/>
  <c r="BH292" i="2"/>
  <c r="BG292" i="2"/>
  <c r="BF292" i="2"/>
  <c r="T292" i="2"/>
  <c r="R292" i="2"/>
  <c r="P292" i="2"/>
  <c r="BK292" i="2"/>
  <c r="J292" i="2"/>
  <c r="BE292" i="2"/>
  <c r="BI291" i="2"/>
  <c r="BH291" i="2"/>
  <c r="BG291" i="2"/>
  <c r="BF291" i="2"/>
  <c r="T291" i="2"/>
  <c r="R291" i="2"/>
  <c r="P291" i="2"/>
  <c r="BK291" i="2"/>
  <c r="J291" i="2"/>
  <c r="BE291" i="2"/>
  <c r="BI290" i="2"/>
  <c r="BH290" i="2"/>
  <c r="BG290" i="2"/>
  <c r="BF290" i="2"/>
  <c r="T290" i="2"/>
  <c r="R290" i="2"/>
  <c r="P290" i="2"/>
  <c r="BK290" i="2"/>
  <c r="J290" i="2"/>
  <c r="BE290" i="2"/>
  <c r="BI289" i="2"/>
  <c r="BH289" i="2"/>
  <c r="BG289" i="2"/>
  <c r="BF289" i="2"/>
  <c r="T289" i="2"/>
  <c r="R289" i="2"/>
  <c r="P289" i="2"/>
  <c r="BK289" i="2"/>
  <c r="J289" i="2"/>
  <c r="BE289" i="2"/>
  <c r="BI288" i="2"/>
  <c r="BH288" i="2"/>
  <c r="BG288" i="2"/>
  <c r="BF288" i="2"/>
  <c r="T288" i="2"/>
  <c r="R288" i="2"/>
  <c r="P288" i="2"/>
  <c r="BK288" i="2"/>
  <c r="J288" i="2"/>
  <c r="BE288" i="2"/>
  <c r="BI287" i="2"/>
  <c r="BH287" i="2"/>
  <c r="BG287" i="2"/>
  <c r="BF287" i="2"/>
  <c r="T287" i="2"/>
  <c r="R287" i="2"/>
  <c r="P287" i="2"/>
  <c r="BK287" i="2"/>
  <c r="J287" i="2"/>
  <c r="BE287" i="2"/>
  <c r="BI286" i="2"/>
  <c r="BH286" i="2"/>
  <c r="BG286" i="2"/>
  <c r="BF286" i="2"/>
  <c r="T286" i="2"/>
  <c r="R286" i="2"/>
  <c r="P286" i="2"/>
  <c r="BK286" i="2"/>
  <c r="J286" i="2"/>
  <c r="BE286" i="2"/>
  <c r="BI285" i="2"/>
  <c r="BH285" i="2"/>
  <c r="BG285" i="2"/>
  <c r="BF285" i="2"/>
  <c r="T285" i="2"/>
  <c r="R285" i="2"/>
  <c r="P285" i="2"/>
  <c r="BK285" i="2"/>
  <c r="J285" i="2"/>
  <c r="BE285" i="2"/>
  <c r="BI284" i="2"/>
  <c r="BH284" i="2"/>
  <c r="BG284" i="2"/>
  <c r="BF284" i="2"/>
  <c r="T284" i="2"/>
  <c r="R284" i="2"/>
  <c r="R281" i="2" s="1"/>
  <c r="P284" i="2"/>
  <c r="BK284" i="2"/>
  <c r="J284" i="2"/>
  <c r="BE284" i="2"/>
  <c r="BI283" i="2"/>
  <c r="BH283" i="2"/>
  <c r="BG283" i="2"/>
  <c r="BF283" i="2"/>
  <c r="T283" i="2"/>
  <c r="R283" i="2"/>
  <c r="P283" i="2"/>
  <c r="BK283" i="2"/>
  <c r="BK281" i="2" s="1"/>
  <c r="J281" i="2" s="1"/>
  <c r="J72" i="2" s="1"/>
  <c r="J283" i="2"/>
  <c r="BE283" i="2"/>
  <c r="BI282" i="2"/>
  <c r="BH282" i="2"/>
  <c r="BG282" i="2"/>
  <c r="BF282" i="2"/>
  <c r="T282" i="2"/>
  <c r="T281" i="2"/>
  <c r="R282" i="2"/>
  <c r="P282" i="2"/>
  <c r="P281" i="2"/>
  <c r="BK282" i="2"/>
  <c r="J282" i="2"/>
  <c r="BE282" i="2" s="1"/>
  <c r="BI280" i="2"/>
  <c r="BH280" i="2"/>
  <c r="BG280" i="2"/>
  <c r="BF280" i="2"/>
  <c r="T280" i="2"/>
  <c r="R280" i="2"/>
  <c r="P280" i="2"/>
  <c r="BK280" i="2"/>
  <c r="J280" i="2"/>
  <c r="BE280" i="2"/>
  <c r="BI279" i="2"/>
  <c r="BH279" i="2"/>
  <c r="BG279" i="2"/>
  <c r="BF279" i="2"/>
  <c r="T279" i="2"/>
  <c r="R279" i="2"/>
  <c r="P279" i="2"/>
  <c r="BK279" i="2"/>
  <c r="J279" i="2"/>
  <c r="BE279" i="2"/>
  <c r="BI278" i="2"/>
  <c r="BH278" i="2"/>
  <c r="BG278" i="2"/>
  <c r="BF278" i="2"/>
  <c r="T278" i="2"/>
  <c r="R278" i="2"/>
  <c r="P278" i="2"/>
  <c r="BK278" i="2"/>
  <c r="J278" i="2"/>
  <c r="BE278" i="2"/>
  <c r="BI277" i="2"/>
  <c r="BH277" i="2"/>
  <c r="BG277" i="2"/>
  <c r="BF277" i="2"/>
  <c r="T277" i="2"/>
  <c r="R277" i="2"/>
  <c r="P277" i="2"/>
  <c r="BK277" i="2"/>
  <c r="J277" i="2"/>
  <c r="BE277" i="2"/>
  <c r="BI276" i="2"/>
  <c r="BH276" i="2"/>
  <c r="BG276" i="2"/>
  <c r="BF276" i="2"/>
  <c r="T276" i="2"/>
  <c r="R276" i="2"/>
  <c r="P276" i="2"/>
  <c r="BK276" i="2"/>
  <c r="J276" i="2"/>
  <c r="BE276" i="2"/>
  <c r="BI275" i="2"/>
  <c r="BH275" i="2"/>
  <c r="BG275" i="2"/>
  <c r="BF275" i="2"/>
  <c r="T275" i="2"/>
  <c r="R275" i="2"/>
  <c r="P275" i="2"/>
  <c r="BK275" i="2"/>
  <c r="J275" i="2"/>
  <c r="BE275" i="2"/>
  <c r="BI274" i="2"/>
  <c r="BH274" i="2"/>
  <c r="BG274" i="2"/>
  <c r="BF274" i="2"/>
  <c r="T274" i="2"/>
  <c r="R274" i="2"/>
  <c r="P274" i="2"/>
  <c r="BK274" i="2"/>
  <c r="J274" i="2"/>
  <c r="BE274" i="2"/>
  <c r="BI273" i="2"/>
  <c r="BH273" i="2"/>
  <c r="BG273" i="2"/>
  <c r="BF273" i="2"/>
  <c r="T273" i="2"/>
  <c r="R273" i="2"/>
  <c r="P273" i="2"/>
  <c r="BK273" i="2"/>
  <c r="J273" i="2"/>
  <c r="BE273" i="2"/>
  <c r="BI272" i="2"/>
  <c r="BH272" i="2"/>
  <c r="BG272" i="2"/>
  <c r="BF272" i="2"/>
  <c r="T272" i="2"/>
  <c r="R272" i="2"/>
  <c r="P272" i="2"/>
  <c r="BK272" i="2"/>
  <c r="J272" i="2"/>
  <c r="BE272" i="2"/>
  <c r="BI271" i="2"/>
  <c r="BH271" i="2"/>
  <c r="BG271" i="2"/>
  <c r="BF271" i="2"/>
  <c r="T271" i="2"/>
  <c r="R271" i="2"/>
  <c r="P271" i="2"/>
  <c r="BK271" i="2"/>
  <c r="J271" i="2"/>
  <c r="BE271" i="2"/>
  <c r="BI270" i="2"/>
  <c r="BH270" i="2"/>
  <c r="BG270" i="2"/>
  <c r="BF270" i="2"/>
  <c r="T270" i="2"/>
  <c r="R270" i="2"/>
  <c r="P270" i="2"/>
  <c r="BK270" i="2"/>
  <c r="J270" i="2"/>
  <c r="BE270" i="2"/>
  <c r="BI269" i="2"/>
  <c r="BH269" i="2"/>
  <c r="BG269" i="2"/>
  <c r="BF269" i="2"/>
  <c r="T269" i="2"/>
  <c r="R269" i="2"/>
  <c r="P269" i="2"/>
  <c r="BK269" i="2"/>
  <c r="J269" i="2"/>
  <c r="BE269" i="2"/>
  <c r="BI268" i="2"/>
  <c r="BH268" i="2"/>
  <c r="BG268" i="2"/>
  <c r="BF268" i="2"/>
  <c r="T268" i="2"/>
  <c r="R268" i="2"/>
  <c r="P268" i="2"/>
  <c r="BK268" i="2"/>
  <c r="J268" i="2"/>
  <c r="BE268" i="2"/>
  <c r="BI267" i="2"/>
  <c r="BH267" i="2"/>
  <c r="BG267" i="2"/>
  <c r="BF267" i="2"/>
  <c r="T267" i="2"/>
  <c r="R267" i="2"/>
  <c r="P267" i="2"/>
  <c r="BK267" i="2"/>
  <c r="J267" i="2"/>
  <c r="BE267" i="2"/>
  <c r="BI266" i="2"/>
  <c r="BH266" i="2"/>
  <c r="BG266" i="2"/>
  <c r="BF266" i="2"/>
  <c r="T266" i="2"/>
  <c r="R266" i="2"/>
  <c r="P266" i="2"/>
  <c r="BK266" i="2"/>
  <c r="J266" i="2"/>
  <c r="BE266" i="2"/>
  <c r="BI265" i="2"/>
  <c r="BH265" i="2"/>
  <c r="BG265" i="2"/>
  <c r="BF265" i="2"/>
  <c r="T265" i="2"/>
  <c r="R265" i="2"/>
  <c r="P265" i="2"/>
  <c r="BK265" i="2"/>
  <c r="J265" i="2"/>
  <c r="BE265" i="2"/>
  <c r="BI264" i="2"/>
  <c r="BH264" i="2"/>
  <c r="BG264" i="2"/>
  <c r="BF264" i="2"/>
  <c r="T264" i="2"/>
  <c r="R264" i="2"/>
  <c r="P264" i="2"/>
  <c r="BK264" i="2"/>
  <c r="J264" i="2"/>
  <c r="BE264" i="2"/>
  <c r="BI263" i="2"/>
  <c r="BH263" i="2"/>
  <c r="BG263" i="2"/>
  <c r="BF263" i="2"/>
  <c r="T263" i="2"/>
  <c r="R263" i="2"/>
  <c r="P263" i="2"/>
  <c r="BK263" i="2"/>
  <c r="J263" i="2"/>
  <c r="BE263" i="2"/>
  <c r="BI262" i="2"/>
  <c r="BH262" i="2"/>
  <c r="BG262" i="2"/>
  <c r="BF262" i="2"/>
  <c r="T262" i="2"/>
  <c r="R262" i="2"/>
  <c r="P262" i="2"/>
  <c r="BK262" i="2"/>
  <c r="J262" i="2"/>
  <c r="BE262" i="2"/>
  <c r="BI261" i="2"/>
  <c r="BH261" i="2"/>
  <c r="BG261" i="2"/>
  <c r="BF261" i="2"/>
  <c r="T261" i="2"/>
  <c r="R261" i="2"/>
  <c r="P261" i="2"/>
  <c r="BK261" i="2"/>
  <c r="J261" i="2"/>
  <c r="BE261" i="2"/>
  <c r="BI260" i="2"/>
  <c r="BH260" i="2"/>
  <c r="BG260" i="2"/>
  <c r="BF260" i="2"/>
  <c r="T260" i="2"/>
  <c r="R260" i="2"/>
  <c r="P260" i="2"/>
  <c r="BK260" i="2"/>
  <c r="J260" i="2"/>
  <c r="BE260" i="2"/>
  <c r="BI259" i="2"/>
  <c r="BH259" i="2"/>
  <c r="BG259" i="2"/>
  <c r="BF259" i="2"/>
  <c r="T259" i="2"/>
  <c r="R259" i="2"/>
  <c r="P259" i="2"/>
  <c r="P256" i="2" s="1"/>
  <c r="BK259" i="2"/>
  <c r="J259" i="2"/>
  <c r="BE259" i="2"/>
  <c r="BI258" i="2"/>
  <c r="BH258" i="2"/>
  <c r="BG258" i="2"/>
  <c r="BF258" i="2"/>
  <c r="T258" i="2"/>
  <c r="T256" i="2" s="1"/>
  <c r="R258" i="2"/>
  <c r="P258" i="2"/>
  <c r="BK258" i="2"/>
  <c r="J258" i="2"/>
  <c r="BE258" i="2"/>
  <c r="BI257" i="2"/>
  <c r="BH257" i="2"/>
  <c r="BG257" i="2"/>
  <c r="BF257" i="2"/>
  <c r="T257" i="2"/>
  <c r="R257" i="2"/>
  <c r="R256" i="2"/>
  <c r="P257" i="2"/>
  <c r="BK257" i="2"/>
  <c r="BK256" i="2"/>
  <c r="J256" i="2" s="1"/>
  <c r="J71" i="2" s="1"/>
  <c r="J257" i="2"/>
  <c r="BE257" i="2" s="1"/>
  <c r="BI255" i="2"/>
  <c r="BH255" i="2"/>
  <c r="BG255" i="2"/>
  <c r="BF255" i="2"/>
  <c r="T255" i="2"/>
  <c r="R255" i="2"/>
  <c r="P255" i="2"/>
  <c r="BK255" i="2"/>
  <c r="J255" i="2"/>
  <c r="BE255" i="2"/>
  <c r="BI254" i="2"/>
  <c r="BH254" i="2"/>
  <c r="BG254" i="2"/>
  <c r="BF254" i="2"/>
  <c r="T254" i="2"/>
  <c r="R254" i="2"/>
  <c r="P254" i="2"/>
  <c r="BK254" i="2"/>
  <c r="J254" i="2"/>
  <c r="BE254" i="2"/>
  <c r="BI253" i="2"/>
  <c r="BH253" i="2"/>
  <c r="BG253" i="2"/>
  <c r="BF253" i="2"/>
  <c r="T253" i="2"/>
  <c r="R253" i="2"/>
  <c r="P253" i="2"/>
  <c r="BK253" i="2"/>
  <c r="J253" i="2"/>
  <c r="BE253" i="2"/>
  <c r="BI252" i="2"/>
  <c r="BH252" i="2"/>
  <c r="BG252" i="2"/>
  <c r="BF252" i="2"/>
  <c r="T252" i="2"/>
  <c r="R252" i="2"/>
  <c r="P252" i="2"/>
  <c r="BK252" i="2"/>
  <c r="J252" i="2"/>
  <c r="BE252" i="2"/>
  <c r="BI251" i="2"/>
  <c r="BH251" i="2"/>
  <c r="BG251" i="2"/>
  <c r="BF251" i="2"/>
  <c r="T251" i="2"/>
  <c r="R251" i="2"/>
  <c r="P251" i="2"/>
  <c r="BK251" i="2"/>
  <c r="J251" i="2"/>
  <c r="BE251" i="2"/>
  <c r="BI250" i="2"/>
  <c r="BH250" i="2"/>
  <c r="BG250" i="2"/>
  <c r="BF250" i="2"/>
  <c r="T250" i="2"/>
  <c r="R250" i="2"/>
  <c r="P250" i="2"/>
  <c r="BK250" i="2"/>
  <c r="J250" i="2"/>
  <c r="BE250" i="2"/>
  <c r="BI249" i="2"/>
  <c r="BH249" i="2"/>
  <c r="BG249" i="2"/>
  <c r="BF249" i="2"/>
  <c r="T249" i="2"/>
  <c r="R249" i="2"/>
  <c r="P249" i="2"/>
  <c r="BK249" i="2"/>
  <c r="J249" i="2"/>
  <c r="BE249" i="2"/>
  <c r="BI248" i="2"/>
  <c r="BH248" i="2"/>
  <c r="BG248" i="2"/>
  <c r="BF248" i="2"/>
  <c r="T248" i="2"/>
  <c r="R248" i="2"/>
  <c r="P248" i="2"/>
  <c r="BK248" i="2"/>
  <c r="J248" i="2"/>
  <c r="BE248" i="2"/>
  <c r="BI247" i="2"/>
  <c r="BH247" i="2"/>
  <c r="BG247" i="2"/>
  <c r="BF247" i="2"/>
  <c r="T247" i="2"/>
  <c r="R247" i="2"/>
  <c r="P247" i="2"/>
  <c r="BK247" i="2"/>
  <c r="J247" i="2"/>
  <c r="BE247" i="2"/>
  <c r="BI246" i="2"/>
  <c r="BH246" i="2"/>
  <c r="BG246" i="2"/>
  <c r="BF246" i="2"/>
  <c r="T246" i="2"/>
  <c r="R246" i="2"/>
  <c r="P246" i="2"/>
  <c r="BK246" i="2"/>
  <c r="J246" i="2"/>
  <c r="BE246" i="2"/>
  <c r="BI245" i="2"/>
  <c r="BH245" i="2"/>
  <c r="BG245" i="2"/>
  <c r="BF245" i="2"/>
  <c r="T245" i="2"/>
  <c r="R245" i="2"/>
  <c r="P245" i="2"/>
  <c r="BK245" i="2"/>
  <c r="J245" i="2"/>
  <c r="BE245" i="2"/>
  <c r="BI244" i="2"/>
  <c r="BH244" i="2"/>
  <c r="BG244" i="2"/>
  <c r="BF244" i="2"/>
  <c r="T244" i="2"/>
  <c r="R244" i="2"/>
  <c r="P244" i="2"/>
  <c r="BK244" i="2"/>
  <c r="J244" i="2"/>
  <c r="BE244" i="2"/>
  <c r="BI243" i="2"/>
  <c r="BH243" i="2"/>
  <c r="BG243" i="2"/>
  <c r="BF243" i="2"/>
  <c r="T243" i="2"/>
  <c r="R243" i="2"/>
  <c r="P243" i="2"/>
  <c r="BK243" i="2"/>
  <c r="J243" i="2"/>
  <c r="BE243" i="2"/>
  <c r="BI242" i="2"/>
  <c r="BH242" i="2"/>
  <c r="BG242" i="2"/>
  <c r="BF242" i="2"/>
  <c r="T242" i="2"/>
  <c r="R242" i="2"/>
  <c r="P242" i="2"/>
  <c r="BK242" i="2"/>
  <c r="J242" i="2"/>
  <c r="BE242" i="2"/>
  <c r="BI241" i="2"/>
  <c r="BH241" i="2"/>
  <c r="BG241" i="2"/>
  <c r="BF241" i="2"/>
  <c r="T241" i="2"/>
  <c r="R241" i="2"/>
  <c r="P241" i="2"/>
  <c r="BK241" i="2"/>
  <c r="J241" i="2"/>
  <c r="BE241" i="2"/>
  <c r="BI240" i="2"/>
  <c r="BH240" i="2"/>
  <c r="BG240" i="2"/>
  <c r="BF240" i="2"/>
  <c r="T240" i="2"/>
  <c r="R240" i="2"/>
  <c r="P240" i="2"/>
  <c r="BK240" i="2"/>
  <c r="J240" i="2"/>
  <c r="BE240" i="2"/>
  <c r="BI239" i="2"/>
  <c r="BH239" i="2"/>
  <c r="BG239" i="2"/>
  <c r="BF239" i="2"/>
  <c r="T239" i="2"/>
  <c r="R239" i="2"/>
  <c r="P239" i="2"/>
  <c r="BK239" i="2"/>
  <c r="J239" i="2"/>
  <c r="BE239" i="2"/>
  <c r="BI238" i="2"/>
  <c r="BH238" i="2"/>
  <c r="BG238" i="2"/>
  <c r="BF238" i="2"/>
  <c r="T238" i="2"/>
  <c r="R238" i="2"/>
  <c r="P238" i="2"/>
  <c r="BK238" i="2"/>
  <c r="J238" i="2"/>
  <c r="BE238" i="2"/>
  <c r="BI237" i="2"/>
  <c r="BH237" i="2"/>
  <c r="BG237" i="2"/>
  <c r="BF237" i="2"/>
  <c r="T237" i="2"/>
  <c r="R237" i="2"/>
  <c r="P237" i="2"/>
  <c r="BK237" i="2"/>
  <c r="J237" i="2"/>
  <c r="BE237" i="2"/>
  <c r="BI236" i="2"/>
  <c r="BH236" i="2"/>
  <c r="BG236" i="2"/>
  <c r="BF236" i="2"/>
  <c r="T236" i="2"/>
  <c r="R236" i="2"/>
  <c r="P236" i="2"/>
  <c r="BK236" i="2"/>
  <c r="J236" i="2"/>
  <c r="BE236" i="2"/>
  <c r="BI235" i="2"/>
  <c r="BH235" i="2"/>
  <c r="BG235" i="2"/>
  <c r="BF235" i="2"/>
  <c r="T235" i="2"/>
  <c r="R235" i="2"/>
  <c r="P235" i="2"/>
  <c r="BK235" i="2"/>
  <c r="J235" i="2"/>
  <c r="BE235" i="2"/>
  <c r="BI234" i="2"/>
  <c r="BH234" i="2"/>
  <c r="BG234" i="2"/>
  <c r="BF234" i="2"/>
  <c r="T234" i="2"/>
  <c r="R234" i="2"/>
  <c r="P234" i="2"/>
  <c r="BK234" i="2"/>
  <c r="J234" i="2"/>
  <c r="BE234" i="2"/>
  <c r="BI233" i="2"/>
  <c r="BH233" i="2"/>
  <c r="BG233" i="2"/>
  <c r="BF233" i="2"/>
  <c r="T233" i="2"/>
  <c r="R233" i="2"/>
  <c r="P233" i="2"/>
  <c r="BK233" i="2"/>
  <c r="J233" i="2"/>
  <c r="BE233" i="2"/>
  <c r="BI232" i="2"/>
  <c r="BH232" i="2"/>
  <c r="BG232" i="2"/>
  <c r="BF232" i="2"/>
  <c r="T232" i="2"/>
  <c r="R232" i="2"/>
  <c r="P232" i="2"/>
  <c r="BK232" i="2"/>
  <c r="J232" i="2"/>
  <c r="BE232" i="2"/>
  <c r="BI231" i="2"/>
  <c r="BH231" i="2"/>
  <c r="BG231" i="2"/>
  <c r="BF231" i="2"/>
  <c r="T231" i="2"/>
  <c r="R231" i="2"/>
  <c r="P231" i="2"/>
  <c r="BK231" i="2"/>
  <c r="J231" i="2"/>
  <c r="BE231" i="2"/>
  <c r="BI230" i="2"/>
  <c r="BH230" i="2"/>
  <c r="BG230" i="2"/>
  <c r="BF230" i="2"/>
  <c r="T230" i="2"/>
  <c r="R230" i="2"/>
  <c r="P230" i="2"/>
  <c r="BK230" i="2"/>
  <c r="BK227" i="2" s="1"/>
  <c r="J227" i="2" s="1"/>
  <c r="J70" i="2" s="1"/>
  <c r="J230" i="2"/>
  <c r="BE230" i="2"/>
  <c r="BI229" i="2"/>
  <c r="BH229" i="2"/>
  <c r="BG229" i="2"/>
  <c r="BF229" i="2"/>
  <c r="T229" i="2"/>
  <c r="R229" i="2"/>
  <c r="R227" i="2" s="1"/>
  <c r="P229" i="2"/>
  <c r="BK229" i="2"/>
  <c r="J229" i="2"/>
  <c r="BE229" i="2"/>
  <c r="BI228" i="2"/>
  <c r="BH228" i="2"/>
  <c r="BG228" i="2"/>
  <c r="BF228" i="2"/>
  <c r="T228" i="2"/>
  <c r="T227" i="2" s="1"/>
  <c r="R228" i="2"/>
  <c r="P228" i="2"/>
  <c r="P227" i="2" s="1"/>
  <c r="BK228" i="2"/>
  <c r="J228" i="2"/>
  <c r="BE228" i="2"/>
  <c r="BI225" i="2"/>
  <c r="BH225" i="2"/>
  <c r="BG225" i="2"/>
  <c r="BF225" i="2"/>
  <c r="T225" i="2"/>
  <c r="R225" i="2"/>
  <c r="P225" i="2"/>
  <c r="BK225" i="2"/>
  <c r="J225" i="2"/>
  <c r="BE225" i="2" s="1"/>
  <c r="BI224" i="2"/>
  <c r="BH224" i="2"/>
  <c r="BG224" i="2"/>
  <c r="BF224" i="2"/>
  <c r="T224" i="2"/>
  <c r="R224" i="2"/>
  <c r="P224" i="2"/>
  <c r="BK224" i="2"/>
  <c r="J224" i="2"/>
  <c r="BE224" i="2"/>
  <c r="BI223" i="2"/>
  <c r="BH223" i="2"/>
  <c r="BG223" i="2"/>
  <c r="BF223" i="2"/>
  <c r="T223" i="2"/>
  <c r="R223" i="2"/>
  <c r="P223" i="2"/>
  <c r="BK223" i="2"/>
  <c r="J223" i="2"/>
  <c r="BE223" i="2" s="1"/>
  <c r="BI222" i="2"/>
  <c r="BH222" i="2"/>
  <c r="BG222" i="2"/>
  <c r="BF222" i="2"/>
  <c r="T222" i="2"/>
  <c r="R222" i="2"/>
  <c r="P222" i="2"/>
  <c r="BK222" i="2"/>
  <c r="J222" i="2"/>
  <c r="BE222" i="2"/>
  <c r="BI221" i="2"/>
  <c r="BH221" i="2"/>
  <c r="BG221" i="2"/>
  <c r="BF221" i="2"/>
  <c r="T221" i="2"/>
  <c r="R221" i="2"/>
  <c r="P221" i="2"/>
  <c r="BK221" i="2"/>
  <c r="J221" i="2"/>
  <c r="BE221" i="2" s="1"/>
  <c r="BI220" i="2"/>
  <c r="BH220" i="2"/>
  <c r="BG220" i="2"/>
  <c r="BF220" i="2"/>
  <c r="T220" i="2"/>
  <c r="R220" i="2"/>
  <c r="P220" i="2"/>
  <c r="BK220" i="2"/>
  <c r="J220" i="2"/>
  <c r="BE220" i="2"/>
  <c r="BI219" i="2"/>
  <c r="BH219" i="2"/>
  <c r="BG219" i="2"/>
  <c r="BF219" i="2"/>
  <c r="T219" i="2"/>
  <c r="R219" i="2"/>
  <c r="P219" i="2"/>
  <c r="BK219" i="2"/>
  <c r="J219" i="2"/>
  <c r="BE219" i="2" s="1"/>
  <c r="BI216" i="2"/>
  <c r="BH216" i="2"/>
  <c r="BG216" i="2"/>
  <c r="BF216" i="2"/>
  <c r="T216" i="2"/>
  <c r="R216" i="2"/>
  <c r="P216" i="2"/>
  <c r="BK216" i="2"/>
  <c r="J216" i="2"/>
  <c r="BE216" i="2"/>
  <c r="BI215" i="2"/>
  <c r="BH215" i="2"/>
  <c r="BG215" i="2"/>
  <c r="BF215" i="2"/>
  <c r="T215" i="2"/>
  <c r="R215" i="2"/>
  <c r="P215" i="2"/>
  <c r="BK215" i="2"/>
  <c r="J215" i="2"/>
  <c r="BE215" i="2" s="1"/>
  <c r="BI214" i="2"/>
  <c r="BH214" i="2"/>
  <c r="BG214" i="2"/>
  <c r="BF214" i="2"/>
  <c r="T214" i="2"/>
  <c r="R214" i="2"/>
  <c r="P214" i="2"/>
  <c r="BK214" i="2"/>
  <c r="J214" i="2"/>
  <c r="BE214" i="2"/>
  <c r="BI213" i="2"/>
  <c r="BH213" i="2"/>
  <c r="BG213" i="2"/>
  <c r="BF213" i="2"/>
  <c r="T213" i="2"/>
  <c r="R213" i="2"/>
  <c r="P213" i="2"/>
  <c r="BK213" i="2"/>
  <c r="J213" i="2"/>
  <c r="BE213" i="2" s="1"/>
  <c r="BI212" i="2"/>
  <c r="BH212" i="2"/>
  <c r="BG212" i="2"/>
  <c r="BF212" i="2"/>
  <c r="T212" i="2"/>
  <c r="R212" i="2"/>
  <c r="P212" i="2"/>
  <c r="BK212" i="2"/>
  <c r="J212" i="2"/>
  <c r="BE212" i="2"/>
  <c r="BI211" i="2"/>
  <c r="BH211" i="2"/>
  <c r="BG211" i="2"/>
  <c r="BF211" i="2"/>
  <c r="T211" i="2"/>
  <c r="R211" i="2"/>
  <c r="P211" i="2"/>
  <c r="BK211" i="2"/>
  <c r="J211" i="2"/>
  <c r="BE211" i="2" s="1"/>
  <c r="BI210" i="2"/>
  <c r="BH210" i="2"/>
  <c r="BG210" i="2"/>
  <c r="BF210" i="2"/>
  <c r="T210" i="2"/>
  <c r="R210" i="2"/>
  <c r="P210" i="2"/>
  <c r="BK210" i="2"/>
  <c r="J210" i="2"/>
  <c r="BE210" i="2"/>
  <c r="BI209" i="2"/>
  <c r="BH209" i="2"/>
  <c r="BG209" i="2"/>
  <c r="BF209" i="2"/>
  <c r="T209" i="2"/>
  <c r="R209" i="2"/>
  <c r="P209" i="2"/>
  <c r="BK209" i="2"/>
  <c r="J209" i="2"/>
  <c r="BE209" i="2" s="1"/>
  <c r="BI208" i="2"/>
  <c r="BH208" i="2"/>
  <c r="BG208" i="2"/>
  <c r="BF208" i="2"/>
  <c r="T208" i="2"/>
  <c r="R208" i="2"/>
  <c r="P208" i="2"/>
  <c r="BK208" i="2"/>
  <c r="J208" i="2"/>
  <c r="BE208" i="2"/>
  <c r="BI207" i="2"/>
  <c r="BH207" i="2"/>
  <c r="BG207" i="2"/>
  <c r="BF207" i="2"/>
  <c r="T207" i="2"/>
  <c r="R207" i="2"/>
  <c r="P207" i="2"/>
  <c r="BK207" i="2"/>
  <c r="J207" i="2"/>
  <c r="BE207" i="2" s="1"/>
  <c r="BI206" i="2"/>
  <c r="BH206" i="2"/>
  <c r="BG206" i="2"/>
  <c r="BF206" i="2"/>
  <c r="T206" i="2"/>
  <c r="R206" i="2"/>
  <c r="P206" i="2"/>
  <c r="BK206" i="2"/>
  <c r="J206" i="2"/>
  <c r="BE206" i="2"/>
  <c r="BI205" i="2"/>
  <c r="BH205" i="2"/>
  <c r="BG205" i="2"/>
  <c r="BF205" i="2"/>
  <c r="T205" i="2"/>
  <c r="R205" i="2"/>
  <c r="P205" i="2"/>
  <c r="BK205" i="2"/>
  <c r="J205" i="2"/>
  <c r="BE205" i="2" s="1"/>
  <c r="BI204" i="2"/>
  <c r="BH204" i="2"/>
  <c r="BG204" i="2"/>
  <c r="BF204" i="2"/>
  <c r="T204" i="2"/>
  <c r="R204" i="2"/>
  <c r="P204" i="2"/>
  <c r="BK204" i="2"/>
  <c r="J204" i="2"/>
  <c r="BE204" i="2"/>
  <c r="BI202" i="2"/>
  <c r="BH202" i="2"/>
  <c r="BG202" i="2"/>
  <c r="BF202" i="2"/>
  <c r="T202" i="2"/>
  <c r="R202" i="2"/>
  <c r="P202" i="2"/>
  <c r="BK202" i="2"/>
  <c r="J202" i="2"/>
  <c r="BE202" i="2" s="1"/>
  <c r="BI200" i="2"/>
  <c r="BH200" i="2"/>
  <c r="BG200" i="2"/>
  <c r="BF200" i="2"/>
  <c r="T200" i="2"/>
  <c r="T199" i="2"/>
  <c r="R200" i="2"/>
  <c r="P200" i="2"/>
  <c r="P199" i="2"/>
  <c r="BK200" i="2"/>
  <c r="J200" i="2"/>
  <c r="BE200" i="2" s="1"/>
  <c r="BI198" i="2"/>
  <c r="BH198" i="2"/>
  <c r="BG198" i="2"/>
  <c r="BF198" i="2"/>
  <c r="T198" i="2"/>
  <c r="R198" i="2"/>
  <c r="P198" i="2"/>
  <c r="BK198" i="2"/>
  <c r="J198" i="2"/>
  <c r="BE198" i="2"/>
  <c r="BI197" i="2"/>
  <c r="BH197" i="2"/>
  <c r="BG197" i="2"/>
  <c r="BF197" i="2"/>
  <c r="T197" i="2"/>
  <c r="R197" i="2"/>
  <c r="P197" i="2"/>
  <c r="BK197" i="2"/>
  <c r="J197" i="2"/>
  <c r="BE197" i="2" s="1"/>
  <c r="BI196" i="2"/>
  <c r="BH196" i="2"/>
  <c r="BG196" i="2"/>
  <c r="BF196" i="2"/>
  <c r="T196" i="2"/>
  <c r="R196" i="2"/>
  <c r="P196" i="2"/>
  <c r="BK196" i="2"/>
  <c r="J196" i="2"/>
  <c r="BE196" i="2"/>
  <c r="BI195" i="2"/>
  <c r="BH195" i="2"/>
  <c r="BG195" i="2"/>
  <c r="BF195" i="2"/>
  <c r="T195" i="2"/>
  <c r="R195" i="2"/>
  <c r="P195" i="2"/>
  <c r="BK195" i="2"/>
  <c r="J195" i="2"/>
  <c r="BE195" i="2" s="1"/>
  <c r="BI194" i="2"/>
  <c r="BH194" i="2"/>
  <c r="BG194" i="2"/>
  <c r="BF194" i="2"/>
  <c r="T194" i="2"/>
  <c r="R194" i="2"/>
  <c r="P194" i="2"/>
  <c r="BK194" i="2"/>
  <c r="J194" i="2"/>
  <c r="BE194" i="2"/>
  <c r="BI193" i="2"/>
  <c r="BH193" i="2"/>
  <c r="BG193" i="2"/>
  <c r="BF193" i="2"/>
  <c r="T193" i="2"/>
  <c r="R193" i="2"/>
  <c r="P193" i="2"/>
  <c r="BK193" i="2"/>
  <c r="J193" i="2"/>
  <c r="BE193" i="2" s="1"/>
  <c r="BI192" i="2"/>
  <c r="BH192" i="2"/>
  <c r="BG192" i="2"/>
  <c r="BF192" i="2"/>
  <c r="T192" i="2"/>
  <c r="R192" i="2"/>
  <c r="P192" i="2"/>
  <c r="BK192" i="2"/>
  <c r="J192" i="2"/>
  <c r="BE192" i="2"/>
  <c r="BI191" i="2"/>
  <c r="BH191" i="2"/>
  <c r="BG191" i="2"/>
  <c r="BF191" i="2"/>
  <c r="T191" i="2"/>
  <c r="R191" i="2"/>
  <c r="P191" i="2"/>
  <c r="BK191" i="2"/>
  <c r="J191" i="2"/>
  <c r="BE191" i="2" s="1"/>
  <c r="BI190" i="2"/>
  <c r="BH190" i="2"/>
  <c r="BG190" i="2"/>
  <c r="BF190" i="2"/>
  <c r="T190" i="2"/>
  <c r="R190" i="2"/>
  <c r="P190" i="2"/>
  <c r="BK190" i="2"/>
  <c r="J190" i="2"/>
  <c r="BE190" i="2"/>
  <c r="BI189" i="2"/>
  <c r="BH189" i="2"/>
  <c r="BG189" i="2"/>
  <c r="BF189" i="2"/>
  <c r="T189" i="2"/>
  <c r="R189" i="2"/>
  <c r="P189" i="2"/>
  <c r="BK189" i="2"/>
  <c r="J189" i="2"/>
  <c r="BE189" i="2" s="1"/>
  <c r="BI188" i="2"/>
  <c r="BH188" i="2"/>
  <c r="BG188" i="2"/>
  <c r="BF188" i="2"/>
  <c r="T188" i="2"/>
  <c r="R188" i="2"/>
  <c r="P188" i="2"/>
  <c r="BK188" i="2"/>
  <c r="J188" i="2"/>
  <c r="BE188" i="2"/>
  <c r="BI187" i="2"/>
  <c r="BH187" i="2"/>
  <c r="BG187" i="2"/>
  <c r="BF187" i="2"/>
  <c r="T187" i="2"/>
  <c r="R187" i="2"/>
  <c r="P187" i="2"/>
  <c r="BK187" i="2"/>
  <c r="J187" i="2"/>
  <c r="BE187" i="2" s="1"/>
  <c r="BI186" i="2"/>
  <c r="BH186" i="2"/>
  <c r="BG186" i="2"/>
  <c r="BF186" i="2"/>
  <c r="T186" i="2"/>
  <c r="R186" i="2"/>
  <c r="P186" i="2"/>
  <c r="BK186" i="2"/>
  <c r="J186" i="2"/>
  <c r="BE186" i="2"/>
  <c r="BI185" i="2"/>
  <c r="BH185" i="2"/>
  <c r="BG185" i="2"/>
  <c r="BF185" i="2"/>
  <c r="T185" i="2"/>
  <c r="R185" i="2"/>
  <c r="P185" i="2"/>
  <c r="BK185" i="2"/>
  <c r="J185" i="2"/>
  <c r="BE185" i="2" s="1"/>
  <c r="BI184" i="2"/>
  <c r="BH184" i="2"/>
  <c r="BG184" i="2"/>
  <c r="BF184" i="2"/>
  <c r="T184" i="2"/>
  <c r="R184" i="2"/>
  <c r="P184" i="2"/>
  <c r="BK184" i="2"/>
  <c r="J184" i="2"/>
  <c r="BE184" i="2"/>
  <c r="BI182" i="2"/>
  <c r="BH182" i="2"/>
  <c r="BG182" i="2"/>
  <c r="BF182" i="2"/>
  <c r="T182" i="2"/>
  <c r="R182" i="2"/>
  <c r="P182" i="2"/>
  <c r="BK182" i="2"/>
  <c r="J182" i="2"/>
  <c r="BE182" i="2" s="1"/>
  <c r="BI181" i="2"/>
  <c r="BH181" i="2"/>
  <c r="BG181" i="2"/>
  <c r="BF181" i="2"/>
  <c r="T181" i="2"/>
  <c r="R181" i="2"/>
  <c r="P181" i="2"/>
  <c r="BK181" i="2"/>
  <c r="J181" i="2"/>
  <c r="BE181" i="2"/>
  <c r="BI180" i="2"/>
  <c r="BH180" i="2"/>
  <c r="BG180" i="2"/>
  <c r="BF180" i="2"/>
  <c r="T180" i="2"/>
  <c r="R180" i="2"/>
  <c r="P180" i="2"/>
  <c r="BK180" i="2"/>
  <c r="J180" i="2"/>
  <c r="BE180" i="2" s="1"/>
  <c r="BI179" i="2"/>
  <c r="BH179" i="2"/>
  <c r="BG179" i="2"/>
  <c r="BF179" i="2"/>
  <c r="T179" i="2"/>
  <c r="R179" i="2"/>
  <c r="P179" i="2"/>
  <c r="BK179" i="2"/>
  <c r="J179" i="2"/>
  <c r="BE179" i="2"/>
  <c r="BI178" i="2"/>
  <c r="BH178" i="2"/>
  <c r="BG178" i="2"/>
  <c r="BF178" i="2"/>
  <c r="T178" i="2"/>
  <c r="R178" i="2"/>
  <c r="P178" i="2"/>
  <c r="BK178" i="2"/>
  <c r="J178" i="2"/>
  <c r="BE178" i="2" s="1"/>
  <c r="BI176" i="2"/>
  <c r="BH176" i="2"/>
  <c r="BG176" i="2"/>
  <c r="BF176" i="2"/>
  <c r="T176" i="2"/>
  <c r="R176" i="2"/>
  <c r="P176" i="2"/>
  <c r="BK176" i="2"/>
  <c r="J176" i="2"/>
  <c r="BE176" i="2"/>
  <c r="BI175" i="2"/>
  <c r="BH175" i="2"/>
  <c r="BG175" i="2"/>
  <c r="BF175" i="2"/>
  <c r="T175" i="2"/>
  <c r="R175" i="2"/>
  <c r="P175" i="2"/>
  <c r="BK175" i="2"/>
  <c r="J175" i="2"/>
  <c r="BE175" i="2" s="1"/>
  <c r="BI174" i="2"/>
  <c r="BH174" i="2"/>
  <c r="BG174" i="2"/>
  <c r="BF174" i="2"/>
  <c r="T174" i="2"/>
  <c r="R174" i="2"/>
  <c r="P174" i="2"/>
  <c r="BK174" i="2"/>
  <c r="J174" i="2"/>
  <c r="BE174" i="2"/>
  <c r="BI173" i="2"/>
  <c r="BH173" i="2"/>
  <c r="BG173" i="2"/>
  <c r="BF173" i="2"/>
  <c r="T173" i="2"/>
  <c r="R173" i="2"/>
  <c r="P173" i="2"/>
  <c r="BK173" i="2"/>
  <c r="J173" i="2"/>
  <c r="BE173" i="2" s="1"/>
  <c r="BI172" i="2"/>
  <c r="BH172" i="2"/>
  <c r="BG172" i="2"/>
  <c r="BF172" i="2"/>
  <c r="T172" i="2"/>
  <c r="R172" i="2"/>
  <c r="P172" i="2"/>
  <c r="BK172" i="2"/>
  <c r="J172" i="2"/>
  <c r="BE172" i="2"/>
  <c r="BI171" i="2"/>
  <c r="BH171" i="2"/>
  <c r="BG171" i="2"/>
  <c r="BF171" i="2"/>
  <c r="T171" i="2"/>
  <c r="R171" i="2"/>
  <c r="P171" i="2"/>
  <c r="BK171" i="2"/>
  <c r="J171" i="2"/>
  <c r="BE171" i="2" s="1"/>
  <c r="BI170" i="2"/>
  <c r="BH170" i="2"/>
  <c r="BG170" i="2"/>
  <c r="BF170" i="2"/>
  <c r="T170" i="2"/>
  <c r="R170" i="2"/>
  <c r="P170" i="2"/>
  <c r="BK170" i="2"/>
  <c r="J170" i="2"/>
  <c r="BE170" i="2"/>
  <c r="BI169" i="2"/>
  <c r="BH169" i="2"/>
  <c r="BG169" i="2"/>
  <c r="BF169" i="2"/>
  <c r="T169" i="2"/>
  <c r="T168" i="2" s="1"/>
  <c r="T167" i="2" s="1"/>
  <c r="R169" i="2"/>
  <c r="P169" i="2"/>
  <c r="P168" i="2"/>
  <c r="BK169" i="2"/>
  <c r="BK168" i="2" s="1"/>
  <c r="J169" i="2"/>
  <c r="BE169" i="2"/>
  <c r="BI166" i="2"/>
  <c r="BH166" i="2"/>
  <c r="BG166" i="2"/>
  <c r="BF166" i="2"/>
  <c r="T166" i="2"/>
  <c r="R166" i="2"/>
  <c r="P166" i="2"/>
  <c r="BK166" i="2"/>
  <c r="J166" i="2"/>
  <c r="BE166" i="2"/>
  <c r="BI165" i="2"/>
  <c r="BH165" i="2"/>
  <c r="BG165" i="2"/>
  <c r="BF165" i="2"/>
  <c r="T165" i="2"/>
  <c r="R165" i="2"/>
  <c r="P165" i="2"/>
  <c r="BK165" i="2"/>
  <c r="J165" i="2"/>
  <c r="BE165" i="2" s="1"/>
  <c r="BI164" i="2"/>
  <c r="BH164" i="2"/>
  <c r="BG164" i="2"/>
  <c r="BF164" i="2"/>
  <c r="T164" i="2"/>
  <c r="R164" i="2"/>
  <c r="P164" i="2"/>
  <c r="BK164" i="2"/>
  <c r="J164" i="2"/>
  <c r="BE164" i="2"/>
  <c r="BI163" i="2"/>
  <c r="BH163" i="2"/>
  <c r="BG163" i="2"/>
  <c r="BF163" i="2"/>
  <c r="T163" i="2"/>
  <c r="R163" i="2"/>
  <c r="P163" i="2"/>
  <c r="BK163" i="2"/>
  <c r="J163" i="2"/>
  <c r="BE163" i="2" s="1"/>
  <c r="BI162" i="2"/>
  <c r="BH162" i="2"/>
  <c r="BG162" i="2"/>
  <c r="BF162" i="2"/>
  <c r="T162" i="2"/>
  <c r="R162" i="2"/>
  <c r="P162" i="2"/>
  <c r="BK162" i="2"/>
  <c r="J162" i="2"/>
  <c r="BE162" i="2"/>
  <c r="BI161" i="2"/>
  <c r="BH161" i="2"/>
  <c r="BG161" i="2"/>
  <c r="BF161" i="2"/>
  <c r="T161" i="2"/>
  <c r="R161" i="2"/>
  <c r="P161" i="2"/>
  <c r="BK161" i="2"/>
  <c r="J161" i="2"/>
  <c r="BE161" i="2" s="1"/>
  <c r="BI160" i="2"/>
  <c r="BH160" i="2"/>
  <c r="BG160" i="2"/>
  <c r="BF160" i="2"/>
  <c r="T160" i="2"/>
  <c r="T159" i="2"/>
  <c r="R160" i="2"/>
  <c r="P160" i="2"/>
  <c r="P159" i="2"/>
  <c r="BK160" i="2"/>
  <c r="J160" i="2"/>
  <c r="BE160" i="2" s="1"/>
  <c r="BI158" i="2"/>
  <c r="BH158" i="2"/>
  <c r="BG158" i="2"/>
  <c r="BF158" i="2"/>
  <c r="T158" i="2"/>
  <c r="R158" i="2"/>
  <c r="P158" i="2"/>
  <c r="BK158" i="2"/>
  <c r="J158" i="2"/>
  <c r="BE158" i="2"/>
  <c r="BI157" i="2"/>
  <c r="BH157" i="2"/>
  <c r="BG157" i="2"/>
  <c r="BF157" i="2"/>
  <c r="T157" i="2"/>
  <c r="R157" i="2"/>
  <c r="P157" i="2"/>
  <c r="BK157" i="2"/>
  <c r="J157" i="2"/>
  <c r="BE157" i="2" s="1"/>
  <c r="BI156" i="2"/>
  <c r="BH156" i="2"/>
  <c r="BG156" i="2"/>
  <c r="BF156" i="2"/>
  <c r="T156" i="2"/>
  <c r="R156" i="2"/>
  <c r="P156" i="2"/>
  <c r="BK156" i="2"/>
  <c r="J156" i="2"/>
  <c r="BE156" i="2"/>
  <c r="BI155" i="2"/>
  <c r="BH155" i="2"/>
  <c r="BG155" i="2"/>
  <c r="BF155" i="2"/>
  <c r="T155" i="2"/>
  <c r="T154" i="2" s="1"/>
  <c r="R155" i="2"/>
  <c r="P155" i="2"/>
  <c r="P154" i="2" s="1"/>
  <c r="BK155" i="2"/>
  <c r="J155" i="2"/>
  <c r="BE155" i="2" s="1"/>
  <c r="BI153" i="2"/>
  <c r="BH153" i="2"/>
  <c r="BG153" i="2"/>
  <c r="BF153" i="2"/>
  <c r="T153" i="2"/>
  <c r="R153" i="2"/>
  <c r="P153" i="2"/>
  <c r="BK153" i="2"/>
  <c r="J153" i="2"/>
  <c r="BE153" i="2" s="1"/>
  <c r="BI152" i="2"/>
  <c r="BH152" i="2"/>
  <c r="BG152" i="2"/>
  <c r="BF152" i="2"/>
  <c r="T152" i="2"/>
  <c r="R152" i="2"/>
  <c r="P152" i="2"/>
  <c r="BK152" i="2"/>
  <c r="J152" i="2"/>
  <c r="BE152" i="2"/>
  <c r="BI151" i="2"/>
  <c r="BH151" i="2"/>
  <c r="BG151" i="2"/>
  <c r="BF151" i="2"/>
  <c r="T151" i="2"/>
  <c r="R151" i="2"/>
  <c r="P151" i="2"/>
  <c r="BK151" i="2"/>
  <c r="J151" i="2"/>
  <c r="BE151" i="2" s="1"/>
  <c r="BI150" i="2"/>
  <c r="BH150" i="2"/>
  <c r="BG150" i="2"/>
  <c r="BF150" i="2"/>
  <c r="T150" i="2"/>
  <c r="R150" i="2"/>
  <c r="P150" i="2"/>
  <c r="BK150" i="2"/>
  <c r="J150" i="2"/>
  <c r="BE150" i="2"/>
  <c r="BI149" i="2"/>
  <c r="BH149" i="2"/>
  <c r="BG149" i="2"/>
  <c r="BF149" i="2"/>
  <c r="T149" i="2"/>
  <c r="R149" i="2"/>
  <c r="P149" i="2"/>
  <c r="BK149" i="2"/>
  <c r="J149" i="2"/>
  <c r="BE149" i="2" s="1"/>
  <c r="BI148" i="2"/>
  <c r="BH148" i="2"/>
  <c r="BG148" i="2"/>
  <c r="BF148" i="2"/>
  <c r="T148" i="2"/>
  <c r="R148" i="2"/>
  <c r="P148" i="2"/>
  <c r="BK148" i="2"/>
  <c r="J148" i="2"/>
  <c r="BE148" i="2"/>
  <c r="BI147" i="2"/>
  <c r="BH147" i="2"/>
  <c r="BG147" i="2"/>
  <c r="BF147" i="2"/>
  <c r="T147" i="2"/>
  <c r="R147" i="2"/>
  <c r="P147" i="2"/>
  <c r="BK147" i="2"/>
  <c r="J147" i="2"/>
  <c r="BE147" i="2" s="1"/>
  <c r="BI146" i="2"/>
  <c r="BH146" i="2"/>
  <c r="BG146" i="2"/>
  <c r="BF146" i="2"/>
  <c r="T146" i="2"/>
  <c r="R146" i="2"/>
  <c r="P146" i="2"/>
  <c r="BK146" i="2"/>
  <c r="J146" i="2"/>
  <c r="BE146" i="2"/>
  <c r="BI145" i="2"/>
  <c r="BH145" i="2"/>
  <c r="BG145" i="2"/>
  <c r="BF145" i="2"/>
  <c r="T145" i="2"/>
  <c r="R145" i="2"/>
  <c r="P145" i="2"/>
  <c r="BK145" i="2"/>
  <c r="J145" i="2"/>
  <c r="BE145" i="2" s="1"/>
  <c r="BI144" i="2"/>
  <c r="BH144" i="2"/>
  <c r="BG144" i="2"/>
  <c r="BF144" i="2"/>
  <c r="T144" i="2"/>
  <c r="R144" i="2"/>
  <c r="P144" i="2"/>
  <c r="BK144" i="2"/>
  <c r="J144" i="2"/>
  <c r="BE144" i="2"/>
  <c r="BI143" i="2"/>
  <c r="BH143" i="2"/>
  <c r="BG143" i="2"/>
  <c r="BF143" i="2"/>
  <c r="T143" i="2"/>
  <c r="R143" i="2"/>
  <c r="P143" i="2"/>
  <c r="BK143" i="2"/>
  <c r="J143" i="2"/>
  <c r="BE143" i="2" s="1"/>
  <c r="BI142" i="2"/>
  <c r="BH142" i="2"/>
  <c r="BG142" i="2"/>
  <c r="BF142" i="2"/>
  <c r="T142" i="2"/>
  <c r="R142" i="2"/>
  <c r="P142" i="2"/>
  <c r="BK142" i="2"/>
  <c r="J142" i="2"/>
  <c r="BE142" i="2"/>
  <c r="BI141" i="2"/>
  <c r="BH141" i="2"/>
  <c r="BG141" i="2"/>
  <c r="BF141" i="2"/>
  <c r="T141" i="2"/>
  <c r="R141" i="2"/>
  <c r="P141" i="2"/>
  <c r="BK141" i="2"/>
  <c r="J141" i="2"/>
  <c r="BE141" i="2" s="1"/>
  <c r="BI140" i="2"/>
  <c r="BH140" i="2"/>
  <c r="BG140" i="2"/>
  <c r="BF140" i="2"/>
  <c r="T140" i="2"/>
  <c r="R140" i="2"/>
  <c r="P140" i="2"/>
  <c r="BK140" i="2"/>
  <c r="J140" i="2"/>
  <c r="BE140" i="2"/>
  <c r="BI139" i="2"/>
  <c r="BH139" i="2"/>
  <c r="BG139" i="2"/>
  <c r="BF139" i="2"/>
  <c r="T139" i="2"/>
  <c r="R139" i="2"/>
  <c r="P139" i="2"/>
  <c r="BK139" i="2"/>
  <c r="J139" i="2"/>
  <c r="BE139" i="2" s="1"/>
  <c r="BI138" i="2"/>
  <c r="BH138" i="2"/>
  <c r="BG138" i="2"/>
  <c r="BF138" i="2"/>
  <c r="T138" i="2"/>
  <c r="R138" i="2"/>
  <c r="P138" i="2"/>
  <c r="BK138" i="2"/>
  <c r="J138" i="2"/>
  <c r="BE138" i="2"/>
  <c r="BI137" i="2"/>
  <c r="BH137" i="2"/>
  <c r="BG137" i="2"/>
  <c r="BF137" i="2"/>
  <c r="T137" i="2"/>
  <c r="R137" i="2"/>
  <c r="P137" i="2"/>
  <c r="BK137" i="2"/>
  <c r="J137" i="2"/>
  <c r="BE137" i="2" s="1"/>
  <c r="BI136" i="2"/>
  <c r="BH136" i="2"/>
  <c r="BG136" i="2"/>
  <c r="BF136" i="2"/>
  <c r="T136" i="2"/>
  <c r="R136" i="2"/>
  <c r="P136" i="2"/>
  <c r="BK136" i="2"/>
  <c r="J136" i="2"/>
  <c r="BE136" i="2"/>
  <c r="BI135" i="2"/>
  <c r="BH135" i="2"/>
  <c r="BG135" i="2"/>
  <c r="BF135" i="2"/>
  <c r="T135" i="2"/>
  <c r="R135" i="2"/>
  <c r="P135" i="2"/>
  <c r="BK135" i="2"/>
  <c r="J135" i="2"/>
  <c r="BE135" i="2" s="1"/>
  <c r="BI134" i="2"/>
  <c r="BH134" i="2"/>
  <c r="BG134" i="2"/>
  <c r="BF134" i="2"/>
  <c r="T134" i="2"/>
  <c r="R134" i="2"/>
  <c r="P134" i="2"/>
  <c r="BK134" i="2"/>
  <c r="J134" i="2"/>
  <c r="BE134" i="2"/>
  <c r="BI133" i="2"/>
  <c r="BH133" i="2"/>
  <c r="BG133" i="2"/>
  <c r="BF133" i="2"/>
  <c r="T133" i="2"/>
  <c r="R133" i="2"/>
  <c r="P133" i="2"/>
  <c r="BK133" i="2"/>
  <c r="J133" i="2"/>
  <c r="BE133" i="2" s="1"/>
  <c r="BI132" i="2"/>
  <c r="BH132" i="2"/>
  <c r="BG132" i="2"/>
  <c r="BF132" i="2"/>
  <c r="T132" i="2"/>
  <c r="R132" i="2"/>
  <c r="P132" i="2"/>
  <c r="BK132" i="2"/>
  <c r="J132" i="2"/>
  <c r="BE132" i="2"/>
  <c r="BI131" i="2"/>
  <c r="BH131" i="2"/>
  <c r="BG131" i="2"/>
  <c r="BF131" i="2"/>
  <c r="T131" i="2"/>
  <c r="R131" i="2"/>
  <c r="P131" i="2"/>
  <c r="BK131" i="2"/>
  <c r="J131" i="2"/>
  <c r="BE131" i="2" s="1"/>
  <c r="BI130" i="2"/>
  <c r="BH130" i="2"/>
  <c r="BG130" i="2"/>
  <c r="BF130" i="2"/>
  <c r="T130" i="2"/>
  <c r="R130" i="2"/>
  <c r="P130" i="2"/>
  <c r="BK130" i="2"/>
  <c r="J130" i="2"/>
  <c r="BE130" i="2"/>
  <c r="BI129" i="2"/>
  <c r="BH129" i="2"/>
  <c r="BG129" i="2"/>
  <c r="BF129" i="2"/>
  <c r="T129" i="2"/>
  <c r="R129" i="2"/>
  <c r="P129" i="2"/>
  <c r="BK129" i="2"/>
  <c r="J129" i="2"/>
  <c r="BE129" i="2" s="1"/>
  <c r="BI128" i="2"/>
  <c r="BH128" i="2"/>
  <c r="BG128" i="2"/>
  <c r="BF128" i="2"/>
  <c r="T128" i="2"/>
  <c r="R128" i="2"/>
  <c r="P128" i="2"/>
  <c r="BK128" i="2"/>
  <c r="J128" i="2"/>
  <c r="BE128" i="2"/>
  <c r="BI127" i="2"/>
  <c r="BH127" i="2"/>
  <c r="BG127" i="2"/>
  <c r="BF127" i="2"/>
  <c r="T127" i="2"/>
  <c r="R127" i="2"/>
  <c r="P127" i="2"/>
  <c r="BK127" i="2"/>
  <c r="J127" i="2"/>
  <c r="BE127" i="2" s="1"/>
  <c r="BI126" i="2"/>
  <c r="BH126" i="2"/>
  <c r="BG126" i="2"/>
  <c r="BF126" i="2"/>
  <c r="T126" i="2"/>
  <c r="R126" i="2"/>
  <c r="P126" i="2"/>
  <c r="BK126" i="2"/>
  <c r="J126" i="2"/>
  <c r="BE126" i="2"/>
  <c r="BI125" i="2"/>
  <c r="BH125" i="2"/>
  <c r="BG125" i="2"/>
  <c r="BF125" i="2"/>
  <c r="T125" i="2"/>
  <c r="R125" i="2"/>
  <c r="P125" i="2"/>
  <c r="BK125" i="2"/>
  <c r="J125" i="2"/>
  <c r="BE125" i="2" s="1"/>
  <c r="BI124" i="2"/>
  <c r="BH124" i="2"/>
  <c r="BG124" i="2"/>
  <c r="BF124" i="2"/>
  <c r="T124" i="2"/>
  <c r="R124" i="2"/>
  <c r="P124" i="2"/>
  <c r="BK124" i="2"/>
  <c r="J124" i="2"/>
  <c r="BE124" i="2" s="1"/>
  <c r="BI123" i="2"/>
  <c r="BH123" i="2"/>
  <c r="BG123" i="2"/>
  <c r="BF123" i="2"/>
  <c r="T123" i="2"/>
  <c r="R123" i="2"/>
  <c r="P123" i="2"/>
  <c r="BK123" i="2"/>
  <c r="J123" i="2"/>
  <c r="BE123" i="2" s="1"/>
  <c r="BI122" i="2"/>
  <c r="BH122" i="2"/>
  <c r="BG122" i="2"/>
  <c r="BF122" i="2"/>
  <c r="T122" i="2"/>
  <c r="R122" i="2"/>
  <c r="P122" i="2"/>
  <c r="BK122" i="2"/>
  <c r="J122" i="2"/>
  <c r="BE122" i="2"/>
  <c r="BI121" i="2"/>
  <c r="BH121" i="2"/>
  <c r="BG121" i="2"/>
  <c r="BF121" i="2"/>
  <c r="T121" i="2"/>
  <c r="R121" i="2"/>
  <c r="P121" i="2"/>
  <c r="BK121" i="2"/>
  <c r="J121" i="2"/>
  <c r="BE121" i="2" s="1"/>
  <c r="BI120" i="2"/>
  <c r="BH120" i="2"/>
  <c r="BG120" i="2"/>
  <c r="BF120" i="2"/>
  <c r="T120" i="2"/>
  <c r="R120" i="2"/>
  <c r="P120" i="2"/>
  <c r="BK120" i="2"/>
  <c r="J120" i="2"/>
  <c r="BE120" i="2"/>
  <c r="BI119" i="2"/>
  <c r="BH119" i="2"/>
  <c r="BG119" i="2"/>
  <c r="BF119" i="2"/>
  <c r="T119" i="2"/>
  <c r="R119" i="2"/>
  <c r="P119" i="2"/>
  <c r="BK119" i="2"/>
  <c r="J119" i="2"/>
  <c r="BE119" i="2" s="1"/>
  <c r="BI118" i="2"/>
  <c r="BH118" i="2"/>
  <c r="BG118" i="2"/>
  <c r="BF118" i="2"/>
  <c r="T118" i="2"/>
  <c r="R118" i="2"/>
  <c r="P118" i="2"/>
  <c r="BK118" i="2"/>
  <c r="J118" i="2"/>
  <c r="BE118" i="2"/>
  <c r="BI117" i="2"/>
  <c r="BH117" i="2"/>
  <c r="BG117" i="2"/>
  <c r="BF117" i="2"/>
  <c r="T117" i="2"/>
  <c r="R117" i="2"/>
  <c r="P117" i="2"/>
  <c r="BK117" i="2"/>
  <c r="J117" i="2"/>
  <c r="BE117" i="2" s="1"/>
  <c r="BI116" i="2"/>
  <c r="BH116" i="2"/>
  <c r="BG116" i="2"/>
  <c r="BF116" i="2"/>
  <c r="T116" i="2"/>
  <c r="R116" i="2"/>
  <c r="P116" i="2"/>
  <c r="BK116" i="2"/>
  <c r="J116" i="2"/>
  <c r="BE116" i="2" s="1"/>
  <c r="BI115" i="2"/>
  <c r="BH115" i="2"/>
  <c r="BG115" i="2"/>
  <c r="BF115" i="2"/>
  <c r="T115" i="2"/>
  <c r="R115" i="2"/>
  <c r="P115" i="2"/>
  <c r="BK115" i="2"/>
  <c r="J115" i="2"/>
  <c r="BE115" i="2" s="1"/>
  <c r="BI114" i="2"/>
  <c r="BH114" i="2"/>
  <c r="BG114" i="2"/>
  <c r="BF114" i="2"/>
  <c r="T114" i="2"/>
  <c r="R114" i="2"/>
  <c r="P114" i="2"/>
  <c r="BK114" i="2"/>
  <c r="J114" i="2"/>
  <c r="BE114" i="2"/>
  <c r="BI113" i="2"/>
  <c r="BH113" i="2"/>
  <c r="BG113" i="2"/>
  <c r="BF113" i="2"/>
  <c r="T113" i="2"/>
  <c r="R113" i="2"/>
  <c r="P113" i="2"/>
  <c r="BK113" i="2"/>
  <c r="J113" i="2"/>
  <c r="BE113" i="2" s="1"/>
  <c r="BI112" i="2"/>
  <c r="BH112" i="2"/>
  <c r="BG112" i="2"/>
  <c r="F37" i="2" s="1"/>
  <c r="BB56" i="1" s="1"/>
  <c r="BB55" i="1" s="1"/>
  <c r="BF112" i="2"/>
  <c r="T112" i="2"/>
  <c r="R112" i="2"/>
  <c r="R105" i="2" s="1"/>
  <c r="P112" i="2"/>
  <c r="BK112" i="2"/>
  <c r="J112" i="2"/>
  <c r="BE112" i="2"/>
  <c r="BI111" i="2"/>
  <c r="BH111" i="2"/>
  <c r="BG111" i="2"/>
  <c r="BF111" i="2"/>
  <c r="J36" i="2" s="1"/>
  <c r="AW56" i="1" s="1"/>
  <c r="T111" i="2"/>
  <c r="R111" i="2"/>
  <c r="P111" i="2"/>
  <c r="BK111" i="2"/>
  <c r="J111" i="2"/>
  <c r="BE111" i="2" s="1"/>
  <c r="BI110" i="2"/>
  <c r="BH110" i="2"/>
  <c r="BG110" i="2"/>
  <c r="BF110" i="2"/>
  <c r="T110" i="2"/>
  <c r="R110" i="2"/>
  <c r="P110" i="2"/>
  <c r="BK110" i="2"/>
  <c r="J110" i="2"/>
  <c r="BE110" i="2"/>
  <c r="BI109" i="2"/>
  <c r="BH109" i="2"/>
  <c r="BG109" i="2"/>
  <c r="BF109" i="2"/>
  <c r="T109" i="2"/>
  <c r="R109" i="2"/>
  <c r="P109" i="2"/>
  <c r="BK109" i="2"/>
  <c r="J109" i="2"/>
  <c r="BE109" i="2" s="1"/>
  <c r="BI108" i="2"/>
  <c r="BH108" i="2"/>
  <c r="BG108" i="2"/>
  <c r="BF108" i="2"/>
  <c r="T108" i="2"/>
  <c r="T105" i="2" s="1"/>
  <c r="R108" i="2"/>
  <c r="P108" i="2"/>
  <c r="BK108" i="2"/>
  <c r="J108" i="2"/>
  <c r="BE108" i="2" s="1"/>
  <c r="J35" i="2" s="1"/>
  <c r="AV56" i="1" s="1"/>
  <c r="AT56" i="1" s="1"/>
  <c r="BI106" i="2"/>
  <c r="BH106" i="2"/>
  <c r="F38" i="2" s="1"/>
  <c r="BC56" i="1" s="1"/>
  <c r="BC55" i="1" s="1"/>
  <c r="BG106" i="2"/>
  <c r="BF106" i="2"/>
  <c r="F36" i="2"/>
  <c r="BA56" i="1" s="1"/>
  <c r="T106" i="2"/>
  <c r="R106" i="2"/>
  <c r="P106" i="2"/>
  <c r="BK106" i="2"/>
  <c r="J106" i="2"/>
  <c r="BE106" i="2"/>
  <c r="J101" i="2"/>
  <c r="F98" i="2"/>
  <c r="E96" i="2"/>
  <c r="J59" i="2"/>
  <c r="F56" i="2"/>
  <c r="E54" i="2"/>
  <c r="J23" i="2"/>
  <c r="E23" i="2"/>
  <c r="J100" i="2" s="1"/>
  <c r="J22" i="2"/>
  <c r="J20" i="2"/>
  <c r="E20" i="2"/>
  <c r="F101" i="2"/>
  <c r="F59" i="2"/>
  <c r="J19" i="2"/>
  <c r="J17" i="2"/>
  <c r="E17" i="2"/>
  <c r="F100" i="2"/>
  <c r="F58" i="2"/>
  <c r="J16" i="2"/>
  <c r="J14" i="2"/>
  <c r="J98" i="2"/>
  <c r="J56" i="2"/>
  <c r="E7" i="2"/>
  <c r="E92" i="2"/>
  <c r="E50" i="2"/>
  <c r="AS55" i="1"/>
  <c r="AS54" i="1"/>
  <c r="L50" i="1"/>
  <c r="AM50" i="1"/>
  <c r="AM49" i="1"/>
  <c r="L49" i="1"/>
  <c r="AM47" i="1"/>
  <c r="L47" i="1"/>
  <c r="L45" i="1"/>
  <c r="L44" i="1"/>
  <c r="AY55" i="1" l="1"/>
  <c r="BC54" i="1"/>
  <c r="BB54" i="1"/>
  <c r="AX55" i="1"/>
  <c r="T104" i="2"/>
  <c r="F35" i="2"/>
  <c r="AZ56" i="1" s="1"/>
  <c r="BK318" i="2"/>
  <c r="J318" i="2" s="1"/>
  <c r="J75" i="2" s="1"/>
  <c r="J320" i="2"/>
  <c r="J76" i="2" s="1"/>
  <c r="R159" i="2"/>
  <c r="R154" i="2" s="1"/>
  <c r="R104" i="2" s="1"/>
  <c r="P167" i="2"/>
  <c r="BK299" i="2"/>
  <c r="J299" i="2" s="1"/>
  <c r="J74" i="2" s="1"/>
  <c r="R299" i="2"/>
  <c r="T367" i="2"/>
  <c r="J58" i="2"/>
  <c r="BK105" i="2"/>
  <c r="F39" i="2"/>
  <c r="BD56" i="1" s="1"/>
  <c r="BD55" i="1" s="1"/>
  <c r="BD54" i="1" s="1"/>
  <c r="W33" i="1" s="1"/>
  <c r="BK159" i="2"/>
  <c r="R199" i="2"/>
  <c r="R367" i="2"/>
  <c r="P105" i="2"/>
  <c r="J168" i="2"/>
  <c r="J68" i="2" s="1"/>
  <c r="R168" i="2"/>
  <c r="R167" i="2" s="1"/>
  <c r="BK199" i="2"/>
  <c r="J199" i="2" s="1"/>
  <c r="J69" i="2" s="1"/>
  <c r="R370" i="2"/>
  <c r="P370" i="2"/>
  <c r="P367" i="2" s="1"/>
  <c r="J98" i="3"/>
  <c r="J65" i="3" s="1"/>
  <c r="BK97" i="3"/>
  <c r="BK370" i="2"/>
  <c r="R395" i="2"/>
  <c r="P96" i="3"/>
  <c r="AU57" i="1" s="1"/>
  <c r="J113" i="3"/>
  <c r="J67" i="3" s="1"/>
  <c r="BK112" i="3"/>
  <c r="J112" i="3" s="1"/>
  <c r="J66" i="3" s="1"/>
  <c r="BK88" i="4"/>
  <c r="J88" i="4" s="1"/>
  <c r="J89" i="4"/>
  <c r="J64" i="4" s="1"/>
  <c r="T350" i="2"/>
  <c r="BK395" i="2"/>
  <c r="J395" i="2" s="1"/>
  <c r="J82" i="2" s="1"/>
  <c r="P350" i="2"/>
  <c r="F35" i="3"/>
  <c r="AZ57" i="1" s="1"/>
  <c r="J35" i="3"/>
  <c r="AV57" i="1" s="1"/>
  <c r="AT57" i="1" s="1"/>
  <c r="R96" i="3"/>
  <c r="F35" i="4"/>
  <c r="AZ58" i="1" s="1"/>
  <c r="F36" i="3"/>
  <c r="BA57" i="1" s="1"/>
  <c r="BA55" i="1" s="1"/>
  <c r="J35" i="4"/>
  <c r="AV58" i="1" s="1"/>
  <c r="J36" i="4"/>
  <c r="AW58" i="1" s="1"/>
  <c r="J58" i="3"/>
  <c r="J58" i="4"/>
  <c r="AW55" i="1" l="1"/>
  <c r="BA54" i="1"/>
  <c r="J159" i="2"/>
  <c r="J66" i="2" s="1"/>
  <c r="BK154" i="2"/>
  <c r="J154" i="2" s="1"/>
  <c r="J65" i="2" s="1"/>
  <c r="BK167" i="2"/>
  <c r="J167" i="2" s="1"/>
  <c r="J67" i="2" s="1"/>
  <c r="AT58" i="1"/>
  <c r="P104" i="2"/>
  <c r="AU56" i="1" s="1"/>
  <c r="AU55" i="1" s="1"/>
  <c r="AU54" i="1" s="1"/>
  <c r="AZ55" i="1"/>
  <c r="J97" i="3"/>
  <c r="J64" i="3" s="1"/>
  <c r="BK96" i="3"/>
  <c r="J96" i="3" s="1"/>
  <c r="J105" i="2"/>
  <c r="J64" i="2" s="1"/>
  <c r="AY54" i="1"/>
  <c r="W32" i="1"/>
  <c r="J63" i="4"/>
  <c r="J32" i="4"/>
  <c r="J370" i="2"/>
  <c r="J81" i="2" s="1"/>
  <c r="BK367" i="2"/>
  <c r="J367" i="2" s="1"/>
  <c r="J80" i="2" s="1"/>
  <c r="W31" i="1"/>
  <c r="AX54" i="1"/>
  <c r="J63" i="3" l="1"/>
  <c r="J32" i="3"/>
  <c r="AW54" i="1"/>
  <c r="AK30" i="1" s="1"/>
  <c r="W30" i="1"/>
  <c r="AG58" i="1"/>
  <c r="AN58" i="1" s="1"/>
  <c r="J41" i="4"/>
  <c r="BK104" i="2"/>
  <c r="J104" i="2" s="1"/>
  <c r="AZ54" i="1"/>
  <c r="AV55" i="1"/>
  <c r="AT55" i="1" s="1"/>
  <c r="J63" i="2" l="1"/>
  <c r="J32" i="2"/>
  <c r="J41" i="3"/>
  <c r="AG57" i="1"/>
  <c r="AN57" i="1" s="1"/>
  <c r="W29" i="1"/>
  <c r="AV54" i="1"/>
  <c r="AT54" i="1" l="1"/>
  <c r="AK29" i="1"/>
  <c r="J41" i="2"/>
  <c r="AG56" i="1"/>
  <c r="AG55" i="1" l="1"/>
  <c r="AN56" i="1"/>
  <c r="AN55" i="1" l="1"/>
  <c r="AG54" i="1"/>
  <c r="AK26" i="1" l="1"/>
  <c r="AK35" i="1" s="1"/>
  <c r="AN54" i="1"/>
</calcChain>
</file>

<file path=xl/sharedStrings.xml><?xml version="1.0" encoding="utf-8"?>
<sst xmlns="http://schemas.openxmlformats.org/spreadsheetml/2006/main" count="13987" uniqueCount="3385">
  <si>
    <t>Export Komplet</t>
  </si>
  <si>
    <t>VZ</t>
  </si>
  <si>
    <t>2.0</t>
  </si>
  <si>
    <t>ZAMOK</t>
  </si>
  <si>
    <t>False</t>
  </si>
  <si>
    <t>{d5122918-ce3a-4cdc-a989-c9589cae9fe3}</t>
  </si>
  <si>
    <t>0,01</t>
  </si>
  <si>
    <t>21</t>
  </si>
  <si>
    <t>15</t>
  </si>
  <si>
    <t>REKAPITULACE ZAKÁZKY</t>
  </si>
  <si>
    <t>v ---  níže se nacházejí doplnkové a pomocné údaje k sestavám  --- v</t>
  </si>
  <si>
    <t>Návod na vyplnění</t>
  </si>
  <si>
    <t>0,001</t>
  </si>
  <si>
    <t>Kód:</t>
  </si>
  <si>
    <t>RD_001-2</t>
  </si>
  <si>
    <t>Měnit lze pouze buňky se žlutým podbarvením!_x000D_
_x000D_
1) v Rekapitulaci zakázky vyplňte údaje o Uchazeči (přenesou se do ostatních sestav i v jiných listech)_x000D_
_x000D_
2) na vybraných listech vyplňte v sestavě Soupis prací ceny u položek</t>
  </si>
  <si>
    <t>Zakázka:</t>
  </si>
  <si>
    <t>Údržba, opravy a odstraňování závad u SSZT HK 2020 - 2021</t>
  </si>
  <si>
    <t>KSO:</t>
  </si>
  <si>
    <t>824</t>
  </si>
  <si>
    <t>CC-CZ:</t>
  </si>
  <si>
    <t>21219</t>
  </si>
  <si>
    <t>Místo:</t>
  </si>
  <si>
    <t>obvod SSZT HK</t>
  </si>
  <si>
    <t>Datum:</t>
  </si>
  <si>
    <t>11. 12. 2019</t>
  </si>
  <si>
    <t>CZ-CPV:</t>
  </si>
  <si>
    <t>50220000-3</t>
  </si>
  <si>
    <t>CZ-CPA:</t>
  </si>
  <si>
    <t>42.12.10</t>
  </si>
  <si>
    <t>Zadavatel:</t>
  </si>
  <si>
    <t>IČ:</t>
  </si>
  <si>
    <t/>
  </si>
  <si>
    <t>0,1</t>
  </si>
  <si>
    <t xml:space="preserve"> </t>
  </si>
  <si>
    <t>DIČ:</t>
  </si>
  <si>
    <t>Uchazeč:</t>
  </si>
  <si>
    <t>Vyplň údaj</t>
  </si>
  <si>
    <t>Projektant:</t>
  </si>
  <si>
    <t>True</t>
  </si>
  <si>
    <t>Zpracovatel:</t>
  </si>
  <si>
    <t>Poznámka:</t>
  </si>
  <si>
    <t>Soupis prací je sestaven s využitím Cenové soustavy ÚOŽI a ÚRS. Položky, které pochází z cenové soustavy ÚOŽI, jsou ve sloupci 'Cenová soustava' označeny popisem 'ÚOŽI' a  položky, které pochází z cenové soustavy ÚRS, jsou ve sloupci 'Cenová soustava' označeny popisem'CS ÚRS'a úrovní příslušného kalendářního pololetí. škeré další informace vymezující popis a podmínky použití těchto položek z Cenových soustav, které nejsou uvedeny přímo v soupisu prací, jsou neomezeně dálkově k dispozici na https://www.sfdi.cz/pravidla-metodiky-a-ceniky/cenove-databaze/ a na www.cs-urs.cz, sekce Cenové a technické podmínky.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</si>
  <si>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</si>
  <si>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</si>
  <si>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</si>
  <si>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</si>
  <si>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</si>
  <si>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</si>
  <si>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</si>
  <si>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</si>
  <si>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</si>
  <si>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</si>
  <si>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</si>
  <si>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</si>
  <si>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</si>
  <si>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ZAKÁZKY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</si>
  <si>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</si>
  <si>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</si>
  <si>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</si>
  <si>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</si>
  <si>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</si>
  <si>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</si>
  <si>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</si>
  <si>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</si>
  <si>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</si>
  <si>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</si>
  <si>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</si>
  <si>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</si>
  <si>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</si>
  <si>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</si>
  <si>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</si>
  <si>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</si>
  <si>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</si>
  <si>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</si>
  <si>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zakázky celkem</t>
  </si>
  <si>
    <t>D</t>
  </si>
  <si>
    <t>0</t>
  </si>
  <si>
    <t>###NOIMPORT###</t>
  </si>
  <si>
    <t>IMPORT</t>
  </si>
  <si>
    <t>{00000000-0000-0000-0000-000000000000}</t>
  </si>
  <si>
    <t>PS_001</t>
  </si>
  <si>
    <t>Specifikace dílčích smluv s ceníkem</t>
  </si>
  <si>
    <t>ING</t>
  </si>
  <si>
    <t>1</t>
  </si>
  <si>
    <t>{b4e3ea1b-59a2-4894-ae0d-22293b9e370f}</t>
  </si>
  <si>
    <t>2</t>
  </si>
  <si>
    <t>/</t>
  </si>
  <si>
    <t>PS_01</t>
  </si>
  <si>
    <t>Zab.zař.</t>
  </si>
  <si>
    <t>Soupis</t>
  </si>
  <si>
    <t>{a2b6aa04-456c-483f-88f8-35f9a9fafd78}</t>
  </si>
  <si>
    <t>PS_02</t>
  </si>
  <si>
    <t>Zemní práce</t>
  </si>
  <si>
    <t>{4e20c6f1-6312-4832-a665-776a8b5a880b}</t>
  </si>
  <si>
    <t>PS_100</t>
  </si>
  <si>
    <t>VON</t>
  </si>
  <si>
    <t>{67e75f01-bbf9-4a30-aa6a-d7634670c221}</t>
  </si>
  <si>
    <t>KRYCÍ LIST SOUPISU PRACÍ</t>
  </si>
  <si>
    <t>Objekt:</t>
  </si>
  <si>
    <t>PS_001 - Specifikace dílčích smluv s ceníkem</t>
  </si>
  <si>
    <t>Soupis:</t>
  </si>
  <si>
    <t>PS_01 - Zab.zař.</t>
  </si>
  <si>
    <t>Lukáš Jiroudek</t>
  </si>
  <si>
    <t>REKAPITULACE ČLENĚNÍ SOUPISU PRACÍ</t>
  </si>
  <si>
    <t>Kód dílu - Popis</t>
  </si>
  <si>
    <t>Cena celkem [CZK]</t>
  </si>
  <si>
    <t>-1</t>
  </si>
  <si>
    <t>DEM - Demontáže</t>
  </si>
  <si>
    <t>DOM - Technologický domek</t>
  </si>
  <si>
    <t xml:space="preserve">    R_DC - Rozvaděč DC</t>
  </si>
  <si>
    <t>HSV - Práce a dodávky HSV</t>
  </si>
  <si>
    <t xml:space="preserve">    1 - Zemní práce</t>
  </si>
  <si>
    <t xml:space="preserve">    5 - Komunikace pozemní</t>
  </si>
  <si>
    <t>KAB - Kabelizace</t>
  </si>
  <si>
    <t>NAP - Napájení</t>
  </si>
  <si>
    <t>PN - Počítače náprav</t>
  </si>
  <si>
    <t>REV - Revize a zkoušky</t>
  </si>
  <si>
    <t>STOJ - Stojan zabezpečovacího zařízení</t>
  </si>
  <si>
    <t xml:space="preserve">    DIAG - Diagnostika</t>
  </si>
  <si>
    <t xml:space="preserve">      DIAG_01 - Diagnostika PZS v km 158,653</t>
  </si>
  <si>
    <t xml:space="preserve">      DIAG_03 - Diagnostika ŽST Blatno</t>
  </si>
  <si>
    <t>UPR_SW - Úprava adresného software</t>
  </si>
  <si>
    <t>VEN - Venkovní prvky</t>
  </si>
  <si>
    <t>M - Práce a dodávky M</t>
  </si>
  <si>
    <t xml:space="preserve">    46-M -  Zemní práce při extr.mont.pracích</t>
  </si>
  <si>
    <t>OST - Ostatní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</si>
  <si>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</si>
  <si>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</si>
  <si>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</si>
  <si>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</si>
  <si>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</si>
  <si>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</si>
  <si>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</si>
  <si>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</si>
  <si>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</si>
  <si>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</si>
  <si>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</si>
  <si>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</si>
  <si>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</si>
  <si>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DEM</t>
  </si>
  <si>
    <t>Demontáže</t>
  </si>
  <si>
    <t>ROZPOCET</t>
  </si>
  <si>
    <t>K</t>
  </si>
  <si>
    <t>5912030060</t>
  </si>
  <si>
    <t>Demontáž návěstidla včetně sloupku a patky tabulky s křížem. Poznámka: 1. V cenách jsou započteny náklady na demontáž návěstidla, sloupku a patky, zához, úpravu terénu a naložení na dopravní prostředek.</t>
  </si>
  <si>
    <t>kus</t>
  </si>
  <si>
    <t>Sborník UOŽI 01 2019</t>
  </si>
  <si>
    <t>1271246158</t>
  </si>
  <si>
    <t>PSC</t>
  </si>
  <si>
    <t>Poznámka k souboru cen:_x000D_
1. V cenách jsou započteny náklady na demontáž návěstidla, sloupku a patky, zához, úpravu terénu a naložení na dopravní prostředek.</t>
  </si>
  <si>
    <t>7496672015</t>
  </si>
  <si>
    <t>Demontáž rozvaděčů vlastní spotřeby stejnosměrného s bateriemi</t>
  </si>
  <si>
    <t>670849232</t>
  </si>
  <si>
    <t>3</t>
  </si>
  <si>
    <t>7496677010</t>
  </si>
  <si>
    <t>Demontáž stojanu pro baterie</t>
  </si>
  <si>
    <t>1339111716</t>
  </si>
  <si>
    <t>4</t>
  </si>
  <si>
    <t>7497371625</t>
  </si>
  <si>
    <t>Demontáže zařízení trakčního vedení svodu ukolejnění konstrukcí a stožárů - demontáž stávajícího zařízení se všemi pomocnými doplňujícími úpravami</t>
  </si>
  <si>
    <t>-1569517784</t>
  </si>
  <si>
    <t>5</t>
  </si>
  <si>
    <t>7590617020</t>
  </si>
  <si>
    <t>Demontáž skříňky s pomocnými tlačítky - včetně odpojení kabelů</t>
  </si>
  <si>
    <t>1100729171</t>
  </si>
  <si>
    <t>6</t>
  </si>
  <si>
    <t>7592007050</t>
  </si>
  <si>
    <t>Demontáž počítacího bodu (senzoru) RSR 180</t>
  </si>
  <si>
    <t>-289409793</t>
  </si>
  <si>
    <t>7</t>
  </si>
  <si>
    <t>7592307010</t>
  </si>
  <si>
    <t>Demontáž transformátoru pro zabezpečovací zařízení</t>
  </si>
  <si>
    <t>-252853368</t>
  </si>
  <si>
    <t>8</t>
  </si>
  <si>
    <t>7592907010</t>
  </si>
  <si>
    <t>Demontáž článku niklokadmiového kapacity do 200 Ah</t>
  </si>
  <si>
    <t>-584489965</t>
  </si>
  <si>
    <t>9</t>
  </si>
  <si>
    <t>7592907052</t>
  </si>
  <si>
    <t>Demontáž bloku baterie olověné 24 V a 48 V kapacity přes 50 Ah</t>
  </si>
  <si>
    <t>-1987651767</t>
  </si>
  <si>
    <t>10</t>
  </si>
  <si>
    <t>7593107012</t>
  </si>
  <si>
    <t>Demontáž měniče statického řady EZ1, EZ2 a BZS1-R96</t>
  </si>
  <si>
    <t>-958466364</t>
  </si>
  <si>
    <t>11</t>
  </si>
  <si>
    <t>7593317380</t>
  </si>
  <si>
    <t>Demontáž panelu reléového</t>
  </si>
  <si>
    <t>-360574267</t>
  </si>
  <si>
    <t>12</t>
  </si>
  <si>
    <t>7593317382</t>
  </si>
  <si>
    <t>Demontáž panelu se svorkovnicemi</t>
  </si>
  <si>
    <t>1891090297</t>
  </si>
  <si>
    <t>13</t>
  </si>
  <si>
    <t>7594107070</t>
  </si>
  <si>
    <t>Demontáž lanového propojení tlumivek z betonových pražců</t>
  </si>
  <si>
    <t>1831139416</t>
  </si>
  <si>
    <t>14</t>
  </si>
  <si>
    <t>7594307035</t>
  </si>
  <si>
    <t>Demontáž součástí počítače náprav kabelového závěru KSL-FP pro RSR</t>
  </si>
  <si>
    <t>1181788359</t>
  </si>
  <si>
    <t>7594307040</t>
  </si>
  <si>
    <t>Demontáž součástí počítače náprav upevňovací kolejnicové čelisti SK 140</t>
  </si>
  <si>
    <t>1720855297</t>
  </si>
  <si>
    <t>16</t>
  </si>
  <si>
    <t>7595227010</t>
  </si>
  <si>
    <t>Demontáž záznamového zařízení</t>
  </si>
  <si>
    <t>-426321812</t>
  </si>
  <si>
    <t>17</t>
  </si>
  <si>
    <t>7596917030</t>
  </si>
  <si>
    <t>Demontáž telefonních objektů VTO 3 - 11</t>
  </si>
  <si>
    <t>1342861297</t>
  </si>
  <si>
    <t>18</t>
  </si>
  <si>
    <t>M</t>
  </si>
  <si>
    <t>7593310440</t>
  </si>
  <si>
    <t>Konstrukční díly Panel svorkovnicový 12xSV-12C(svor.-svor.) (CV724199001)</t>
  </si>
  <si>
    <t>256</t>
  </si>
  <si>
    <t>64</t>
  </si>
  <si>
    <t>593658565</t>
  </si>
  <si>
    <t>19</t>
  </si>
  <si>
    <t>7593310450</t>
  </si>
  <si>
    <t>Konstrukční díly Panel volné vazby úplný  (CV725719003M)</t>
  </si>
  <si>
    <t>-1223556269</t>
  </si>
  <si>
    <t>20</t>
  </si>
  <si>
    <t>7593310100</t>
  </si>
  <si>
    <t>Konstrukční díly Izolace stojanu úplná  (CV723685005M)</t>
  </si>
  <si>
    <t>-2056298619</t>
  </si>
  <si>
    <t>7594300684</t>
  </si>
  <si>
    <t>Počítače náprav Vnitřní prvky PN PNS-03 Vana Schroff dlouhá  9 ST00 241</t>
  </si>
  <si>
    <t>128</t>
  </si>
  <si>
    <t>2092813785</t>
  </si>
  <si>
    <t>22</t>
  </si>
  <si>
    <t>7594300672</t>
  </si>
  <si>
    <t>Počítače náprav Vnitřní prvky PN PNS-03 Kazeta výstupů   ST00 236</t>
  </si>
  <si>
    <t>708704415</t>
  </si>
  <si>
    <t>23</t>
  </si>
  <si>
    <t>7594300672R1</t>
  </si>
  <si>
    <t>Počítače náprav Vnitřní prvky PN PNS-03 Konektor CANo24-K</t>
  </si>
  <si>
    <t>334375526</t>
  </si>
  <si>
    <t>24</t>
  </si>
  <si>
    <t>7594300678R2</t>
  </si>
  <si>
    <t>Počítače náprav Vnitřní prvky PN PNS-03 Kazeta CPU</t>
  </si>
  <si>
    <t>871283514</t>
  </si>
  <si>
    <t>25</t>
  </si>
  <si>
    <t>7594300678</t>
  </si>
  <si>
    <t>Počítače náprav Vnitřní prvky PN PNS-03 Kazeta počítacích bodů   ST00 239</t>
  </si>
  <si>
    <t>-986935884</t>
  </si>
  <si>
    <t>26</t>
  </si>
  <si>
    <t>7594300668</t>
  </si>
  <si>
    <t>Počítače náprav Vnitřní prvky PN PNS-03 Kazeta vstupů   ST00 235</t>
  </si>
  <si>
    <t>-1904171840</t>
  </si>
  <si>
    <t>27</t>
  </si>
  <si>
    <t>7594300674</t>
  </si>
  <si>
    <t>Počítače náprav Vnitřní prvky PN PNS-03 Kazeta zdroje 25V   ST00 237</t>
  </si>
  <si>
    <t>-1126352100</t>
  </si>
  <si>
    <t>28</t>
  </si>
  <si>
    <t>7594300674R1</t>
  </si>
  <si>
    <t xml:space="preserve">Počítače náprav Vnitřní prvky PN PNS-03 Kazeta zdroje 25V-K   </t>
  </si>
  <si>
    <t>1877110154</t>
  </si>
  <si>
    <t>29</t>
  </si>
  <si>
    <t>7593320651</t>
  </si>
  <si>
    <t>Prvky Panel jističů (120mm)</t>
  </si>
  <si>
    <t>-467823143</t>
  </si>
  <si>
    <t>30</t>
  </si>
  <si>
    <t>7494003052</t>
  </si>
  <si>
    <t>Modulární přístroje Jističe do 63 A; 6 kA 2-pólové In 4 A, Ue AC 230/400 V / DC 144 V, charakteristika C, 2pól, Icn 6 kA</t>
  </si>
  <si>
    <t>1649236084</t>
  </si>
  <si>
    <t>31</t>
  </si>
  <si>
    <t>7590541399</t>
  </si>
  <si>
    <t>Slaboproudé rozvody, kabely pro přívod a vnitřní instalaci Spojky metalických kabelů a příslušenství Teplem smrštitelná zesílená spojka pro netlakované kabely XAGA 500-100/25-460/EY</t>
  </si>
  <si>
    <t>-756443483</t>
  </si>
  <si>
    <t>32</t>
  </si>
  <si>
    <t>7590521454</t>
  </si>
  <si>
    <t>Venkovní vedení kabelová - metalické sítě Plněné, párované s ochr. vodičem TCEKPFLE 3 P 1,0 D</t>
  </si>
  <si>
    <t>m</t>
  </si>
  <si>
    <t>-1577594010</t>
  </si>
  <si>
    <t>33</t>
  </si>
  <si>
    <t>7593320216</t>
  </si>
  <si>
    <t>Prvky Tlačítko  (CV727295002)</t>
  </si>
  <si>
    <t>-720243189</t>
  </si>
  <si>
    <t>34</t>
  </si>
  <si>
    <t>7594300676</t>
  </si>
  <si>
    <t>Počítače náprav Vnitřní prvky PN PNS-03 Kazeta zdroje 60V   ST00 238</t>
  </si>
  <si>
    <t>852848613</t>
  </si>
  <si>
    <t>35</t>
  </si>
  <si>
    <t>7594300662</t>
  </si>
  <si>
    <t>Počítače náprav Vnitřní prvky PN PNS-03 Přepěťová ochrana  ST00 233</t>
  </si>
  <si>
    <t>-1798827880</t>
  </si>
  <si>
    <t>36</t>
  </si>
  <si>
    <t>7594300688</t>
  </si>
  <si>
    <t>Počítače náprav Vnitřní prvky PN PNS-03 Hloubkoměr ST00 246</t>
  </si>
  <si>
    <t>-355050301</t>
  </si>
  <si>
    <t>37</t>
  </si>
  <si>
    <t>7592010530</t>
  </si>
  <si>
    <t>Kolové senzory a snímače počítačů náprav Zkušební okolek PNS-03</t>
  </si>
  <si>
    <t>1768526978</t>
  </si>
  <si>
    <t>38</t>
  </si>
  <si>
    <t>7592010526</t>
  </si>
  <si>
    <t>Kolové senzory a snímače počítačů náprav Redukce na patu kolejnice  PNS-03</t>
  </si>
  <si>
    <t>-567770862</t>
  </si>
  <si>
    <t>39</t>
  </si>
  <si>
    <t>7592010505</t>
  </si>
  <si>
    <t>Kolové senzory a snímače počítačů náprav Převodník signálů  PNS-03</t>
  </si>
  <si>
    <t>-1073372953</t>
  </si>
  <si>
    <t>40</t>
  </si>
  <si>
    <t>7592010505R1</t>
  </si>
  <si>
    <t>Kolové senzory a snímače počítačů náprav Převodník signálů  PNS-03 Mega PN -modul linky</t>
  </si>
  <si>
    <t>334347670</t>
  </si>
  <si>
    <t>41</t>
  </si>
  <si>
    <t>7594300676R1</t>
  </si>
  <si>
    <t>Počítače náprav Vnitřní prvky PN PNS-03 Konektor zdroje 60V-K </t>
  </si>
  <si>
    <t>-998500306</t>
  </si>
  <si>
    <t>42</t>
  </si>
  <si>
    <t>7592600211</t>
  </si>
  <si>
    <t>Počítače, SW Myš pro ovládání počítače, bezdrátová.</t>
  </si>
  <si>
    <t>-92617541</t>
  </si>
  <si>
    <t>43</t>
  </si>
  <si>
    <t>7592600210</t>
  </si>
  <si>
    <t>Počítače, SW Klávesnice pro ovládání počítače, USB.</t>
  </si>
  <si>
    <t>-1031410265</t>
  </si>
  <si>
    <t>44</t>
  </si>
  <si>
    <t>7592810920</t>
  </si>
  <si>
    <t>Reléový stojan SZZ nevystrojený univerzální - kategorie SZZ dle TNŽ 34 2620:2002: SZZ 1., 2.nebo 3.kategorie</t>
  </si>
  <si>
    <t>komplet</t>
  </si>
  <si>
    <t>-429091047</t>
  </si>
  <si>
    <t>45</t>
  </si>
  <si>
    <t>7593310890</t>
  </si>
  <si>
    <t>Konstrukční díly Řada stojanová 1 - dílná 1 stojan (HM0404215990301)</t>
  </si>
  <si>
    <t>-1326401615</t>
  </si>
  <si>
    <t>46</t>
  </si>
  <si>
    <t>7593100900</t>
  </si>
  <si>
    <t>Měniče Měnič DC 24V/24V spínaný, s galvanickýmoddělením, stabilizovaný</t>
  </si>
  <si>
    <t>-2063277947</t>
  </si>
  <si>
    <t>47</t>
  </si>
  <si>
    <t>7496700520</t>
  </si>
  <si>
    <t>DŘT, SKŘ, Elektrodispečink, DDTS DŘT a SKŘ skříně pro automatizaci Periférie LCD monitor s full HD rozlišením 1920x1080, vstupem HDMI, DVI, IPS panel s LED podsvícením, 24"</t>
  </si>
  <si>
    <t>-725912295</t>
  </si>
  <si>
    <t>DOM</t>
  </si>
  <si>
    <t>Technologický domek</t>
  </si>
  <si>
    <t>48</t>
  </si>
  <si>
    <t>7590110650</t>
  </si>
  <si>
    <t>Domky, přístřešky Domky s integrovanou betonovou střechou 3x2 m; výška 3,2 m</t>
  </si>
  <si>
    <t>132896194</t>
  </si>
  <si>
    <t>49</t>
  </si>
  <si>
    <t>7499251010</t>
  </si>
  <si>
    <t>Montáž bezpečnostní tabulky výstražné nebo označovací</t>
  </si>
  <si>
    <t>1631710769</t>
  </si>
  <si>
    <t>50</t>
  </si>
  <si>
    <t>7590190030</t>
  </si>
  <si>
    <t>Ostatní Nástupištní panel (před vchodové dveře RD)</t>
  </si>
  <si>
    <t>56653004</t>
  </si>
  <si>
    <t>51</t>
  </si>
  <si>
    <t>7590190010</t>
  </si>
  <si>
    <t>Ostatní Patka základová</t>
  </si>
  <si>
    <t>-699035933</t>
  </si>
  <si>
    <t>R_DC</t>
  </si>
  <si>
    <t>Rozvaděč DC</t>
  </si>
  <si>
    <t>52</t>
  </si>
  <si>
    <t>7494000120</t>
  </si>
  <si>
    <t>Rozvodnicové a rozváděčové skříně Distri Rozvodnicové skříně DistriTon Plastové Nástěnné (IP55) pro nástěnnou montáž, průhledné dveře, počet řad 3, krytí IP55, počet modulů v řadě 13, krytí IP55, PE+N, barva šedá, materiál: plast</t>
  </si>
  <si>
    <t>1533838407</t>
  </si>
  <si>
    <t>53</t>
  </si>
  <si>
    <t>7494153020</t>
  </si>
  <si>
    <t>Montáž prázdných plastových kabelových skříní min. IP 44, výšky do 800 mm, hloubky do 320 mm do výklenku nebo na stěnu nebo na stožár š do 530 mm - včetně elektrovýzbroje</t>
  </si>
  <si>
    <t>1484158997</t>
  </si>
  <si>
    <t>54</t>
  </si>
  <si>
    <t>7494003388</t>
  </si>
  <si>
    <t>Modulární přístroje Jističe do 80 A; 10 kA 3-pólové In 20 A, Ue AC 230/400 V / DC 216 V, charakteristika B, 3pól, Icn 10 kA</t>
  </si>
  <si>
    <t>-433455212</t>
  </si>
  <si>
    <t>55</t>
  </si>
  <si>
    <t>7494003062</t>
  </si>
  <si>
    <t>Modulární přístroje Jističe do 63 A; 6 kA 2-pólové In 20 A, Ue AC 230/400 V / DC 144 V, charakteristika C, 2pól, Icn 6 kA</t>
  </si>
  <si>
    <t>-716711343</t>
  </si>
  <si>
    <t>56</t>
  </si>
  <si>
    <t>7494351030</t>
  </si>
  <si>
    <t>Montáž jističů (do 10 kA) třípólových do 20 A</t>
  </si>
  <si>
    <t>-2055534630</t>
  </si>
  <si>
    <t>57</t>
  </si>
  <si>
    <t>7494004946</t>
  </si>
  <si>
    <t>Kompaktní jističe Kompaktní jističe do 160A Napěťové spouště AC 230, 400 V / DC 220 V, např. pro BC160</t>
  </si>
  <si>
    <t>2022606190</t>
  </si>
  <si>
    <t>58</t>
  </si>
  <si>
    <t>7593320435</t>
  </si>
  <si>
    <t>Prvky Ochrana baterie přepěťová  (CV800795088)</t>
  </si>
  <si>
    <t>-1695592404</t>
  </si>
  <si>
    <t>HSV</t>
  </si>
  <si>
    <t>Práce a dodávky HSV</t>
  </si>
  <si>
    <t>59</t>
  </si>
  <si>
    <t>1310010001-R</t>
  </si>
  <si>
    <t>Zřízení startovací jámy místa pro zafukování, přifouknutí optického kabelu nebo MT ve volném terénu</t>
  </si>
  <si>
    <t>1765701415</t>
  </si>
  <si>
    <t>60</t>
  </si>
  <si>
    <t>7491100310</t>
  </si>
  <si>
    <t>Trubková vedení Pevné elektroinstalační trubky 8040 pr.40 1250N PVC černá</t>
  </si>
  <si>
    <t>-483225264</t>
  </si>
  <si>
    <t>61</t>
  </si>
  <si>
    <t>1320010001R</t>
  </si>
  <si>
    <t>Výkop a odkop zeminy ke stávajícím kabelům ručně, zabezpečení výkopu</t>
  </si>
  <si>
    <t>795810789</t>
  </si>
  <si>
    <t>62</t>
  </si>
  <si>
    <t>7590105426R</t>
  </si>
  <si>
    <t>BallMarker-kabelový označník</t>
  </si>
  <si>
    <t>ks</t>
  </si>
  <si>
    <t>-1224077731</t>
  </si>
  <si>
    <t>63</t>
  </si>
  <si>
    <t>7590521539</t>
  </si>
  <si>
    <t>Venkovní vedení kabelová - metalické sítě Plněné, párované s ochr. vodičem TCEKPFLEY 16 P 1,0 D</t>
  </si>
  <si>
    <t>869569461</t>
  </si>
  <si>
    <t>1320010011-R</t>
  </si>
  <si>
    <t>Ochrana štěrkového lože kolejí při souběžné trase s kolejemi</t>
  </si>
  <si>
    <t>295106181</t>
  </si>
  <si>
    <t>65</t>
  </si>
  <si>
    <t>7491100350</t>
  </si>
  <si>
    <t>Trubková vedení Pevné elektroinstalační trubky 06040 pr.40 750N HDPE tmš B</t>
  </si>
  <si>
    <t>261459336</t>
  </si>
  <si>
    <t>66</t>
  </si>
  <si>
    <t>7590130020</t>
  </si>
  <si>
    <t>Rozdělovače, rozváděče Objekt kabelový pro AC trakci (CV490409002)</t>
  </si>
  <si>
    <t>-1420418959</t>
  </si>
  <si>
    <t>P</t>
  </si>
  <si>
    <t>Poznámka k položce:_x000D_
Optický rozvaděč 24 vláken.</t>
  </si>
  <si>
    <t>67</t>
  </si>
  <si>
    <t>1320010021R</t>
  </si>
  <si>
    <t>Opětovné zřízení kabelového lože z prosáté zeminy ve stávající kabelové trase</t>
  </si>
  <si>
    <t>-120028497</t>
  </si>
  <si>
    <t>68</t>
  </si>
  <si>
    <t>1320010031R</t>
  </si>
  <si>
    <t>Pokládka výstražné folie ve stávající kabelové trase</t>
  </si>
  <si>
    <t>885762342</t>
  </si>
  <si>
    <t>69</t>
  </si>
  <si>
    <t>1320010035-R</t>
  </si>
  <si>
    <t>Odstranění výstražné folie ve stávající kabelové trase</t>
  </si>
  <si>
    <t>1205608807</t>
  </si>
  <si>
    <t>70</t>
  </si>
  <si>
    <t>1320010041R</t>
  </si>
  <si>
    <t>Zához osazené kabelové trasy ručně včetně hutnění</t>
  </si>
  <si>
    <t>-903492788</t>
  </si>
  <si>
    <t>71</t>
  </si>
  <si>
    <t>7590720600</t>
  </si>
  <si>
    <t>Součásti světelných návěstidel Štítek označovací plastový pro návěstidlo</t>
  </si>
  <si>
    <t>488707426</t>
  </si>
  <si>
    <t>Poznámka k položce:_x000D_
Označení štítků:_x000D_
PřL; L; Lc1; Lc2; L1b; L3;_x000D_
PřS; S; S1; S2; S3;_x000D_
Se1; Se2; Se3; Se4; Se5</t>
  </si>
  <si>
    <t>72</t>
  </si>
  <si>
    <t>1320010051R</t>
  </si>
  <si>
    <t>Povrchová úprava po záhozu ve stávající kabelové trase</t>
  </si>
  <si>
    <t>-903580692</t>
  </si>
  <si>
    <t>73</t>
  </si>
  <si>
    <t>5955101025</t>
  </si>
  <si>
    <t>Kamenivo drcené drť frakce 4/8</t>
  </si>
  <si>
    <t>t</t>
  </si>
  <si>
    <t>-1652855226</t>
  </si>
  <si>
    <t>74</t>
  </si>
  <si>
    <t>1320020142-R</t>
  </si>
  <si>
    <t>Výkop kabelové trasy mechanizací š 50 cm, hl 80 cm v hornině tř. 4</t>
  </si>
  <si>
    <t>-960361469</t>
  </si>
  <si>
    <t>75</t>
  </si>
  <si>
    <t>1320030142-R</t>
  </si>
  <si>
    <t>Zához kabelové trasy mechanizací š 50 cm, hl 80 cm v hornině tř. 4</t>
  </si>
  <si>
    <t>-831106362</t>
  </si>
  <si>
    <t>76</t>
  </si>
  <si>
    <t>7590525559</t>
  </si>
  <si>
    <t>Montáž smršťovací spojky Raychem bez pancíře na dvouplášťovém celoplastovém kabelu do 20 žil - nasazení manžety, spojení žil, převlečení manžety, nahřátí pro její tepelné smrštění, uložení spojky v jámě</t>
  </si>
  <si>
    <t>-2088287458</t>
  </si>
  <si>
    <t>77</t>
  </si>
  <si>
    <t>7590525560</t>
  </si>
  <si>
    <t>Montáž smršťovací spojky Raychem bez pancíře na dvouplášťovém celoplastovém kabelu do 32 žil - nasazení manžety, spojení žil, převlečení manžety, nahřátí pro její tepelné smrštění, uložení spojky v jámě</t>
  </si>
  <si>
    <t>1852004137</t>
  </si>
  <si>
    <t>78</t>
  </si>
  <si>
    <t>7492501880</t>
  </si>
  <si>
    <t>Kabely, vodiče, šňůry Cu - nn Kabel silový 4 a 5-žílový Cu, plastová izolace CYKY 4J16 (4Bx16)</t>
  </si>
  <si>
    <t>-1641584231</t>
  </si>
  <si>
    <t>79</t>
  </si>
  <si>
    <t>7590540625</t>
  </si>
  <si>
    <t>Slaboproudé rozvody, kabely pro přívod a vnitřní instalaci Spojky metalických kabelů a příslušenství Teplem smrštitelná silnostěnná trubka s lepidlem, barva černá, délka 1 m XCSM 85/22-1000/S(S5)</t>
  </si>
  <si>
    <t>-1817502288</t>
  </si>
  <si>
    <t>80</t>
  </si>
  <si>
    <t>7590540595</t>
  </si>
  <si>
    <t>Slaboproudé rozvody, kabely pro přívod a vnitřní instalaci Spojky metalických kabelů a příslušenství Teplem smrštitelná silnostěnná trubka s lepidlem, barva černá, délka 1 m XCSM 130/41-1000/S(S5)</t>
  </si>
  <si>
    <t>2138949298</t>
  </si>
  <si>
    <t>81</t>
  </si>
  <si>
    <t>7592700650</t>
  </si>
  <si>
    <t>Upozorňovadla, značky Návěsti označující místo na trati Fólie výstražná červená š20cm  (HM0673909992020)</t>
  </si>
  <si>
    <t>1192218022</t>
  </si>
  <si>
    <t>82</t>
  </si>
  <si>
    <t>7593500905</t>
  </si>
  <si>
    <t>Trasy kabelového vedení Ohebná dvouplášťová korugovaná chránička 75/63 smotek - červená UV stabilní</t>
  </si>
  <si>
    <t>-606627036</t>
  </si>
  <si>
    <t>83</t>
  </si>
  <si>
    <t>7593500930</t>
  </si>
  <si>
    <t>Trasy kabelového vedení Ohebná dvouplášťová korugovaná chránička 90/76 smotek - modrá UV stabilní</t>
  </si>
  <si>
    <t>193179736</t>
  </si>
  <si>
    <t>84</t>
  </si>
  <si>
    <t>7593500595</t>
  </si>
  <si>
    <t>Trasy kabelového vedení Kabelové krycí desky a pásy Fólie výstražná modrá š. 20 cm</t>
  </si>
  <si>
    <t>-461727403</t>
  </si>
  <si>
    <t>85</t>
  </si>
  <si>
    <t>5963152000</t>
  </si>
  <si>
    <t>Asfaltová zálivka pro trhliny a spáry</t>
  </si>
  <si>
    <t>kg</t>
  </si>
  <si>
    <t>886160376</t>
  </si>
  <si>
    <t>86</t>
  </si>
  <si>
    <t>7592700635</t>
  </si>
  <si>
    <t>Upozorňovadla, značky Návěsti označující místo na trati Fólie výstražná modrá š20cm  (HM0673909991020)</t>
  </si>
  <si>
    <t>448922243</t>
  </si>
  <si>
    <t>Komunikace pozemní</t>
  </si>
  <si>
    <t>87</t>
  </si>
  <si>
    <t>5905023020</t>
  </si>
  <si>
    <t>Úprava povrchu stezky rozprostřením štěrkodrtě přes 3 do 5 cm. Poznámka: 1. V cenách jsou započteny náklady na rozprostření a urovnání kameniva včetně zhutnění povrchu stezky. Platí pro nový i stávající stav. 2. V cenách nejsou obsaženy náklady na dodávku drtě její doplnění a rozprostření.</t>
  </si>
  <si>
    <t>m2</t>
  </si>
  <si>
    <t>-1806951458</t>
  </si>
  <si>
    <t>Poznámka k souboru cen:_x000D_
1. V cenách jsou započteny náklady na rozprostření a urovnání kameniva včetně zhutnění povrchu stezky. Platí pro nový i stávající stav._x000D_
2. V cenách nejsou obsaženy náklady na dodávku drtě její doplnění a rozprostření.</t>
  </si>
  <si>
    <t>88</t>
  </si>
  <si>
    <t>5913135030</t>
  </si>
  <si>
    <t>Montáž dílů přejezdové konstrukce se silničními panely panel. Poznámka: 1. V cenách jsou započteny náklady na montáž dílů. 2. V cenách nejsou obsaženy náklady na dodávku materiálu.</t>
  </si>
  <si>
    <t>-1041730905</t>
  </si>
  <si>
    <t>Poznámka k souboru cen:_x000D_
1. V cenách jsou započteny náklady na montáž dílů._x000D_
2. V cenách nejsou obsaženy náklady na dodávku materiálu.</t>
  </si>
  <si>
    <t>89</t>
  </si>
  <si>
    <t>5963125000</t>
  </si>
  <si>
    <t>Panel železobetonový přejezdový rozměru 200x50x12</t>
  </si>
  <si>
    <t>1181828344</t>
  </si>
  <si>
    <t>90</t>
  </si>
  <si>
    <t>7590110010</t>
  </si>
  <si>
    <t>Domky, přístřešky Reléový domek - výška 2,85 m - podle zvl. požadavků a předložené dokumentace 3x2 m</t>
  </si>
  <si>
    <t>1995370540</t>
  </si>
  <si>
    <t>91</t>
  </si>
  <si>
    <t>7592010152</t>
  </si>
  <si>
    <t>Kolové senzory a snímače počítačů náprav Montážní sada neoprénové ochr.hadice</t>
  </si>
  <si>
    <t>-673721322</t>
  </si>
  <si>
    <t>92</t>
  </si>
  <si>
    <t>7593330070</t>
  </si>
  <si>
    <t>Výměnné díly Relé NMŠM 1-750 (HM0404221990410)</t>
  </si>
  <si>
    <t>412821756</t>
  </si>
  <si>
    <t>93</t>
  </si>
  <si>
    <t>7494003146</t>
  </si>
  <si>
    <t>Modulární přístroje Jističe do 80 A; 10 kA 1-pólové In 0,5 A, Ue AC 230 V / DC 72 V, charakteristika C, 1pól, Icn 10 kA</t>
  </si>
  <si>
    <t>830752083</t>
  </si>
  <si>
    <t>94</t>
  </si>
  <si>
    <t>7494004136</t>
  </si>
  <si>
    <t>Modulární přístroje Přepěťové ochrany Svodiče přepětí typ 2, Imax 40 kA, Uc AC 350 V, výměnné moduly, se signalizací, varistor, 1pól</t>
  </si>
  <si>
    <t>-800252465</t>
  </si>
  <si>
    <t>95</t>
  </si>
  <si>
    <t>7494004586</t>
  </si>
  <si>
    <t>Modulární přístroje Ostatní přístroje -modulární přístroje Spínače a tlačítka Ovládací tlačítka Ith 25 A, Ue AC 230 V, 1x zapínací kontakt, tlačítko - barva černá</t>
  </si>
  <si>
    <t>-1468377969</t>
  </si>
  <si>
    <t>96</t>
  </si>
  <si>
    <t>7592830732</t>
  </si>
  <si>
    <t>Součásti stojanu se závorou Pružný konektor</t>
  </si>
  <si>
    <t>333596615</t>
  </si>
  <si>
    <t>97</t>
  </si>
  <si>
    <t>7494004570</t>
  </si>
  <si>
    <t>Modulární přístroje Ostatní přístroje -modulární přístroje Spínače a tlačítka Kolébkové spínače a přepínače Ith 16 A, Ue AC 250 V, DC 12 V, 1x přepínací kontakt</t>
  </si>
  <si>
    <t>616063342</t>
  </si>
  <si>
    <t>98</t>
  </si>
  <si>
    <t>7594300296</t>
  </si>
  <si>
    <t>Počítače náprav Vnitřní prvky PN Frauscher RJ45 interface pro 1 směrový výstup</t>
  </si>
  <si>
    <t>1621543657</t>
  </si>
  <si>
    <t>99</t>
  </si>
  <si>
    <t>7594300652</t>
  </si>
  <si>
    <t>Počítače náprav Vnitřní prvky PN ACS2000 Propojovací kabel VIDEK, žlutý, délka 1 m</t>
  </si>
  <si>
    <t>167014902</t>
  </si>
  <si>
    <t>100</t>
  </si>
  <si>
    <t>7592010131</t>
  </si>
  <si>
    <t>Kolové senzory a snímače počítačů náprav Box pro nastavení a údržbu</t>
  </si>
  <si>
    <t>1326889402</t>
  </si>
  <si>
    <t>101</t>
  </si>
  <si>
    <t>5914110010</t>
  </si>
  <si>
    <t>Oprava nástupiště sypaného z kameniva úprava povrchu místní, jednotlivá. Poznámka: 1. V cenách jsou započteny náklady na manipulaci a naložení výzisku kameniva na dopravní prostředek. 2. V cenách nejsou obsaženy náklady na dodávku materiálu.</t>
  </si>
  <si>
    <t>1802243299</t>
  </si>
  <si>
    <t>Poznámka k souboru cen:_x000D_
1. V cenách jsou započteny náklady na manipulaci a naložení výzisku kameniva na dopravní prostředek._x000D_
2. V cenách nejsou obsaženy náklady na dodávku materiálu.</t>
  </si>
  <si>
    <t>Poznámka k položce:_x000D_
úprava povrchu pod deskou u závorového stojanu, vyrovnání</t>
  </si>
  <si>
    <t>102</t>
  </si>
  <si>
    <t>7590110510</t>
  </si>
  <si>
    <t>Domky, přístřešky Střecha valbová - rel.domku podle zvl. požadavků a předložené dokumentace 3x2 m</t>
  </si>
  <si>
    <t>-2099996538</t>
  </si>
  <si>
    <t>103</t>
  </si>
  <si>
    <t>7491600020</t>
  </si>
  <si>
    <t>Uzemnění Vnitřní Uzemňovací vedení na povrchu, páskem FeZn do 120 mm2</t>
  </si>
  <si>
    <t>-2117907966</t>
  </si>
  <si>
    <t>104</t>
  </si>
  <si>
    <t>7491600070</t>
  </si>
  <si>
    <t>Uzemnění Vnitřní H07V-K 10 zž (CYA)</t>
  </si>
  <si>
    <t>-1645083451</t>
  </si>
  <si>
    <t>105</t>
  </si>
  <si>
    <t>7491600100</t>
  </si>
  <si>
    <t>Uzemnění Vnitřní Svorka OBO 1809 ekvipotenciální</t>
  </si>
  <si>
    <t>1644188566</t>
  </si>
  <si>
    <t>106</t>
  </si>
  <si>
    <t>7590110700</t>
  </si>
  <si>
    <t>Domky, přístřešky Okapy a děšťové svody - pro rel. domek podle zvl. požadavků a  předložené dokumentace 3x2 m</t>
  </si>
  <si>
    <t>410008279</t>
  </si>
  <si>
    <t>107</t>
  </si>
  <si>
    <t>7494003690</t>
  </si>
  <si>
    <t>Modulární přístroje Jističe Příslušenství Ue DC 24 V, např. pro LTE, LTN, LVN</t>
  </si>
  <si>
    <t>352340888</t>
  </si>
  <si>
    <t>108</t>
  </si>
  <si>
    <t>5915005020</t>
  </si>
  <si>
    <t>Hloubení rýh nebo jam na železničním spodku II. třídy. Poznámka: 1. V cenách jsou započteny náklady na hloubení a uložení výzisku na terén nebo naložení na dopravní prostředek a uložení na úložišti.</t>
  </si>
  <si>
    <t>m3</t>
  </si>
  <si>
    <t>1899805755</t>
  </si>
  <si>
    <t>Poznámka k souboru cen:_x000D_
1. V cenách jsou započteny náklady na hloubení a uložení výzisku na terén nebo naložení na dopravní prostředek a uložení na úložišti.</t>
  </si>
  <si>
    <t>KAB</t>
  </si>
  <si>
    <t>Kabelizace</t>
  </si>
  <si>
    <t>109</t>
  </si>
  <si>
    <t>7590521000</t>
  </si>
  <si>
    <t>Venkovní vedení kabelová - metalické sítě Plněné, párované s ochr. vodičem TCEKPFLEY 4 P 1,0 D</t>
  </si>
  <si>
    <t>1962715919</t>
  </si>
  <si>
    <t>110</t>
  </si>
  <si>
    <t>7492501930</t>
  </si>
  <si>
    <t>Kabely, vodiče, šňůry Cu - nn Kabel silový 4 a 5-žílový Cu, plastová izolace CYKY 4J6 (4Bx6)</t>
  </si>
  <si>
    <t>2096227338</t>
  </si>
  <si>
    <t>111</t>
  </si>
  <si>
    <t>7492502030</t>
  </si>
  <si>
    <t>Kabely, vodiče, šňůry Cu - nn Kabel silový 4 a 5-žílový Cu, plastová izolace CYKY 5J6 (5Cx6)</t>
  </si>
  <si>
    <t>722410052</t>
  </si>
  <si>
    <t>112</t>
  </si>
  <si>
    <t>7492502130</t>
  </si>
  <si>
    <t>Kabely, vodiče, šňůry Cu - nn Kabel silový více-žílový Cu, plastová izolace CYKY 7O1,5 (7Dx1,5)</t>
  </si>
  <si>
    <t>-350168918</t>
  </si>
  <si>
    <t>113</t>
  </si>
  <si>
    <t>7492502150</t>
  </si>
  <si>
    <t>Kabely, vodiče, šňůry Cu - nn Kabel silový více-žílový Cu, plastová izolace CYKY 12J2,5  (12Cx2,5)</t>
  </si>
  <si>
    <t>1514435758</t>
  </si>
  <si>
    <t>114</t>
  </si>
  <si>
    <t>7492501870</t>
  </si>
  <si>
    <t>Kabely, vodiče, šňůry Cu - nn Kabel silový 4 a 5-žílový Cu, plastová izolace CYKY 4J10 (4Bx10)</t>
  </si>
  <si>
    <t>1023665553</t>
  </si>
  <si>
    <t>115</t>
  </si>
  <si>
    <t>7590525245</t>
  </si>
  <si>
    <t>Zatažení kabelu do objektu do 9 kg/m - vyčistění přístupu do objektu, odvinutí a zatažení kabelu</t>
  </si>
  <si>
    <t>-1100691237</t>
  </si>
  <si>
    <t>116</t>
  </si>
  <si>
    <t>7590525382</t>
  </si>
  <si>
    <t>Vypichování žil v dálkovém kabelu při počtu od 8 do 16 čtyřek</t>
  </si>
  <si>
    <t>512</t>
  </si>
  <si>
    <t>-1710275259</t>
  </si>
  <si>
    <t>117</t>
  </si>
  <si>
    <t>7590540750</t>
  </si>
  <si>
    <t>Slaboproudé rozvody, kabely pro přívod a vnitřní instalaci Spojky metalických kabelů a příslušenství Teplem smrštitelná zesílená spojka pro netlakované kabely XAGA 500-100/25-500-FLE-CZ</t>
  </si>
  <si>
    <t>1264330536</t>
  </si>
  <si>
    <t>118</t>
  </si>
  <si>
    <t>7590541409</t>
  </si>
  <si>
    <t>Slaboproudé rozvody, kabely pro přívod a vnitřní instalaci Spojky metalických kabelů a příslušenství Teplem smrštitelná zesílená spojka pro netlakované kabely XAGA 500-100/25-500/EY</t>
  </si>
  <si>
    <t>170204500</t>
  </si>
  <si>
    <t>119</t>
  </si>
  <si>
    <t>7590525747</t>
  </si>
  <si>
    <t>Montáž objímky kabelové značkovací - koncové - zhotovení objímky na průměr kabelu, vyražení znaku kabelu na objímku, nasazení objímky a zaletování, ovinutí objímky i pláště kabelu benzopáskou</t>
  </si>
  <si>
    <t>274667981</t>
  </si>
  <si>
    <t>120</t>
  </si>
  <si>
    <t>7590545050</t>
  </si>
  <si>
    <t>Uložení kabelu CYKY do žlabového rozvodu zabezpečovací ústředny do 4 x 10 mm - odvinutí, naměření a položení šňůry na lávku nebo do žlabového rozvodu včetně uchycení v ohybech, zakrytí žlabu a zaizolování konců kabelu, prozvonění a označení</t>
  </si>
  <si>
    <t>705158679</t>
  </si>
  <si>
    <t>121</t>
  </si>
  <si>
    <t>7590545052</t>
  </si>
  <si>
    <t>Uložení kabelu CYKY do žlabového rozvodu zabezpečovací ústředny nad 4 x 10 mm - odvinutí, naměření a položení šňůry na lávku nebo do žlabového rozvodu včetně uchycení v ohybech, zakrytí žlabu a zaizolování konců kabelu, prozvonění a označení</t>
  </si>
  <si>
    <t>-1177719027</t>
  </si>
  <si>
    <t>122</t>
  </si>
  <si>
    <t>7590545070</t>
  </si>
  <si>
    <t>Montáž ukončení kabelu CYKY 4x10 ve stojanu závor nebo rozvaděči - zatažení kabelu a jeho upevnění, odstranění pláště, rozpletení, odizolování žil, prozvonění a zapojení na svorkovnici</t>
  </si>
  <si>
    <t>454963511</t>
  </si>
  <si>
    <t>123</t>
  </si>
  <si>
    <t>7590555072</t>
  </si>
  <si>
    <t>Montáž formy pro kabel TCEKE, TCEKES přes délku 0,5 m 5 XN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</si>
  <si>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-463008340</t>
  </si>
  <si>
    <t>124</t>
  </si>
  <si>
    <t>7590555074</t>
  </si>
  <si>
    <t>Montáž formy pro kabel TCEKE, TCEKES přes délku 0,5 m 10 XN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</si>
  <si>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525557948</t>
  </si>
  <si>
    <t>125</t>
  </si>
  <si>
    <t>7590555104</t>
  </si>
  <si>
    <t>Montáž formy pro kabely TCEKE, TCEKFY, TCEKY, TCEKEZE, TCEKEY do 4 P 1,0 -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</si>
  <si>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-563522869</t>
  </si>
  <si>
    <t>126</t>
  </si>
  <si>
    <t>7590555110</t>
  </si>
  <si>
    <t>Montáž formy pro kabely TCEKE, TCEKFY, TCEKY, TCEKEZE, TCEKEY do 16 P 1,0 -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</si>
  <si>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-1832896758</t>
  </si>
  <si>
    <t>127</t>
  </si>
  <si>
    <t>7590555112</t>
  </si>
  <si>
    <t>Montáž formy pro kabely TCEKE, TCEKFY, TCEKY, TCEKEZE, TCEKEY do 24 P 1,0 -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</si>
  <si>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-1153762307</t>
  </si>
  <si>
    <t>7593505134</t>
  </si>
  <si>
    <t>Zakrytí kabelu resp. trubek výstražnou folií (bez folie)</t>
  </si>
  <si>
    <t>537642773</t>
  </si>
  <si>
    <t>129</t>
  </si>
  <si>
    <t>7593505310</t>
  </si>
  <si>
    <t>Zatažení optického kabelu do ochranné HDPE trubky</t>
  </si>
  <si>
    <t>-2090074281</t>
  </si>
  <si>
    <t>130</t>
  </si>
  <si>
    <t>7598015185</t>
  </si>
  <si>
    <t>Jednosměrné měření kabelu místního</t>
  </si>
  <si>
    <t>pár</t>
  </si>
  <si>
    <t>1658532485</t>
  </si>
  <si>
    <t>131</t>
  </si>
  <si>
    <t>7590521519</t>
  </si>
  <si>
    <t>1843490844</t>
  </si>
  <si>
    <t>132</t>
  </si>
  <si>
    <t>7590521529</t>
  </si>
  <si>
    <t>Venkovní vedení kabelová - metalické sítě Plněné, párované s ochr. vodičem TCEKPFLEY 7 P 1,0 D</t>
  </si>
  <si>
    <t>-1239262007</t>
  </si>
  <si>
    <t>133</t>
  </si>
  <si>
    <t>7590521514</t>
  </si>
  <si>
    <t>Venkovní vedení kabelová - metalické sítě Plněné, párované s ochr. vodičem TCEKPFLEY 3 P 1,0 D</t>
  </si>
  <si>
    <t>-1356686563</t>
  </si>
  <si>
    <t>134</t>
  </si>
  <si>
    <t>7590520599</t>
  </si>
  <si>
    <t>Venkovní vedení kabelová - metalické sítě Plněné 4x0,8 TCEPKPFLE 3 x 4 x 0,8</t>
  </si>
  <si>
    <t>674511847</t>
  </si>
  <si>
    <t>135</t>
  </si>
  <si>
    <t>7592700640</t>
  </si>
  <si>
    <t>Upozorňovadla, značky Návěsti označující místo na trati Fólie výstražná modrá š34cm  (HM0673909991034)</t>
  </si>
  <si>
    <t>-2062462646</t>
  </si>
  <si>
    <t>136</t>
  </si>
  <si>
    <t>7590520624</t>
  </si>
  <si>
    <t>Venkovní vedení kabelová - metalické sítě Plněné 4x0,8 TCEPKPFLEY 10 x 4 x 0,8</t>
  </si>
  <si>
    <t>1269341980</t>
  </si>
  <si>
    <t>NAP</t>
  </si>
  <si>
    <t>Napájení</t>
  </si>
  <si>
    <t>137</t>
  </si>
  <si>
    <t>7593000010</t>
  </si>
  <si>
    <t>Dobíječe, usměrňovače, napáječe Usměrňovač E230 G12/25, na polici/na zeď/na DIN lištu, základní stavová indikace opticky i bezpotenciálově, teplotní kompenzace</t>
  </si>
  <si>
    <t>126491164</t>
  </si>
  <si>
    <t>138</t>
  </si>
  <si>
    <t>7494151020</t>
  </si>
  <si>
    <t>Montáž modulárních rozvodnic min. IP 55, třída izolace II, počet modulů do 72 - do zdi, na zeď nebo konstrukci, včetně montáže nosné konstrukce, kotevní, spojovací prvků, provedení zkoušek, dodání atestů, revizní zprávy včetně kusové zkoušky. Neobsahuje elektrovýzbroj</t>
  </si>
  <si>
    <t>-117719598</t>
  </si>
  <si>
    <t>139</t>
  </si>
  <si>
    <t>7593310150</t>
  </si>
  <si>
    <t>Konstrukční díly Lišta uzemňovací-sestava  (CV725125006M)</t>
  </si>
  <si>
    <t>-66428413</t>
  </si>
  <si>
    <t>140</t>
  </si>
  <si>
    <t>7499700890</t>
  </si>
  <si>
    <t>Kabely trakčního vedení, Různé TV Uzemňovací vedení v zemi, páskem FeZn do 120 mm2</t>
  </si>
  <si>
    <t>-271725147</t>
  </si>
  <si>
    <t>141</t>
  </si>
  <si>
    <t>7494004126</t>
  </si>
  <si>
    <t>Modulární přístroje Přepěťové ochrany Svodiče přepětí typ 2, Imax 40 kA, Uc AC 350 V, výměnné moduly, varistor, jiskřiště, 3+N-pól</t>
  </si>
  <si>
    <t>-1660995131</t>
  </si>
  <si>
    <t>142</t>
  </si>
  <si>
    <t>7494004154</t>
  </si>
  <si>
    <t>Modulární přístroje Přepěťové ochrany Svodiče přepětí typ 3, Imax 10 kA, Uc AC 253 V, výměnné moduly, se signalizací, varistor, jiskřiště, 1+N-pól</t>
  </si>
  <si>
    <t>-160172043</t>
  </si>
  <si>
    <t>143</t>
  </si>
  <si>
    <t>7494004164</t>
  </si>
  <si>
    <t>Modulární přístroje Přepěťové ochrany Svodiče přepětí oddělovací tlumivka mezi svodiče typu 2 a 3</t>
  </si>
  <si>
    <t>-1610583288</t>
  </si>
  <si>
    <t>144</t>
  </si>
  <si>
    <t>7494000118</t>
  </si>
  <si>
    <t>Rozvodnicové a rozváděčové skříně Distri Rozvodnicové skříně DistriTon Plastové Nástěnné (IP55) pro nástěnnou montáž, průhledné dveře, počet řad 2, krytí IP55, počet modulů v řadě 13, krytí IP55, PE+N, barva šedá, materiál: plast</t>
  </si>
  <si>
    <t>1941638475</t>
  </si>
  <si>
    <t>145</t>
  </si>
  <si>
    <t>7592910175</t>
  </si>
  <si>
    <t>Baterie Staniční akumulátory NiCd článek 1,2 V/170 Ah C5 s vláknitou elektrodou, cena včetně spojovacího materiálu a bateriového nosiče či stojanu</t>
  </si>
  <si>
    <t>574387196</t>
  </si>
  <si>
    <t>146</t>
  </si>
  <si>
    <t>7496655014</t>
  </si>
  <si>
    <t>Montáž staničních baterií (akumulátorů) gelových do 12 V přes 40 do 100 Ah - montáž článků akumulátorové baterie včetně proudových propojek, propojení, kontrola spojů, provedení zkoušek, dodání atestů a revizních zpráv</t>
  </si>
  <si>
    <t>1676562276</t>
  </si>
  <si>
    <t>147</t>
  </si>
  <si>
    <t>7496655030</t>
  </si>
  <si>
    <t>Montáž staničních baterií (akumulátorů) gelových do 24 V přes 40 do 100 Ah - montáž článků akumulátorové baterie včetně proudových propojek, propojení, kontrola spojů, provedení zkoušek, dodání atestů a revizních zpráv</t>
  </si>
  <si>
    <t>654343347</t>
  </si>
  <si>
    <t>148</t>
  </si>
  <si>
    <t>7592910310</t>
  </si>
  <si>
    <t>Baterie Staniční akumulátory Rekombinační zátka AquaGen Premium Top H (použití do 300 Ah)</t>
  </si>
  <si>
    <t>-2004201772</t>
  </si>
  <si>
    <t>149</t>
  </si>
  <si>
    <t>7496655040</t>
  </si>
  <si>
    <t>Montáž staničních baterií (akumulátorů) olověných přes 100 do 200 Ah - montáž článků akumulátorové baterie včetně proudových propojek, propojení, kontrola spojů, provedení zkoušek, dodání atestů a revizních zpráv, sada 9 akumulátorů</t>
  </si>
  <si>
    <t>1797372587</t>
  </si>
  <si>
    <t>150</t>
  </si>
  <si>
    <t>7592900060</t>
  </si>
  <si>
    <t>Baterie Staniční akumulátory NiCd článek 1,2 V/180 Ah C5 se sintrovanou elektrodou, cena včetně spojovacího materiálu a bateriového nosiče či stojanu</t>
  </si>
  <si>
    <t>-301902553</t>
  </si>
  <si>
    <t>151</t>
  </si>
  <si>
    <t>7592900090</t>
  </si>
  <si>
    <t>523504348</t>
  </si>
  <si>
    <t>152</t>
  </si>
  <si>
    <t>7593310690</t>
  </si>
  <si>
    <t>Konstrukční díly Skříň přístrojová SPP 57B (CV801019002)</t>
  </si>
  <si>
    <t>177794989</t>
  </si>
  <si>
    <t>153</t>
  </si>
  <si>
    <t>7596910030</t>
  </si>
  <si>
    <t>Venkovní telefonní objekty Objekt telef.venk.VTO 6 plastový sloupek (CV540329006)</t>
  </si>
  <si>
    <t>-1435411469</t>
  </si>
  <si>
    <t>154</t>
  </si>
  <si>
    <t>7494004950</t>
  </si>
  <si>
    <t>Kompaktní jističe Kompaktní jističe do 160A Podpěťové spouště AC/DC 110 V, např. pro BC160</t>
  </si>
  <si>
    <t>-1366246592</t>
  </si>
  <si>
    <t>155</t>
  </si>
  <si>
    <t>7496656010</t>
  </si>
  <si>
    <t>Montáž stojanu pro baterie do 150 Ah - usazení, případné zašroubování do podlahy</t>
  </si>
  <si>
    <t>-1251543179</t>
  </si>
  <si>
    <t>156</t>
  </si>
  <si>
    <t>7492501712</t>
  </si>
  <si>
    <t>Kabely, vodiče, šňůry Cu - nn Kabel silový 2 a 3-žílový Cu, plastová izolace CYKY 2O16 (2Dx16), NYM-O 2x16</t>
  </si>
  <si>
    <t>-1096248253</t>
  </si>
  <si>
    <t>157</t>
  </si>
  <si>
    <t>7592905070</t>
  </si>
  <si>
    <t>Montáž rekombinační zátky do 300 Ah</t>
  </si>
  <si>
    <t>1694940480</t>
  </si>
  <si>
    <t>158</t>
  </si>
  <si>
    <t>7592905072</t>
  </si>
  <si>
    <t>Montáž rekombinační zátky nad 300 Ah</t>
  </si>
  <si>
    <t>174556876</t>
  </si>
  <si>
    <t>159</t>
  </si>
  <si>
    <t>7593310860</t>
  </si>
  <si>
    <t>Konstrukční díly Stojan pod baterie  (CV621849001)</t>
  </si>
  <si>
    <t>675780484</t>
  </si>
  <si>
    <t>160</t>
  </si>
  <si>
    <t>7593005012</t>
  </si>
  <si>
    <t>Montáž dobíječe, usměrňovače, napáječe nástěnného - včetně připojení vodičů elektrické sítě ss rozvodu a uzemnění, přezkoušení funkce</t>
  </si>
  <si>
    <t>1554971152</t>
  </si>
  <si>
    <t>PN</t>
  </si>
  <si>
    <t>Počítače náprav</t>
  </si>
  <si>
    <t>161</t>
  </si>
  <si>
    <t>7592010168</t>
  </si>
  <si>
    <t>Kolové senzory a snímače počítačů náprav Upevňovací souprava SK150</t>
  </si>
  <si>
    <t>427303901</t>
  </si>
  <si>
    <t>162</t>
  </si>
  <si>
    <t>7592010202</t>
  </si>
  <si>
    <t>Kolové senzory a snímače počítačů náprav Kabelový závěr KSL-FP pro RSR (s EPO)</t>
  </si>
  <si>
    <t>111390079</t>
  </si>
  <si>
    <t>163</t>
  </si>
  <si>
    <t>7592010260</t>
  </si>
  <si>
    <t>Kolové senzory a snímače počítačů náprav Zkušební přípravek RSR SB</t>
  </si>
  <si>
    <t>-303003667</t>
  </si>
  <si>
    <t>164</t>
  </si>
  <si>
    <t>7594300174</t>
  </si>
  <si>
    <t>Počítače náprav Vnitřní prvky PN FAdC Montážní skříňka BGT07 šíře 84TE</t>
  </si>
  <si>
    <t>1465484763</t>
  </si>
  <si>
    <t>165</t>
  </si>
  <si>
    <t>7594300018</t>
  </si>
  <si>
    <t>Počítače náprav Vnitřní prvky PN AZF Přepěťová ochrana vyhodnocovací jednotky BSI002 (BSI003, BSI004)</t>
  </si>
  <si>
    <t>-2053239979</t>
  </si>
  <si>
    <t>166</t>
  </si>
  <si>
    <t>7594300076</t>
  </si>
  <si>
    <t>Počítače náprav Vnitřní prvky PN ACS 2000 Čítačová jednotka ACB010 GS03</t>
  </si>
  <si>
    <t>-1056172652</t>
  </si>
  <si>
    <t>167</t>
  </si>
  <si>
    <t>7594300082</t>
  </si>
  <si>
    <t>Počítače náprav Vnitřní prvky PN ACS 2000 Vyhodnocovací jednotka EIB-OK001 GS03</t>
  </si>
  <si>
    <t>1648717352</t>
  </si>
  <si>
    <t>168</t>
  </si>
  <si>
    <t>7594300108</t>
  </si>
  <si>
    <t>Počítače náprav Vnitřní prvky PN ACS 2000 Jednotka jištění SIC006 GS01</t>
  </si>
  <si>
    <t>-1941423663</t>
  </si>
  <si>
    <t>169</t>
  </si>
  <si>
    <t>7593320414</t>
  </si>
  <si>
    <t>Prvky Deska propojovací DPN (CV755135004)</t>
  </si>
  <si>
    <t>1229968704</t>
  </si>
  <si>
    <t>170</t>
  </si>
  <si>
    <t>7594305035</t>
  </si>
  <si>
    <t>Montáž součástí počítače náprav kabelového závěru KSL-FP pro RSR</t>
  </si>
  <si>
    <t>2036561351</t>
  </si>
  <si>
    <t>171</t>
  </si>
  <si>
    <t>7594305050</t>
  </si>
  <si>
    <t>Montáž součástí počítače náprav AZF bloku čítače ZBG</t>
  </si>
  <si>
    <t>1910940913</t>
  </si>
  <si>
    <t>172</t>
  </si>
  <si>
    <t>7594305070</t>
  </si>
  <si>
    <t>Montáž součástí počítače náprav skříně pro bloky šíře 84TE BGT 01</t>
  </si>
  <si>
    <t>138658302</t>
  </si>
  <si>
    <t>REV</t>
  </si>
  <si>
    <t>Revize a zkoušky</t>
  </si>
  <si>
    <t>173</t>
  </si>
  <si>
    <t>7590725140</t>
  </si>
  <si>
    <t>Situování stožáru návěstidla nebo výstražníku přejezdového zařízení</t>
  </si>
  <si>
    <t>384746012</t>
  </si>
  <si>
    <t>174</t>
  </si>
  <si>
    <t>7592505030</t>
  </si>
  <si>
    <t>Montáž vybavení diagnostického zařízení PZS</t>
  </si>
  <si>
    <t>hod</t>
  </si>
  <si>
    <t>1165919332</t>
  </si>
  <si>
    <t>175</t>
  </si>
  <si>
    <t>7592605020</t>
  </si>
  <si>
    <t>Konfigurace SW v PC</t>
  </si>
  <si>
    <t>-116030604</t>
  </si>
  <si>
    <t>Poznámka k položce:_x000D_
Jedná se o SW JOP ESA-11 s EIP DOZ Františkovy Lázně - Aš. _x000D_
_x000D_
Položka byla použita jako nejbližší vhodná alternativa.</t>
  </si>
  <si>
    <t>STOJ</t>
  </si>
  <si>
    <t>Stojan zabezpečovacího zařízení</t>
  </si>
  <si>
    <t>176</t>
  </si>
  <si>
    <t>7592810908</t>
  </si>
  <si>
    <t>Reléový stojan PZS vystrojený na dvoukolejné trati s automatickými závorami 2 - 4 kusy výstražníků - kategorie dle ČSN 34 2650 ed.2: PZS 3(2) S,B(N),I(L)</t>
  </si>
  <si>
    <t>-999946259</t>
  </si>
  <si>
    <t>177</t>
  </si>
  <si>
    <t>7593330420</t>
  </si>
  <si>
    <t>Výměnné díly Hlídač napětí baterie HNB/24V (HM0404221990502)</t>
  </si>
  <si>
    <t>1019160731</t>
  </si>
  <si>
    <t>178</t>
  </si>
  <si>
    <t>7593320450</t>
  </si>
  <si>
    <t>Prvky Relé Schrack PT 570024 základní sestava (CV930025028)</t>
  </si>
  <si>
    <t>-1227678534</t>
  </si>
  <si>
    <t>179</t>
  </si>
  <si>
    <t>7593321149</t>
  </si>
  <si>
    <t>Prvky Elektronický kmitač pro PZS s elektronickou stabilizací napětí pro každou žárovku, 6 desek spínačů</t>
  </si>
  <si>
    <t>335800737</t>
  </si>
  <si>
    <t>180</t>
  </si>
  <si>
    <t>7593321173</t>
  </si>
  <si>
    <t>Prvky Deska tlačítek TL1</t>
  </si>
  <si>
    <t>1589143095</t>
  </si>
  <si>
    <t>181</t>
  </si>
  <si>
    <t>7593321185</t>
  </si>
  <si>
    <t>Prvky Deska indikací I</t>
  </si>
  <si>
    <t>-1748124317</t>
  </si>
  <si>
    <t>182</t>
  </si>
  <si>
    <t>7593321188</t>
  </si>
  <si>
    <t>Prvky Deska měření M</t>
  </si>
  <si>
    <t>353767024</t>
  </si>
  <si>
    <t>183</t>
  </si>
  <si>
    <t>7593310430</t>
  </si>
  <si>
    <t>Konstrukční díly Panel svorkovnicový  (CV725959001)</t>
  </si>
  <si>
    <t>-1636275938</t>
  </si>
  <si>
    <t>184</t>
  </si>
  <si>
    <t>7593320654</t>
  </si>
  <si>
    <t>Prvky Panel jističů (133mm)</t>
  </si>
  <si>
    <t>-1465887017</t>
  </si>
  <si>
    <t>185</t>
  </si>
  <si>
    <t>7494003574</t>
  </si>
  <si>
    <t>Modulární přístroje Jističe Jističe pro jištění stejnosměrných (DC) a střídavých (AC) obvodů, 2pólové In 1 A, Ue AC 230/400 V / DC 220/440 V, charakteristika C, 2pól, Icn 10 kA</t>
  </si>
  <si>
    <t>578031925</t>
  </si>
  <si>
    <t>186</t>
  </si>
  <si>
    <t>7494003576</t>
  </si>
  <si>
    <t>Modulární přístroje Jističe Jističe pro jištění stejnosměrných (DC) a střídavých (AC) obvodů, 2pólové In 2 A, Ue AC 230/400 V / DC 220/440 V, charakteristika C, 2pól, Icn 10 kA</t>
  </si>
  <si>
    <t>1292857499</t>
  </si>
  <si>
    <t>187</t>
  </si>
  <si>
    <t>7494003578</t>
  </si>
  <si>
    <t>Modulární přístroje Jističe Jističe pro jištění stejnosměrných (DC) a střídavých (AC) obvodů, 2pólové In 4 A, Ue AC 230/400 V / DC 220/440 V, charakteristika C, 2pól, Icn 10 kA</t>
  </si>
  <si>
    <t>-1967314394</t>
  </si>
  <si>
    <t>188</t>
  </si>
  <si>
    <t>7593320969</t>
  </si>
  <si>
    <t>Prvky Translátor TRN</t>
  </si>
  <si>
    <t>854768949</t>
  </si>
  <si>
    <t>189</t>
  </si>
  <si>
    <t>7593310380</t>
  </si>
  <si>
    <t>Konstrukční díly Panel krycí  (CV724799001M)</t>
  </si>
  <si>
    <t>-220185699</t>
  </si>
  <si>
    <t>190</t>
  </si>
  <si>
    <t>7592810901</t>
  </si>
  <si>
    <t>Reléový stojan PZS vystrojený na jednokolejné trati s výstražníky 5 - 8 kusů výstražníků - kategorie dle ČSN 34 2650 ed.2: PZS 3(2) S,B(N),I(L)</t>
  </si>
  <si>
    <t>626871629</t>
  </si>
  <si>
    <t>191</t>
  </si>
  <si>
    <t>7593321140</t>
  </si>
  <si>
    <t>Prvky Elektronický kmitač pro PZS s elektronickou stabilizací napětí pro každou žárovku, 3 desky spínačů</t>
  </si>
  <si>
    <t>2122814431</t>
  </si>
  <si>
    <t>192</t>
  </si>
  <si>
    <t>7593321161</t>
  </si>
  <si>
    <t>Prvky Deska (zásuvná jednotka) spínačů S2 pro EKP 2</t>
  </si>
  <si>
    <t>1152182962</t>
  </si>
  <si>
    <t>193</t>
  </si>
  <si>
    <t>7593310740</t>
  </si>
  <si>
    <t>Konstrukční díly Skříň stavebnicového systému FISCHER (pro elektronický kmitač) pro 19 zásuvných jednotek (TE160)</t>
  </si>
  <si>
    <t>1718502267</t>
  </si>
  <si>
    <t>DIAG</t>
  </si>
  <si>
    <t>Diagnostika</t>
  </si>
  <si>
    <t>194</t>
  </si>
  <si>
    <t>7593311200</t>
  </si>
  <si>
    <t>Konstrukční díly Zásuvka ESP ocínovaná  (CV711015024)</t>
  </si>
  <si>
    <t>-752598335</t>
  </si>
  <si>
    <t>DIAG_01</t>
  </si>
  <si>
    <t>Diagnostika PZS v km 158,653</t>
  </si>
  <si>
    <t>195</t>
  </si>
  <si>
    <t>7593320576</t>
  </si>
  <si>
    <t>Prvky TBRP - Jednotka napáječe a opakovače sběrnice</t>
  </si>
  <si>
    <t>-2032844980</t>
  </si>
  <si>
    <t>196</t>
  </si>
  <si>
    <t>7593320579</t>
  </si>
  <si>
    <t>Prvky TDCC – řídící jednotka sběrnice</t>
  </si>
  <si>
    <t>469669212</t>
  </si>
  <si>
    <t>197</t>
  </si>
  <si>
    <t>7593320585</t>
  </si>
  <si>
    <t>Prvky TDMD – Komunikační modemová jednotka</t>
  </si>
  <si>
    <t>473285000</t>
  </si>
  <si>
    <t>198</t>
  </si>
  <si>
    <t>7593320588</t>
  </si>
  <si>
    <t>Prvky TDI8s – Jednotka 8 bezpečných digitálních vstupů</t>
  </si>
  <si>
    <t>-1446708554</t>
  </si>
  <si>
    <t>199</t>
  </si>
  <si>
    <t>7593320591</t>
  </si>
  <si>
    <t>Prvky TDI16 – Jednotka 16 digitálních vstupů</t>
  </si>
  <si>
    <t>1897090972</t>
  </si>
  <si>
    <t>200</t>
  </si>
  <si>
    <t>7593320594</t>
  </si>
  <si>
    <t>Prvky TDO8 – Jednotka 8 digitálních výstupů</t>
  </si>
  <si>
    <t>1958878999</t>
  </si>
  <si>
    <t>201</t>
  </si>
  <si>
    <t>7593320597</t>
  </si>
  <si>
    <t>Prvky TDO8s – Jednotka 8 bezpečných digitálních výstupů</t>
  </si>
  <si>
    <t>-1881017929</t>
  </si>
  <si>
    <t>202</t>
  </si>
  <si>
    <t>7593320714</t>
  </si>
  <si>
    <t>Prvky Záslepka TFP3/4 T 4 moduly-TEDIS</t>
  </si>
  <si>
    <t>-539714246</t>
  </si>
  <si>
    <t>203</t>
  </si>
  <si>
    <t>7593320798</t>
  </si>
  <si>
    <t>Prvky MPS3D - jednotka napáječe a opakovače sběrnice</t>
  </si>
  <si>
    <t>1045515688</t>
  </si>
  <si>
    <t>204</t>
  </si>
  <si>
    <t>7593320813</t>
  </si>
  <si>
    <t>Prvky MVI3 – jednotka analogových napěťových vstupů</t>
  </si>
  <si>
    <t>-1963887844</t>
  </si>
  <si>
    <t>205</t>
  </si>
  <si>
    <t>7593320822</t>
  </si>
  <si>
    <t>Prvky MIR3 – jednotka měření izolačních odporů</t>
  </si>
  <si>
    <t>-949862692</t>
  </si>
  <si>
    <t>206</t>
  </si>
  <si>
    <t>7593320825</t>
  </si>
  <si>
    <t>Prvky MIRS – subjednotka pro MIR3</t>
  </si>
  <si>
    <t>2075927276</t>
  </si>
  <si>
    <t>207</t>
  </si>
  <si>
    <t>7593320828</t>
  </si>
  <si>
    <t>Prvky CDU3 - komunikační a diagnostická jednotka</t>
  </si>
  <si>
    <t>-1899925408</t>
  </si>
  <si>
    <t>208</t>
  </si>
  <si>
    <t>7593320852</t>
  </si>
  <si>
    <t>Prvky CT31 - Připojení jednotky CDU3</t>
  </si>
  <si>
    <t>-1447281135</t>
  </si>
  <si>
    <t>209</t>
  </si>
  <si>
    <t>7593320918</t>
  </si>
  <si>
    <t>Prvky 10HP Záslepka pro dvě pole</t>
  </si>
  <si>
    <t>2020519739</t>
  </si>
  <si>
    <t>210</t>
  </si>
  <si>
    <t>7593320927</t>
  </si>
  <si>
    <t>Prvky 25HP Záslepka pro pět polí</t>
  </si>
  <si>
    <t>573476296</t>
  </si>
  <si>
    <t>211</t>
  </si>
  <si>
    <t>7593320843</t>
  </si>
  <si>
    <t>Prvky MT33 - Připojení jednotky MPS3A a MPS3D</t>
  </si>
  <si>
    <t>411786402</t>
  </si>
  <si>
    <t>212</t>
  </si>
  <si>
    <t>7593320844</t>
  </si>
  <si>
    <t>Prvky MT34 - Připojení jednotek MDI3, MVI3, MIR3, MIS3, CSU3</t>
  </si>
  <si>
    <t>701786446</t>
  </si>
  <si>
    <t>213</t>
  </si>
  <si>
    <t>7593320910</t>
  </si>
  <si>
    <t>Prvky CML3 - jednotka modemu</t>
  </si>
  <si>
    <t>-1100638454</t>
  </si>
  <si>
    <t>214</t>
  </si>
  <si>
    <t>7593320911</t>
  </si>
  <si>
    <t>Prvky CT32 - Připojovací díl jednotky CML3</t>
  </si>
  <si>
    <t>-2023354189</t>
  </si>
  <si>
    <t>215</t>
  </si>
  <si>
    <t>7593320574</t>
  </si>
  <si>
    <t>Prvky Kazeta TD328</t>
  </si>
  <si>
    <t>-66258358</t>
  </si>
  <si>
    <t>216</t>
  </si>
  <si>
    <t>7593320575</t>
  </si>
  <si>
    <t>Prvky Montážní sada 1patrová 133 mm pro kazetu TD</t>
  </si>
  <si>
    <t>1108060288</t>
  </si>
  <si>
    <t>217</t>
  </si>
  <si>
    <t>7593315216</t>
  </si>
  <si>
    <t>Montáž skříně DOZ/DIAG pro diagnostiku - usazení skříně na místě určení, zapojení</t>
  </si>
  <si>
    <t>-1532735568</t>
  </si>
  <si>
    <t>218</t>
  </si>
  <si>
    <t>7593315320</t>
  </si>
  <si>
    <t>Montáž translátoru</t>
  </si>
  <si>
    <t>710109156</t>
  </si>
  <si>
    <t>DIAG_03</t>
  </si>
  <si>
    <t>Diagnostika ŽST Blatno</t>
  </si>
  <si>
    <t>219</t>
  </si>
  <si>
    <t>7593320765</t>
  </si>
  <si>
    <t>Prvky Kazeta MD308D</t>
  </si>
  <si>
    <t>125253420</t>
  </si>
  <si>
    <t>220</t>
  </si>
  <si>
    <t>7593320699</t>
  </si>
  <si>
    <t>Prvky Panel 2.patrový pro kazetu TEDIS19",FISCHER</t>
  </si>
  <si>
    <t>706852951</t>
  </si>
  <si>
    <t>UPR_SW</t>
  </si>
  <si>
    <t>Úprava adresného software</t>
  </si>
  <si>
    <t>221</t>
  </si>
  <si>
    <t>7592605010</t>
  </si>
  <si>
    <t>Instalace SW do PC</t>
  </si>
  <si>
    <t>-1611495289</t>
  </si>
  <si>
    <t>VEN</t>
  </si>
  <si>
    <t>Venkovní prvky</t>
  </si>
  <si>
    <t>222</t>
  </si>
  <si>
    <t>7590120140</t>
  </si>
  <si>
    <t>Skříně Skříňka přejezdového zařízení inovovaná (HM0404134120002)</t>
  </si>
  <si>
    <t>-1098762587</t>
  </si>
  <si>
    <t>223</t>
  </si>
  <si>
    <t>7592830170</t>
  </si>
  <si>
    <t>Součásti stojanu se závorou Zařízení pro upevn.břevna  (CV708025030)</t>
  </si>
  <si>
    <t>734045493</t>
  </si>
  <si>
    <t>224</t>
  </si>
  <si>
    <t>5907055020</t>
  </si>
  <si>
    <t>Vrtání kolejnic otvor o průměru přes 10 do 23 mm. Poznámka: 1. V cenách jsou započteny náklady na manipulaci podložení, označení a provedení vrtu ve stojině kolejnice.</t>
  </si>
  <si>
    <t>-477233385</t>
  </si>
  <si>
    <t>Poznámka k souboru cen:_x000D_
1. V cenách jsou započteny náklady na manipulaci podložení, označení a provedení vrtu ve stojině kolejnice.</t>
  </si>
  <si>
    <t>225</t>
  </si>
  <si>
    <t>7491652040</t>
  </si>
  <si>
    <t>Montáž vnějšího uzemnění zemnící tyče z pozinkované oceli (FeZn), délky do 2 m - zemnící tyče (horní konec tyče min. 80 cm pod povrchem) včetně připojení tyče k pásku</t>
  </si>
  <si>
    <t>963698277</t>
  </si>
  <si>
    <t>226</t>
  </si>
  <si>
    <t>7497351590</t>
  </si>
  <si>
    <t>Montáž ukolejnění s průrazkou T, P, 2T, BP, DS, OK - 1 vodič</t>
  </si>
  <si>
    <t>288386658</t>
  </si>
  <si>
    <t>227</t>
  </si>
  <si>
    <t>7590195010</t>
  </si>
  <si>
    <t>Montáž objektu venkovního ovládacího (PZS apod.) - připevnění skříňky na sloupek, zeď apod., zatažení kabelu z domku nebo PSK a zapojení na ovládací skříň. Ochrana skříňky připojením na hlavní uzemňovací sběrnici v domku nebo na zemnicí svorník PSK</t>
  </si>
  <si>
    <t>1277165348</t>
  </si>
  <si>
    <t>228</t>
  </si>
  <si>
    <t>7592815026</t>
  </si>
  <si>
    <t>Montáž výstražníku AŽD 71 se dvěma skříněmi - smontování kompletního výstražníku, označení označovacími štítky, postavení výstražníku včetně transformátorové skříně na základ, montáž transformátorů do skříně a propojení, zatažení kabelu bez zhotovení a zapojení kabelové formy, nátěr. Bez provedení ochrany proti vlivu trakcí</t>
  </si>
  <si>
    <t>-818151093</t>
  </si>
  <si>
    <t>229</t>
  </si>
  <si>
    <t>7592835045</t>
  </si>
  <si>
    <t>Montáž součástí stojanu se závorou protizávaží velkého</t>
  </si>
  <si>
    <t>-113125832</t>
  </si>
  <si>
    <t>230</t>
  </si>
  <si>
    <t>7593311060</t>
  </si>
  <si>
    <t>Konstrukční díly Svorkovnice WAGO 20-ti dílná (CV721225083)</t>
  </si>
  <si>
    <t>921668031</t>
  </si>
  <si>
    <t>231</t>
  </si>
  <si>
    <t>7592700324</t>
  </si>
  <si>
    <t>Upozorňovadla, značky Návěsti označující místo na trati Náv.tab.IP22 ZZ není v činnosti (HM0404129990761)</t>
  </si>
  <si>
    <t>-587897485</t>
  </si>
  <si>
    <t>232</t>
  </si>
  <si>
    <t>7592840050</t>
  </si>
  <si>
    <t>Přejezdníky Přejezdník-atrapa přenosný vel.B-N /do60km/ (HM0404129990116)</t>
  </si>
  <si>
    <t>-1374917476</t>
  </si>
  <si>
    <t>233</t>
  </si>
  <si>
    <t>7590150030</t>
  </si>
  <si>
    <t>Uzemnění, ukolejnění Tyč zemnící se svorkou l=1,5m  (HM0354405211015)</t>
  </si>
  <si>
    <t>-1122411344</t>
  </si>
  <si>
    <t>234</t>
  </si>
  <si>
    <t>7594110200</t>
  </si>
  <si>
    <t>Lanové propojení s kolíkovým ukončením LAI 1xFe9/190 norma 703029132 (HM0404223990154AV.00190)</t>
  </si>
  <si>
    <t>-1541248244</t>
  </si>
  <si>
    <t>235</t>
  </si>
  <si>
    <t>7594170530</t>
  </si>
  <si>
    <t>Propojovací příslušenství Příchytka lanová jednod. norma 703309005 (HM0404223990011)</t>
  </si>
  <si>
    <t>-1891145695</t>
  </si>
  <si>
    <t>236</t>
  </si>
  <si>
    <t>7594105040</t>
  </si>
  <si>
    <t>Montáž lanového propojení tlumivek na dřevěné pražce 1,9 nebo 2,4 m - propojení stykového transformátoru s kolejnicí nebo s dalším stykovým transformátorem lanovým propojením; usazení pražců nebo trámků mezi koleje nebo podél koleje; připevnění lana k pražcům nebo montážním trámkům</t>
  </si>
  <si>
    <t>-158014694</t>
  </si>
  <si>
    <t>Práce a dodávky M</t>
  </si>
  <si>
    <t>237</t>
  </si>
  <si>
    <t>7590135010</t>
  </si>
  <si>
    <t>Montáž objektu kabelového č. v. 49040 (žluťásek) - montáž na základ, zatažení kabelů vč. kontroly izolačního stavu bez vyformování a zapojení. Bez kabelových příchytek SONAP a bez usazení a nátěru betonového základu</t>
  </si>
  <si>
    <t>-1954042806</t>
  </si>
  <si>
    <t>238</t>
  </si>
  <si>
    <t>7590137010</t>
  </si>
  <si>
    <t>Demontáž objektu kabelového č. v. 49040 (žluťásek)</t>
  </si>
  <si>
    <t>1136852066</t>
  </si>
  <si>
    <t>46-M</t>
  </si>
  <si>
    <t xml:space="preserve"> Zemní práce při extr.mont.pracích</t>
  </si>
  <si>
    <t>239</t>
  </si>
  <si>
    <t>7590521020</t>
  </si>
  <si>
    <t>-1393509853</t>
  </si>
  <si>
    <t>240</t>
  </si>
  <si>
    <t>7590540800</t>
  </si>
  <si>
    <t>Slaboproudé rozvody, kabely pro přívod a vnitřní instalaci Spojky metalických kabelů a příslušenství Teplem smrštitelná zesílená spojka pro netlakované kabely XAGA 500-75/15-300/EY</t>
  </si>
  <si>
    <t>1779910259</t>
  </si>
  <si>
    <t>241</t>
  </si>
  <si>
    <t>7590520995</t>
  </si>
  <si>
    <t>647714101</t>
  </si>
  <si>
    <t>242</t>
  </si>
  <si>
    <t>7590521015</t>
  </si>
  <si>
    <t>Venkovní vedení kabelová - metalické sítě Plněné, párované s ochr. vodičem TCEKPFLEY 12 P 1,0 D</t>
  </si>
  <si>
    <t>2085507302</t>
  </si>
  <si>
    <t>243</t>
  </si>
  <si>
    <t>7590521025</t>
  </si>
  <si>
    <t>Venkovní vedení kabelová - metalické sítě Plněné, párované s ochr. vodičem TCEKPFLEY 24 P 1,0 D</t>
  </si>
  <si>
    <t>-991820488</t>
  </si>
  <si>
    <t>244</t>
  </si>
  <si>
    <t>7592700001</t>
  </si>
  <si>
    <t>Upozorňovadla, značky Pás označ. návěstní č/b rovnoměrný (HM0404129990685)</t>
  </si>
  <si>
    <t>139396629</t>
  </si>
  <si>
    <t>Poznámka k položce:_x000D_
A78 244.a</t>
  </si>
  <si>
    <t>245</t>
  </si>
  <si>
    <t>7592700003</t>
  </si>
  <si>
    <t>Upozorňovadla, značky Pás označ. návěstní č/b nerovnoměrný (HM0404129990687)</t>
  </si>
  <si>
    <t>-515563444</t>
  </si>
  <si>
    <t>246</t>
  </si>
  <si>
    <t>7492756030</t>
  </si>
  <si>
    <t>Pomocné práce pro montáž kabelů vyhledání stávajících kabelů ( měření, sonda ) - v obvodu žel. stanice nebo na na trati včetně provedení sondy</t>
  </si>
  <si>
    <t>-658849667</t>
  </si>
  <si>
    <t>247</t>
  </si>
  <si>
    <t>7590525230</t>
  </si>
  <si>
    <t>Montáž kabelu návěstního volně uloženého s jádrem 1 mm Cu TCEKEZE, TCEKFE, TCEKPFLEY, TCEKPFLEZE do 7 P - příprava kabelového bubnu a přistavení na místo tažení, odvinutí, naměření, odřezání a uložení kabelu do kabelového lože nebo žlabu, protažení překážkami, včetně přípravných a závěrečných prací, přeměření izolačního stavu kabelu, uzavření konců kabelu, přemístění kabelového bubnu</t>
  </si>
  <si>
    <t>304579978</t>
  </si>
  <si>
    <t>248</t>
  </si>
  <si>
    <t>7590525231</t>
  </si>
  <si>
    <t>Montáž kabelu návěstního volně uloženého s jádrem 1 mm Cu TCEKEZE, TCEKFE, TCEKPFLEY, TCEKPFLEZE do 16 P - příprava kabelového bubnu a přistavení na místo tažení, odvinutí, naměření, odřezání a uložení kabelu do kabelového lože nebo žlabu, protažení překážkami, včetně přípravných a závěrečných prací, přeměření izolačního stavu kabelu, uzavření konců kabelu, přemístění kabelového bubnu</t>
  </si>
  <si>
    <t>-1750290520</t>
  </si>
  <si>
    <t>249</t>
  </si>
  <si>
    <t>7590525413</t>
  </si>
  <si>
    <t>Montáž spojky rovné pro plastové kabely párové rovné o průměru 1,0 mm PE plášť bez pancíře S 1 do 24 žil - přistavení elektrického agregátu, změření izolačního odporu, vlastní montáž spojky, sestavení montážního stojanu, upnutí kabelu do stojanu, spojení žil, svaření spojky, uvolnění kabelu, uložení spojky v jámě</t>
  </si>
  <si>
    <t>-229983801</t>
  </si>
  <si>
    <t>250</t>
  </si>
  <si>
    <t>7590555102</t>
  </si>
  <si>
    <t>Montáž formy pro kabely TCEKE, TCEKFY, TCEKY, TCEKEZE, TCEKEY do 3 P 1,0 -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</si>
  <si>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894682045</t>
  </si>
  <si>
    <t>251</t>
  </si>
  <si>
    <t>7590555132</t>
  </si>
  <si>
    <t>Montáž forma pro kabely TCEKPFLE, TCEKPFLEY, TCEKPFLEZE, TCEKPFLEZY do 3 P 1,0 -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</si>
  <si>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-2122666081</t>
  </si>
  <si>
    <t>252</t>
  </si>
  <si>
    <t>7590521010</t>
  </si>
  <si>
    <t>146333206</t>
  </si>
  <si>
    <t>253</t>
  </si>
  <si>
    <t>7590540775</t>
  </si>
  <si>
    <t>Slaboproudé rozvody, kabely pro přívod a vnitřní instalaci Spojky metalických kabelů a příslušenství Teplem smrštitelná zesílená spojka pro netlakované kabely XAGA 500-43/8-300/EY</t>
  </si>
  <si>
    <t>261711317</t>
  </si>
  <si>
    <t>254</t>
  </si>
  <si>
    <t>7590540810</t>
  </si>
  <si>
    <t>Slaboproudé rozvody, kabely pro přívod a vnitřní instalaci Spojky metalických kabelů a příslušenství Teplem smrštitelná zesílená spojka pro netlakované kabely XAGA 500-75/15-400/EY</t>
  </si>
  <si>
    <t>-406174683</t>
  </si>
  <si>
    <t>255</t>
  </si>
  <si>
    <t>7592825010</t>
  </si>
  <si>
    <t>Montáž součástí výstražníku nosiče výstražníku</t>
  </si>
  <si>
    <t>-1610117191</t>
  </si>
  <si>
    <t>7592835030</t>
  </si>
  <si>
    <t>Montáž součástí stojanu se závorou břevna závorového do 5,5 m</t>
  </si>
  <si>
    <t>-730620709</t>
  </si>
  <si>
    <t>257</t>
  </si>
  <si>
    <t>7593325080</t>
  </si>
  <si>
    <t>Montáž stavěcího odporu nebo kondenzátoru - včetně zapojení a označení</t>
  </si>
  <si>
    <t>-1030355217</t>
  </si>
  <si>
    <t>258</t>
  </si>
  <si>
    <t>7593320153</t>
  </si>
  <si>
    <t>Prvky Rezistor regulační 2,2Ohm (CV719109006)</t>
  </si>
  <si>
    <t>2104766932</t>
  </si>
  <si>
    <t>259</t>
  </si>
  <si>
    <t>7590110120</t>
  </si>
  <si>
    <t>Domky, přístřešky Reléový domek - výška 3,10 m - podle zvl. požadavků a předložené dokumentace 3x2 m</t>
  </si>
  <si>
    <t>-2026801049</t>
  </si>
  <si>
    <t>260</t>
  </si>
  <si>
    <t>7590190150</t>
  </si>
  <si>
    <t>Ostatní Žebřík trojdílný univerzální 3x7 příček (HM0478850007607)</t>
  </si>
  <si>
    <t>-872632957</t>
  </si>
  <si>
    <t>261</t>
  </si>
  <si>
    <t>7590130010</t>
  </si>
  <si>
    <t>Rozdělovače, rozváděče Objekt kabelový pro DC a nezáv. trakci (CV490409001)</t>
  </si>
  <si>
    <t>959088324</t>
  </si>
  <si>
    <t>OST</t>
  </si>
  <si>
    <t>Ostatní</t>
  </si>
  <si>
    <t>262</t>
  </si>
  <si>
    <t>7591600010R</t>
  </si>
  <si>
    <t>Přejezdová zařízení mechanická Břevno závor jednod. pro SMZ délka 9 až 9,5 metrů</t>
  </si>
  <si>
    <t>1102552529</t>
  </si>
  <si>
    <t>263</t>
  </si>
  <si>
    <t>7591090010</t>
  </si>
  <si>
    <t>Díly pro zemní montáž přestavníků Deska základ.pod přestav. 700x460  (HM0592139997046)</t>
  </si>
  <si>
    <t>2132335252</t>
  </si>
  <si>
    <t>264</t>
  </si>
  <si>
    <t>7590720253</t>
  </si>
  <si>
    <t>Součásti světelných návěstidel Souprava držáku náv.štítků (1-2)plastová (CV012589008)</t>
  </si>
  <si>
    <t>-947332634</t>
  </si>
  <si>
    <t>265</t>
  </si>
  <si>
    <t>5904020010</t>
  </si>
  <si>
    <t>Vyřezání křovin porost řídký 1 až 5 kusů stonků na m2 plochy sklon terénu do 1:2. Poznámka: 1. V cenách jsou započteny náklady na vyřezání a likvidaci výřezu spálením, štěpkováním nebo jeho naložení na dopravní prostředek a uložení na skládku. 2. V cenách nejsou obsaženy náklady na dopravu a skládkovné.</t>
  </si>
  <si>
    <t>-294497868</t>
  </si>
  <si>
    <t>Poznámka k souboru cen:_x000D_
1. V cenách jsou započteny náklady na vyřezání a likvidaci výřezu spálením, štěpkováním nebo jeho naložení na dopravní prostředek a uložení na skládku._x000D_
2. V cenách nejsou obsaženy náklady na dopravu a skládkovné.</t>
  </si>
  <si>
    <t>266</t>
  </si>
  <si>
    <t>5904030010</t>
  </si>
  <si>
    <t>Likvidace porostu odhrnutí včetně kořenů. Poznámka: 1. V cenách jsou započteny náklady na naložení na dopravní prostředek a uložení na skládku. 2. V cenách nejsou obsaženy náklady na dopravu a skládkovné.</t>
  </si>
  <si>
    <t>-631412599</t>
  </si>
  <si>
    <t>Poznámka k souboru cen:_x000D_
1. V cenách jsou započteny náklady na naložení na dopravní prostředek a uložení na skládku._x000D_
2. V cenách nejsou obsaženy náklady na dopravu a skládkovné.</t>
  </si>
  <si>
    <t>267</t>
  </si>
  <si>
    <t>7491152020</t>
  </si>
  <si>
    <t>Montáž trubek pevných elektroinstalačních tuhých plastových bezhalogenových (HF) uložených pevně průměru do 50 mm - včetně naznačení trasy, rozměření, řezání trubek, kladení, osazení, zajištění a upevnění</t>
  </si>
  <si>
    <t>-65850877</t>
  </si>
  <si>
    <t>268</t>
  </si>
  <si>
    <t>7491253020</t>
  </si>
  <si>
    <t>Montáž přístrojů spínacích instalačních kolébkových velkoplošných přepínačů sériových nebo střídavých přepínačů řaz.6, 7, 250 V/10A, IP20, vč.ovl.krytu a rámečku - včetně zapojení a osazení</t>
  </si>
  <si>
    <t>-1406403130</t>
  </si>
  <si>
    <t>269</t>
  </si>
  <si>
    <t>7491253040</t>
  </si>
  <si>
    <t>Montáž přístrojů spínacích instalačních tlačítkových velkoplošných jednopolových 250 V/10A, IP20 - včetně zapojení a osazení, včetně ovl. krytu a rámečku</t>
  </si>
  <si>
    <t>126909911</t>
  </si>
  <si>
    <t>270</t>
  </si>
  <si>
    <t>7494007972</t>
  </si>
  <si>
    <t>Pojistkové systémy Řadové pojistkové odpínače Náhradní díly konektor pro 3pól. odpínač s dálkovou signalizací stavu pojistek, 9- žilový kabel</t>
  </si>
  <si>
    <t>-1815238329</t>
  </si>
  <si>
    <t>271</t>
  </si>
  <si>
    <t>7593310870</t>
  </si>
  <si>
    <t>Konstrukční díly Řada stojan. pro 1 stojan 17 polí inov. (HM0404215990306)</t>
  </si>
  <si>
    <t>1767819862</t>
  </si>
  <si>
    <t>272</t>
  </si>
  <si>
    <t>7491651010</t>
  </si>
  <si>
    <t>Montáž vnitřního uzemnění uzemňovacích vodičů pevně na povrchu z pozinkované oceli (FeZn) do 120 mm2 - včetně upevnění, propojení a připojení pomocí svorek (chráničky, na rošty apod.)</t>
  </si>
  <si>
    <t>-1379121214</t>
  </si>
  <si>
    <t>273</t>
  </si>
  <si>
    <t>7491651020</t>
  </si>
  <si>
    <t>Montáž vnitřního uzemnění uzemňovacích vodičů pevně na povrchu měděných (Cu) do 50 mm2 - včetně upevnění, propojení a připojení pomocí svorek (chráničky, na rošty apod.)</t>
  </si>
  <si>
    <t>1526650890</t>
  </si>
  <si>
    <t>274</t>
  </si>
  <si>
    <t>7491652010</t>
  </si>
  <si>
    <t>Montáž vnějšího uzemnění uzemňovacích vodičů v zemi z pozinkované oceli (FeZn) do 120 mm2 - uzemňovacího vedení v zemní kynetě, případně v chráničce odvinutí vodiče ze svitku a oddělení příslušné délky, tvarování pásku, spojování. Neobsahuje výkop a zához kabelové kynety a chráničku</t>
  </si>
  <si>
    <t>1948155307</t>
  </si>
  <si>
    <t>275</t>
  </si>
  <si>
    <t>7491600180</t>
  </si>
  <si>
    <t>Uzemnění Vnější Uzemňovací vedení v zemi, páskem FeZn do 120 mm2</t>
  </si>
  <si>
    <t>-1219504287</t>
  </si>
  <si>
    <t>276</t>
  </si>
  <si>
    <t>7491654012</t>
  </si>
  <si>
    <t>Montáž svorek spojovacích se 3 a více šrouby (typ ST, SJ, SK, SZ, SR01, 02, aj.)</t>
  </si>
  <si>
    <t>1202221881</t>
  </si>
  <si>
    <t>277</t>
  </si>
  <si>
    <t>7492551010</t>
  </si>
  <si>
    <t>Montáž vodičů jednožílových Cu do 16 mm2 - uložení na rošty, pod omítku, do rozvaděče apod.</t>
  </si>
  <si>
    <t>1630788209</t>
  </si>
  <si>
    <t>278</t>
  </si>
  <si>
    <t>7596440200</t>
  </si>
  <si>
    <t>Hlásiče Konvenční hlásiče Hlásič kouře optický konvenční napěťový</t>
  </si>
  <si>
    <t>1446555281</t>
  </si>
  <si>
    <t>279</t>
  </si>
  <si>
    <t>7492553010</t>
  </si>
  <si>
    <t>Montáž kabelů 2- a 3-žílových Cu do 16 mm2 - uložení do země, chráničky, na rošty, pod omítku apod.</t>
  </si>
  <si>
    <t>474470514</t>
  </si>
  <si>
    <t>280</t>
  </si>
  <si>
    <t>7492554014</t>
  </si>
  <si>
    <t>Montáž kabelů 4- a 5-žílových Cu do 50 mm2 - uložení do země, chráničky, na rošty, pod omítku apod.</t>
  </si>
  <si>
    <t>471277253</t>
  </si>
  <si>
    <t>281</t>
  </si>
  <si>
    <t>7492751020</t>
  </si>
  <si>
    <t>Montáž ukončení kabelů nn v rozvaděči nebo na přístroji izolovaných s označením 2 - 5-ti žílových do 2,5 mm2 - montáž kabelové koncovky nebo záklopky včetně odizolování pláště a izolace žil kabelu, ukončení žil v rozvaděči, upevnění kabelových ok, roz. trubice, zakončení stínění apod.</t>
  </si>
  <si>
    <t>-974861762</t>
  </si>
  <si>
    <t>282</t>
  </si>
  <si>
    <t>7492751022</t>
  </si>
  <si>
    <t>Montáž ukončení kabelů nn v rozvaděči nebo na přístroji izolovaných s označením 2 - 5-ti žílových do 25 mm2 - montáž kabelové koncovky nebo záklopky včetně odizolování pláště a izolace žil kabelu, ukončení žil v rozvaděči, upevnění kabelových ok, roz. trubice, zakončení stínění apod.</t>
  </si>
  <si>
    <t>-1812034998</t>
  </si>
  <si>
    <t>283</t>
  </si>
  <si>
    <t>7593310880</t>
  </si>
  <si>
    <t>Konstrukční díly Řada stojan. pro 1 stojan 19 polí inov. (HM0404215990311)</t>
  </si>
  <si>
    <t>-1441664623</t>
  </si>
  <si>
    <t>284</t>
  </si>
  <si>
    <t>7494351010</t>
  </si>
  <si>
    <t>Montáž jističů (do 10 kA) jednopólových do 20 A</t>
  </si>
  <si>
    <t>916781524</t>
  </si>
  <si>
    <t>285</t>
  </si>
  <si>
    <t>7494351020</t>
  </si>
  <si>
    <t>Montáž jističů (do 10 kA) dvoupólových nebo 1+N pólových do 20 A</t>
  </si>
  <si>
    <t>-1710539929</t>
  </si>
  <si>
    <t>286</t>
  </si>
  <si>
    <t>7593000270</t>
  </si>
  <si>
    <t>Dobíječe, usměrňovače, napáječe Usměrňovač D400 G24/100, stacionární oceloplechová skříň 1500x600x600, rozšířená stavová indikace opticky i bezpotenciálově, autoamtické testování baterie, programovatelná nabíjecí automatika.</t>
  </si>
  <si>
    <t>-905231820</t>
  </si>
  <si>
    <t>287</t>
  </si>
  <si>
    <t>7494004354</t>
  </si>
  <si>
    <t>Modulární přístroje Spínací přístroje Instalační relé Un AC 230 V, AC/DC 24 V, 3x přepínací kontakt 8 A, zelená signálka</t>
  </si>
  <si>
    <t>725175149</t>
  </si>
  <si>
    <t>288</t>
  </si>
  <si>
    <t>7494351022</t>
  </si>
  <si>
    <t>Montáž jističů (do 10 kA) dvoupólových nebo 1+N pólových přes 20 do 63 A</t>
  </si>
  <si>
    <t>-327074947</t>
  </si>
  <si>
    <t>289</t>
  </si>
  <si>
    <t>7494351040</t>
  </si>
  <si>
    <t>Montáž jističů (do 10 kA) tři+N pólových do 20 A</t>
  </si>
  <si>
    <t>1694029243</t>
  </si>
  <si>
    <t>290</t>
  </si>
  <si>
    <t>7494000014</t>
  </si>
  <si>
    <t>Rozvodnicové a rozváděčové skříně Distri Rozvodnicové skříně DistriTon Plastové Nástěnné (IP40) pro nástěnnou montáž, průhledné dveře, počet řad 1, počet modulů v řadě 14, krytí IP40, PE+N, barva bílá, materiál: plast</t>
  </si>
  <si>
    <t>-192141476</t>
  </si>
  <si>
    <t>291</t>
  </si>
  <si>
    <t>7494351080</t>
  </si>
  <si>
    <t>Montáž jističů (do 10 kA) přídavných zařízení k instalačním jističům do 125 A pomocného spínače (1x zap., 1x vyp. kontakt)</t>
  </si>
  <si>
    <t>2079131667</t>
  </si>
  <si>
    <t>292</t>
  </si>
  <si>
    <t>7494351085</t>
  </si>
  <si>
    <t>Montáž jističů (do 10 kA) přídavných zařízení k instalačním jističům do 125 A napěťové spouště</t>
  </si>
  <si>
    <t>-1718556673</t>
  </si>
  <si>
    <t>293</t>
  </si>
  <si>
    <t>7494353040</t>
  </si>
  <si>
    <t>Montáž příslušenství pro jističe do 630 A spouště napěťové</t>
  </si>
  <si>
    <t>1060028532</t>
  </si>
  <si>
    <t>294</t>
  </si>
  <si>
    <t>7494003658</t>
  </si>
  <si>
    <t>Modulární přístroje Jističe Příslušenství 1x zapínací kontakt, 1x rozpínací kontakt, např. pro LTE, LTN, LVN, MSO</t>
  </si>
  <si>
    <t>-593928665</t>
  </si>
  <si>
    <t>295</t>
  </si>
  <si>
    <t>7494551022</t>
  </si>
  <si>
    <t>Montáž vačkových silových spínačů - vypínačů třípólových nebo čtyřpólových do 63 A - vypínač 0-1</t>
  </si>
  <si>
    <t>974093952</t>
  </si>
  <si>
    <t>296</t>
  </si>
  <si>
    <t>7494559020</t>
  </si>
  <si>
    <t>Montáž relé paticového včetně patice</t>
  </si>
  <si>
    <t>1752210283</t>
  </si>
  <si>
    <t>297</t>
  </si>
  <si>
    <t>7590522179</t>
  </si>
  <si>
    <t>Venkovní vedení kabelová - metalické sítě Dálkové kabely ŽDK s Pb pláštěm DCKQY; 3XV1,2+14DM0,9</t>
  </si>
  <si>
    <t>1517934111</t>
  </si>
  <si>
    <t>298</t>
  </si>
  <si>
    <t>7590521534</t>
  </si>
  <si>
    <t>-1669541079</t>
  </si>
  <si>
    <t>299</t>
  </si>
  <si>
    <t>7494003152</t>
  </si>
  <si>
    <t>Modulární přístroje Jističe do 80 A; 10 kA 1-pólové In 2 A, Ue AC 230 V / DC 72 V, charakteristika C, 1pól, Icn 10 kA</t>
  </si>
  <si>
    <t>1642632651</t>
  </si>
  <si>
    <t>300</t>
  </si>
  <si>
    <t>7494651010</t>
  </si>
  <si>
    <t>Montáž ovládacích tlačítek kompletních</t>
  </si>
  <si>
    <t>-570575842</t>
  </si>
  <si>
    <t>301</t>
  </si>
  <si>
    <t>7494651025</t>
  </si>
  <si>
    <t>Montáž ovládacích tlačítek otočných přepínačů</t>
  </si>
  <si>
    <t>-1615244562</t>
  </si>
  <si>
    <t>302</t>
  </si>
  <si>
    <t>7496653010</t>
  </si>
  <si>
    <t>Montáž měničů do 110/24 V DC - včetně propojení silových a ovládacích kabelů, nastavení a seřízení měniče, provedení zkoušek, dodání atestů a revizních zpráv</t>
  </si>
  <si>
    <t>1746950361</t>
  </si>
  <si>
    <t>303</t>
  </si>
  <si>
    <t>7593000080</t>
  </si>
  <si>
    <t>Dobíječe, usměrňovače, napáječe Usměrňovač E230 G24/20, oceloplechová nástěnná skříň 700x500x500, rozšířená stavová indikace opticky i bezpotenciálově, autoamtické testování baterie, programovatelná nabíjecí automatika.</t>
  </si>
  <si>
    <t>1534168606</t>
  </si>
  <si>
    <t>304</t>
  </si>
  <si>
    <t>7496654010</t>
  </si>
  <si>
    <t>Montáž UPS 230/230V AC do 230 V - včetně baterií, propojení silových a ovládacích kabelů, nastavení a seřízení UPS, provedení zkoušek, dodání atestů a revizních zpráv</t>
  </si>
  <si>
    <t>-1323430426</t>
  </si>
  <si>
    <t>305</t>
  </si>
  <si>
    <t>7496675010</t>
  </si>
  <si>
    <t>Demontáž UPS 230 V</t>
  </si>
  <si>
    <t>-1599518101</t>
  </si>
  <si>
    <t>306</t>
  </si>
  <si>
    <t>7496676040</t>
  </si>
  <si>
    <t>Demontáž akumulátoru (baterie) do 110 V přes 100 do 200 Ah</t>
  </si>
  <si>
    <t>1184065510</t>
  </si>
  <si>
    <t>307</t>
  </si>
  <si>
    <t>7496754015</t>
  </si>
  <si>
    <t>Elektrodispečink SKŘ-DŘT konfigurace IPC - parametrizace SW (ovládání, signalizace, komunikace PLC s IPC, monitorování technologie, odzkoušení, montáž zařízení) - nastavení SW ovládání, signalizace, komunikace PLC s IPC, monitorování technologie, naprogramování funkcí vstupů, výstupů, blokovacích podmínek a měření pro PLC automat určený pro řízení techlonogií</t>
  </si>
  <si>
    <t>1482722778</t>
  </si>
  <si>
    <t>308</t>
  </si>
  <si>
    <t>7496755010</t>
  </si>
  <si>
    <t>Montáž SKŘ-DŘT, čidla dveřního kontaktu signalizačního - montáž zařízení, instalaci a uvedení do provozu, předepsaných zkoušek a vystavení protokolů a výchozí revize, účast na komplexním vyzkoušení ŘS jako celku, cenu dodavatelské dokumentace</t>
  </si>
  <si>
    <t>-1734186708</t>
  </si>
  <si>
    <t>309</t>
  </si>
  <si>
    <t>7498256050</t>
  </si>
  <si>
    <t>Zkoušky a prohlídky elektrických přístrojů - ostatní profylaktická kontrola staničních baterií 24 V</t>
  </si>
  <si>
    <t>-130336880</t>
  </si>
  <si>
    <t>310</t>
  </si>
  <si>
    <t>7498256060</t>
  </si>
  <si>
    <t>Zkoušky a prohlídky elektrických přístrojů - ostatní profylaktická kontrola UPS</t>
  </si>
  <si>
    <t>-969159207</t>
  </si>
  <si>
    <t>311</t>
  </si>
  <si>
    <t>7498256070</t>
  </si>
  <si>
    <t>Zkoušky a prohlídky elektrických přístrojů - ostatní kapacitní zkouška staničních baterií 24 V</t>
  </si>
  <si>
    <t>-716417092</t>
  </si>
  <si>
    <t>312</t>
  </si>
  <si>
    <t>7593321014</t>
  </si>
  <si>
    <t>Prvky Přepěťová ochrana pro PN ALCATEL DM-110/1L</t>
  </si>
  <si>
    <t>964213818</t>
  </si>
  <si>
    <t>313</t>
  </si>
  <si>
    <t>7593321017</t>
  </si>
  <si>
    <t>Prvky Přepěťová ochrana pro PN ALCATEL DM-110/2L</t>
  </si>
  <si>
    <t>-1775924778</t>
  </si>
  <si>
    <t>314</t>
  </si>
  <si>
    <t>7592500200</t>
  </si>
  <si>
    <t>Diagnostická zařízení Deska pro rozšíření vstupů MIS/MISP ST00 228</t>
  </si>
  <si>
    <t>-2051333281</t>
  </si>
  <si>
    <t>315</t>
  </si>
  <si>
    <t>7496702060</t>
  </si>
  <si>
    <t>DŘT, SKŘ, Elektrodispečink, DDTS Elektrodispečink Ostatní Zdroj UPS do  1KVA</t>
  </si>
  <si>
    <t>870082845</t>
  </si>
  <si>
    <t>316</t>
  </si>
  <si>
    <t>7496600540</t>
  </si>
  <si>
    <t>Vlastní spotřeba Akumulátory UPS 12V /12 Ah - gelový s životností min. 5 let</t>
  </si>
  <si>
    <t>-1280141402</t>
  </si>
  <si>
    <t>317</t>
  </si>
  <si>
    <t>7496700600</t>
  </si>
  <si>
    <t>DŘT, SKŘ, Elektrodispečink, DDTS DŘT a SKŘ skříně pro automatizaci Periférie Napájecí zdroj pro průmyslová PC formátu AT</t>
  </si>
  <si>
    <t>994220663</t>
  </si>
  <si>
    <t>318</t>
  </si>
  <si>
    <t>7596731206</t>
  </si>
  <si>
    <t>Kamerové systémy CCTV Kamera fixní Přídavný HDD s kapacitou 500GB k NVR NUUO</t>
  </si>
  <si>
    <t>1812623896</t>
  </si>
  <si>
    <t>319</t>
  </si>
  <si>
    <t>7596731528</t>
  </si>
  <si>
    <t>Kamerové systémy CCTV Kamera fixní Ventilátor, termostat a vzduchový filtr pro kryty AVH530, 24Vst</t>
  </si>
  <si>
    <t>2123610071</t>
  </si>
  <si>
    <t>320</t>
  </si>
  <si>
    <t>7593320003</t>
  </si>
  <si>
    <t>Prvky Větráček  (CV010545005)</t>
  </si>
  <si>
    <t>987627835</t>
  </si>
  <si>
    <t>Poznámka k položce:_x000D_
Ventilátor pro procesor</t>
  </si>
  <si>
    <t>321</t>
  </si>
  <si>
    <t>7593320438</t>
  </si>
  <si>
    <t>Konstrukční díly a prvky Prvky Klávesnice CZ - PS/2 norma 80191DS031 (CV801915031)</t>
  </si>
  <si>
    <t>Sborník UOŽI 01 2016</t>
  </si>
  <si>
    <t>-464070339</t>
  </si>
  <si>
    <t>322</t>
  </si>
  <si>
    <t>7593321047</t>
  </si>
  <si>
    <t>Prvky Hlídač podpětí OF 056B</t>
  </si>
  <si>
    <t>-457037116</t>
  </si>
  <si>
    <t>Poznámka k položce:_x000D_
hlídač PP</t>
  </si>
  <si>
    <t>323</t>
  </si>
  <si>
    <t>7593320021</t>
  </si>
  <si>
    <t>Prvky Hlídač baterie HB  (CV600929002B)</t>
  </si>
  <si>
    <t>-56766698</t>
  </si>
  <si>
    <t>Poznámka k položce:_x000D_
hlídač 24</t>
  </si>
  <si>
    <t>324</t>
  </si>
  <si>
    <t>7593320018</t>
  </si>
  <si>
    <t>Prvky Hlídač izol.stavu HIS-B pro stř.soust. (CV600529002)</t>
  </si>
  <si>
    <t>-1456249120</t>
  </si>
  <si>
    <t>Poznámka k položce:_x000D_
hlídač 230</t>
  </si>
  <si>
    <t>325</t>
  </si>
  <si>
    <t>7498256080</t>
  </si>
  <si>
    <t>Zkoušky a prohlídky elektrických přístrojů - ostatní kapacitní zkouška UPS baterií 480 V</t>
  </si>
  <si>
    <t>-1826329063</t>
  </si>
  <si>
    <t>326</t>
  </si>
  <si>
    <t>7498351510</t>
  </si>
  <si>
    <t>Vyhotovení zprávy o posouzení bezpečnosti (rizik) včetně analýzy a hodnocení rizik - v souladu s nařízením Evropské komise (ES) č. 352/52009 v rozsahu tohoto SO/PS</t>
  </si>
  <si>
    <t>495876601</t>
  </si>
  <si>
    <t>327</t>
  </si>
  <si>
    <t>7590115005</t>
  </si>
  <si>
    <t>Montáž objektu rozměru do 2,5 x 3,6 m - usazení na základy, zatažení kabelů a zřízení kabelové rezervy, opravný nátěr. Neobsahuje výkop a zához jam</t>
  </si>
  <si>
    <t>-255174548</t>
  </si>
  <si>
    <t>328</t>
  </si>
  <si>
    <t>7590115020</t>
  </si>
  <si>
    <t>Montáž objektu nosného rámu se stříškou - usazení konstrukce na základy</t>
  </si>
  <si>
    <t>586784608</t>
  </si>
  <si>
    <t>329</t>
  </si>
  <si>
    <t>7590115030</t>
  </si>
  <si>
    <t>Montáž objektu střechy sedlové nebo valbové rel. domku rozměru do 3x3 m</t>
  </si>
  <si>
    <t>-1846124961</t>
  </si>
  <si>
    <t>330</t>
  </si>
  <si>
    <t>7590117010</t>
  </si>
  <si>
    <t>Demontáž objektu rozměru do 6,0 x 3,0 m - včetně odpojení zařízení od kabelových rozvodů</t>
  </si>
  <si>
    <t>530331557</t>
  </si>
  <si>
    <t>331</t>
  </si>
  <si>
    <t>7590127025</t>
  </si>
  <si>
    <t>Demontáž skříně ŠM, PSK, SKP, SPP, KS - včetně odpojení zařízení od kabelových rozvodů</t>
  </si>
  <si>
    <t>-1973645067</t>
  </si>
  <si>
    <t>332</t>
  </si>
  <si>
    <t>7590145046</t>
  </si>
  <si>
    <t>Montáž závěru kabelového zabezpečovacího na zemní podpěru UPMP - úplná montáž závěru, zatažení kabelu, měření izolačního stavu, jednostranné číslování. Bez provedení zemních prací, zhotovení a zapojení kabelové formy</t>
  </si>
  <si>
    <t>-577313103</t>
  </si>
  <si>
    <t>333</t>
  </si>
  <si>
    <t>7590195015</t>
  </si>
  <si>
    <t>Montáž ovládací skříňky přejezdového zařízení na objekt - připevnění skříňky, zatažení kabelu z domku nebo PSK a zapojení na ovládací skříň, ochrana skříňky připojením na hlavní uzemňovací sběrnici v domku nebo na zemnicí svorník PSK</t>
  </si>
  <si>
    <t>-532437387</t>
  </si>
  <si>
    <t>334</t>
  </si>
  <si>
    <t>7596910020</t>
  </si>
  <si>
    <t>Venkovní telefonní objekty Objekt telef.venk.VTO 4 na stěnu (CV540329004)</t>
  </si>
  <si>
    <t>1116830378</t>
  </si>
  <si>
    <t>335</t>
  </si>
  <si>
    <t>7590197015</t>
  </si>
  <si>
    <t>Demontáž ovládací skříňky přejezdového zařízení z objektu - včetně odpojení kabelů</t>
  </si>
  <si>
    <t>642669176</t>
  </si>
  <si>
    <t>336</t>
  </si>
  <si>
    <t>7590525127</t>
  </si>
  <si>
    <t>Montáž kabelu metalického zatažení do chráničky přes 4 do 6 kg/m</t>
  </si>
  <si>
    <t>38124558</t>
  </si>
  <si>
    <t>337</t>
  </si>
  <si>
    <t>7590525220</t>
  </si>
  <si>
    <t>Montáž kabelu návěstního s jádry 0,4 a 0,6 mm Cu TCEKEZE do 25 XN - příprava kabelového bubnu a přistavení na místo tažení, odvinutí, naměření, odřezání a uložení kabelu do kabelového lože nebo žlabu, protažení překážkami, včetně přípravných a závěrečných prací, přeměření izolačního stavu kabelu, uzavření konců kabelu, přemístění kabelového bubnu</t>
  </si>
  <si>
    <t>491580553</t>
  </si>
  <si>
    <t>338</t>
  </si>
  <si>
    <t>7590525222</t>
  </si>
  <si>
    <t>Montáž kabelu návěstního s jádrem 0,8 mm Cu TCEKEZE do 50 XN - příprava kabelového bubnu a přistavení na místo tažení, odvinutí, naměření, odřezání a uložení kabelu do kabelového lože nebo žlabu, protažení překážkami, včetně přípravných a závěrečných prací, přeměření izolačního stavu kabelu, uzavření konců kabelu, přemístění kabelového bubnu</t>
  </si>
  <si>
    <t>-710972007</t>
  </si>
  <si>
    <t>339</t>
  </si>
  <si>
    <t>7590525232</t>
  </si>
  <si>
    <t>Montáž kabelu návěstního volně uloženého s jádrem 1 mm Cu TCEKEZE, TCEKFE, TCEKPFLEY, TCEKPFLEZE do 30 P - příprava kabelového bubnu a přistavení na místo tažení, odvinutí, naměření, odřezání a uložení kabelu do kabelového lože nebo žlabu, protažení překážkami, včetně přípravných a závěrečných prací, přeměření izolačního stavu kabelu, uzavření konců kabelu, přemístění kabelového bubnu</t>
  </si>
  <si>
    <t>2014258967</t>
  </si>
  <si>
    <t>340</t>
  </si>
  <si>
    <t>7590525233</t>
  </si>
  <si>
    <t>Montáž kabelu návěstního volně uloženého s jádrem 1 mm Cu TCEKEZE, TCEKFE, TCEKPFLEY, TCEKPFLEZE do 61 P - příprava kabelového bubnu a přistavení na místo tažení, odvinutí, naměření, odřezání a uložení kabelu do kabelového lože nebo žlabu, protažení překážkami, včetně přípravných a závěrečných prací, přeměření izolačního stavu kabelu, uzavření konců kabelu, přemístění kabelového bubnu</t>
  </si>
  <si>
    <t>591080671</t>
  </si>
  <si>
    <t>341</t>
  </si>
  <si>
    <t>7590525410</t>
  </si>
  <si>
    <t>Montáž spojky rovné pro plastové kabely párové rovné o průměru 1,0 mm PE plášť bez pancíře S 1 do 6 žil - přistavení elektrického agregátu, změření izolačního odporu, vlastní montáž spojky, sestavení montážního stojanu, upnutí kabelu do stojanu, spojení žil, svaření spojky, uvolnění kabelu, uložení spojky v jámě</t>
  </si>
  <si>
    <t>105331474</t>
  </si>
  <si>
    <t>342</t>
  </si>
  <si>
    <t>7590525411</t>
  </si>
  <si>
    <t>Montáž spojky rovné pro plastové kabely párové rovné o průměru 1,0 mm PE plášť bez pancíře S 1 do 8 žil - přistavení elektrického agregátu, změření izolačního odporu, vlastní montáž spojky, sestavení montážního stojanu, upnutí kabelu do stojanu, spojení žil, svaření spojky, uvolnění kabelu, uložení spojky v jámě</t>
  </si>
  <si>
    <t>1674322629</t>
  </si>
  <si>
    <t>343</t>
  </si>
  <si>
    <t>7590525416</t>
  </si>
  <si>
    <t>Montáž spojky rovné pro plastové kabely párové rovné o průměru 1,0 mm PE plášť bez pancíře S 2 do 48 žil - přistavení elektrického agregátu, změření izolačního odporu, vlastní montáž spojky, sestavení montážního stojanu, upnutí kabelu do stojanu, spojení žil, svaření spojky, uvolnění kabelu, uložení spojky v jámě</t>
  </si>
  <si>
    <t>-1568763693</t>
  </si>
  <si>
    <t>344</t>
  </si>
  <si>
    <t>7590525465</t>
  </si>
  <si>
    <t>Montáž spojky rovné pro plastové kabely párové Raychem XAGA s konektory UDW2 2 plášť bez pancíře do 32 žil - nasazení manžety, spojení žil, převlečení manžety, nahřátí pro její tepelné smrštění, uložení spojky v jámě</t>
  </si>
  <si>
    <t>1483800992</t>
  </si>
  <si>
    <t>345</t>
  </si>
  <si>
    <t>7590541454</t>
  </si>
  <si>
    <t>Slaboproudé rozvody, kabely pro přívod a vnitřní instalaci Spojky metalických kabelů a příslušenství Teplem smrštitelná zesílená spojka pro netlakované kabely XAGA 500-55/12-300/EY</t>
  </si>
  <si>
    <t>-856603084</t>
  </si>
  <si>
    <t>346</t>
  </si>
  <si>
    <t>7590525558</t>
  </si>
  <si>
    <t>Montáž smršťovací spojky Raychem bez pancíře na dvouplášťovém celoplastovém kabelu do 10 žil - nasazení manžety, spojení žil, převlečení manžety, nahřátí pro její tepelné smrštění, uložení spojky v jámě</t>
  </si>
  <si>
    <t>1553488924</t>
  </si>
  <si>
    <t>347</t>
  </si>
  <si>
    <t>7492500880</t>
  </si>
  <si>
    <t>Kabely, vodiče, šňůry Cu - nn Vodič jednožílový Cu, plastová izolace H07V-K 16 žz (CYA)</t>
  </si>
  <si>
    <t>-2131894678</t>
  </si>
  <si>
    <t>348</t>
  </si>
  <si>
    <t>7590525621</t>
  </si>
  <si>
    <t>Montáž kabelového závěru KZ 12</t>
  </si>
  <si>
    <t>212086343</t>
  </si>
  <si>
    <t>349</t>
  </si>
  <si>
    <t>7590525710</t>
  </si>
  <si>
    <t>Montáž ukončení celoplastového kabelu v závěru nebo rozvaděči se svorkovnicemi Sv12 bez pancíře 3p - odstranění pláště kabelu, odizolování konců vodičů, vyformování, přišroubování vodičů na svorkovnici, přezkoušení izolačního stavu kabelových žil</t>
  </si>
  <si>
    <t>-2018117159</t>
  </si>
  <si>
    <t>350</t>
  </si>
  <si>
    <t>7590525790</t>
  </si>
  <si>
    <t>Montáž sady svorkovnic WAGO na DIN lištu</t>
  </si>
  <si>
    <t>1248556725</t>
  </si>
  <si>
    <t>351</t>
  </si>
  <si>
    <t>7590527042</t>
  </si>
  <si>
    <t>Demontáž kabelu volně uloženého</t>
  </si>
  <si>
    <t>-1077464714</t>
  </si>
  <si>
    <t>352</t>
  </si>
  <si>
    <t>7590535100</t>
  </si>
  <si>
    <t>Propojování stávajících kabelů v jedné kynetě 2 kabelů</t>
  </si>
  <si>
    <t>209377706</t>
  </si>
  <si>
    <t>353</t>
  </si>
  <si>
    <t>7590545080</t>
  </si>
  <si>
    <t>Ukončení vodičů a lan do D 16 mm2 - včetně odizolování, montáže kabelových ok, odmontování krytu svorkovnice, zapojení na svorku, označení a vyzkoušení</t>
  </si>
  <si>
    <t>úsek</t>
  </si>
  <si>
    <t>-1343368061</t>
  </si>
  <si>
    <t>354</t>
  </si>
  <si>
    <t>7594300686</t>
  </si>
  <si>
    <t>Počítače náprav Vnitřní prvky PN PNS-03 Údržbářský počítač  ST00 245</t>
  </si>
  <si>
    <t>-251351390</t>
  </si>
  <si>
    <t>355</t>
  </si>
  <si>
    <t>7590555052</t>
  </si>
  <si>
    <t>Montáž formy pro kabel TCEKE, TCEKES do délky 0,5 m 5 XN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</si>
  <si>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-1120846117</t>
  </si>
  <si>
    <t>356</t>
  </si>
  <si>
    <t>7590555090</t>
  </si>
  <si>
    <t>Montáž formy pro kabel TCEKY, TCEKE pro vnitřní část RZZ na kabelu 6 P 1,0 a 7 P 1,0 - odstranění pláště na jednom konci kabelu, odstranění izolace z konců žil na svorkovnici, zformování a konečná úprava kabelu, kontrolní a závěrečné měření na kabelu, zapojení po měření, montáž příchytky a štítku kabelové formy</t>
  </si>
  <si>
    <t>2110999634</t>
  </si>
  <si>
    <t>357</t>
  </si>
  <si>
    <t>7590555106</t>
  </si>
  <si>
    <t>Montáž formy pro kabely TCEKE, TCEKFY, TCEKY, TCEKEZE, TCEKEY do 7 P 1,0 -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</si>
  <si>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2115096158</t>
  </si>
  <si>
    <t>358</t>
  </si>
  <si>
    <t>7590555108</t>
  </si>
  <si>
    <t>Montáž formy pro kabely TCEKE, TCEKFY, TCEKY, TCEKEZE, TCEKEY do 12 P 1,0 -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</si>
  <si>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1756365078</t>
  </si>
  <si>
    <t>359</t>
  </si>
  <si>
    <t>7590555132.3</t>
  </si>
  <si>
    <t>-769397072</t>
  </si>
  <si>
    <t>360</t>
  </si>
  <si>
    <t>7590555136</t>
  </si>
  <si>
    <t>Montáž forma pro kabely TCEKPFLE, TCEKPFLEY, TCEKPFLEZE, TCEKPFLEZY do 7 P 1,0 -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</si>
  <si>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-449907317</t>
  </si>
  <si>
    <t>361</t>
  </si>
  <si>
    <t>7590555138</t>
  </si>
  <si>
    <t>Montáž forma pro kabely TCEKPFLE, TCEKPFLEY, TCEKPFLEZE, TCEKPFLEZY do 12 P 1,0 -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</si>
  <si>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437491341</t>
  </si>
  <si>
    <t>362</t>
  </si>
  <si>
    <t>7590555140</t>
  </si>
  <si>
    <t>Montáž forma pro kabely TCEKPFLE, TCEKPFLEY, TCEKPFLEZE, TCEKPFLEZY do 16 P 1,0 -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</si>
  <si>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266045488</t>
  </si>
  <si>
    <t>363</t>
  </si>
  <si>
    <t>7590555142</t>
  </si>
  <si>
    <t>Montáž forma pro kabely TCEKPFLE, TCEKPFLEY, TCEKPFLEZE, TCEKPFLEZY do 24 P 1,0 -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</si>
  <si>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1428122825</t>
  </si>
  <si>
    <t>364</t>
  </si>
  <si>
    <t>7593320426</t>
  </si>
  <si>
    <t>Prvky Jednotka časová CJS (CV755139004)</t>
  </si>
  <si>
    <t>-760549110</t>
  </si>
  <si>
    <t>365</t>
  </si>
  <si>
    <t>7593320429</t>
  </si>
  <si>
    <t>Prvky Jednotka časová CJP (CV755139005)</t>
  </si>
  <si>
    <t>745051433</t>
  </si>
  <si>
    <t>366</t>
  </si>
  <si>
    <t>7590555144</t>
  </si>
  <si>
    <t>Montáž forma pro kabely TCEKPFLE, TCEKPFLEY, TCEKPFLEZE, TCEKPFLEZY do 30 P 1,0 -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</si>
  <si>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1603266802</t>
  </si>
  <si>
    <t>367</t>
  </si>
  <si>
    <t>7590555166</t>
  </si>
  <si>
    <t>Montáž forma pro kabely TCEKE, TCEKFY,TCEKY, TCEKEZE, TCEKEY na svorkovnici WAGO do 7 P 1,0 -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</si>
  <si>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1552365734</t>
  </si>
  <si>
    <t>368</t>
  </si>
  <si>
    <t>7590555168</t>
  </si>
  <si>
    <t>Montáž forma pro kabely TCEKE, TCEKFY,TCEKY, TCEKEZE, TCEKEY na svorkovnici WAGO do 12 P 1,0 -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</si>
  <si>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318078001</t>
  </si>
  <si>
    <t>369</t>
  </si>
  <si>
    <t>7590555168.1</t>
  </si>
  <si>
    <t>-2047626072</t>
  </si>
  <si>
    <t>370</t>
  </si>
  <si>
    <t>7590555170</t>
  </si>
  <si>
    <t>Montáž forma pro kabely TCEKE, TCEKFY,TCEKY, TCEKEZE, TCEKEY na svorkovnici WAGO do 16 P 1,0 -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</si>
  <si>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-515903809</t>
  </si>
  <si>
    <t>371</t>
  </si>
  <si>
    <t>7590555174</t>
  </si>
  <si>
    <t>Montáž forma pro kabely TCEKE, TCEKFY,TCEKY, TCEKEZE, TCEKEY na svorkovnici WAGO do 30 P 1,0 -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</si>
  <si>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12561466</t>
  </si>
  <si>
    <t>372</t>
  </si>
  <si>
    <t>7590555192</t>
  </si>
  <si>
    <t>Montáž forma pro kabely TCEKPFLE, TCEKPFLEY, TCEKPFLEZE, TCEKPFLEZY svorkovice WAGO do 3 P 1,0 -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</si>
  <si>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-20155430</t>
  </si>
  <si>
    <t>373</t>
  </si>
  <si>
    <t>7590555194</t>
  </si>
  <si>
    <t>Montáž forma pro kabely TCEKPFLE, TCEKPFLEY, TCEKPFLEZE, TCEKPFLEZY svorkovice WAGO do 4 P 1,0 -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</si>
  <si>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-2064008806</t>
  </si>
  <si>
    <t>374</t>
  </si>
  <si>
    <t>7590555196</t>
  </si>
  <si>
    <t>Montáž forma pro kabely TCEKPFLE, TCEKPFLEY, TCEKPFLEZE, TCEKPFLEZY svorkovice WAGO do 7 P 1,0 -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</si>
  <si>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1846814919</t>
  </si>
  <si>
    <t>375</t>
  </si>
  <si>
    <t>7590555198</t>
  </si>
  <si>
    <t>Montáž forma pro kabely TCEKPFLE, TCEKPFLEY, TCEKPFLEZE, TCEKPFLEZY svorkovice WAGO do 12 P 1,0 -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</si>
  <si>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230501533</t>
  </si>
  <si>
    <t>376</t>
  </si>
  <si>
    <t>7590555200</t>
  </si>
  <si>
    <t>Montáž forma pro kabely TCEKPFLE, TCEKPFLEY, TCEKPFLEZE, TCEKPFLEZY svorkovice WAGO do 16 P 1,0 -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</si>
  <si>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-1684724146</t>
  </si>
  <si>
    <t>377</t>
  </si>
  <si>
    <t>7590555202</t>
  </si>
  <si>
    <t>Montáž forma pro kabely TCEKPFLE, TCEKPFLEY, TCEKPFLEZE, TCEKPFLEZY svorkovice WAGO do 24 P 1,0 -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</si>
  <si>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-1132874410</t>
  </si>
  <si>
    <t>378</t>
  </si>
  <si>
    <t>7590555330</t>
  </si>
  <si>
    <t>Očištění žil plněných kabelů před opravou či instalací, vodní zábrana do délky 0,5 m za jeden pár</t>
  </si>
  <si>
    <t>-1899822392</t>
  </si>
  <si>
    <t>379</t>
  </si>
  <si>
    <t>7590555455</t>
  </si>
  <si>
    <t>Značení trasy vedení</t>
  </si>
  <si>
    <t>262144</t>
  </si>
  <si>
    <t>-2103491977</t>
  </si>
  <si>
    <t>380</t>
  </si>
  <si>
    <t>7590565040</t>
  </si>
  <si>
    <t>Spojování a ukončení kabelů optických smyčkování vláken do kazety u optické spojky nebo rozvaděče - práce spojené s montáží specifikované kabelizace specifikovaným způsobem</t>
  </si>
  <si>
    <t>941388645</t>
  </si>
  <si>
    <t>381</t>
  </si>
  <si>
    <t>7590565050</t>
  </si>
  <si>
    <t>Spojování a ukončení kabelů optických svár optického vlákna ve spojce (rozvaděči) do 36 vláken - práce spojené s montáží specifikované kabelizace specifikovaným způsobem</t>
  </si>
  <si>
    <t>vlákno</t>
  </si>
  <si>
    <t>1189546800</t>
  </si>
  <si>
    <t>382</t>
  </si>
  <si>
    <t>7590565080</t>
  </si>
  <si>
    <t>Uložení kabelové rezervy optického kabelu</t>
  </si>
  <si>
    <t>-1646854758</t>
  </si>
  <si>
    <t>383</t>
  </si>
  <si>
    <t>7590565114</t>
  </si>
  <si>
    <t>Montáž spojky optického kabelu odbočné 72/12+12,24 svárů, 60 vláken průběžných - práce spojené s montáží specifikované kabelizace specifikovaným způsobem</t>
  </si>
  <si>
    <t>-345471446</t>
  </si>
  <si>
    <t>384</t>
  </si>
  <si>
    <t>7593310621</t>
  </si>
  <si>
    <t>Konstrukční díly RACK 19" 9U/500mm nástěnný, dvoudílný, prosklené dveře</t>
  </si>
  <si>
    <t>-1680994755</t>
  </si>
  <si>
    <t>385</t>
  </si>
  <si>
    <t>7590585280</t>
  </si>
  <si>
    <t>Zapojení konektoru</t>
  </si>
  <si>
    <t>-456658567</t>
  </si>
  <si>
    <t>386</t>
  </si>
  <si>
    <t>7590615040</t>
  </si>
  <si>
    <t>Montáž tlačítka, světelné buňky, počitadla, zvonku, relé, R, C do kolejové desky nebo pultu za provozu - rozměření a vyznačení místa montáže, vyvrtání a začištění otvoru, montáž prvku, zapojení a vyzkoušení včetně vyvázání vodičů do formy</t>
  </si>
  <si>
    <t>-1833404927</t>
  </si>
  <si>
    <t>387</t>
  </si>
  <si>
    <t>7590615070</t>
  </si>
  <si>
    <t>Montáž označovacího štítku do kolejové desky nebo pultu za provozu - rozměření a vyznačení místa montáže, vyvrtání a začištění otvoru, montáž prvku, zapojení a vyzkoušení včetně vyvázání vodičů do formy</t>
  </si>
  <si>
    <t>1557459895</t>
  </si>
  <si>
    <t>388</t>
  </si>
  <si>
    <t>7593310340</t>
  </si>
  <si>
    <t>Konstrukční díly Panel krycí 119/30 (CV755125011B)</t>
  </si>
  <si>
    <t>-1002387894</t>
  </si>
  <si>
    <t>389</t>
  </si>
  <si>
    <t>7593320972</t>
  </si>
  <si>
    <t>Prvky Kazeta FAK10</t>
  </si>
  <si>
    <t>1863806204</t>
  </si>
  <si>
    <t>390</t>
  </si>
  <si>
    <t>7590610020</t>
  </si>
  <si>
    <t>Indikační a kolejové desky a ovládací pulty Buňka světelná jednožárovková  (CV720409002)</t>
  </si>
  <si>
    <t>1542159258</t>
  </si>
  <si>
    <t>391</t>
  </si>
  <si>
    <t>7590610380</t>
  </si>
  <si>
    <t>Indikační a kolejové desky a ovládací pulty Stínítko zelené  (HM0321720400011)</t>
  </si>
  <si>
    <t>2133082588</t>
  </si>
  <si>
    <t>392</t>
  </si>
  <si>
    <t>7593310080</t>
  </si>
  <si>
    <t>Konstrukční díly Destička pro odpor  (CV721235058)</t>
  </si>
  <si>
    <t>1878898163</t>
  </si>
  <si>
    <t>393</t>
  </si>
  <si>
    <t>7492500050</t>
  </si>
  <si>
    <t>Kabely, vodiče, šňůry Cu - nn Vodič jednožílový Cu, plastová izolace H05V-U 0,75 černý (CY)</t>
  </si>
  <si>
    <t>-303973530</t>
  </si>
  <si>
    <t>394</t>
  </si>
  <si>
    <t>7593320099</t>
  </si>
  <si>
    <t>Prvky Pásek zdíř.pro zástrč.poj. 0,5A (CV719029001)</t>
  </si>
  <si>
    <t>340987836</t>
  </si>
  <si>
    <t>395</t>
  </si>
  <si>
    <t>7590615130</t>
  </si>
  <si>
    <t>Úpravy kolejové desky - upevnění jednotlivých prvků na místo určení, včetně zapojení</t>
  </si>
  <si>
    <t>-2128917620</t>
  </si>
  <si>
    <t>396</t>
  </si>
  <si>
    <t>7592600080</t>
  </si>
  <si>
    <t>Počítače, SW Systémový software aplikace, spojující funkci jednotného obslužného pracoviště (s bezpečným snímáním informací a povelováním) a diagnostického zařízení (umožňující záznam, přenos, archivaci a zobrazení získaných diagnostických dat).</t>
  </si>
  <si>
    <t>-601514733</t>
  </si>
  <si>
    <t>397</t>
  </si>
  <si>
    <t>7590617040</t>
  </si>
  <si>
    <t>Demontáž tlačítka nebo světelné buňky z kolejové desky nebo pultu za provozu</t>
  </si>
  <si>
    <t>-657926346</t>
  </si>
  <si>
    <t>398</t>
  </si>
  <si>
    <t>7590617070</t>
  </si>
  <si>
    <t>Demontáž označovacího štítku z kolejové desky nebo pultu za provozu</t>
  </si>
  <si>
    <t>451570039</t>
  </si>
  <si>
    <t>399</t>
  </si>
  <si>
    <t>7590715032</t>
  </si>
  <si>
    <t>Montáž světelného návěstidla jednostranného stožárového se 2 svítilnami - sestavení kompletního návěstidla bez označení štítky, postavení návěstidla včetně transformátorové skříně na základ, montáž transformátoru do skříně nebo návěstní svítilny, propojení se svorkovnicemi a svítilnami včetně dodání vodičů, montáž obdélníkové tabulky, nasměrování návěstidla, nátěr. Bez ukončení a zapojení zemního kabelu</t>
  </si>
  <si>
    <t>-2005462374</t>
  </si>
  <si>
    <t>400</t>
  </si>
  <si>
    <t>7590715034</t>
  </si>
  <si>
    <t>Montáž světelného návěstidla jednostranného stožárového se 3 svítilnami - sestavení kompletního návěstidla bez označení štítky, postavení návěstidla včetně transformátorové skříně na základ, montáž transformátoru do skříně nebo návěstní svítilny, propojení se svorkovnicemi a svítilnami včetně dodání vodičů, montáž obdélníkové tabulky, nasměrování návěstidla, nátěr. Bez ukončení a zapojení zemního kabelu</t>
  </si>
  <si>
    <t>-1206207756</t>
  </si>
  <si>
    <t>401</t>
  </si>
  <si>
    <t>7590715036</t>
  </si>
  <si>
    <t>Montáž světelného návěstidla jednostranného stožárového se 4 svítilnami - sestavení kompletního návěstidla bez označení štítky, postavení návěstidla včetně transformátorové skříně na základ, montáž transformátoru do skříně nebo návěstní svítilny, propojení se svorkovnicemi a svítilnami včetně dodání vodičů, montáž obdélníkové tabulky, nasměrování návěstidla, nátěr. Bez ukončení a zapojení zemního kabelu</t>
  </si>
  <si>
    <t>1997699562</t>
  </si>
  <si>
    <t>402</t>
  </si>
  <si>
    <t>7590715042</t>
  </si>
  <si>
    <t>Montáž světelného návěstidla jednostranného stožárového s 5 svítilnami - sestavení kompletního návěstidla bez označení štítky, postavení návěstidla včetně transformátorové skříně na základ, montáž transformátoru do skříně nebo návěstní svítilny, propojení se svorkovnicemi a svítilnami včetně dodání vodičů, montáž obdélníkové tabulky, nasměrování návěstidla, nátěr. Bez ukončení a zapojení zemního kabelu</t>
  </si>
  <si>
    <t>-1275151840</t>
  </si>
  <si>
    <t>403</t>
  </si>
  <si>
    <t>7590715044</t>
  </si>
  <si>
    <t>Montáž světelného návěstidla jednostranného stožárového s 5 svítilnami a ukazatelem rychlosti - sestavení kompletního návěstidla bez označení štítky, postavení návěstidla včetně transformátorové skříně na základ, montáž transformátoru do skříně nebo návěstní svítilny, propojení se svorkovnicemi a svítilnami včetně dodání vodičů, montáž obdélníkové tabulky, nasměrování návěstidla, nátěr. Bez ukončení a zapojení zemního kabelu</t>
  </si>
  <si>
    <t>-996371881</t>
  </si>
  <si>
    <t>404</t>
  </si>
  <si>
    <t>7590715050</t>
  </si>
  <si>
    <t>Montáž světelného návěstidla jednostranného stožárového se 6 svítilnami a ukazatelem rychlosti - sestavení kompletního návěstidla bez označení štítky, postavení návěstidla včetně transformátorové skříně na základ, montáž transformátoru do skříně nebo návěstní svítilny, propojení se svorkovnicemi a svítilnami včetně dodání vodičů, montáž obdélníkové tabulky, nasměrování návěstidla, nátěr. Bez ukončení a zapojení zemního kabelu</t>
  </si>
  <si>
    <t>-297181556</t>
  </si>
  <si>
    <t>405</t>
  </si>
  <si>
    <t>7590715122</t>
  </si>
  <si>
    <t>Montáž světelného návěstidla trpasličího na betonový základ se 2 svítilnami - sestavení kompletního návěstidla bez označení štítky, postavení návěstidla na základ, montáž transformátoru do skříně nebo návěstní svítilny, propojení se svorkovnicemi a svítilnami včetně dodání vodičů, montáž obdélníkové tabulky, nasměrování návěstidla, nátěr. Bez ukončení a zapojení zemního kabelu</t>
  </si>
  <si>
    <t>628906855</t>
  </si>
  <si>
    <t>406</t>
  </si>
  <si>
    <t>7590717032</t>
  </si>
  <si>
    <t>Demontáž světelného návěstidla jednostranného stožárového se 2 svítilnami - bez bourání (demontáže) základu</t>
  </si>
  <si>
    <t>-1360111995</t>
  </si>
  <si>
    <t>407</t>
  </si>
  <si>
    <t>7590717034</t>
  </si>
  <si>
    <t>Demontáž světelného návěstidla jednostranného stožárového se 3 svítilnami - bez bourání (demontáže) základu</t>
  </si>
  <si>
    <t>-925668580</t>
  </si>
  <si>
    <t>408</t>
  </si>
  <si>
    <t>7590717036</t>
  </si>
  <si>
    <t>Demontáž světelného návěstidla jednostranného stožárového se 4 svítilnami - bez bourání (demontáže) základu</t>
  </si>
  <si>
    <t>-1199862561</t>
  </si>
  <si>
    <t>409</t>
  </si>
  <si>
    <t>7590717038</t>
  </si>
  <si>
    <t>Demontáž světelného návěstidla jednostranného stožárového se 4 svítilnami a ukazatelem rychlosti - bez bourání (demontáže) základu</t>
  </si>
  <si>
    <t>-1834927718</t>
  </si>
  <si>
    <t>410</t>
  </si>
  <si>
    <t>7590717042</t>
  </si>
  <si>
    <t>Demontáž světelného návěstidla jednostranného stožárového s 5 svítilnami - bez bourání (demontáže) základu</t>
  </si>
  <si>
    <t>78451209</t>
  </si>
  <si>
    <t>411</t>
  </si>
  <si>
    <t>7590710135</t>
  </si>
  <si>
    <t>Návěstidla světelná Návěstidlo stožár. 4 sv. typ:2039 (CV012525027)</t>
  </si>
  <si>
    <t>-1508305209</t>
  </si>
  <si>
    <t>412</t>
  </si>
  <si>
    <t>7590717044</t>
  </si>
  <si>
    <t>Demontáž světelného návěstidla jednostranného stožárového s 5 svítilnami a ukazatelem rychlosti - bez bourání (demontáže) základu</t>
  </si>
  <si>
    <t>-122827633</t>
  </si>
  <si>
    <t>413</t>
  </si>
  <si>
    <t>7590717122</t>
  </si>
  <si>
    <t>Demontáž světelného návěstidla trpasličího z betonového základu se 2 svítilnami - bez bourání (demontáže) základu</t>
  </si>
  <si>
    <t>-2147310087</t>
  </si>
  <si>
    <t>414</t>
  </si>
  <si>
    <t>7590725040</t>
  </si>
  <si>
    <t>Montáž doplňujících součástí ke světelnému návěstidlu označovacího pásu velkého</t>
  </si>
  <si>
    <t>564126061</t>
  </si>
  <si>
    <t>415</t>
  </si>
  <si>
    <t>7590725046</t>
  </si>
  <si>
    <t>Montáž doplňujících součástí ke světelnému návěstidlu označovacího štítku</t>
  </si>
  <si>
    <t>-841741351</t>
  </si>
  <si>
    <t>416</t>
  </si>
  <si>
    <t>7590725058</t>
  </si>
  <si>
    <t>Montáž doplňujících součástí ke světelnému návěstidlu upozorňovadla na návěstidlo</t>
  </si>
  <si>
    <t>-2096821502</t>
  </si>
  <si>
    <t>417</t>
  </si>
  <si>
    <t>7590725070</t>
  </si>
  <si>
    <t>Zatmelení skříně návěstního transformátoru</t>
  </si>
  <si>
    <t>-230937875</t>
  </si>
  <si>
    <t>418</t>
  </si>
  <si>
    <t>7590727058</t>
  </si>
  <si>
    <t>Demontáž součástí ke světelnému návěstidlu upozorňovadla na návěstidlo</t>
  </si>
  <si>
    <t>-1564139650</t>
  </si>
  <si>
    <t>419</t>
  </si>
  <si>
    <t>7590805010</t>
  </si>
  <si>
    <t>Montáž návěstidla jednoramenného - postavení návěstidla na základ, zapojení na drátovodu, seřízení a přezkoušení</t>
  </si>
  <si>
    <t>-744783819</t>
  </si>
  <si>
    <t>420</t>
  </si>
  <si>
    <t>7590805030</t>
  </si>
  <si>
    <t>Montáž elektrického osvětlení mechanického návěstidla 1 ramenného</t>
  </si>
  <si>
    <t>1578210252</t>
  </si>
  <si>
    <t>421</t>
  </si>
  <si>
    <t>7590807010</t>
  </si>
  <si>
    <t>Demontáž návěstidla jednoramenného - odpojení drátovodu, demontáž svítilnového výtahu, oddělení a snesení horního dílu návěstidla, odstranění spodního dílu návěstidla. Bez zemních prací</t>
  </si>
  <si>
    <t>1487136574</t>
  </si>
  <si>
    <t>422</t>
  </si>
  <si>
    <t>7590807030</t>
  </si>
  <si>
    <t>Demontáž elektrického osvětlení mechanického návěstidla jednoramenného</t>
  </si>
  <si>
    <t>-831564483</t>
  </si>
  <si>
    <t>423</t>
  </si>
  <si>
    <t>7593400020</t>
  </si>
  <si>
    <t>Drátovodné trasy Háček spojovací C  (HM0404113010000)</t>
  </si>
  <si>
    <t>-803274361</t>
  </si>
  <si>
    <t>424</t>
  </si>
  <si>
    <t>7593400030</t>
  </si>
  <si>
    <t>Drátovodné trasy Plíšek pojistný drátovodu  (HM0404113020100)</t>
  </si>
  <si>
    <t>1698820192</t>
  </si>
  <si>
    <t>425</t>
  </si>
  <si>
    <t>7593400060</t>
  </si>
  <si>
    <t>Drátovodné trasy Očko pájecí pro drátovod  (HM0404113020000)</t>
  </si>
  <si>
    <t>1876999674</t>
  </si>
  <si>
    <t>427</t>
  </si>
  <si>
    <t>7593400150</t>
  </si>
  <si>
    <t>Drátovodné trasy Řetěz OC hradlový černý</t>
  </si>
  <si>
    <t>-457577814</t>
  </si>
  <si>
    <t>428</t>
  </si>
  <si>
    <t>7593400040</t>
  </si>
  <si>
    <t>Drátovodné trasy Šroub napínací 260mm (HM0404113070000)</t>
  </si>
  <si>
    <t>-1729958245</t>
  </si>
  <si>
    <t>429</t>
  </si>
  <si>
    <t>7593400050</t>
  </si>
  <si>
    <t>Drátovodné trasy Šroub napínací 500mm (HM0404113080000)</t>
  </si>
  <si>
    <t>-61874180</t>
  </si>
  <si>
    <t>430</t>
  </si>
  <si>
    <t>7591115010</t>
  </si>
  <si>
    <t>Montáž mechanického přestavníku 5206 na straně stojanu - úplná montáž připevnovací soupravy, přestavníku, závorníku, ochranné skříně, přizpůsobení pražců a odstranění štěrku, nátěr</t>
  </si>
  <si>
    <t>-1447146643</t>
  </si>
  <si>
    <t>431</t>
  </si>
  <si>
    <t>7591115012</t>
  </si>
  <si>
    <t>Montáž mechanického přestavníku 5206 proti stojanu - úplná montáž připevnovací soupravy, přestavníku, závorníku, ochranné skříně, přizpůsobení pražců a odstranění štěrku, nátěr</t>
  </si>
  <si>
    <t>637533108</t>
  </si>
  <si>
    <t>432</t>
  </si>
  <si>
    <t>7591117010</t>
  </si>
  <si>
    <t>Demontáž mechanického přestavníku na straně stojanu</t>
  </si>
  <si>
    <t>1696555523</t>
  </si>
  <si>
    <t>433</t>
  </si>
  <si>
    <t>7591207010</t>
  </si>
  <si>
    <t>Demontáž mechanického závorníku</t>
  </si>
  <si>
    <t>1224500536</t>
  </si>
  <si>
    <t>434</t>
  </si>
  <si>
    <t>7591505010</t>
  </si>
  <si>
    <t>Vypracování a projednání přechodné úpravy provozu na pozemní komunikaci při vypnutí přejezdového zabezpečovacího zařízení - návrh silničního dopravního značení, včetně jeho kladného projednání s příslušnými orgány státní správy. Měrnou jednotkou je kus železničního přejezdu</t>
  </si>
  <si>
    <t>-168931718</t>
  </si>
  <si>
    <t>435</t>
  </si>
  <si>
    <t>7591505020</t>
  </si>
  <si>
    <t>Pronájem přechodného dopravního značení při vypnutí přejezdového zabezpečovacího zařízení za 1 týden základní sestavy - pro značení jednoduché komunikace (tj. bez křižovatky poblíž přejezdu), křížící žel. trať</t>
  </si>
  <si>
    <t>583813702</t>
  </si>
  <si>
    <t>436</t>
  </si>
  <si>
    <t>7591505022</t>
  </si>
  <si>
    <t>Pronájem přechodného dopravního značení při vypnutí přejezdového zabezpečovacího zařízení za 1 týden rozšíření základní sestavy - pro značení jednoduché komunikace (tj. bez křižovatky poblíž přejezdu), křížící žel. trať</t>
  </si>
  <si>
    <t>-1858810335</t>
  </si>
  <si>
    <t>437</t>
  </si>
  <si>
    <t>7591505030</t>
  </si>
  <si>
    <t>Osazení přechodného dopravního značení při vypnutí přejezdového zabezpečovacího zařízení základní sestavy - pro značení jednoduché komunikace (tj. bez křižovatky poblíž přejezdu), křížící žel. trať</t>
  </si>
  <si>
    <t>682624947</t>
  </si>
  <si>
    <t>438</t>
  </si>
  <si>
    <t>7591505032</t>
  </si>
  <si>
    <t>Osazení přechodného dopravního značení při vypnutí přejezdového zabezpečovacího zařízení rozšíření základní sestavy - pro značení jednoduché komunikace (tj. bez křižovatky poblíž přejezdu), křížící žel. trať</t>
  </si>
  <si>
    <t>1494803671</t>
  </si>
  <si>
    <t>439</t>
  </si>
  <si>
    <t>7591605102</t>
  </si>
  <si>
    <t>Montáž součástí přejezdové mechanické závory kladkové konzoly</t>
  </si>
  <si>
    <t>-1522206554</t>
  </si>
  <si>
    <t>440</t>
  </si>
  <si>
    <t>7591605104</t>
  </si>
  <si>
    <t>Montáž součástí přejezdové mechanické závory stavěcího kola</t>
  </si>
  <si>
    <t>122698756</t>
  </si>
  <si>
    <t>441</t>
  </si>
  <si>
    <t>7591605106</t>
  </si>
  <si>
    <t>Montáž součástí přejezdové mechanické závory klikového hřídele</t>
  </si>
  <si>
    <t>-826348632</t>
  </si>
  <si>
    <t>442</t>
  </si>
  <si>
    <t>7591605110</t>
  </si>
  <si>
    <t>Montáž součástí přejezdové mechanické závory spínacího zařízení pro elektrické závislosti závor</t>
  </si>
  <si>
    <t>1582737882</t>
  </si>
  <si>
    <t>443</t>
  </si>
  <si>
    <t>7591605112</t>
  </si>
  <si>
    <t>Montáž součástí přejezdové mechanické závory souboru závislostí mechanických závor na zabezpečovacím zařízení</t>
  </si>
  <si>
    <t>-802753476</t>
  </si>
  <si>
    <t>444</t>
  </si>
  <si>
    <t>7591607012</t>
  </si>
  <si>
    <t>Demontáž mechanické závory dvojité - bez bourání základu</t>
  </si>
  <si>
    <t>-1755862813</t>
  </si>
  <si>
    <t>445</t>
  </si>
  <si>
    <t>7591607102</t>
  </si>
  <si>
    <t>Demontáž součástí přejezdové mechanické závory kladkové konzoly</t>
  </si>
  <si>
    <t>912907494</t>
  </si>
  <si>
    <t>446</t>
  </si>
  <si>
    <t>7591607104</t>
  </si>
  <si>
    <t>Demontáž součástí přejezdové mechanické závory stavěcího kola</t>
  </si>
  <si>
    <t>-1577618356</t>
  </si>
  <si>
    <t>447</t>
  </si>
  <si>
    <t>7591607106</t>
  </si>
  <si>
    <t>Demontáž součástí přejezdové mechanické závory klikového hřídele</t>
  </si>
  <si>
    <t>1159055231</t>
  </si>
  <si>
    <t>448</t>
  </si>
  <si>
    <t>7591607110</t>
  </si>
  <si>
    <t>Demontáž součástí přejezdové mechanické závory spínacího zařízení pro elektrické závislosti závor</t>
  </si>
  <si>
    <t>-782411625</t>
  </si>
  <si>
    <t>449</t>
  </si>
  <si>
    <t>7591607112</t>
  </si>
  <si>
    <t>Demontáž součástí přejezdové mechanické závory souboru závislostí mechanických závor na zabezpečovacím zařízení</t>
  </si>
  <si>
    <t>1058495874</t>
  </si>
  <si>
    <t>450</t>
  </si>
  <si>
    <t>7592005050</t>
  </si>
  <si>
    <t>Montáž počítacího bodu (senzoru) RSR 180 - uložení a připevnění na určené místo, seřízení polohy, přezkoušení</t>
  </si>
  <si>
    <t>1683544623</t>
  </si>
  <si>
    <t>451</t>
  </si>
  <si>
    <t>7592010142</t>
  </si>
  <si>
    <t>Kolové senzory a snímače počítačů náprav Neoprénová ochr. hadice 4,8 m</t>
  </si>
  <si>
    <t>680337810</t>
  </si>
  <si>
    <t>452</t>
  </si>
  <si>
    <t>7592005052</t>
  </si>
  <si>
    <t>Montáž počítacího bodu (senzoru) RSR 180 s převodníkem MegaPN - uložení a připevnění na určené místo, seřízení polohy, přezkoušení</t>
  </si>
  <si>
    <t>1972578458</t>
  </si>
  <si>
    <t>453</t>
  </si>
  <si>
    <t>7592007076</t>
  </si>
  <si>
    <t>Demontáž počítacího bodu počítače náprav ALCATEL SK30</t>
  </si>
  <si>
    <t>-1724206519</t>
  </si>
  <si>
    <t>454</t>
  </si>
  <si>
    <t>7592503010</t>
  </si>
  <si>
    <t>Úprava adresného SW stanice TEDIS, ústředny MEDIS</t>
  </si>
  <si>
    <t>-1418068543</t>
  </si>
  <si>
    <t>455</t>
  </si>
  <si>
    <t>7592505020</t>
  </si>
  <si>
    <t>Montáž centrály diagnostiky PZS</t>
  </si>
  <si>
    <t>163582356</t>
  </si>
  <si>
    <t>456</t>
  </si>
  <si>
    <t>7593321143</t>
  </si>
  <si>
    <t>Prvky Elektronický kmitač pro PZS s elektronickou stabilizací napětí pro každou žárovku, 4 desky spínačů</t>
  </si>
  <si>
    <t>-792162778</t>
  </si>
  <si>
    <t>457</t>
  </si>
  <si>
    <t>7592705014</t>
  </si>
  <si>
    <t>Montáž upozorňovadla vysokého na sloupek</t>
  </si>
  <si>
    <t>1586061644</t>
  </si>
  <si>
    <t>458</t>
  </si>
  <si>
    <t>7592705016</t>
  </si>
  <si>
    <t>Montáž upozorňovadla nízkého na sloupek</t>
  </si>
  <si>
    <t>-763438679</t>
  </si>
  <si>
    <t>459</t>
  </si>
  <si>
    <t>7592707014</t>
  </si>
  <si>
    <t>Demontáž upozorňovadla vysokého</t>
  </si>
  <si>
    <t>-1787623718</t>
  </si>
  <si>
    <t>460</t>
  </si>
  <si>
    <t>7592707016</t>
  </si>
  <si>
    <t>Demontáž upozorňovadla nízkého</t>
  </si>
  <si>
    <t>-329554762</t>
  </si>
  <si>
    <t>461</t>
  </si>
  <si>
    <t>7593321272</t>
  </si>
  <si>
    <t>Prvky Zdroj kmit.signálů bezpeč. BZKS 20-3.2B (HM0404228990305)</t>
  </si>
  <si>
    <t>-131349161</t>
  </si>
  <si>
    <t>462</t>
  </si>
  <si>
    <t>7592815020</t>
  </si>
  <si>
    <t>Montáž výstražníku AŽD 71 s jednou skříní a se závorou AŽD 71 - smontování kompletního výstražníku, označení označovacími štítky, postavení výstražníku včetně transformátorové skříně na základ, montáž transformátorů do skříně a propojení, zatažení kabelu bez zhotovení a zapojení kabelové formy, nátěr. Bez provedení ochrany proti vlivu trakcí</t>
  </si>
  <si>
    <t>89011294</t>
  </si>
  <si>
    <t>463</t>
  </si>
  <si>
    <t>7592815024</t>
  </si>
  <si>
    <t>Montáž výstražníku AŽD 71 s jednou skříní - smontování kompletního výstražníku, označení označovacími štítky, postavení výstražníku včetně transformátorové skříně na základ, montáž transformátorů do skříně a propojení, zatažení kabelu bez zhotovení a zapojení kabelové formy, nátěr. Bez provedení ochrany proti vlivu trakcí</t>
  </si>
  <si>
    <t>-1238251327</t>
  </si>
  <si>
    <t>464</t>
  </si>
  <si>
    <t>7592815040</t>
  </si>
  <si>
    <t>Montáž plastového výstražníku AŽD 97 s 1 skříní a se závorou AŽD - 99 - smontování kompletního výstražníku, označení označovacími štítky, postavení výstražníku včetně transformátorové skříně na základ, montáž transformátorů do skříně a propojení, zatažení kabelu bez zhotovení a zapojení kabelové formy, nátěr. Bez provedení ochrany proti vlivu trakcí</t>
  </si>
  <si>
    <t>-1222561536</t>
  </si>
  <si>
    <t>465</t>
  </si>
  <si>
    <t>7592815042</t>
  </si>
  <si>
    <t>Montáž plastového výstražníku AŽD 97 se 2 skříněmi a se závorou AŽD - 99 - smontování kompletního výstražníku, označení označovacími štítky, postavení výstražníku včetně transformátorové skříně na základ, montáž transformátorů do skříně a propojení, zatažení kabelu bez zhotovení a zapojení kabelové formy, nátěr. Bez provedení ochrany proti vlivu trakcí</t>
  </si>
  <si>
    <t>1999896054</t>
  </si>
  <si>
    <t>466</t>
  </si>
  <si>
    <t>7592815044</t>
  </si>
  <si>
    <t>Montáž plastového výstražníku AŽD 97 s jednou skříní - smontování kompletního výstražníku, označení označovacími štítky, postavení výstražníku včetně transformátorové skříně na základ, montáž transformátorů do skříně a propojení, zatažení kabelu bez zhotovení a zapojení kabelové formy, nátěr. Bez provedení ochrany proti vlivu trakcí</t>
  </si>
  <si>
    <t>1465950493</t>
  </si>
  <si>
    <t>467</t>
  </si>
  <si>
    <t>7592815046</t>
  </si>
  <si>
    <t>Montáž plastového výstražníku AŽD 97 se dvěma skříněmi - smontování kompletního výstražníku, označení označovacími štítky, postavení výstražníku včetně transformátorové skříně na základ, montáž transformátorů do skříně a propojení, zatažení kabelu bez zhotovení a zapojení kabelové formy, nátěr. Bez provedení ochrany proti vlivu trakcí</t>
  </si>
  <si>
    <t>-1825999877</t>
  </si>
  <si>
    <t>468</t>
  </si>
  <si>
    <t>7592817010</t>
  </si>
  <si>
    <t>Demontáž výstražníku</t>
  </si>
  <si>
    <t>-2010037274</t>
  </si>
  <si>
    <t>469</t>
  </si>
  <si>
    <t>7592825020</t>
  </si>
  <si>
    <t>Montáž součástí výstražníku štítu označovacího</t>
  </si>
  <si>
    <t>-574298574</t>
  </si>
  <si>
    <t>470</t>
  </si>
  <si>
    <t>7592825050</t>
  </si>
  <si>
    <t>Montáž součástí výstražníku elektronického zvonce</t>
  </si>
  <si>
    <t>115796215</t>
  </si>
  <si>
    <t>471</t>
  </si>
  <si>
    <t>7592825055</t>
  </si>
  <si>
    <t>Montáž součástí výstražníku tabulky "POZOR VLAK"</t>
  </si>
  <si>
    <t>-619444462</t>
  </si>
  <si>
    <t>472</t>
  </si>
  <si>
    <t>7592825095</t>
  </si>
  <si>
    <t>Montáž součástí výstražníku žárovky</t>
  </si>
  <si>
    <t>-1149075227</t>
  </si>
  <si>
    <t>473</t>
  </si>
  <si>
    <t>7592825110</t>
  </si>
  <si>
    <t>Montáž výstražného kříže</t>
  </si>
  <si>
    <t>-2129747524</t>
  </si>
  <si>
    <t>474</t>
  </si>
  <si>
    <t>7592827010</t>
  </si>
  <si>
    <t>Demontáž součástí výstražníku nosiče výstražníku</t>
  </si>
  <si>
    <t>839181972</t>
  </si>
  <si>
    <t>475</t>
  </si>
  <si>
    <t>7592827015</t>
  </si>
  <si>
    <t>Demontáž součástí výstražníku skříně výstražníku</t>
  </si>
  <si>
    <t>2142019417</t>
  </si>
  <si>
    <t>476</t>
  </si>
  <si>
    <t>7592827110</t>
  </si>
  <si>
    <t>Demontáž výstražného kříže</t>
  </si>
  <si>
    <t>146005904</t>
  </si>
  <si>
    <t>477</t>
  </si>
  <si>
    <t>7592835032</t>
  </si>
  <si>
    <t>Montáž součástí stojanu se závorou břevna závorového nad 5,5 m</t>
  </si>
  <si>
    <t>-1019182918</t>
  </si>
  <si>
    <t>478</t>
  </si>
  <si>
    <t>7592835034</t>
  </si>
  <si>
    <t>Montáž součástí stojanu se závorou břevna závorového do 5,5 m s kontrolou celistvosti</t>
  </si>
  <si>
    <t>2116778941</t>
  </si>
  <si>
    <t>479</t>
  </si>
  <si>
    <t>7592835036</t>
  </si>
  <si>
    <t>Montáž součástí stojanu se závorou břevna závorového nad 5,5 m s kontrolou celistvosti</t>
  </si>
  <si>
    <t>2095739558</t>
  </si>
  <si>
    <t>480</t>
  </si>
  <si>
    <t>7592835040</t>
  </si>
  <si>
    <t>Montáž součástí stojanu se závorou soupravy křídel s protizávažím</t>
  </si>
  <si>
    <t>1927596107</t>
  </si>
  <si>
    <t>481</t>
  </si>
  <si>
    <t>7592837032</t>
  </si>
  <si>
    <t>Demontáž součástí stojanu se závorou břevna závorového nad 5,5 m</t>
  </si>
  <si>
    <t>-1171396373</t>
  </si>
  <si>
    <t>482</t>
  </si>
  <si>
    <t>7592837040</t>
  </si>
  <si>
    <t>Demontáž součástí stojanu se závorou soupravy křídel s protizávažím</t>
  </si>
  <si>
    <t>-2046987608</t>
  </si>
  <si>
    <t>483</t>
  </si>
  <si>
    <t>7592837090</t>
  </si>
  <si>
    <t>Demontáž stojanu se závorou bez výstražníku</t>
  </si>
  <si>
    <t>2015050259</t>
  </si>
  <si>
    <t>484</t>
  </si>
  <si>
    <t>7592837100</t>
  </si>
  <si>
    <t>Demontáž břevna závory</t>
  </si>
  <si>
    <t>-1188658712</t>
  </si>
  <si>
    <t>485</t>
  </si>
  <si>
    <t>7592905010</t>
  </si>
  <si>
    <t>Montáž článku niklokadmiového kapacity do 200 Ah - postavení článku, připojení vodičů, ochrana svorek vazelinou, změření napětí, kontrola elektrolytu s případným doplněním destilovanou vodou</t>
  </si>
  <si>
    <t>-1945977335</t>
  </si>
  <si>
    <t>486</t>
  </si>
  <si>
    <t>7592905020</t>
  </si>
  <si>
    <t>Montáž bloku baterie niklokadmiové kapacity do 200 Ah - postavení článku, připojení vodičů, ochrana svorek vazelinou, změření napětí, u tekutých baterií kontrola elektrolytu s případným doplněním destilovanou vodou</t>
  </si>
  <si>
    <t>1048399584</t>
  </si>
  <si>
    <t>487</t>
  </si>
  <si>
    <t>7590120160</t>
  </si>
  <si>
    <t>Skříně Skříňka ovl. pro PZZ-RE  (CV723089004)</t>
  </si>
  <si>
    <t>-1897925967</t>
  </si>
  <si>
    <t>488</t>
  </si>
  <si>
    <t>7593005022</t>
  </si>
  <si>
    <t>Montáž dobíječe, usměrňovače, napáječe skříňového vysokého - včetně připojení vodičů elektrické sítě ss rozvodu a uzemnění, přezkoušení funkce</t>
  </si>
  <si>
    <t>94787424</t>
  </si>
  <si>
    <t>489</t>
  </si>
  <si>
    <t>7592910160</t>
  </si>
  <si>
    <t>Baterie Staniční akumulátory NiCd článek 1,2 V/110 Ah C5 s vláknitou elektrodou, cena včetně spojovacího materiálu a bateriového nosiče či stojanu</t>
  </si>
  <si>
    <t>1505423838</t>
  </si>
  <si>
    <t>490</t>
  </si>
  <si>
    <t>7597111256</t>
  </si>
  <si>
    <t>EZS Dveřní kontakt pro montáž z vnitřní strany dveří, na svorkách při zavření dveří odpor blízký nule a při otevření dveří odpor blízký nekonečnu</t>
  </si>
  <si>
    <t>968372273</t>
  </si>
  <si>
    <t>491</t>
  </si>
  <si>
    <t>7593005040</t>
  </si>
  <si>
    <t>Montáž zdroje síťového - se zapojením vodičů a přezkoušení funkce</t>
  </si>
  <si>
    <t>1319333986</t>
  </si>
  <si>
    <t>492</t>
  </si>
  <si>
    <t>7593007010</t>
  </si>
  <si>
    <t>Demontáž dobíječe, usměrňovače, napáječe ze stojanové řady</t>
  </si>
  <si>
    <t>916391475</t>
  </si>
  <si>
    <t>493</t>
  </si>
  <si>
    <t>7593007012</t>
  </si>
  <si>
    <t>Demontáž dobíječe, usměrňovače, napáječe nástěnného</t>
  </si>
  <si>
    <t>-1850839149</t>
  </si>
  <si>
    <t>494</t>
  </si>
  <si>
    <t>7593007022</t>
  </si>
  <si>
    <t>Demontáž dobíječe, usměrňovače, napáječe skříňového vysokého</t>
  </si>
  <si>
    <t>603388766</t>
  </si>
  <si>
    <t>495</t>
  </si>
  <si>
    <t>7593007040</t>
  </si>
  <si>
    <t>Demontáž zdroje síťového</t>
  </si>
  <si>
    <t>1669242794</t>
  </si>
  <si>
    <t>496</t>
  </si>
  <si>
    <t>7593315010</t>
  </si>
  <si>
    <t>Montáž montážního rámu LSA-PLUS - usazení montážního rámu na místo určení</t>
  </si>
  <si>
    <t>1046392467</t>
  </si>
  <si>
    <t>497</t>
  </si>
  <si>
    <t>7593315065</t>
  </si>
  <si>
    <t>Montáž optického rozvaděče</t>
  </si>
  <si>
    <t>-117372553</t>
  </si>
  <si>
    <t>498</t>
  </si>
  <si>
    <t>7593315100</t>
  </si>
  <si>
    <t>Montáž zabezpečovacího stojanu reléového - upevnění stojanu do stojanové řady, připojení ochranného uzemnění a informativní kontrola zapojení</t>
  </si>
  <si>
    <t>1789103865</t>
  </si>
  <si>
    <t>499</t>
  </si>
  <si>
    <t>7593315120</t>
  </si>
  <si>
    <t>Montáž stojanové řady pro 1 stojan - sestavení dodané konstrukce, vyměření místa a usazení stojanové řady, montáž ochranných plechů a roštu stojanové řady, ukotvení</t>
  </si>
  <si>
    <t>-146989598</t>
  </si>
  <si>
    <t>500</t>
  </si>
  <si>
    <t>7596200004</t>
  </si>
  <si>
    <t>Indikátory horkoběžnosti Vybavení domku - stůl, židle apod.</t>
  </si>
  <si>
    <t>sada</t>
  </si>
  <si>
    <t>760200273</t>
  </si>
  <si>
    <t>501</t>
  </si>
  <si>
    <t>7592810900</t>
  </si>
  <si>
    <t>Reléový stojan PZS vystrojený na jednokolejné trati s výstražníky 2 - 4 kusy výstražníků - kategorie dle ČSN 34 2650 ed.2: PZS 3(2) S,B(N),I(L)</t>
  </si>
  <si>
    <t>-1566262938</t>
  </si>
  <si>
    <t>502</t>
  </si>
  <si>
    <t>7593100910</t>
  </si>
  <si>
    <t>Měniče Měnič DC/DC1 pro MB telefony, napětí DC/DC 12-36 V pro ústřední napájení mb venkovních  telefonních objektů</t>
  </si>
  <si>
    <t>2136485593</t>
  </si>
  <si>
    <t>503</t>
  </si>
  <si>
    <t>7590540524</t>
  </si>
  <si>
    <t>Slaboproudé rozvody, kabely pro přívod a vnitřní instalaci UTP/FTP kategorie 5e 100Mhz  1 Gbps FTP Stíněný plášť, PVC vnitřní, drát</t>
  </si>
  <si>
    <t>-1523604897</t>
  </si>
  <si>
    <t>504</t>
  </si>
  <si>
    <t>7590521819</t>
  </si>
  <si>
    <t>Venkovní vedení kabelová - metalické sítě Neplněné bez ochr. vodiče, stíněné TCEKFY 6 P 1,0 C</t>
  </si>
  <si>
    <t>-743462413</t>
  </si>
  <si>
    <t>505</t>
  </si>
  <si>
    <t>7593315140</t>
  </si>
  <si>
    <t>Ukotvení stojanové řady do stěny jednou spojnicí</t>
  </si>
  <si>
    <t>1237200877</t>
  </si>
  <si>
    <t>506</t>
  </si>
  <si>
    <t>7593315194</t>
  </si>
  <si>
    <t>Montáž žlabu stojanové řady podélného</t>
  </si>
  <si>
    <t>-623019489</t>
  </si>
  <si>
    <t>507</t>
  </si>
  <si>
    <t>7593315330</t>
  </si>
  <si>
    <t>Montáž datové skříně rack</t>
  </si>
  <si>
    <t>1096416876</t>
  </si>
  <si>
    <t>508</t>
  </si>
  <si>
    <t>7593315386</t>
  </si>
  <si>
    <t>Montáž panelu pro stanici TEDIS</t>
  </si>
  <si>
    <t>381945736</t>
  </si>
  <si>
    <t>509</t>
  </si>
  <si>
    <t>7593315425</t>
  </si>
  <si>
    <t>Zhotovení jednoho zapojení při volné vazbě - naměření vodiče, zatažení a připojení</t>
  </si>
  <si>
    <t>-782778088</t>
  </si>
  <si>
    <t>510</t>
  </si>
  <si>
    <t>7593330040</t>
  </si>
  <si>
    <t>Výměnné díly Relé NMŠ 1-2000 (HM0404221990407)</t>
  </si>
  <si>
    <t>-96301416</t>
  </si>
  <si>
    <t>511</t>
  </si>
  <si>
    <t>7593315435</t>
  </si>
  <si>
    <t>Montáž translátoru včetně bleskojistek</t>
  </si>
  <si>
    <t>-396492890</t>
  </si>
  <si>
    <t>7596001540</t>
  </si>
  <si>
    <t>Rádiová zařízení Translátor inkový 600:600 ?, 4kV</t>
  </si>
  <si>
    <t>-1537485653</t>
  </si>
  <si>
    <t>513</t>
  </si>
  <si>
    <t>7593317010</t>
  </si>
  <si>
    <t>Zrušení jednoho zapojení při volné vazbě - odpojení vodiče a jeho vytažení</t>
  </si>
  <si>
    <t>-558831898</t>
  </si>
  <si>
    <t>514</t>
  </si>
  <si>
    <t>7593317120</t>
  </si>
  <si>
    <t>Demontáž stojanové řady pro 1-3 stojany</t>
  </si>
  <si>
    <t>-885448506</t>
  </si>
  <si>
    <t>515</t>
  </si>
  <si>
    <t>7593317214</t>
  </si>
  <si>
    <t>Demontáž skříně s otočným rámem</t>
  </si>
  <si>
    <t>764490819</t>
  </si>
  <si>
    <t>516</t>
  </si>
  <si>
    <t>7593317240</t>
  </si>
  <si>
    <t>Demontáž stojanu v stojanové řadě typu S oboustranné s vysokým nebo nízkým roštem</t>
  </si>
  <si>
    <t>2119049052</t>
  </si>
  <si>
    <t>517</t>
  </si>
  <si>
    <t>7593325015</t>
  </si>
  <si>
    <t>Montáž do LSA pásku přepěťové ochrany</t>
  </si>
  <si>
    <t>409427497</t>
  </si>
  <si>
    <t>518</t>
  </si>
  <si>
    <t>7593320448</t>
  </si>
  <si>
    <t>Prvky Relé RT 2P/8A,24VDC,5MM RT 424024 (HM0358259992095)</t>
  </si>
  <si>
    <t>1495875362</t>
  </si>
  <si>
    <t>519</t>
  </si>
  <si>
    <t>7593320449</t>
  </si>
  <si>
    <t>Prvky Patice RT, 5mm/pro YM moduly RT 78725 (HM0358259992081)</t>
  </si>
  <si>
    <t>683487912</t>
  </si>
  <si>
    <t>520</t>
  </si>
  <si>
    <t>7494004156</t>
  </si>
  <si>
    <t>Modulární přístroje Přepěťové ochrany Svodiče přepětí typ 3, Imax 4,5 kA, Uc AC 335 V, Uc AC 253 V, výměnné moduly, se signalizací, varistor, jiskřiště, 3+N-pól</t>
  </si>
  <si>
    <t>754594930</t>
  </si>
  <si>
    <t>521</t>
  </si>
  <si>
    <t>7593320477</t>
  </si>
  <si>
    <t>Prvky Ochrana přepěť.pro nap.bat PONB 94 (HM0358239992984)</t>
  </si>
  <si>
    <t>1589519802</t>
  </si>
  <si>
    <t>522</t>
  </si>
  <si>
    <t>7593320024</t>
  </si>
  <si>
    <t>Prvky Deska odporů  (CV600945012)</t>
  </si>
  <si>
    <t>-1741247394</t>
  </si>
  <si>
    <t>523</t>
  </si>
  <si>
    <t>7593320027</t>
  </si>
  <si>
    <t>Prvky Deska svorek  (CV600945014)</t>
  </si>
  <si>
    <t>-595671496</t>
  </si>
  <si>
    <t>524</t>
  </si>
  <si>
    <t>7593320069</t>
  </si>
  <si>
    <t>Prvky Deska propojovací P2  (CV714785047B)</t>
  </si>
  <si>
    <t>-1053915696</t>
  </si>
  <si>
    <t>525</t>
  </si>
  <si>
    <t>7494004534</t>
  </si>
  <si>
    <t>Modulární přístroje Ostatní přístroje -modulární přístroje Vypínače In 32 A, Ue AC 250/440 V, 3+N-pól</t>
  </si>
  <si>
    <t>232638684</t>
  </si>
  <si>
    <t>526</t>
  </si>
  <si>
    <t>7593320156</t>
  </si>
  <si>
    <t>Prvky Rezistor regulační 15Ohm (CV719109007)</t>
  </si>
  <si>
    <t>709290428</t>
  </si>
  <si>
    <t>527</t>
  </si>
  <si>
    <t>7494003312</t>
  </si>
  <si>
    <t>Modulární přístroje Jističe do 80 A; 10 kA 2-pólové In 0,5 A, Ue AC 230/400 V / DC 144 V, charakteristika C, 2pól, Icn 10 kA</t>
  </si>
  <si>
    <t>-1552219937</t>
  </si>
  <si>
    <t>528</t>
  </si>
  <si>
    <t>7494003320</t>
  </si>
  <si>
    <t>Modulární přístroje Jističe do 80 A; 10 kA 2-pólové In 4 A, Ue AC 230/400 V / DC 144 V, charakteristika C, 2pól, Icn 10 kA</t>
  </si>
  <si>
    <t>1027107603</t>
  </si>
  <si>
    <t>529</t>
  </si>
  <si>
    <t>7494003314</t>
  </si>
  <si>
    <t>Modulární přístroje Jističe do 80 A; 10 kA 2-pólové In 1 A, Ue AC 230/400 V / DC 144 V, charakteristika C, 2pól, Icn 10 kA</t>
  </si>
  <si>
    <t>1285077055</t>
  </si>
  <si>
    <t>530</t>
  </si>
  <si>
    <t>7494003318</t>
  </si>
  <si>
    <t>Modulární přístroje Jističe do 80 A; 10 kA 2-pólové In 2 A, Ue AC 230/400 V / DC 144 V, charakteristika C, 2pól, Icn 10 kA</t>
  </si>
  <si>
    <t>-905815045</t>
  </si>
  <si>
    <t>531</t>
  </si>
  <si>
    <t>7494003326</t>
  </si>
  <si>
    <t>Modulární přístroje Jističe do 80 A; 10 kA 2-pólové In 10 A, Ue AC 230/400 V / DC 144 V, charakteristika C, 2pól, Icn 10 kA</t>
  </si>
  <si>
    <t>-1697855305</t>
  </si>
  <si>
    <t>532</t>
  </si>
  <si>
    <t>7494003334</t>
  </si>
  <si>
    <t>Modulární přístroje Jističe do 80 A; 10 kA 2-pólové In 25 A, Ue AC 230/400 V / DC 144 V, charakteristika C, 2pól, Icn 10 kA</t>
  </si>
  <si>
    <t>-148557063</t>
  </si>
  <si>
    <t>533</t>
  </si>
  <si>
    <t>7593325030</t>
  </si>
  <si>
    <t>Montáž zásuvné jednotky elektroniky</t>
  </si>
  <si>
    <t>1563337461</t>
  </si>
  <si>
    <t>534</t>
  </si>
  <si>
    <t>7593325040</t>
  </si>
  <si>
    <t>Montáž kazety pro zásuvné jednotky</t>
  </si>
  <si>
    <t>-2004690855</t>
  </si>
  <si>
    <t>535</t>
  </si>
  <si>
    <t>7593320600</t>
  </si>
  <si>
    <t>Prvky Jednotka BPS4 F</t>
  </si>
  <si>
    <t>-1867330702</t>
  </si>
  <si>
    <t>536</t>
  </si>
  <si>
    <t>7593320711</t>
  </si>
  <si>
    <t>Prvky Záslepka TFP3/4-F 4 moduly-FAK</t>
  </si>
  <si>
    <t>-1279866595</t>
  </si>
  <si>
    <t>537</t>
  </si>
  <si>
    <t>7593325050</t>
  </si>
  <si>
    <t>Montáž jednotky do panelu (kazety)</t>
  </si>
  <si>
    <t>1858457152</t>
  </si>
  <si>
    <t>538</t>
  </si>
  <si>
    <t>7593325070</t>
  </si>
  <si>
    <t>Montáž krycích desek do panelu (kazety)</t>
  </si>
  <si>
    <t>981237110</t>
  </si>
  <si>
    <t>539</t>
  </si>
  <si>
    <t>7593325090</t>
  </si>
  <si>
    <t>Montáž diody - včetně zapojení a označení</t>
  </si>
  <si>
    <t>-436838140</t>
  </si>
  <si>
    <t>540</t>
  </si>
  <si>
    <t>7593325100</t>
  </si>
  <si>
    <t>Montáž pojistky zástrčkové pro zabezpečovací zařízení - včetně zapojení a označení</t>
  </si>
  <si>
    <t>-382752177</t>
  </si>
  <si>
    <t>541</t>
  </si>
  <si>
    <t>7593327030</t>
  </si>
  <si>
    <t>Demontáž zásuvné jednotky elektroniky</t>
  </si>
  <si>
    <t>-265050410</t>
  </si>
  <si>
    <t>542</t>
  </si>
  <si>
    <t>7593327080</t>
  </si>
  <si>
    <t>Demontáž stavěcího odporu nebo kondenzátoru</t>
  </si>
  <si>
    <t>435764894</t>
  </si>
  <si>
    <t>543</t>
  </si>
  <si>
    <t>7593327090</t>
  </si>
  <si>
    <t>Demontáž diody</t>
  </si>
  <si>
    <t>427894894</t>
  </si>
  <si>
    <t>544</t>
  </si>
  <si>
    <t>7593327100</t>
  </si>
  <si>
    <t>Demontáž pojistky zástrčkové pro zabezpečovací zařízení</t>
  </si>
  <si>
    <t>-2105086241</t>
  </si>
  <si>
    <t>545</t>
  </si>
  <si>
    <t>7593327110</t>
  </si>
  <si>
    <t>Demontáž pásku zdířkového pojistkového</t>
  </si>
  <si>
    <t>-1959667968</t>
  </si>
  <si>
    <t>546</t>
  </si>
  <si>
    <t>7593335040</t>
  </si>
  <si>
    <t>Montáž malorozměrného relé</t>
  </si>
  <si>
    <t>-1305742150</t>
  </si>
  <si>
    <t>547</t>
  </si>
  <si>
    <t>7593320036</t>
  </si>
  <si>
    <t>Prvky Hlídač izol.stavu HIS 3 úplný (CV600949003B)</t>
  </si>
  <si>
    <t>-1706177513</t>
  </si>
  <si>
    <t>548</t>
  </si>
  <si>
    <t>7593311050</t>
  </si>
  <si>
    <t>Konstrukční díly Svorkovnice WAGO 12-ti dílná (CV721225082)</t>
  </si>
  <si>
    <t>-1770015455</t>
  </si>
  <si>
    <t>549</t>
  </si>
  <si>
    <t>7593335050</t>
  </si>
  <si>
    <t>Montáž zásuvky malorozměrového relé - včetně zapojení přívodů</t>
  </si>
  <si>
    <t>1413463752</t>
  </si>
  <si>
    <t>550</t>
  </si>
  <si>
    <t>7593335080</t>
  </si>
  <si>
    <t>Montáž kmitače - včetně zapojení a označení</t>
  </si>
  <si>
    <t>-689057308</t>
  </si>
  <si>
    <t>551</t>
  </si>
  <si>
    <t>7593335110</t>
  </si>
  <si>
    <t>Montáž zdroje kmitavých signálů - včetně zapojení a označení</t>
  </si>
  <si>
    <t>-2094387826</t>
  </si>
  <si>
    <t>552</t>
  </si>
  <si>
    <t>7593335130</t>
  </si>
  <si>
    <t>Montáž hlídače izolačního stavu - včetně zapojení a označení</t>
  </si>
  <si>
    <t>2001675461</t>
  </si>
  <si>
    <t>553</t>
  </si>
  <si>
    <t>7593335170</t>
  </si>
  <si>
    <t>Montáž universální časovací jednotky - včetně zapojení a označení</t>
  </si>
  <si>
    <t>755265818</t>
  </si>
  <si>
    <t>554</t>
  </si>
  <si>
    <t>7593337040</t>
  </si>
  <si>
    <t>Demontáž malorozměrného relé</t>
  </si>
  <si>
    <t>66687866</t>
  </si>
  <si>
    <t>555</t>
  </si>
  <si>
    <t>7593337130</t>
  </si>
  <si>
    <t>Demontáž hlídače izolačního stavu</t>
  </si>
  <si>
    <t>-1335963464</t>
  </si>
  <si>
    <t>Poznámka k položce:_x000D_
demontáž hlídačů 24, 230 a PP</t>
  </si>
  <si>
    <t>556</t>
  </si>
  <si>
    <t>7596731232</t>
  </si>
  <si>
    <t>Kamerové systémy CCTV Kamera fixní LCD LED monitor, 19", 1280x1024, 4:3, 2x  BNC, 1x  HDMI, PIP, 12V</t>
  </si>
  <si>
    <t>776947576</t>
  </si>
  <si>
    <t>557</t>
  </si>
  <si>
    <t>7593337160</t>
  </si>
  <si>
    <t>Demontáž souboru KAV, FID, ASE</t>
  </si>
  <si>
    <t>-479319757</t>
  </si>
  <si>
    <t>558</t>
  </si>
  <si>
    <t>7593405082</t>
  </si>
  <si>
    <t>Montáž kladky odbočné pro 2 DD s kul. ložiskem - nasazení, vysměrování, dotažení šroubů a naolejování</t>
  </si>
  <si>
    <t>289223921</t>
  </si>
  <si>
    <t>559</t>
  </si>
  <si>
    <t>7593405130</t>
  </si>
  <si>
    <t>Montáž drátovodu dvojitého do žlabu, šíře 20 cm - sejmutí poklopů, rozvinutí, protažení a napnutí drátovodu, zakrytí žlabu poklopy</t>
  </si>
  <si>
    <t>1490128574</t>
  </si>
  <si>
    <t>560</t>
  </si>
  <si>
    <t>7593405132</t>
  </si>
  <si>
    <t>Montáž drátovodu dvojitého do žlabu, šíře 30 cm - sejmutí poklopů, rozvinutí, protažení a napnutí drátovodu, zakrytí žlabu poklopy</t>
  </si>
  <si>
    <t>1085114025</t>
  </si>
  <si>
    <t>561</t>
  </si>
  <si>
    <t>7593400080</t>
  </si>
  <si>
    <t>Drátovodné trasy Žlab ocelový s poklopem 300x300x3000 norma 03233D (HM0404115180000)</t>
  </si>
  <si>
    <t>-108361015</t>
  </si>
  <si>
    <t>562</t>
  </si>
  <si>
    <t>7591120020</t>
  </si>
  <si>
    <t>Součásti mechanického přestavníku Tyč spoj.mech.závor.STZ 1 kr.pro jed.výh (CV030479001)</t>
  </si>
  <si>
    <t>-1281077725</t>
  </si>
  <si>
    <t>563</t>
  </si>
  <si>
    <t>7591120030</t>
  </si>
  <si>
    <t>Součásti mechanického přestavníku Tyč spoj.mech.závor.STZ 2 dl.pro jed.výh (CV030479002)</t>
  </si>
  <si>
    <t>-235692064</t>
  </si>
  <si>
    <t>564</t>
  </si>
  <si>
    <t>7591120010</t>
  </si>
  <si>
    <t>Součásti mechanického přestavníku Tyč spojov.mech.přestav.- STP l (CV030479005)</t>
  </si>
  <si>
    <t>-1024215257</t>
  </si>
  <si>
    <t>565</t>
  </si>
  <si>
    <t>7591080760</t>
  </si>
  <si>
    <t>Ostatní náhradní díly EP600 Skříň pro přestavník a závorník norma 03068A (HM0404145110000)</t>
  </si>
  <si>
    <t>1651538625</t>
  </si>
  <si>
    <t>566</t>
  </si>
  <si>
    <t>7593405134</t>
  </si>
  <si>
    <t>Montáž drátovodu dvojitého do žlabu, šíře 40 cm - sejmutí poklopů, rozvinutí, protažení a napnutí drátovodu, zakrytí žlabu poklopy</t>
  </si>
  <si>
    <t>805628449</t>
  </si>
  <si>
    <t>567</t>
  </si>
  <si>
    <t>7593405140</t>
  </si>
  <si>
    <t>Montáž drátovodu dvojitého na sloupcích - sejmutí poklopů, rozvinutí, protažení a napnutí drátovodu, zakrytí žlabu poklopy</t>
  </si>
  <si>
    <t>-1805783189</t>
  </si>
  <si>
    <t>568</t>
  </si>
  <si>
    <t>7593405150</t>
  </si>
  <si>
    <t>Montáž napínacího šroubu délky 260 - 500 mm</t>
  </si>
  <si>
    <t>2036781895</t>
  </si>
  <si>
    <t>569</t>
  </si>
  <si>
    <t>7593405160</t>
  </si>
  <si>
    <t>Montáž očka pájecího pro drátovod</t>
  </si>
  <si>
    <t>1893585007</t>
  </si>
  <si>
    <t>570</t>
  </si>
  <si>
    <t>7593405190</t>
  </si>
  <si>
    <t>Montáž řetězu OC hradlového do žlabu</t>
  </si>
  <si>
    <t>-1806643150</t>
  </si>
  <si>
    <t>572</t>
  </si>
  <si>
    <t>7593405225</t>
  </si>
  <si>
    <t>Montáž žlabu ocelového s poklopem 20 x 20 x 300</t>
  </si>
  <si>
    <t>-543791003</t>
  </si>
  <si>
    <t>573</t>
  </si>
  <si>
    <t>7590190100</t>
  </si>
  <si>
    <t>Ostatní Podpěra zemní s jedním šroubem M 2O (CV736209001M)</t>
  </si>
  <si>
    <t>-942584270</t>
  </si>
  <si>
    <t>574</t>
  </si>
  <si>
    <t>7593405245</t>
  </si>
  <si>
    <t>Montáž žlabu ocelového s poklopem 30 x 40 x 300</t>
  </si>
  <si>
    <t>635787332</t>
  </si>
  <si>
    <t>575</t>
  </si>
  <si>
    <t>7593400070</t>
  </si>
  <si>
    <t>Drátovodné trasy Žlab ocelový s poklopem 200x200x3000 (HM0404115150000)</t>
  </si>
  <si>
    <t>-775574547</t>
  </si>
  <si>
    <t>576</t>
  </si>
  <si>
    <t>7593407082</t>
  </si>
  <si>
    <t>Demontáž kladky odbočné pro 2 DD s kul. ložiskem</t>
  </si>
  <si>
    <t>589775286</t>
  </si>
  <si>
    <t>577</t>
  </si>
  <si>
    <t>7593407130</t>
  </si>
  <si>
    <t>Demontáž drátovodu dvojitého ze žlabu</t>
  </si>
  <si>
    <t>-405505413</t>
  </si>
  <si>
    <t>578</t>
  </si>
  <si>
    <t>7593407140</t>
  </si>
  <si>
    <t>Demontáž drátovodu dvojitého ze sloupků</t>
  </si>
  <si>
    <t>-1961713640</t>
  </si>
  <si>
    <t>579</t>
  </si>
  <si>
    <t>7593407150</t>
  </si>
  <si>
    <t>Demontáž napínacího šroubu délky 260 - 500 mm</t>
  </si>
  <si>
    <t>71779775</t>
  </si>
  <si>
    <t>580</t>
  </si>
  <si>
    <t>7593407160</t>
  </si>
  <si>
    <t>Demontáž očka pájecího pro drátovod</t>
  </si>
  <si>
    <t>-2035578704</t>
  </si>
  <si>
    <t>581</t>
  </si>
  <si>
    <t>7593407225</t>
  </si>
  <si>
    <t>Demontáž žlabu ocelového s poklopem 20 x 20 x 300</t>
  </si>
  <si>
    <t>-1722854644</t>
  </si>
  <si>
    <t>582</t>
  </si>
  <si>
    <t>7593407240</t>
  </si>
  <si>
    <t>Demontáž žlabu ocelového s poklopem 30 x 30 x 300</t>
  </si>
  <si>
    <t>-1527389597</t>
  </si>
  <si>
    <t>583</t>
  </si>
  <si>
    <t>7593505080</t>
  </si>
  <si>
    <t>Montáž těsnicí kabelové příruby TP 33</t>
  </si>
  <si>
    <t>143130988</t>
  </si>
  <si>
    <t>584</t>
  </si>
  <si>
    <t>7593505140</t>
  </si>
  <si>
    <t>Oddělení souběhu trasy od silového kabelu žlabem plastovým 120x110 mm - včetně žlabu</t>
  </si>
  <si>
    <t>-382199501</t>
  </si>
  <si>
    <t>585</t>
  </si>
  <si>
    <t>7593500090</t>
  </si>
  <si>
    <t>Trasy kabelového vedení Kabelové žlaby (100x100) spodní + vrchní díl plast</t>
  </si>
  <si>
    <t>-310901683</t>
  </si>
  <si>
    <t>586</t>
  </si>
  <si>
    <t>7593505150</t>
  </si>
  <si>
    <t>Pokládka výstražné fólie do výkopu</t>
  </si>
  <si>
    <t>-965442712</t>
  </si>
  <si>
    <t>587</t>
  </si>
  <si>
    <t>7593505200</t>
  </si>
  <si>
    <t>Uložení HDPE trubky pro optický kabel do kabelového žlabu</t>
  </si>
  <si>
    <t>1324238307</t>
  </si>
  <si>
    <t>588</t>
  </si>
  <si>
    <t>7593505202</t>
  </si>
  <si>
    <t>Uložení HDPE trubky pro optický kabel do výkopu bez zřízení lože a bez krytí</t>
  </si>
  <si>
    <t>1881114824</t>
  </si>
  <si>
    <t>589</t>
  </si>
  <si>
    <t>7590560044</t>
  </si>
  <si>
    <t>Optické kabely Optické kabely střední konstrukce pro záfuk, přifuk do HDPE chráničky 24 vl. 4x6 vl./trubička, HDPE plášť 8,1 mm (6 el.)</t>
  </si>
  <si>
    <t>-2017326299</t>
  </si>
  <si>
    <t>590</t>
  </si>
  <si>
    <t>7590560379</t>
  </si>
  <si>
    <t>Optické kabely Spojky a příslušenství pro optické sítě Hrncová spojka, uspořádání vláken: UCNCP 5-18 S standardní, pro max 72 svárů</t>
  </si>
  <si>
    <t>1511840001</t>
  </si>
  <si>
    <t>591</t>
  </si>
  <si>
    <t>7593505270</t>
  </si>
  <si>
    <t>Montáž kabelového označníku Ball Marker - upevnění kabelového označníku na plášť kabelu upevňovacími prvky</t>
  </si>
  <si>
    <t>-936966064</t>
  </si>
  <si>
    <t>592</t>
  </si>
  <si>
    <t>7593505292</t>
  </si>
  <si>
    <t>Zafukování optického kabelu HDPE</t>
  </si>
  <si>
    <t>176865341</t>
  </si>
  <si>
    <t>593</t>
  </si>
  <si>
    <t>7593507080</t>
  </si>
  <si>
    <t>Demontáž těsnicí kabelové příruby</t>
  </si>
  <si>
    <t>660334702</t>
  </si>
  <si>
    <t>594</t>
  </si>
  <si>
    <t>7594105010</t>
  </si>
  <si>
    <t>Odpojení a zpětné připojení lan propojovacích jednoho stykového transformátoru - včetně odpojení a připevnění lanového propojení na pražce nebo montážní trámky</t>
  </si>
  <si>
    <t>1686194402</t>
  </si>
  <si>
    <t>595</t>
  </si>
  <si>
    <t>7594105012</t>
  </si>
  <si>
    <t>Odpojení a zpětné připojení lan ke stojánku KSL - včetně odpojení a připevnění lanového propojení na pražce nebo montážní trámky</t>
  </si>
  <si>
    <t>-858359935</t>
  </si>
  <si>
    <t>596</t>
  </si>
  <si>
    <t>7592010166</t>
  </si>
  <si>
    <t>Kolové senzory a snímače počítačů náprav Upevňovací souprava SK140</t>
  </si>
  <si>
    <t>-1854018908</t>
  </si>
  <si>
    <t>597</t>
  </si>
  <si>
    <t>7594105016</t>
  </si>
  <si>
    <t>Odpojení a zpětné připojení lan ke kolejové skříni TJA - včetně odpojení a připevnění lanového propojení na pražce nebo montážní trámky</t>
  </si>
  <si>
    <t>-824580268</t>
  </si>
  <si>
    <t>598</t>
  </si>
  <si>
    <t>7594107330</t>
  </si>
  <si>
    <t>Demontáž kolejnicového lanového propojení z betonových pražců</t>
  </si>
  <si>
    <t>846777795</t>
  </si>
  <si>
    <t>599</t>
  </si>
  <si>
    <t>7594205014</t>
  </si>
  <si>
    <t>Montáž stykového transformátoru jednoho DT bez oleje - usazení stykového transformátoru, montáž ochranných trubek, případně přídavných svorkovnic, jejich propojení a naplnění transformátoru olejem, montáž univerzálního úhelníku na střední vývod, propojení středních vývodů dvojice stykových transformátorů krátkým čtyřlanovým propojením, zatažení kabelů, nátěr, proměření izolačního stavu. Bez vyformování a zapojení kabelů, bez dodání svorkovnic, trubek, úhelníku a propojky</t>
  </si>
  <si>
    <t>-1550745778</t>
  </si>
  <si>
    <t>600</t>
  </si>
  <si>
    <t>7594207010</t>
  </si>
  <si>
    <t>Demontáž stykového transformátoru DT olejového</t>
  </si>
  <si>
    <t>1507473593</t>
  </si>
  <si>
    <t>601</t>
  </si>
  <si>
    <t>7594200080</t>
  </si>
  <si>
    <t>Výstroj konců kolejových obvodů a kódovacích smyček Transformátor stykový DT 075 E (CV371019005)</t>
  </si>
  <si>
    <t>1639320387</t>
  </si>
  <si>
    <t>602</t>
  </si>
  <si>
    <t>7594200130</t>
  </si>
  <si>
    <t>Výstroj konců kolejových obvodů a kódovacích smyček Deska základ.univerzální 1150x500 (HM0592139991151)</t>
  </si>
  <si>
    <t>-535243261</t>
  </si>
  <si>
    <t>603</t>
  </si>
  <si>
    <t>7594207050</t>
  </si>
  <si>
    <t>Demontáž stojánku kabelového KSL, KSLP</t>
  </si>
  <si>
    <t>929956053</t>
  </si>
  <si>
    <t>604</t>
  </si>
  <si>
    <t>7594207080</t>
  </si>
  <si>
    <t>Demontáž kolejové skříně TJA, TJAP</t>
  </si>
  <si>
    <t>306783953</t>
  </si>
  <si>
    <t>605</t>
  </si>
  <si>
    <t>7594305010</t>
  </si>
  <si>
    <t>Montáž součástí počítače náprav vyhodnocovací části</t>
  </si>
  <si>
    <t>745943425</t>
  </si>
  <si>
    <t>606</t>
  </si>
  <si>
    <t>7594305015</t>
  </si>
  <si>
    <t>Montáž součástí počítače náprav neoprénové ochranné hadice se soupravou pro upevnění k pražci</t>
  </si>
  <si>
    <t>2092412767</t>
  </si>
  <si>
    <t>607</t>
  </si>
  <si>
    <t>7594305020</t>
  </si>
  <si>
    <t>Montáž součástí počítače náprav bleskojistkové svorkovnice</t>
  </si>
  <si>
    <t>1794443878</t>
  </si>
  <si>
    <t>608</t>
  </si>
  <si>
    <t>7594305025</t>
  </si>
  <si>
    <t>Montáž součástí počítače náprav přepěťové ochrany napájení</t>
  </si>
  <si>
    <t>-775504426</t>
  </si>
  <si>
    <t>609</t>
  </si>
  <si>
    <t>7594305040</t>
  </si>
  <si>
    <t>Montáž součástí počítače náprav upevňovací kolejnicové čelisti SK 140</t>
  </si>
  <si>
    <t>199493159</t>
  </si>
  <si>
    <t>610</t>
  </si>
  <si>
    <t>7592010102</t>
  </si>
  <si>
    <t>Kolové senzory a snímače počítačů náprav Snímač průjezdu kola RSR 180 (5 m kabel)</t>
  </si>
  <si>
    <t>-715290892</t>
  </si>
  <si>
    <t>611</t>
  </si>
  <si>
    <t>7594305040.3</t>
  </si>
  <si>
    <t>-1112112515</t>
  </si>
  <si>
    <t>612</t>
  </si>
  <si>
    <t>7594305055</t>
  </si>
  <si>
    <t>Montáž součástí počítače náprav bloku pro počítače náprav</t>
  </si>
  <si>
    <t>507511349</t>
  </si>
  <si>
    <t>613</t>
  </si>
  <si>
    <t>7594305065</t>
  </si>
  <si>
    <t>Montáž součástí počítače náprav skříně pro bloky šíře 42TE BGT 02</t>
  </si>
  <si>
    <t>-1170658781</t>
  </si>
  <si>
    <t>614</t>
  </si>
  <si>
    <t>7594305075</t>
  </si>
  <si>
    <t>Montáž součástí počítače náprav skříně pro bloky šíře 126TE BGT 03</t>
  </si>
  <si>
    <t>-2004159652</t>
  </si>
  <si>
    <t>615</t>
  </si>
  <si>
    <t>7594305085</t>
  </si>
  <si>
    <t>Montáž součástí počítače náprav drátové formy pro skříň 42TE</t>
  </si>
  <si>
    <t>-1029012798</t>
  </si>
  <si>
    <t>616</t>
  </si>
  <si>
    <t>7594305095</t>
  </si>
  <si>
    <t>Montáž součástí počítače náprav drátové formy pro skříň 126TE</t>
  </si>
  <si>
    <t>-262451848</t>
  </si>
  <si>
    <t>617</t>
  </si>
  <si>
    <t>7596445005</t>
  </si>
  <si>
    <t>Montáž prvku pro EPS, ASHS (čidlo, hlásič, spínač atd.)</t>
  </si>
  <si>
    <t>-448074030</t>
  </si>
  <si>
    <t>618</t>
  </si>
  <si>
    <t>7590190210</t>
  </si>
  <si>
    <t>Ostatní Skříňka na dokumenty</t>
  </si>
  <si>
    <t>-289716213</t>
  </si>
  <si>
    <t>619</t>
  </si>
  <si>
    <t>7593321146</t>
  </si>
  <si>
    <t>Prvky Elektronický kmitač pro PZS s elektronickou stabilizací napětí pro každou žárovku, 5 desek spínačů</t>
  </si>
  <si>
    <t>2133270377</t>
  </si>
  <si>
    <t>620</t>
  </si>
  <si>
    <t>7590140180</t>
  </si>
  <si>
    <t>Závěry Závěr kabelový UPMP-WM VII. (CV736709007)</t>
  </si>
  <si>
    <t>-238368581</t>
  </si>
  <si>
    <t>621</t>
  </si>
  <si>
    <t>7596815035</t>
  </si>
  <si>
    <t>Montáž zapojovače elektronického MIKRO, Modis, MTZ 7 a 10, SMZ, HMT 12 - úplná montáž skříně, ovládací soupravy, napájecího a uzemňovacího vedení (bez dodání vodičů), zřízení slaboproudého rozvodu, zapojení a vyzkoušení</t>
  </si>
  <si>
    <t>-1812088414</t>
  </si>
  <si>
    <t>622</t>
  </si>
  <si>
    <t>7596810900</t>
  </si>
  <si>
    <t>Telefonní zapojovače Malá sdělovací technika pro ČD Zapojovač pro 10 linek MIKRO-NZ-10</t>
  </si>
  <si>
    <t>-1098677467</t>
  </si>
  <si>
    <t>623</t>
  </si>
  <si>
    <t>7596310520</t>
  </si>
  <si>
    <t>Rozhlasové ústředny Řízení rozhlasové ústředny pro 3 místní vstupy</t>
  </si>
  <si>
    <t>482249075</t>
  </si>
  <si>
    <t>624</t>
  </si>
  <si>
    <t>7596810240</t>
  </si>
  <si>
    <t>Telefonní zapojovače Malá sdělovací technika pro ČD Deska MB linek zapojovače ALFA</t>
  </si>
  <si>
    <t>401565938</t>
  </si>
  <si>
    <t>625</t>
  </si>
  <si>
    <t>7596810090</t>
  </si>
  <si>
    <t>Telefonní zapojovače Malá sdělovací technika pro ČD Deska AUT linek s identifikací volajícího pro zapojovač/přepojovač ALFA</t>
  </si>
  <si>
    <t>-1143278077</t>
  </si>
  <si>
    <t>626</t>
  </si>
  <si>
    <t>7596810130</t>
  </si>
  <si>
    <t>Telefonní zapojovače Malá sdělovací technika pro ČD Deska dálkového ovládání rozhlasových ústředen RRU pro zapojovač/přepojovač ALFA</t>
  </si>
  <si>
    <t>-2124279263</t>
  </si>
  <si>
    <t>627</t>
  </si>
  <si>
    <t>7596810320</t>
  </si>
  <si>
    <t>Telefonní zapojovače Malá sdělovací technika pro ČD Přepěťové ochrany pro 10 linek pro zapojovač/přepojovač ALFA a zapojovače MIKRO</t>
  </si>
  <si>
    <t>1307181916</t>
  </si>
  <si>
    <t>628</t>
  </si>
  <si>
    <t>7596810160</t>
  </si>
  <si>
    <t>Telefonní zapojovače Malá sdělovací technika pro ČD Etáž do 19" rackové skříně pro systémy zapojovač/přepojovač ALFA</t>
  </si>
  <si>
    <t>-1874568616</t>
  </si>
  <si>
    <t>629</t>
  </si>
  <si>
    <t>7596810120</t>
  </si>
  <si>
    <t>Telefonní zapojovače Malá sdělovací technika pro ČD Deska řízení 2W pro zapojovač/přepojovač ALFA</t>
  </si>
  <si>
    <t>-2081434484</t>
  </si>
  <si>
    <t>630</t>
  </si>
  <si>
    <t>7596810100</t>
  </si>
  <si>
    <t>Telefonní zapojovače Malá sdělovací technika pro ČD Blok dálkového dohledu pro zapojovač/přepojovač ALFA</t>
  </si>
  <si>
    <t>-991482734</t>
  </si>
  <si>
    <t>631</t>
  </si>
  <si>
    <t>7596810494</t>
  </si>
  <si>
    <t>Telefonní zapojovače Malá sdělovací technika pro ČD Deska připojení dvou linek VoIP do systému zapojovač/přepojovač ALFA</t>
  </si>
  <si>
    <t>-1257317136</t>
  </si>
  <si>
    <t>632</t>
  </si>
  <si>
    <t>7596810570</t>
  </si>
  <si>
    <t>Telefonní zapojovače Malá sdělovací technika pro ČD Zálohovaný zdroj, 19" RACK 230V/24V/500mA/4Ah pro zapojovače MIKRO</t>
  </si>
  <si>
    <t>-651322916</t>
  </si>
  <si>
    <t>633</t>
  </si>
  <si>
    <t>7596330015</t>
  </si>
  <si>
    <t>Větve rozhlasového zařízení Oddělovací transformátor 600:600, 4kV, B-TR-51</t>
  </si>
  <si>
    <t>656596689</t>
  </si>
  <si>
    <t>634</t>
  </si>
  <si>
    <t>7596340410</t>
  </si>
  <si>
    <t>Rozhlasové zesilovače Zesilovač pro 100V rozvod 400W</t>
  </si>
  <si>
    <t>-498184329</t>
  </si>
  <si>
    <t>635</t>
  </si>
  <si>
    <t>7590540065</t>
  </si>
  <si>
    <t>Slaboproudé rozvody, kabely pro přívod a vnitřní instalaci Instalační kabely SYKFY  20 x 2 x 0,5</t>
  </si>
  <si>
    <t>-1823459482</t>
  </si>
  <si>
    <t>636</t>
  </si>
  <si>
    <t>7596915030</t>
  </si>
  <si>
    <t>Montáž telefonního objektu VTO 3 - 11 plastového ve sloupu - připevnění telefonního objektu na konstrukci, propojení kabelového závěru s přístrojem, dodání, osazení a zapojení suchého článku, nebo připojení na bateriový rozvod, oprava nátěru, vyzkoušení funkce. Bez provedení ochran proti vlivu trakce a před nebezpečným dotykovým napětím</t>
  </si>
  <si>
    <t>1161301201</t>
  </si>
  <si>
    <t>637</t>
  </si>
  <si>
    <t>7596915035</t>
  </si>
  <si>
    <t>Montáž telefonního objektu VTO 3 - 11 do společné přístrojové skříně - připevnění telefonního objektu na konstrukci, propojení kabelového závěru s přístrojem, dodání, osazení a zapojení suchého článku, nebo připojení na bateriový rozvod, oprava nátěru, vyzkoušení funkce. Bez provedení ochran proti vlivu trakce a před nebezpečným dotykovým napětím</t>
  </si>
  <si>
    <t>-93569131</t>
  </si>
  <si>
    <t>638</t>
  </si>
  <si>
    <t>7596917010</t>
  </si>
  <si>
    <t>Demontáž telefonních objektů TO AŽD 68</t>
  </si>
  <si>
    <t>1210968763</t>
  </si>
  <si>
    <t>639</t>
  </si>
  <si>
    <t>7492501980</t>
  </si>
  <si>
    <t>Kabely, vodiče, šňůry Cu - nn Kabel silový 4 a 5-žílový Cu, plastová izolace CYKY 5J10 (5Cx10)</t>
  </si>
  <si>
    <t>-657221174</t>
  </si>
  <si>
    <t>640</t>
  </si>
  <si>
    <t>7492501690</t>
  </si>
  <si>
    <t>Kabely, vodiče, šňůry Cu - nn Kabel silový 2 a 3-žílový Cu, plastová izolace CYKY 2O1,5 (2Dx1,5)</t>
  </si>
  <si>
    <t>2138355277</t>
  </si>
  <si>
    <t>641</t>
  </si>
  <si>
    <t>7492501740</t>
  </si>
  <si>
    <t>Kabely, vodiče, šňůry Cu - nn Kabel silový 2 a 3-žílový Cu, plastová izolace CYKY 3O1,5 (3Ax1,5)</t>
  </si>
  <si>
    <t>-1846402095</t>
  </si>
  <si>
    <t>642</t>
  </si>
  <si>
    <t>7590520604</t>
  </si>
  <si>
    <t>Venkovní vedení kabelová - metalické sítě Plněné 4x0,8 TCEPKPFLEY 3 x 4 x 0,8</t>
  </si>
  <si>
    <t>1882713063</t>
  </si>
  <si>
    <t>643</t>
  </si>
  <si>
    <t>7590541439</t>
  </si>
  <si>
    <t>-2087339118</t>
  </si>
  <si>
    <t>644</t>
  </si>
  <si>
    <t>7593320762</t>
  </si>
  <si>
    <t>Prvky Jednotka UPO1 T univerzální procesorový obvod</t>
  </si>
  <si>
    <t>48375875</t>
  </si>
  <si>
    <t>645</t>
  </si>
  <si>
    <t>7592010172</t>
  </si>
  <si>
    <t>Kolové senzory a snímače počítačů náprav Připevňovací čep BBK pro upevňovací soupravu SK140</t>
  </si>
  <si>
    <t>1748771578</t>
  </si>
  <si>
    <t>646</t>
  </si>
  <si>
    <t>7592010206</t>
  </si>
  <si>
    <t>Kolové senzory a snímače počítačů náprav Uzemňovací souprava pro KSL-FP</t>
  </si>
  <si>
    <t>-1925883047</t>
  </si>
  <si>
    <t>647</t>
  </si>
  <si>
    <t>7592010176</t>
  </si>
  <si>
    <t>Kolové senzory a snímače počítačů náprav Matice samojistná FS M10</t>
  </si>
  <si>
    <t>1259631621</t>
  </si>
  <si>
    <t>648</t>
  </si>
  <si>
    <t>7590710010</t>
  </si>
  <si>
    <t>Návěstidla světelná Návěstidlo stožár. 2 sv. typ:2002 (CV012525002)</t>
  </si>
  <si>
    <t>528487011</t>
  </si>
  <si>
    <t>649</t>
  </si>
  <si>
    <t>7590710065</t>
  </si>
  <si>
    <t>Návěstidla světelná Návěstidlo stožár. 3 sv. typ:2018 (CV012525013)</t>
  </si>
  <si>
    <t>-475466894</t>
  </si>
  <si>
    <t>650</t>
  </si>
  <si>
    <t>7590710235</t>
  </si>
  <si>
    <t>Návěstidla světelná Návěstidlo stožár. 6 sv. 1UR3  typ:2080 (CV012525048)</t>
  </si>
  <si>
    <t>-115834420</t>
  </si>
  <si>
    <t>651</t>
  </si>
  <si>
    <t>7590710220</t>
  </si>
  <si>
    <t>Návěstidla světelná Návěstidlo stožár. 5 sv. 1UR3  typ:2066 (CV012525044)</t>
  </si>
  <si>
    <t>-599089448</t>
  </si>
  <si>
    <t>652</t>
  </si>
  <si>
    <t>7492600190</t>
  </si>
  <si>
    <t>Kabely, vodiče, šňůry Al - nn Kabel silový 4 a 5-žílový, plastová izolace 1-AYKY 4x16</t>
  </si>
  <si>
    <t>1399566801</t>
  </si>
  <si>
    <t>653</t>
  </si>
  <si>
    <t>7494003054</t>
  </si>
  <si>
    <t>Modulární přístroje Jističe do 63 A; 6 kA 2-pólové In 6 A, Ue AC 230/400 V / DC 144 V, charakteristika C, 2pól, Icn 6 kA</t>
  </si>
  <si>
    <t>-332707326</t>
  </si>
  <si>
    <t>654</t>
  </si>
  <si>
    <t>7491601470</t>
  </si>
  <si>
    <t>Uzemnění Hromosvodné vedení Svorka SR 3b - plech</t>
  </si>
  <si>
    <t>-1790885061</t>
  </si>
  <si>
    <t>655</t>
  </si>
  <si>
    <t>7590521544</t>
  </si>
  <si>
    <t>-292644554</t>
  </si>
  <si>
    <t>656</t>
  </si>
  <si>
    <t>7590190140</t>
  </si>
  <si>
    <t>Ostatní Schůdky víceúčelové EN 131  (HM0478850000131)</t>
  </si>
  <si>
    <t>1863909323</t>
  </si>
  <si>
    <t>657</t>
  </si>
  <si>
    <t>7593310470</t>
  </si>
  <si>
    <t>Konstrukční díly Plech krycí  (CV725010004)</t>
  </si>
  <si>
    <t>-292077457</t>
  </si>
  <si>
    <t>658</t>
  </si>
  <si>
    <t>7598095005</t>
  </si>
  <si>
    <t>Změření zemního odporu</t>
  </si>
  <si>
    <t>2137861832</t>
  </si>
  <si>
    <t>659</t>
  </si>
  <si>
    <t>7598095175</t>
  </si>
  <si>
    <t>Přezkoušení a regulace obvodů hlídače izolačního stavu - kontrola zapojení, provedení příslušných měření, nastavení parametrů, přezkoušení funkce</t>
  </si>
  <si>
    <t>-128087182</t>
  </si>
  <si>
    <t>Poznámka k položce:_x000D_
přezkoušení a regulace hlídačů 24, 230 a PP</t>
  </si>
  <si>
    <t>660</t>
  </si>
  <si>
    <t>7598095390</t>
  </si>
  <si>
    <t>Příprava ke komplexním zkouškám za 1 jízdní cestu do 30 výhybek - oživení, seřízení a nastavení zařízení s ohledem na postup jeho uvádění do provozu</t>
  </si>
  <si>
    <t>-2036193065</t>
  </si>
  <si>
    <t>661</t>
  </si>
  <si>
    <t>7598095435</t>
  </si>
  <si>
    <t>Příprava ke komplexním zkouškám automatických přejezdových zabezpečovacích zařízení se závorami jednokolejné - oživení, seřízení a nastavení zařízení s ohledem na postup jeho uvádění do provozu</t>
  </si>
  <si>
    <t>840289723</t>
  </si>
  <si>
    <t>662</t>
  </si>
  <si>
    <t>7598095460</t>
  </si>
  <si>
    <t>Komplexní zkouška za 1 jízdní cestu do 30 výhybek - vyzkoušení zařízení podle projektové dokumentace, provedení funkčních zkoušek zařízení dle předpisu SŽDC T200, včetně zkoušek vzájemných vazeb jednotlivých zařízení, provedení dalších specifických zkoušek stanovených např. Drážním úřadem, uvedených v souhlasu s provozem nezavedeného zařízení, v souhlasu s ověřovacím provozem či vyplývajících ze smluvních ustanovení mezi odběratelem a zhotovitelem</t>
  </si>
  <si>
    <t>-99416434</t>
  </si>
  <si>
    <t>663</t>
  </si>
  <si>
    <t>7598095505</t>
  </si>
  <si>
    <t>Komplexní zkouška automatických přejezdových zabezpečovacích zařízení se závorami jednokolejné - vyzkoušení zařízení podle projektové dokumentace, provedení funkčních zkoušek zařízení dle předpisu SŽDC T200, včetně zkoušek vzájemných vazeb jednotlivých zařízení, provedení dalších specifických zkoušek stanovených např. Drážním úřadem, uvedených v souhlasu s provozem nezavedeného zařízení, v souhlasu s ověřovacím provozem či vyplývajících ze smluvních ustanovení mezi odběratelem a zhotovitelem</t>
  </si>
  <si>
    <t>-2074891563</t>
  </si>
  <si>
    <t>664</t>
  </si>
  <si>
    <t>7598095546</t>
  </si>
  <si>
    <t>Vyhotovení protokolu UTZ pro SZZ reléové a elektronické do 10 výhybkových jednotek - vykonání prohlídky a zkoušky včetně vyhotovení protokolu podle vyhl. 100/1995 Sb., Výhybkovou jednotkou (VJ) je jednoduchá výhybka bez rozlišení počtu přestavníků, spojka jsou 2 VJ, křižovatková výhybka 2 VJ, křižovatková s PHS 4 VJ, výkolejka s motorem 1 VJ.</t>
  </si>
  <si>
    <t>1409194762</t>
  </si>
  <si>
    <t>665</t>
  </si>
  <si>
    <t>7598095547</t>
  </si>
  <si>
    <t>Vyhotovení protokolu UTZ pro SZZ reléové a elektronické za každých dalších 10 výhybkových jednotek - vykonání prohlídky a zkoušky včetně vyhotovení protokolu podle vyhl. 100/1995 Sb., Výhybkovou jednotkou (VJ) je jednoduchá výhybka bez rozlišení počtu přestavníků, spojka jsou 2 VJ, křižovatková výhybka 2 VJ, křižovatková s PHS 4 VJ, výkolejka s motorem 1 VJ.</t>
  </si>
  <si>
    <t>-821367897</t>
  </si>
  <si>
    <t>666</t>
  </si>
  <si>
    <t>7598095565</t>
  </si>
  <si>
    <t>Vyhotovení protokolu UTZ pro PZZ se závorou dvě a více kolejí - vykonání prohlídky a zkoušky včetně vyhotovení protokolu podle vyhl. 100/1995 Sb.</t>
  </si>
  <si>
    <t>1668192717</t>
  </si>
  <si>
    <t>667</t>
  </si>
  <si>
    <t>7598095625</t>
  </si>
  <si>
    <t>Vyhotovení revizní správy SZZ elektronické do 10 přestavníků - vykonání prohlídky a  zkoušky pro napájení elektrického zařízení včetně vyhotovení revizní zprávy podle vyhl. 100/1995 Sb. a norem ČSN</t>
  </si>
  <si>
    <t>-1006276679</t>
  </si>
  <si>
    <t>668</t>
  </si>
  <si>
    <t>7595200610</t>
  </si>
  <si>
    <t>Telefonní ústředny Telefonní ústředny Systémy Datové - modem Optický konvertor SNMP, karta do šasi</t>
  </si>
  <si>
    <t>-1646212464</t>
  </si>
  <si>
    <t>Poznámka k položce:_x000D_
převodník DCDC BKE SS-30-150</t>
  </si>
  <si>
    <t>669</t>
  </si>
  <si>
    <t>7598095626</t>
  </si>
  <si>
    <t>Vyhotovení revizní správy SZZ elektronické do 20 přestavníků - vykonání prohlídky a  zkoušky pro napájení elektrického zařízení včetně vyhotovení revizní zprávy podle vyhl. 100/1995 Sb. a norem ČSN</t>
  </si>
  <si>
    <t>-335436345</t>
  </si>
  <si>
    <t>PS_02 - Zemní práce</t>
  </si>
  <si>
    <t>PSV - Práce a dodávky PSV</t>
  </si>
  <si>
    <t xml:space="preserve">    789 - Povrchové úpravy ocelových konstrukcí a technologických zařízení</t>
  </si>
  <si>
    <t xml:space="preserve">    2 - Zakládání</t>
  </si>
  <si>
    <t xml:space="preserve">    9 - Ostatní konstrukce a práce, bourání</t>
  </si>
  <si>
    <t>HZS - Hodinové zúčtovací sazby</t>
  </si>
  <si>
    <t>132302411</t>
  </si>
  <si>
    <t>Hloubení rýh pod kolejí šířky do 600 mm ručně zapažených i nezapažených hloubky do 1,5 m objemu do 2 m3 v hornině tř. 4</t>
  </si>
  <si>
    <t>CS ÚRS 2019 02</t>
  </si>
  <si>
    <t>-1344998350</t>
  </si>
  <si>
    <t xml:space="preserve">Poznámka k souboru cen:_x000D_
1. V cenách jsou započteny i náklady na urovnání dna do předepsaného profilu a spádu, s přehozením výkopku na přilehlém terénu na vzdálenost do 3 m od podélné osy rýhy nebo s naložením na dopravní prostředek._x000D_
2. Ceny jsou určeny pro rýhy: šířky přes 200 do 300 mm a hloubky do 750 mm, šířky přes 300 do 400 mm a hloubky do 1 000 mm, šířky přes 400 do 500 mm a hloubky do 1 250 mm, šířky přes 500 do 600 mm a hloubky do 1 500 mm._x000D_
3. Ceny jsou určeny pro rýhy napříč nerozebranou kolejí a pod mostním provizoriem v pruhu šířky do 6 m po obou stranách od osy koleje._x000D_
4. V cenách jsou započteny i náklady na:_x000D_
a) odstranění kolejového lože v objemu nutném pro výkop rýhy pod nerozebranou kolejí, objem odstraňovaného kolejového lože se započítává do objemu hloubení rýh;_x000D_
b) uložení materiálu kolejového lože odděleně od výkopku._x000D_
5. V cenách nejsou započteny náklady na mostní provizoria._x000D_
6. Ztížení vykopávky v blízkosti podzemního vedení procházejícího rýhou nebo uloženého ve stěně výkopu se oceňuje cenou 130 00-1101 Ztížení hloubené vykopávky části A 01 tohoto katalogu._x000D_
7. Pažení se oceňuje příslušnými cenami souborů cen této části nebo části A 01 tohoto katalogu._x000D_
</t>
  </si>
  <si>
    <t>VV</t>
  </si>
  <si>
    <t>(2*0,35*1,5)*5</t>
  </si>
  <si>
    <t>Součet</t>
  </si>
  <si>
    <t>141720015</t>
  </si>
  <si>
    <t>Neřízený zemní protlak v hornině tř. 3 a 4 vnějšího průměru protlaku přes 90 do 110 mm</t>
  </si>
  <si>
    <t>-1892661118</t>
  </si>
  <si>
    <t xml:space="preserve">Poznámka k souboru cen:_x000D_
1. V cenách nejsou započteny náklady na:_x000D_
a) zemní práce, nutné pro provedení protlaku (startovací a cílové jámy),_x000D_
b) dodání chráničky a potrubí; tyto materiály se oceňují ve specifikaci,_x000D_
c) čerpání vody,_x000D_
d) montáž vedení a jeho náležitosti, slouží-li protlačená trouba jako ochranné potrubí,_x000D_
e) dodávku potrubí, určeného k protlačení; toto potrubí se oceňuje ve specifikaci, ztratné lze stanovit ve výši 3 %,_x000D_
f) překládání a zajišťování inženýrských sítí, procházejících montážními a startovacími jámami._x000D_
</t>
  </si>
  <si>
    <t>28610002</t>
  </si>
  <si>
    <t>trubka tlaková hrdlovaná vodovodní PVC dl 6m DN 100</t>
  </si>
  <si>
    <t>-997739395</t>
  </si>
  <si>
    <t>460070314</t>
  </si>
  <si>
    <t>Hloubení nezapažených jam ručně pro ostatní konstrukce s přemístěním výkopku do vzdálenosti 3 m od okraje jámy nebo naložením na dopravní prostředek, včetně zásypu, zhutnění a urovnání povrchu pro základy světelných návěstidel stožárových se 4 a více světly, v hornině třídy 4</t>
  </si>
  <si>
    <t>305175232</t>
  </si>
  <si>
    <t xml:space="preserve">Poznámka k souboru cen:_x000D_
1. Ceny hloubení jam ručně v hornině třídy 6 a 7 jsou stanoveny za použití pneumatického kladiva._x000D_
</t>
  </si>
  <si>
    <t>31111011</t>
  </si>
  <si>
    <t>matice přesná šestihranná Pz DIN 934-8 M27</t>
  </si>
  <si>
    <t>100 kus</t>
  </si>
  <si>
    <t>-2124534948</t>
  </si>
  <si>
    <t>31120011</t>
  </si>
  <si>
    <t>podložka DIN 125-A ZB D 27mm</t>
  </si>
  <si>
    <t>-524570923</t>
  </si>
  <si>
    <t>59071001</t>
  </si>
  <si>
    <t>silikon pro okna a spáry transparentní</t>
  </si>
  <si>
    <t>litr</t>
  </si>
  <si>
    <t>-1068343202</t>
  </si>
  <si>
    <t>58591560</t>
  </si>
  <si>
    <t>směs suchá pro jemný cementový potěr C20 kamenivo frakce 0/4mm</t>
  </si>
  <si>
    <t>1416564148</t>
  </si>
  <si>
    <t>PSV</t>
  </si>
  <si>
    <t>Práce a dodávky PSV</t>
  </si>
  <si>
    <t>789</t>
  </si>
  <si>
    <t>Povrchové úpravy ocelových konstrukcí a technologických zařízení</t>
  </si>
  <si>
    <t>789212131</t>
  </si>
  <si>
    <t>Provedení otryskání povrchů zařízení suché abrazivní tryskání, s povrchem členitým stupeň zarezavění C, stupeň přípravy Sa 3</t>
  </si>
  <si>
    <t>-1833591241</t>
  </si>
  <si>
    <t>42118101</t>
  </si>
  <si>
    <t>materiál tryskací (ostrohranný tvrdý písek)</t>
  </si>
  <si>
    <t>1471017384</t>
  </si>
  <si>
    <t>Zakládání</t>
  </si>
  <si>
    <t>275313811</t>
  </si>
  <si>
    <t>Základy z betonu prostého patky a bloky z betonu kamenem neprokládaného tř. C 25/30</t>
  </si>
  <si>
    <t>-2008398001</t>
  </si>
  <si>
    <t xml:space="preserve">Poznámka k souboru cen:_x000D_
1. V ceně příplatku -5911 jsou započteny náklady na technologické opatření a na ztíženou betonáž pod hladinou pažící bentonitové suspenze a na průběžné odčerpání suspenze s přepouštěním na určené místo do 20 m, popř. do vany nebo do kalové cisterny k odvozu. Odvoz se oceňuje cenami katalogu 800-2 Zvláštní zakládání objektů._x000D_
2. Hloubení s použitím bentonitové suspenze se oceňuje katalogem 800-1 Zemní práce. Bednění se neoceňuje._x000D_
</t>
  </si>
  <si>
    <t>základy pro 2 stojany MZ</t>
  </si>
  <si>
    <t>(0,8*1*1,5)*2</t>
  </si>
  <si>
    <t>275361221</t>
  </si>
  <si>
    <t>Výztuž základů patek z betonářské oceli 10 216 (E)</t>
  </si>
  <si>
    <t>-122726514</t>
  </si>
  <si>
    <t xml:space="preserve">Poznámka k souboru cen:_x000D_
1. Ceny platí pro desky rovné, s náběhy, hřibové nebo upnuté do žeber včetně výztuže těchto žeber._x000D_
</t>
  </si>
  <si>
    <t>279113134</t>
  </si>
  <si>
    <t>Základové zdi z tvárnic ztraceného bednění včetně výplně z betonu bez zvláštních nároků na vliv prostředí třídy C 16/20, tloušťky zdiva přes 250 do 300 mm</t>
  </si>
  <si>
    <t>-732298703</t>
  </si>
  <si>
    <t xml:space="preserve">Poznámka k souboru cen:_x000D_
1. V cenách jsou započteny i náklady na dodání a uložení betonu._x000D_
2. V cenách nejsou započteny náklady na dodání a uložení betonářské výztuže; tyto se oceňují cenami souboru cen 279 36- . . Výztuž základových zdí nosných._x000D_
3. Množství jednotek se určuje v m2 plochy zdiva._x000D_
</t>
  </si>
  <si>
    <t>279311951</t>
  </si>
  <si>
    <t>Základové zdi z betonu prostého bez zvláštních nároků na vliv prostředí tř. C 20/25</t>
  </si>
  <si>
    <t>164970175</t>
  </si>
  <si>
    <t xml:space="preserve">Poznámka k souboru cen:_x000D_
1. V ceně příplatku -5911 jsou započteny náklady na technologické opatření a na ztíženou betonáž pod hladinou pažící bentonitové suspenze a na průběžné odčerpávání suspenze s přepouštěním na určité místo do 20 m, popř. do vany nebo do kalové cisterny k odvozu. Odvoz se oceňuje cenami katalogu 800-2 Zvláštní zakládání objektů._x000D_
2. Hloubení s použitím bentonitové suspenze se oceňuje katalogem 800-1 Zemní práce. Bednění se neoceňuje._x000D_
3. V cenách nejsou započteny náklady na bednění; tyto se oceňují cenami souboru cen 279 35-11 Bednění základových zdí._x000D_
</t>
  </si>
  <si>
    <t>548930011</t>
  </si>
  <si>
    <t>Řezání kolejnic všech soustav pilou</t>
  </si>
  <si>
    <t>516536127</t>
  </si>
  <si>
    <t xml:space="preserve">Poznámka k souboru cen:_x000D_
1. Cena je určena pro jeden řez kolejnice._x000D_
</t>
  </si>
  <si>
    <t>Poznámka k položce:_x000D_
dělení "U" profilu stojanu mechanických závor</t>
  </si>
  <si>
    <t>Ostatní konstrukce a práce, bourání</t>
  </si>
  <si>
    <t>961055111</t>
  </si>
  <si>
    <t>Bourání základů z betonu železového</t>
  </si>
  <si>
    <t>262156923</t>
  </si>
  <si>
    <t>demolice 2 základů MZ</t>
  </si>
  <si>
    <t>((0,8*1*1,5)*2)*6</t>
  </si>
  <si>
    <t>HZS4131</t>
  </si>
  <si>
    <t>Hodinové zúčtovací sazby ostatních profesí obsluha stavebních strojů a zařízení jeřábník</t>
  </si>
  <si>
    <t>150728196</t>
  </si>
  <si>
    <t>HZS4141</t>
  </si>
  <si>
    <t>Hodinové zúčtovací sazby ostatních profesí obsluha stavebních strojů a zařízení vazač břemen</t>
  </si>
  <si>
    <t>-2096194553</t>
  </si>
  <si>
    <t>174101101</t>
  </si>
  <si>
    <t>Zásyp sypaninou z jakékoliv horniny s uložením výkopku ve vrstvách se zhutněním jam, šachet, rýh nebo kolem objektů v těchto vykopávkách</t>
  </si>
  <si>
    <t>-449778633</t>
  </si>
  <si>
    <t xml:space="preserve">Poznámka k souboru cen:_x000D_
1. Ceny 174 10- . . jsou určeny pro zhutněné zásypy s mírou zhutnění:_x000D_
a) z hornin soudržných do 100 % PS,_x000D_
b) z hornin nesoudržných do I(d) 0,9,_x000D_
c) z hornin kamenitých pro jakoukoliv míru zhutnění._x000D_
2. Je-li projektem předepsáno vyšší zhutnění, podle bodu a) a b) poznámky č 1., ocení se zásyp individuálně._x000D_
3. Ceny nelze použít pro zásyp rýh pro drenážní trativody pro lesnicko-technické meliorace a zemědělské. Zásyp těchto rýh se oceňuje cenami souboru cen 174 20-3 . části A 03 Zemní práce pro objekty oborů 831 až 833. Nezhutněný zásyp odvodňovacích kanálů z betonových a železobetonových trub v polních a lučních tratích se oceňuje cenou -1101 Zásyp sypaninou rýh bez ohledu na šířku kanálu; cena obsahuje i náklady na ruční nezhutněný zásyp výšky do 200 mm nad vrchol potrubí._x000D_
4. V cenách 10-1101, 10-1103, 20-1101 a 20-1103 je započteno přemístění sypaniny ze vzdálenosti 10 m od kraje výkopu nebo zasypávaného prostoru, měřeno k těžišti skládky._x000D_
5. V ceně 10-1102 je započteno přemístění sypaniny ze vzdálenosti 15 m od hrany zasypávaného prostoru, měřeno k těžišti skládky._x000D_
6. Objem zásypu je rozdíl objemu výkopu a objemu do něho vestavěných konstrukcí nebo uložených vedení i s jejich obklady a podklady (tento objem se nazývá objemem horniny vytlačené konstrukcí). Objem potrubí do DN 180, příp. i s obalem, se od objemu zásypu neodečítá. Pro stanovení objemu zásypu se od objemu výkopu odečítá i objem obsypu potrubí oceňovaný cenami souboru cen 175 10-11 Obsyp potrubí, přichází-li v úvahu ._x000D_
7. Odklizení zbylého výkopku po provedení zásypu zářezů se šikmými stěnami pro podzemní vedení nebo zásypu jam a rýh pro podzemní vedení se oceňuje, je-li objem zbylého výkopku:_x000D_
a) do 1 m3 na 1 m vedení a jedná se o výkopek neulehlý - cenami souboru cen 167 10-110 Nakládání výkopku nebo sypaniny a 162 . 0-1 . Vodorovné přemístění výkopku. V případě, že se jedná o výkopek ulehlý - rozpojení a naložení výkopku cenami souboru cen 122 . 0-1 . souboru cen 162 . 0-1 . Vodorovné přemístění výkopku;_x000D_
b) přes 1 m3 na 1 m vedení, jestliže projekt předepíše, že se zbylý výkopek bude odklízet zároveň s prováděním vykopávky, pouze přemístění výkopku cenami souboru cen 162 . 0-1 . Vodorovné přemístění výkopku. Při zmíněném objemu zbylého výkopku se neoceňuje ani naložení ani rozpojení výkopku. Jestliže se zbylý výkopek neodklízí, nýbrž rozprostírá podél výkopu a nad výkopem, platí poznámka č. 8._x000D_
8. Rozprostření zbylého výkopku podél výkopu a nad výkopem po provedení zásypů zářezů se šikmými stěnami pro podzemní vedení nebo zásypu jam a rýh pro podzemní vedení se oceňuje:_x000D_
a) cenou 171 20-1101 Uložení sypaniny do nezhutněných násypů, není-li projektem předepsáno zhutnění rozprostřeného zbylého výkopku,_x000D_
b) cenou 171 10-1111 Uložení sypaniny do násypů z hornin sypkých, je-li předepsáno zhutnění rozprostřeného zbylého výkopku, a to v objemu vypočteném podle poznámky č.6, příp. zmenšeném o objem výkopku, který byl již odklizen._x000D_
9. Míru zhutnění předepisuje projekt._x000D_
</t>
  </si>
  <si>
    <t>275121111</t>
  </si>
  <si>
    <t>Osazení základových prefabrikovaných železobetonových konstrukcí patek hmotnosti jednotlivě do 5 t</t>
  </si>
  <si>
    <t>-1944327665</t>
  </si>
  <si>
    <t xml:space="preserve">Poznámka k souboru cen:_x000D_
1. V cenách jsou započteny i náklady na výškové a směrové vyrovnání dílce, případné doplnění a dorovnání betonového lože._x000D_
2. V cenách nejsou započteny náklady na:_x000D_
a) dodávku železobetonových dílců, tyto dílce se oceňují ve specifikaci,_x000D_
b) vyplnění a těsnění pracovní nebo dilatační spáry dílců základů; tyto práce se oceňují cenami souborů cen 931 99-21 Výplň dilatačních spár z polystyrenu a 931 99-41 Těsnění spáry betonové konstrukce pásy, profily, tmely,_x000D_
c) podkladní vrstvy dílců, tyto se oceňují souborem cen 451 3-511 Podkladní nebo vyrovnávací vrstva z betonu prostého,_x000D_
d) přesuny dílců z meziskládky, tyto se oceňují souborem cen 992 11-4 . Vodorovné přemístění mostních dílců._x000D_
</t>
  </si>
  <si>
    <t>34571356</t>
  </si>
  <si>
    <t>trubka elektroinstalační ohebná dvouplášťová korugovaná D 100/120 mm, HDPE+LDPE</t>
  </si>
  <si>
    <t>357132447</t>
  </si>
  <si>
    <t>275261141</t>
  </si>
  <si>
    <t>Osazování betonových základových bloků patek na maltu MC-25, objemu přes 0,80 do 1,20 m3</t>
  </si>
  <si>
    <t>1027949839</t>
  </si>
  <si>
    <t xml:space="preserve">Poznámka k souboru cen:_x000D_
1. Při rozměru dílců na konstrukční výšku podlaží nebo na konstrukční šířku modulu objektu (k osám podpor) platí ceny katalogu 801-2 Budovy a haly - montované._x000D_
2. Dodávka bloků se oceňuje ve specifikaci._x000D_
3. Ztratné se stanoví u lehčených bloků (např. pórobetonových) ve výši 3 %._x000D_
</t>
  </si>
  <si>
    <t>40445615</t>
  </si>
  <si>
    <t>značky upravující přednost P6 700mm</t>
  </si>
  <si>
    <t>1715544980</t>
  </si>
  <si>
    <t>460030011</t>
  </si>
  <si>
    <t>Přípravné terénní práce sejmutí drnu včetně nařezání a uložení na hromady nebo naložení na dopravní prostředek jakékoliv tloušťky</t>
  </si>
  <si>
    <t>-326814628</t>
  </si>
  <si>
    <t xml:space="preserve">Poznámka k souboru cen:_x000D_
1. V cenách -0001 až -0007 nejsou zahrnuty náklady na odstranění kamenů, kořenů a ostatních nevhodných přimísenin, tyto práce se oceňují individuálně._x000D_
2. U cen -0021 až -0025 se u středně hustého porostu uvažuje hustota do 3 ks/m2, u hustého porostu přes 3 ks/m2._x000D_
3. U ceny -0092 se počítá první vytržený obrubník trojnásobnou délkou._x000D_
</t>
  </si>
  <si>
    <t>460030015</t>
  </si>
  <si>
    <t>Přípravné terénní práce odstranění travnatého porostu kosení a shrabávání trávy</t>
  </si>
  <si>
    <t>25139508</t>
  </si>
  <si>
    <t>460030023</t>
  </si>
  <si>
    <t>Přípravné terénní práce odstranění dřevitého porostu z keřů nebo stromků průměru kmenů do 5 cm včetně odstranění kořenů a složení do hromad nebo naložení na dopravní prostředek tvrdého středně hustého</t>
  </si>
  <si>
    <t>-462308471</t>
  </si>
  <si>
    <t>460070134</t>
  </si>
  <si>
    <t>Hloubení nezapažených jam ručně pro ostatní konstrukce s přemístěním výkopku do vzdálenosti 3 m od okraje jámy nebo naložením na dopravní prostředek, včetně zásypu, zhutnění a urovnání povrchu pro základy přístrojových skříní zabezpečovacích zařízení, v hornině třídy 4</t>
  </si>
  <si>
    <t>-1435267233</t>
  </si>
  <si>
    <t>460070254</t>
  </si>
  <si>
    <t>Hloubení nezapažených jam ručně pro ostatní konstrukce s přemístěním výkopku do vzdálenosti 3 m od okraje jámy nebo naložením na dopravní prostředek, včetně zásypu, zhutnění a urovnání povrchu pro patice sloupku, upozorňovadel a hovorových souprav rozhlasu, včetně provedení základové patky montované betonové, v hornině třídy 4</t>
  </si>
  <si>
    <t>-332980271</t>
  </si>
  <si>
    <t>460071004</t>
  </si>
  <si>
    <t>Hloubení nezapažených jam strojně pro ostatní konstrukce včetně přemístění výkopku do vzdálenosti 3 m od okraje jámy nebo naložení na dopravní prostředek v hornině třídy 4</t>
  </si>
  <si>
    <t>32345668</t>
  </si>
  <si>
    <t xml:space="preserve">Poznámka k souboru cen:_x000D_
1. Ceny hloubení jam strojně v hornině třídy 6 a 7 jsou stanoveny za použití trhaviny._x000D_
</t>
  </si>
  <si>
    <t>Odkop zeminy při výměně betonového základu světelného návěstidla</t>
  </si>
  <si>
    <t>((1,33*1,13*1,7)-(1,7/3*(0,45*0,65+sqrt(0,45*0,65*0,53*0,73)+0,53*0,73)))*50</t>
  </si>
  <si>
    <t>460150164</t>
  </si>
  <si>
    <t>Hloubení zapažených i nezapažených kabelových rýh ručně včetně urovnání dna s přemístěním výkopku do vzdálenosti 3 m od okraje jámy nebo naložením na dopravní prostředek šířky 35 cm, hloubky 80 cm, v hornině třídy 4</t>
  </si>
  <si>
    <t>2015976499</t>
  </si>
  <si>
    <t xml:space="preserve">Poznámka k souboru cen:_x000D_
1. Ceny hloubení rýh v hornině třídy 6 a 7 se oceňují cenami souboru cen 460 20- . Hloubení nezapažených kabelových rýh strojně._x000D_
</t>
  </si>
  <si>
    <t>460151554</t>
  </si>
  <si>
    <t>Hloubení zapažených i nezapažených kabelových rýh ručně včetně urovnání dna s přemístěním výkopku do vzdálenosti 3 m od okraje jámy nebo naložením na dopravní prostředek ostatních rozměrů, v hornině třídy 4</t>
  </si>
  <si>
    <t>-979703588</t>
  </si>
  <si>
    <t>460300002</t>
  </si>
  <si>
    <t>Zásyp jam strojně s uložením výkopku ve vrstvách včetně zhutnění a urovnání povrchu ve volném terénu</t>
  </si>
  <si>
    <t>-66728504</t>
  </si>
  <si>
    <t xml:space="preserve">Poznámka k souboru cen:_x000D_
1. Ceny 460 30- . . jsou určeny pro zhutněné zásypy s mírou zhutnění:_x000D_
a) z hornin soudržných do 100 % PS,_x000D_
b) z hornin nesoudržných do I(d) 0,9,_x000D_
c) z hornin kamenitých pro jakoukoliv míru zhutnění._x000D_
2. Je-li projektem předepsáno vyšší zhutnění, podle bodu a) a b) poznámky č 1., ocení se zásyp individuálně._x000D_
3. V cenách je započteno přemístění sypaniny ze vzdálenosti 10 m od kraje výkopu nebo zasypávaného prostoru, měřeno k těžišti skládky._x000D_
4. Míru zhutnění předepisuje projekt._x000D_
</t>
  </si>
  <si>
    <t>Množství horniny k zásypu při výměně betonových základů 6 ks</t>
  </si>
  <si>
    <t>((1,33*1,13*1,7)-(1,7/3*(0,45*0,65+sqrt(0,45*0,65*0,53*0,73)+0,53*0,73)))*6</t>
  </si>
  <si>
    <t>460310011</t>
  </si>
  <si>
    <t>Zemní protlaky strojně neřízený zemní protlak ( krtek) v hornině tř. 3 a 4 průměr protlaku do 50 mm</t>
  </si>
  <si>
    <t>-118793123</t>
  </si>
  <si>
    <t xml:space="preserve">Poznámka k souboru cen:_x000D_
1. V cenách -0001 až 0017 nejsou započteny náklady na:_x000D_
a) zemní práce nutné k provedení protlaku (startovací a cílové jámy),_x000D_
b) dodání chráničky a potrubí. Tyto materiály se oceňují ve specifikaci._x000D_
2. V cenách -0101 až 0109 jsou započteny i náklady na:_x000D_
a) případné vodorovné přemístění výkopku z protlačovaného potrubí a svislé přemístění výkopku z montážní jámy na povrch a jeho přehození na povrchu,_x000D_
b) úpravu čela potrubí pro protlačení._x000D_
3. V cenách -0101 až 0109 nejsou započteny náklady na:_x000D_
a) případné zemní práce nutné k provedení protlaku (startovací a cílové jámy),_x000D_
b) případné čerpání vody,_x000D_
c) montáž vedení a jeho příslušenství, slouží-li protlačená trouba jako ochranné potrubí,_x000D_
d) dodávku potrubí učeného k protlačení. Toto potrubí se oceňuje ve specifikaci. Ztratné lze stanovit ve výši 3%,_x000D_
e) překládání a zajišťování inženýrských sítí,_x000D_
f) vytýčení směru protlaku a stávajících inženýrských sítí._x000D_
</t>
  </si>
  <si>
    <t>460310105</t>
  </si>
  <si>
    <t>Zemní protlaky strojně neřízený zemní protlak ( krtek) řízené horizontální vrtání v hornině tř. 1 až 4 pro protlačení PE trub, v hloubce do 6 m vnějšího průměru vrtu přes 125 do 160 mm</t>
  </si>
  <si>
    <t>-2142210072</t>
  </si>
  <si>
    <t>460421181</t>
  </si>
  <si>
    <t>Kabelové lože včetně podsypu, zhutnění a urovnání povrchu z písku nebo štěrkopísku tloušťky 10 cm nad kabel zakryté plastovou fólií, šířky lože do 25 cm</t>
  </si>
  <si>
    <t>-1239602103</t>
  </si>
  <si>
    <t xml:space="preserve">Poznámka k souboru cen:_x000D_
1. V cenách -1021 až -1072, -1121 až -1172 a -1221 až -1272 nejsou započteny náklady na dodávku betonových a plastových desek. Tato dodávka se oceňuje ve specifikaci._x000D_
</t>
  </si>
  <si>
    <t>460421182</t>
  </si>
  <si>
    <t>Kabelové lože včetně podsypu, zhutnění a urovnání povrchu z písku nebo štěrkopísku tloušťky 10 cm nad kabel zakryté plastovou fólií, šířky lože přes 25 do 50 cm</t>
  </si>
  <si>
    <t>-514174110</t>
  </si>
  <si>
    <t>460490013</t>
  </si>
  <si>
    <t>Krytí kabelů, spojek, koncovek a odbočnic kabelů výstražnou fólií z PVC včetně vyrovnání povrchu rýhy, rozvinutí a uložení fólie do rýhy, fólie šířky do 34cm</t>
  </si>
  <si>
    <t>-677824770</t>
  </si>
  <si>
    <t>460560154</t>
  </si>
  <si>
    <t>Zásyp kabelových rýh ručně s uložením výkopku ve vrstvách včetně zhutnění a urovnání povrchu šířky 35 cm hloubky 70 cm, v hornině třídy 4</t>
  </si>
  <si>
    <t>-675286258</t>
  </si>
  <si>
    <t>460560164</t>
  </si>
  <si>
    <t>Zásyp kabelových rýh ručně s uložením výkopku ve vrstvách včetně zhutnění a urovnání povrchu šířky 35 cm hloubky 80 cm, v hornině třídy 4</t>
  </si>
  <si>
    <t>986196331</t>
  </si>
  <si>
    <t>460620014</t>
  </si>
  <si>
    <t>Úprava terénu provizorní úprava terénu včetně odkopání drobných nerovností a zásypu prohlubní se zhutněním, v hornině třídy 4</t>
  </si>
  <si>
    <t>-875373551</t>
  </si>
  <si>
    <t xml:space="preserve">Poznámka k souboru cen:_x000D_
1. V cenách -0002 až -0003 nejsou zahrnuty dodávku drnů. Tato se oceňuje ve specifikaci._x000D_
2. V cenách -0022 až -0028 nejsou zahrnuty náklady na dodávku obrubníků. Tato dodávka se oceňuje ve specifikaci._x000D_
</t>
  </si>
  <si>
    <t>913121111</t>
  </si>
  <si>
    <t>Montáž a demontáž dočasných dopravních značek kompletních značek vč. podstavce a sloupku základních</t>
  </si>
  <si>
    <t>277613594</t>
  </si>
  <si>
    <t xml:space="preserve">Poznámka k souboru cen:_x000D_
1. V cenách jsou započteny náklady na montáž i demontáž dočasné značky, nebo podstavce._x000D_
</t>
  </si>
  <si>
    <t>913121112</t>
  </si>
  <si>
    <t>Montáž a demontáž dočasných dopravních značek kompletních značek vč. podstavce a sloupku zvětšených</t>
  </si>
  <si>
    <t>1085048988</t>
  </si>
  <si>
    <t>965011111</t>
  </si>
  <si>
    <t>Demontáž základových prefabrikovaných konstrukcí z betonu železového patek hmotnosti jednotlivě do 5 t</t>
  </si>
  <si>
    <t>120644206</t>
  </si>
  <si>
    <t xml:space="preserve">Poznámka k souboru cen:_x000D_
1. V cenách jsou započteny náklady na případné odstranění spojovací vrstvy z betonu._x000D_
</t>
  </si>
  <si>
    <t>997013501</t>
  </si>
  <si>
    <t>Odvoz suti a vybouraných hmot na skládku nebo meziskládku se složením, na vzdálenost do 1 km</t>
  </si>
  <si>
    <t>255643015</t>
  </si>
  <si>
    <t xml:space="preserve">Poznámka k souboru cen:_x000D_
1. Délka odvozu suti je vzdálenost od místa naložení suti na dopravní prostředek až po místo složení na určené skládce nebo meziskládce._x000D_
2. V ceně -3501 jsou započteny i náklady na složení suti na skládku nebo meziskládku._x000D_
3. Ceny jsou určeny pro odvoz suti na skládku nebo meziskládku jakýmkoliv způsobem silniční dopravy (i prostřednictvím kontejnerů)._x000D_
4. Odvoz suti z meziskládky se oceňuje cenou 997 01-3511._x000D_
</t>
  </si>
  <si>
    <t>997013509</t>
  </si>
  <si>
    <t>Odvoz suti a vybouraných hmot na skládku nebo meziskládku se složením, na vzdálenost Příplatek k ceně za každý další i započatý 1 km přes 1 km</t>
  </si>
  <si>
    <t>-203742764</t>
  </si>
  <si>
    <t>997223855</t>
  </si>
  <si>
    <t>Poplatek za uložení stavebního odpadu na skládce (skládkovné) zeminy a kameniva zatříděného do Katalogu odpadů pod kódem 170 504</t>
  </si>
  <si>
    <t>1396013348</t>
  </si>
  <si>
    <t xml:space="preserve">Poznámka k souboru cen:_x000D_
1. Ceny uvedené v souboru cen je doporučeno upravit podle aktuálních cen místně příslušné skládky odpadů._x000D_
2. Uložení odpadů neuvedených v souboru cen se oceňuje individuálně._x000D_
3. V cenách je započítán poplatek za ukládaní odpadu dle zákona 185/2001 Sb._x000D_
4. Případné drcení stavebního odpadu lze ocenit souborem cen 997 00-60 Drcení stavebního odpadu z katalogu 800-6 Demolice objektů._x000D_
</t>
  </si>
  <si>
    <t>28613966</t>
  </si>
  <si>
    <t>trubka ochranná pro plyn PEHD 110x4,2mm</t>
  </si>
  <si>
    <t>919398757</t>
  </si>
  <si>
    <t>58151280</t>
  </si>
  <si>
    <t>písek sklářský praný frakce 0,1/1 VL</t>
  </si>
  <si>
    <t>-2058150095</t>
  </si>
  <si>
    <t>40445225</t>
  </si>
  <si>
    <t>sloupek pro dopravní značku Zn D 60mm v 3,5m</t>
  </si>
  <si>
    <t>143853950</t>
  </si>
  <si>
    <t>40445256</t>
  </si>
  <si>
    <t>svorka upínací na sloupek dopravní značky D 60mm</t>
  </si>
  <si>
    <t>1897730951</t>
  </si>
  <si>
    <t>460070324</t>
  </si>
  <si>
    <t>Hloubení nezapažených jam ručně pro ostatní konstrukce s přemístěním výkopku do vzdálenosti 3 m od okraje jámy nebo naložením na dopravní prostředek, včetně zásypu, zhutnění a urovnání povrchu pro základy světelných návěstidel trpasličích nebo výstražníků s 1 až 3 světly , v hornině třídy 4</t>
  </si>
  <si>
    <t>2043896342</t>
  </si>
  <si>
    <t>HZS</t>
  </si>
  <si>
    <t>Hodinové zúčtovací sazby</t>
  </si>
  <si>
    <t>HZS1212</t>
  </si>
  <si>
    <t>Hodinové zúčtovací sazby profesí HSV zemní a pomocné práce kopáč</t>
  </si>
  <si>
    <t>-342846927</t>
  </si>
  <si>
    <t>HZS1292</t>
  </si>
  <si>
    <t>Hodinové zúčtovací sazby profesí HSV zemní a pomocné práce stavební dělník</t>
  </si>
  <si>
    <t>-411621670</t>
  </si>
  <si>
    <t>HZS1302</t>
  </si>
  <si>
    <t>Hodinové zúčtovací sazby profesí HSV provádění konstrukcí zedník specialista</t>
  </si>
  <si>
    <t>1201719431</t>
  </si>
  <si>
    <t>HZS1322</t>
  </si>
  <si>
    <t>Hodinové zúčtovací sazby profesí HSV provádění konstrukcí betonář/železář odborný</t>
  </si>
  <si>
    <t>-633597737</t>
  </si>
  <si>
    <t>HZS1442</t>
  </si>
  <si>
    <t>Hodinové zúčtovací sazby profesí HSV provádění konstrukcí inženýrských a dopravních staveb svářeč kvalifikovaný</t>
  </si>
  <si>
    <t>984592937</t>
  </si>
  <si>
    <t>HZS2132</t>
  </si>
  <si>
    <t>Hodinové zúčtovací sazby profesí PSV provádění stavebních konstrukcí zámečník odborný</t>
  </si>
  <si>
    <t>232405182</t>
  </si>
  <si>
    <t>HZS2152</t>
  </si>
  <si>
    <t>Hodinové zúčtovací sazby profesí PSV provádění stavebních konstrukcí klempíř odborný</t>
  </si>
  <si>
    <t>340924744</t>
  </si>
  <si>
    <t>HZS2222</t>
  </si>
  <si>
    <t>Hodinové zúčtovací sazby profesí PSV provádění stavebních instalací elektrikář odborný</t>
  </si>
  <si>
    <t>253150431</t>
  </si>
  <si>
    <t>HZS2312</t>
  </si>
  <si>
    <t>Hodinové zúčtovací sazby profesí PSV úpravy povrchů a podlahy malíř, natěrač, lakýrník specialista</t>
  </si>
  <si>
    <t>-1276050126</t>
  </si>
  <si>
    <t>HZS3122</t>
  </si>
  <si>
    <t>Hodinové zúčtovací sazby montáží technologických zařízení při externích montážích montér ocelových konstrukcí odborný</t>
  </si>
  <si>
    <t>1401494018</t>
  </si>
  <si>
    <t>HZS3222</t>
  </si>
  <si>
    <t>Hodinové zúčtovací sazby montáží technologických zařízení na stavebních objektech montér slaboproudých zařízení odborný</t>
  </si>
  <si>
    <t>-1861773389</t>
  </si>
  <si>
    <t>HZS3231</t>
  </si>
  <si>
    <t>Hodinové zúčtovací sazby montáží technologických zařízení na stavebních objektech montér měřících a regulačních zařízení</t>
  </si>
  <si>
    <t>-556528184</t>
  </si>
  <si>
    <t>HZS4152</t>
  </si>
  <si>
    <t>Hodinové zúčtovací sazby ostatních profesí obsluha stavebních strojů a zařízení mechanik odborný</t>
  </si>
  <si>
    <t>885154098</t>
  </si>
  <si>
    <t>HZS4232</t>
  </si>
  <si>
    <t>Hodinové zúčtovací sazby ostatních profesí revizní a kontrolní činnost technik odborný</t>
  </si>
  <si>
    <t>-1933719550</t>
  </si>
  <si>
    <t>460010021</t>
  </si>
  <si>
    <t>Vytyčení trasy vedení kabelového (podzemního) v obvodu železniční stanice</t>
  </si>
  <si>
    <t>km</t>
  </si>
  <si>
    <t>-1685248809</t>
  </si>
  <si>
    <t xml:space="preserve">Poznámka k souboru cen:_x000D_
1. V cenách jsou zahrnuty i náklady na:_x000D_
a) pochůzky projektovanou tratí,_x000D_
b) vyznačení budoucí trasy,_x000D_
c) rozmístění, očíslování a označení opěrných bodů,_x000D_
d) označení překážek a míst pro kabelové prostupy a podchodové štoly._x000D_
</t>
  </si>
  <si>
    <t>460010023</t>
  </si>
  <si>
    <t>Vytyčení trasy vedení kabelového (podzemního) ve volném terénu</t>
  </si>
  <si>
    <t>248278566</t>
  </si>
  <si>
    <t>ZPS.TZX4060</t>
  </si>
  <si>
    <t>Obkladová deska 100/60/8</t>
  </si>
  <si>
    <t>348346012</t>
  </si>
  <si>
    <t>Poznámka k položce:_x000D_
Deska k závorovému stojanu</t>
  </si>
  <si>
    <t>13011057</t>
  </si>
  <si>
    <t>úhelník ocelový nerovnostranný jakost 11 375 120x80x10mm</t>
  </si>
  <si>
    <t>-781603964</t>
  </si>
  <si>
    <t>Poznámka k položce:_x000D_
Materiál na sploupky podpěrné pod mechanické závory</t>
  </si>
  <si>
    <t>13010358</t>
  </si>
  <si>
    <t>ocel pásová válcovaná za studena 40x4mm</t>
  </si>
  <si>
    <t>-995703752</t>
  </si>
  <si>
    <t>Poznámka k položce:_x000D_
Započítána hmotnost pásové oceli 40x100</t>
  </si>
  <si>
    <t>13011059</t>
  </si>
  <si>
    <t>úhelník ocelový nerovnostranný jakost 11 375 150x100x12mm</t>
  </si>
  <si>
    <t>279962739</t>
  </si>
  <si>
    <t>Poznámka k položce:_x000D_
Započítána průměrná hmotnost profilu U 180 a profilu U 150 potřebných pro opravu závorového stojanu</t>
  </si>
  <si>
    <t>345751530</t>
  </si>
  <si>
    <t>spojka kabelového žlabu PVC (200x126)</t>
  </si>
  <si>
    <t>1579607900</t>
  </si>
  <si>
    <t>345751520</t>
  </si>
  <si>
    <t>žlab kabelový s víkem PVC (200x126)</t>
  </si>
  <si>
    <t>-502673204</t>
  </si>
  <si>
    <t>13010512</t>
  </si>
  <si>
    <t>úhelník ocelový nerovnostranný jakost 11 375 75x50x6mm</t>
  </si>
  <si>
    <t>69767555</t>
  </si>
  <si>
    <t>výztuha</t>
  </si>
  <si>
    <t>(1*0,00565)*2</t>
  </si>
  <si>
    <t>13010820</t>
  </si>
  <si>
    <t>ocel profilová UPN 140 jakost 11 375</t>
  </si>
  <si>
    <t>-10108551</t>
  </si>
  <si>
    <t>UPN 140</t>
  </si>
  <si>
    <t>(4*0,016)*2</t>
  </si>
  <si>
    <t>PS_100 - VON</t>
  </si>
  <si>
    <t>VRN - Doprava, přeprava, poplatky</t>
  </si>
  <si>
    <t>-349121716</t>
  </si>
  <si>
    <t>7498256012</t>
  </si>
  <si>
    <t>Zkoušky a prohlídky elektrických přístrojů - ostatní měření impedance nulové smyčky okruhu vedení třífázového - včetně vystavení protokolu</t>
  </si>
  <si>
    <t>-1121471735</t>
  </si>
  <si>
    <t>7598095440</t>
  </si>
  <si>
    <t>Příprava ke komplexním zkouškám automatických přejezdových zabezpečovacích zařízení se závorami dvoukolejné - oživení, seřízení a nastavení zařízení s ohledem na postup jeho uvádění do provozu</t>
  </si>
  <si>
    <t>1539000135</t>
  </si>
  <si>
    <t>7598095445</t>
  </si>
  <si>
    <t>Příprava ke komplexním zkouškám automatických přejezdových zabezpečovacích zařízení bez závor jednokolejné - oživení, seřízení a nastavení zařízení s ohledem na postup jeho uvádění do provozu</t>
  </si>
  <si>
    <t>1996127351</t>
  </si>
  <si>
    <t>-2130891041</t>
  </si>
  <si>
    <t>7598095510</t>
  </si>
  <si>
    <t>Komplexní zkouška automatických přejezdových zabezpečovacích zařízení se závorami dvoukolejné - vyzkoušení zařízení podle projektové dokumentace, provedení funkčních zkoušek zařízení dle předpisu SŽDC T200, včetně zkoušek vzájemných vazeb jednotlivých zařízení, provedení dalších specifických zkoušek stanovených např. Drážním úřadem, uvedených v souhlasu s provozem nezavedeného zařízení, v souhlasu s ověřovacím provozem či vyplývajících ze smluvních ustanovení mezi odběratelem a zhotovitelem</t>
  </si>
  <si>
    <t>-18920114</t>
  </si>
  <si>
    <t>7598095515</t>
  </si>
  <si>
    <t>Komplexní zkouška automatických přejezdových zabezpečovacích zařízení bez závor jednokolejné - vyzkoušení zařízení podle projektové dokumentace, provedení funkčních zkoušek zařízení dle předpisu SŽDC T200, včetně zkoušek vzájemných vazeb jednotlivých zařízení, provedení dalších specifických zkoušek stanovených např. Drážním úřadem, uvedených v souhlasu s provozem nezavedeného zařízení, v souhlasu s ověřovacím provozem či vyplývajících ze smluvních ustanovení mezi odběratelem a zhotovitelem</t>
  </si>
  <si>
    <t>25050890</t>
  </si>
  <si>
    <t>7598095070</t>
  </si>
  <si>
    <t>Přezkoušení a regulace elektromotorového přestavníku - přeměření napětí na svorkách přestavníku a přezkoušení třecí spojky, přezkoušení chodu výměny obou krajních poloh a se šuntováním výměnového obvodu, přezkoušení optických kontrol na řídícím pultě (JOP), přestavování výměny při stlačení pomocného tlačítka, vyzkoušení rozřezu výměny</t>
  </si>
  <si>
    <t>739534825</t>
  </si>
  <si>
    <t>7598095090</t>
  </si>
  <si>
    <t>Přezkoušení a regulace počítače náprav včetně vyhotovení protokolu za 1 úsek - provedení příslušných měření, nastavení zařízení, přezkoušení funkce a vyhotovení protokolu</t>
  </si>
  <si>
    <t>-797181681</t>
  </si>
  <si>
    <t>7598095185</t>
  </si>
  <si>
    <t>Přezkoušení vlakových cest (vlakových i posunových) za 1 vlakovou cestu - postavení vlakových cest a přezkoušení návěstních znaků návěstidel po přeložení řadiče, přezkoušení změny návěstního pojmu z povolovacího na zakazující po odpadnutí kotvy kolejového relé, přezkoušení nouzového vybavení vlakové cesty, přezkoušení návěstních znaků při zapojení automatického traťového zabezpečovacího zařízení, přezkoušení odjezdových vlakových cest s použitím výlukového klíče pri současné činnosti odjezdových návěstidel</t>
  </si>
  <si>
    <t>2126205586</t>
  </si>
  <si>
    <t>7598095080</t>
  </si>
  <si>
    <t>Přezkoušení a regulace kolejových obvodů izolovaných - přeměření napětí na svorkách proudového zdroje a kolejového relé, regulování kolejových obvodů pří šuntováni předepsaným odporem, přezkoušení polarity bez šuntování</t>
  </si>
  <si>
    <t>-1797033794</t>
  </si>
  <si>
    <t>7598015165</t>
  </si>
  <si>
    <t>Funkční přezkoušení venkovního telefonního objektu po připojení na kabelové vedení</t>
  </si>
  <si>
    <t>845493558</t>
  </si>
  <si>
    <t>7498150525</t>
  </si>
  <si>
    <t>Vyhotovení výchozí revizní zprávy příplatek za každých dalších i započatých 500 000 Kč přes 1 000 000 Kč</t>
  </si>
  <si>
    <t>134949223</t>
  </si>
  <si>
    <t>7598095543</t>
  </si>
  <si>
    <t>Vyhotovení protokolu UTZ pro SZZ elektromechanické do 10 výhybkových jednotek - vykonání prohlídky a zkoušky včetně vyhotovení protokolu podle vyhl. 100/1995 Sb., Výhybkovou jednotkou (VJ) je jednoduchá výhybka bez rozlišení počtu přestavníků, spojka jsou 2 VJ, křižovatková výhybka 2 VJ, křižovatková s PHS 4 VJ, výkolejka s motorem 1 VJ.</t>
  </si>
  <si>
    <t>-1194706428</t>
  </si>
  <si>
    <t>7598095550</t>
  </si>
  <si>
    <t>Vyhotovení protokolu UTZ pro PZZ bez závor jedna kolej - vykonání prohlídky a zkoušky včetně vyhotovení protokolu podle vyhl. 100/1995 Sb.</t>
  </si>
  <si>
    <t>-533602804</t>
  </si>
  <si>
    <t>7598095560</t>
  </si>
  <si>
    <t>Vyhotovení protokolu UTZ pro PZZ se závorou jedna kolej - vykonání prohlídky a zkoušky včetně vyhotovení protokolu podle vyhl. 100/1995 Sb.</t>
  </si>
  <si>
    <t>359629616</t>
  </si>
  <si>
    <t>-1666728381</t>
  </si>
  <si>
    <t>-1390758557</t>
  </si>
  <si>
    <t>-823340722</t>
  </si>
  <si>
    <t>7598095635</t>
  </si>
  <si>
    <t>Vyhotovení revizní správy PZZ - vykonání prohlídky a  zkoušky pro napájení elektrického zařízení včetně vyhotovení revizní zprávy podle vyhl. 100/1995 Sb. a norem ČSN</t>
  </si>
  <si>
    <t>1997461243</t>
  </si>
  <si>
    <t>-778985546</t>
  </si>
  <si>
    <t>7498150515</t>
  </si>
  <si>
    <t>Vyhotovení výchozí revizní zprávy pro opravné práce pro objem investičních nákladů přes 100 000 do 500 000 Kč - celková prohlídka zařízení provozního souboru nebo stavebního objektu včetně měření, zkoušek zařízení tohoto provozního souboru nebo stavebního objektu revizním technikem na zařízení podle požadavku ČSN, včetně hodnocení a vyhotovení celkové revizní zprávy</t>
  </si>
  <si>
    <t>-508843993</t>
  </si>
  <si>
    <t>7498150520</t>
  </si>
  <si>
    <t>Vyhotovení výchozí revizní zprávy pro opravné práce pro objem investičních nákladů přes 500 000 do 1 000 000 Kč - celková prohlídka zařízení provozního souboru nebo stavebního objektu včetně měření, zkoušek zařízení tohoto provozního souboru nebo stavebního objektu revizním technikem na zařízení podle požadavku ČSN, včetně hodnocení a vyhotovení celkové revizní zprávy</t>
  </si>
  <si>
    <t>445495552</t>
  </si>
  <si>
    <t>7598095125</t>
  </si>
  <si>
    <t>Přezkoušení a regulace diagnostiky - kontrola zapojení včetně příslušného zkoušení hodnot zařízení</t>
  </si>
  <si>
    <t>1616690266</t>
  </si>
  <si>
    <t>7598095355</t>
  </si>
  <si>
    <t>Aktivace BDA modulem GSM a vzdáleného přístupu - aktivace a konfigurace systému podle příslušné dokumentace</t>
  </si>
  <si>
    <t>-1105649517</t>
  </si>
  <si>
    <t>7498451010</t>
  </si>
  <si>
    <t>Měření zemničů zemních odporů - zemniče prvního nebo samostatného - včetně vyhotovení protokolu</t>
  </si>
  <si>
    <t>1814265480</t>
  </si>
  <si>
    <t>7598015085</t>
  </si>
  <si>
    <t>Přeměření izolačního stavu kabelu úložného 10 žil</t>
  </si>
  <si>
    <t>-570941670</t>
  </si>
  <si>
    <t>7598015090</t>
  </si>
  <si>
    <t>Přeměření izolačního stavu kabelu úložného 20 žil</t>
  </si>
  <si>
    <t>-1920867750</t>
  </si>
  <si>
    <t>7598015095</t>
  </si>
  <si>
    <t>Přeměření izolačního stavu kabelu úložného 30 žil</t>
  </si>
  <si>
    <t>1312701059</t>
  </si>
  <si>
    <t>7598035055</t>
  </si>
  <si>
    <t>Měření útlumu optického kabelu po položení nebo zavěšení, kabelu s 12 vlákny</t>
  </si>
  <si>
    <t>1450285450</t>
  </si>
  <si>
    <t>7598095065</t>
  </si>
  <si>
    <t>Přezkoušení a regulace napájecího obvodu za 1 napájecí sběrnici - kontrola zapojení, regulace a přezkoušení sběrnice</t>
  </si>
  <si>
    <t>-1793278862</t>
  </si>
  <si>
    <t>7598095075</t>
  </si>
  <si>
    <t>Přezkoušení a regulace proudokruhu světelných návěstidel - nastavení hlavice, přezkoušení správné činností relé a přezkoušení všech správných návěstních znaků, přeměření a vyregulovánl napětí na žárovkách, provizorní zaclonění žárovek a jeho odstranění</t>
  </si>
  <si>
    <t>119120286</t>
  </si>
  <si>
    <t>7598095085</t>
  </si>
  <si>
    <t>Přezkoušení a regulace senzoru počítacího bodu - kontrola (nastavení) mechanických parametrů polohy, regulace napájení, kalibrace, kontrola funkce a započítávání, kontrola indikace</t>
  </si>
  <si>
    <t>1475023892</t>
  </si>
  <si>
    <t>7598095120</t>
  </si>
  <si>
    <t>Přezkoušení a regulace časové jednotky - kontrola zapojení včetně příslušného zkoušení hodnot zařízení</t>
  </si>
  <si>
    <t>570147352</t>
  </si>
  <si>
    <t>7598095150</t>
  </si>
  <si>
    <t>Regulovaní a aktivování automatického přejezdového zařízení se závorami - regulování proudokruhů výstražníku, závorových břeven, regulování chodu břeven, směrovaní výstražníku, kontrola napájecích zdrojů a relé, přezkoušení činnosti zařízení a kontrolní skříňky (indikací a ovládání)</t>
  </si>
  <si>
    <t>-1982711616</t>
  </si>
  <si>
    <t>7598095155</t>
  </si>
  <si>
    <t>Regulovaní a aktivování automatického přejezdového zařízení bez závor - regulování proudokruhů výstražníku, závorových břeven, regulování chodu břeven, směrovaní výstražníku, kontrola napájecích zdrojů a relé, přezkoušení činnosti zařízení a kontrolní skříňky (indikací a ovládání)</t>
  </si>
  <si>
    <t>1024</t>
  </si>
  <si>
    <t>-811610378</t>
  </si>
  <si>
    <t>7598095225</t>
  </si>
  <si>
    <t>Kapacitní zkouška baterie staniční (bez ohledu na počet článků)</t>
  </si>
  <si>
    <t>-1794532112</t>
  </si>
  <si>
    <t>7598095375</t>
  </si>
  <si>
    <t>Oživení a funkční zkoušení stanice TEDIS - aktivace a konfigurace systému podle příslušné dokumentace</t>
  </si>
  <si>
    <t>-1787876338</t>
  </si>
  <si>
    <t>VRN</t>
  </si>
  <si>
    <t>Doprava, přeprava, poplatky</t>
  </si>
  <si>
    <t>9902900100</t>
  </si>
  <si>
    <t>Naložení sypanin, drobného kusového materiálu, suti Poznámka: Ceny jsou určeny pro nakládání materiálu v případech, kdy není naložení součástí dodávky materiálu nebo není uvedeno v popisu cen a pro nakládání z meziskládky. Ceny se použijí i pro nakládání materiálu z vlastních zásob objednatele.</t>
  </si>
  <si>
    <t>1318705346</t>
  </si>
  <si>
    <t>Poznámka k souboru cen:_x000D_
Ceny jsou určeny pro nakládání materiálu v případech, kdy není naložení součástí dodávky materiálu nebo není uvedeno v popisu cen a pro nakládání z meziskládky. Ceny se použijí i pro nakládání materiálu z vlastních zásob objednatele.</t>
  </si>
  <si>
    <t>9902900200</t>
  </si>
  <si>
    <t>Naložení objemnějšího kusového materiálu, vybouraných hmot Poznámka: Ceny jsou určeny pro nakládání materiálu v případech, kdy není naložení součástí dodávky materiálu nebo není uvedeno v popisu cen a pro nakládání z meziskládky. Ceny se použijí i pro nakládání materiálu z vlastních zásob objednatele.</t>
  </si>
  <si>
    <t>-387137343</t>
  </si>
  <si>
    <t>Nové základy - velké</t>
  </si>
  <si>
    <t>((1,7/3*(0,45*0,65+sqrt(0,45*0,65*0,53*0,73)+0,53*0,73))*1,55)*10</t>
  </si>
  <si>
    <t>Staré základy - velké</t>
  </si>
  <si>
    <t>((1,7/3*(0,45*0,65+sqrt(0,45*0,65*0,53*0,73)+0,53*0,73))*1,55)*50</t>
  </si>
  <si>
    <t>Nové základy - malé</t>
  </si>
  <si>
    <t>((1,35/3*(0,45*0,65+sqrt(0,45*0,65*0,51*0,71)+0,51*0,71))*1,19)*50</t>
  </si>
  <si>
    <t>Staré základy - malé</t>
  </si>
  <si>
    <t>Nové základy - trpaslík</t>
  </si>
  <si>
    <t>((0,4*0,4*1)*0,2)*20</t>
  </si>
  <si>
    <t>Staré základy - trpaslík</t>
  </si>
  <si>
    <t>Nová návěstidla  0,279 t/kus</t>
  </si>
  <si>
    <t>0,279*100</t>
  </si>
  <si>
    <t>Stará  návěstidla  0,279 t/kus</t>
  </si>
  <si>
    <t>reléový domek</t>
  </si>
  <si>
    <t>3"2X3</t>
  </si>
  <si>
    <t>2"2x2</t>
  </si>
  <si>
    <t>9901000300</t>
  </si>
  <si>
    <t>Doprava dodávek zhotovitele, dodávek objednatele nebo výzisku mechanizací o nosnosti do 3,5 t do 30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</si>
  <si>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-1905609996</t>
  </si>
  <si>
    <t>Poznámka k souboru cen:_x000D_
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 Ceny jsou určeny pro dopravu silničními i kolejovými vozidly. V ceně jsou započteny i náklady na zpáteční cestu dopravního prostředku. Pokud bude realizována jednosměrná přeprava z bodu A do bodu B (např. pro společnost Cargo, a.s.), uvažuje se poloviční vzdálenost z celkově ujeté trasy.</t>
  </si>
  <si>
    <t>9901000700</t>
  </si>
  <si>
    <t>Doprava dodávek zhotovitele, dodávek objednatele nebo výzisku mechanizací o nosnosti do 3,5 t do 100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</si>
  <si>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-766125425</t>
  </si>
  <si>
    <t>Poznámka k položce:_x000D_
Měrnou jednotkou je kus stroje.</t>
  </si>
  <si>
    <t>9901001000</t>
  </si>
  <si>
    <t>Doprava dodávek zhotovitele, dodávek objednatele nebo výzisku mechanizací o nosnosti do 3,5 t do 250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</si>
  <si>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1266741922</t>
  </si>
  <si>
    <t>Poznámka k položce:_x000D_
Ústí nad Labem a zpět 282 km - 50 km=232 km</t>
  </si>
  <si>
    <t>9902200700</t>
  </si>
  <si>
    <t>Doprava dodávek zhotovitele, dodávek objednatele nebo výzisku mechanizací přes 3,5 t objemnějšího kusového materiálu do 100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</si>
  <si>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-338953300</t>
  </si>
  <si>
    <t>Poznámka k položce:_x000D_
Měrnou jednotkou je t přepravovaného materiálu.</t>
  </si>
  <si>
    <t>9902200800</t>
  </si>
  <si>
    <t>Doprava dodávek zhotovitele, dodávek objednatele nebo výzisku mechanizací přes 3,5 t objemnějšího kusového materiálu do 150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</si>
  <si>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1370594623</t>
  </si>
  <si>
    <t>9902201200</t>
  </si>
  <si>
    <t>Doprava dodávek zhotovitele, dodávek objednatele nebo výzisku mechanizací přes 3,5 t objemnějšího kusového materiálu do 350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</si>
  <si>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-1838091867</t>
  </si>
  <si>
    <t>9902209100</t>
  </si>
  <si>
    <t>Doprava dodávek zhotovitele, dodávek objednatele nebo výzisku mechanizací přes 3,5 t objemnějšího kusového materiálu příplatek za každý další 1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</si>
  <si>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-1303770470</t>
  </si>
  <si>
    <t>9903100200</t>
  </si>
  <si>
    <t>Přeprava mechanizace na místo prováděných prací o hmotnosti do 12 t do 200 km Poznámka: Ceny jsou určeny pro dopravu mechanizmů na místo prováděných prací po silnici i po kolejích.V ceně jsou započteny i náklady na zpáteční cestu dopravního prostředku. Měrnou jednotkou je kus přepravovaného stroje.</t>
  </si>
  <si>
    <t>-1179280475</t>
  </si>
  <si>
    <t>Poznámka k souboru cen:_x000D_
Ceny jsou určeny pro dopravu mechanizmů na místo prováděných prací po silnici i po kolejích.V ceně jsou započteny i náklady na zpáteční cestu dopravního prostředku. Měrnou jednotkou je kus přepravovaného stroje.</t>
  </si>
  <si>
    <t>9903100300</t>
  </si>
  <si>
    <t>Přeprava mechanizace na místo prováděných prací o hmotnosti do 12 t do 300 km Poznámka: Ceny jsou určeny pro dopravu mechanizmů na místo prováděných prací po silnici i po kolejích.V ceně jsou započteny i náklady na zpáteční cestu dopravního prostředku. Měrnou jednotkou je kus přepravovaného stroje.</t>
  </si>
  <si>
    <t>-996208312</t>
  </si>
  <si>
    <t>9901000500</t>
  </si>
  <si>
    <t>Doprava dodávek zhotovitele, dodávek objednatele nebo výzisku mechanizací o nosnosti do 3,5 t do 60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</si>
  <si>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128417905</t>
  </si>
  <si>
    <t>9901000400</t>
  </si>
  <si>
    <t>Doprava dodávek zhotovitele, dodávek objednatele nebo výzisku mechanizací o nosnosti do 3,5 t do 40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</si>
  <si>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1386484277</t>
  </si>
  <si>
    <t>9901000800</t>
  </si>
  <si>
    <t>Doprava dodávek zhotovitele, dodávek objednatele nebo výzisku mechanizací o nosnosti do 3,5 t do 150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</si>
  <si>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-1969419875</t>
  </si>
  <si>
    <t>9902100300</t>
  </si>
  <si>
    <t>Doprava dodávek zhotovitele, dodávek objednatele nebo výzisku mechanizací přes 3,5 t sypanin do 30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</si>
  <si>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1154835326</t>
  </si>
  <si>
    <t>9902100400</t>
  </si>
  <si>
    <t>Doprava dodávek zhotovitele, dodávek objednatele nebo výzisku mechanizací přes 3,5 t sypanin do 40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</si>
  <si>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958135097</t>
  </si>
  <si>
    <t>9902100500</t>
  </si>
  <si>
    <t>Doprava dodávek zhotovitele, dodávek objednatele nebo výzisku mechanizací přes 3,5 t sypanin do 60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</si>
  <si>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-1825533786</t>
  </si>
  <si>
    <t>9902100600</t>
  </si>
  <si>
    <t>Doprava dodávek zhotovitele, dodávek objednatele nebo výzisku mechanizací přes 3,5 t sypanin do 80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</si>
  <si>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1988413288</t>
  </si>
  <si>
    <t>9902100700</t>
  </si>
  <si>
    <t>Doprava dodávek zhotovitele, dodávek objednatele nebo výzisku mechanizací přes 3,5 t sypanin do 100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</si>
  <si>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-1882896072</t>
  </si>
  <si>
    <t>9902200400</t>
  </si>
  <si>
    <t>Doprava dodávek zhotovitele, dodávek objednatele nebo výzisku mechanizací přes 3,5 t objemnějšího kusového materiálu do 40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</si>
  <si>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-514549489</t>
  </si>
  <si>
    <t>9902201000</t>
  </si>
  <si>
    <t>Doprava dodávek zhotovitele, dodávek objednatele nebo výzisku mechanizací přes 3,5 t objemnějšího kusového materiálu do 250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</si>
  <si>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1276507058</t>
  </si>
  <si>
    <t>Poznámka k položce:_x000D_
Ústí nad Labem - Lomnice nad Popelkou a zpět 282 km - 50 km=232</t>
  </si>
  <si>
    <t>((1,7/3*(0,45*0,65+sqrt(0,45*0,65*0,53*0,73)+0,53*0,73))*1,55)*5</t>
  </si>
  <si>
    <t>((1,35/3*(0,45*0,65+sqrt(0,45*0,65*0,51*0,71)+0,51*0,71))*1,19)*5</t>
  </si>
  <si>
    <t>((0,4*0,4*1)*0,2)*3</t>
  </si>
  <si>
    <t>0,279*20</t>
  </si>
  <si>
    <t>5"reléový domek</t>
  </si>
  <si>
    <t>9903100100</t>
  </si>
  <si>
    <t>Přeprava mechanizace na místo prováděných prací o hmotnosti do 12 t přes 50 do 100 km Poznámka: Ceny jsou určeny pro dopravu mechanizmů na místo prováděných prací po silnici i po kolejích.V ceně jsou započteny i náklady na zpáteční cestu dopravního prostředku. Měrnou jednotkou je kus přepravovaného stroje.</t>
  </si>
  <si>
    <t>2084736213</t>
  </si>
  <si>
    <t>9901000600</t>
  </si>
  <si>
    <t>Doprava dodávek zhotovitele, dodávek objednatele nebo výzisku mechanizací o nosnosti do 3,5 t do 80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</si>
  <si>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1043332604</t>
  </si>
  <si>
    <t>Poznámka k položce:_x000D_
Ústí nad Labem - Česká Lípa - 56 km_x000D_
Česká Lípa - Lukov -                 24 km_x000D_
Lukov - Ústí nad Labem            33 km_x000D_
celkem                                      113 km - 50=63 km</t>
  </si>
  <si>
    <t>9902100800</t>
  </si>
  <si>
    <t>Doprava dodávek zhotovitele, dodávek objednatele nebo výzisku mechanizací přes 3,5 t sypanin do 150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</si>
  <si>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-1503416845</t>
  </si>
  <si>
    <t>9902200500</t>
  </si>
  <si>
    <t>Doprava dodávek zhotovitele, dodávek objednatele nebo výzisku mechanizací přes 3,5 t objemnějšího kusového materiálu do 60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</si>
  <si>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-2033789710</t>
  </si>
  <si>
    <t>((1,35/3*(0,45*0,65+sqrt(0,45*0,65*0,51*0,71)+0,51*0,71))*1,19)*10</t>
  </si>
  <si>
    <t>((0,4*0,4*1)*0,2)*6</t>
  </si>
  <si>
    <t>0,279*46</t>
  </si>
  <si>
    <t>0,279*34</t>
  </si>
  <si>
    <t>9902200600</t>
  </si>
  <si>
    <t>Doprava dodávek zhotovitele, dodávek objednatele nebo výzisku mechanizací přes 3,5 t objemnějšího kusového materiálu do 80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</si>
  <si>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544504377</t>
  </si>
  <si>
    <t>9902200900</t>
  </si>
  <si>
    <t>Doprava dodávek zhotovitele, dodávek objednatele nebo výzisku mechanizací přes 3,5 t objemnějšího kusového materiálu do 200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</si>
  <si>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-1030658063</t>
  </si>
  <si>
    <t>9909000100</t>
  </si>
  <si>
    <t>Poplatek za uložení suti nebo hmot na oficiální skládku Poznámka: V cenách jsou započteny náklady na uložení stavebního odpadu na oficiální skládku.Je třeba zohlednit regionální rozdíly v cenách poplatků za uložení suti a odpadů. Tyto se mohou výrazně lišit s ohledem nejen na region, ale také na množství a druh ukládaného odpadu.</t>
  </si>
  <si>
    <t>670518378</t>
  </si>
  <si>
    <t>Poznámka k souboru cen:_x000D_
V cenách jsou započteny náklady na uložení stavebního odpadu na oficiální skládku.Je třeba zohlednit regionální rozdíly v cenách poplatků za uložení suti a odpadů. Tyto se mohou výrazně lišit s ohledem nejen na region, ale také na množství a druh ukládaného odpadu.</t>
  </si>
  <si>
    <t>9909000500</t>
  </si>
  <si>
    <t>Poplatek uložení odpadu betonových prefabrikátů Poznámka: V cenách jsou započteny náklady na uložení stavebního odpadu na oficiální skládku.Je třeba zohlednit regionální rozdíly v cenách poplatků za uložení suti a odpadů. Tyto se mohou výrazně lišit s ohledem nejen na region, ale také na množství a druh ukládaného odpadu.</t>
  </si>
  <si>
    <t>2077375867</t>
  </si>
  <si>
    <t>1,55*50</t>
  </si>
  <si>
    <t>1,19*50</t>
  </si>
  <si>
    <t>0,2*10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</si>
</sst>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9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8" fillId="0" borderId="0" applyNumberFormat="0" applyFill="0" applyBorder="0" applyAlignment="0" applyProtection="0"/>
  </cellStyleXfs>
  <cellXfs count="314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3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top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7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3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0" fillId="4" borderId="7" xfId="0" applyFont="1" applyFill="1" applyBorder="1" applyAlignment="1" applyProtection="1">
      <alignment vertical="center"/>
    </xf>
    <xf numFmtId="0" fontId="21" fillId="4" borderId="8" xfId="0" applyFont="1" applyFill="1" applyBorder="1" applyAlignment="1" applyProtection="1">
      <alignment horizontal="center" vertical="center"/>
    </xf>
    <xf numFmtId="0" fontId="22" fillId="0" borderId="16" xfId="0" applyFont="1" applyBorder="1" applyAlignment="1" applyProtection="1">
      <alignment horizontal="center" vertical="center" wrapText="1"/>
    </xf>
    <xf numFmtId="0" fontId="22" fillId="0" borderId="17" xfId="0" applyFont="1" applyBorder="1" applyAlignment="1" applyProtection="1">
      <alignment horizontal="center" vertical="center" wrapText="1"/>
    </xf>
    <xf numFmtId="0" fontId="22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9" fillId="0" borderId="14" xfId="0" applyNumberFormat="1" applyFont="1" applyBorder="1" applyAlignment="1" applyProtection="1">
      <alignment vertical="center"/>
    </xf>
    <xf numFmtId="4" fontId="19" fillId="0" borderId="0" xfId="0" applyNumberFormat="1" applyFont="1" applyBorder="1" applyAlignment="1" applyProtection="1">
      <alignment vertical="center"/>
    </xf>
    <xf numFmtId="166" fontId="19" fillId="0" borderId="0" xfId="0" applyNumberFormat="1" applyFont="1" applyBorder="1" applyAlignment="1" applyProtection="1">
      <alignment vertical="center"/>
    </xf>
    <xf numFmtId="4" fontId="19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5" fillId="0" borderId="3" xfId="0" applyFont="1" applyBorder="1" applyAlignment="1" applyProtection="1">
      <alignment vertical="center"/>
    </xf>
    <xf numFmtId="0" fontId="25" fillId="0" borderId="0" xfId="0" applyFont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7" fillId="0" borderId="14" xfId="0" applyNumberFormat="1" applyFont="1" applyBorder="1" applyAlignment="1" applyProtection="1">
      <alignment vertical="center"/>
    </xf>
    <xf numFmtId="4" fontId="27" fillId="0" borderId="0" xfId="0" applyNumberFormat="1" applyFont="1" applyBorder="1" applyAlignment="1" applyProtection="1">
      <alignment vertical="center"/>
    </xf>
    <xf numFmtId="166" fontId="27" fillId="0" borderId="0" xfId="0" applyNumberFormat="1" applyFont="1" applyBorder="1" applyAlignment="1" applyProtection="1">
      <alignment vertical="center"/>
    </xf>
    <xf numFmtId="4" fontId="27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28" fillId="0" borderId="0" xfId="1" applyFont="1" applyAlignment="1">
      <alignment horizontal="center" vertical="center"/>
    </xf>
    <xf numFmtId="0" fontId="7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4" fontId="1" fillId="0" borderId="14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166" fontId="1" fillId="0" borderId="0" xfId="0" applyNumberFormat="1" applyFont="1" applyBorder="1" applyAlignment="1" applyProtection="1">
      <alignment vertical="center"/>
    </xf>
    <xf numFmtId="4" fontId="1" fillId="0" borderId="15" xfId="0" applyNumberFormat="1" applyFont="1" applyBorder="1" applyAlignment="1" applyProtection="1">
      <alignment vertical="center"/>
    </xf>
    <xf numFmtId="0" fontId="2" fillId="0" borderId="0" xfId="0" applyFont="1" applyAlignment="1">
      <alignment horizontal="left" vertical="center"/>
    </xf>
    <xf numFmtId="4" fontId="1" fillId="0" borderId="19" xfId="0" applyNumberFormat="1" applyFont="1" applyBorder="1" applyAlignment="1" applyProtection="1">
      <alignment vertical="center"/>
    </xf>
    <xf numFmtId="4" fontId="1" fillId="0" borderId="20" xfId="0" applyNumberFormat="1" applyFont="1" applyBorder="1" applyAlignment="1" applyProtection="1">
      <alignment vertical="center"/>
    </xf>
    <xf numFmtId="166" fontId="1" fillId="0" borderId="20" xfId="0" applyNumberFormat="1" applyFont="1" applyBorder="1" applyAlignment="1" applyProtection="1">
      <alignment vertical="center"/>
    </xf>
    <xf numFmtId="4" fontId="1" fillId="0" borderId="21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3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3" xfId="0" applyBorder="1" applyAlignment="1">
      <alignment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0" fillId="0" borderId="12" xfId="0" applyFont="1" applyBorder="1" applyAlignment="1" applyProtection="1">
      <alignment vertical="center"/>
      <protection locked="0"/>
    </xf>
    <xf numFmtId="0" fontId="17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20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21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1" fillId="4" borderId="0" xfId="0" applyFont="1" applyFill="1" applyAlignment="1" applyProtection="1">
      <alignment horizontal="right" vertical="center"/>
    </xf>
    <xf numFmtId="0" fontId="31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1" fillId="4" borderId="16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  <protection locked="0"/>
    </xf>
    <xf numFmtId="0" fontId="21" fillId="4" borderId="18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3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2" fillId="0" borderId="12" xfId="0" applyNumberFormat="1" applyFont="1" applyBorder="1" applyAlignment="1" applyProtection="1"/>
    <xf numFmtId="166" fontId="32" fillId="0" borderId="13" xfId="0" applyNumberFormat="1" applyFont="1" applyBorder="1" applyAlignment="1" applyProtection="1"/>
    <xf numFmtId="4" fontId="33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21" fillId="0" borderId="22" xfId="0" applyFont="1" applyBorder="1" applyAlignment="1" applyProtection="1">
      <alignment horizontal="center" vertical="center"/>
    </xf>
    <xf numFmtId="49" fontId="21" fillId="0" borderId="22" xfId="0" applyNumberFormat="1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center" vertical="center" wrapText="1"/>
    </xf>
    <xf numFmtId="167" fontId="21" fillId="0" borderId="22" xfId="0" applyNumberFormat="1" applyFont="1" applyBorder="1" applyAlignment="1" applyProtection="1">
      <alignment vertical="center"/>
    </xf>
    <xf numFmtId="4" fontId="21" fillId="2" borderId="22" xfId="0" applyNumberFormat="1" applyFont="1" applyFill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</xf>
    <xf numFmtId="0" fontId="22" fillId="2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center" vertical="center"/>
    </xf>
    <xf numFmtId="166" fontId="22" fillId="0" borderId="0" xfId="0" applyNumberFormat="1" applyFont="1" applyBorder="1" applyAlignment="1" applyProtection="1">
      <alignment vertical="center"/>
    </xf>
    <xf numFmtId="166" fontId="22" fillId="0" borderId="15" xfId="0" applyNumberFormat="1" applyFont="1" applyBorder="1" applyAlignment="1" applyProtection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4" fillId="0" borderId="0" xfId="0" applyFont="1" applyAlignment="1" applyProtection="1">
      <alignment horizontal="left" vertical="center"/>
    </xf>
    <xf numFmtId="0" fontId="35" fillId="0" borderId="0" xfId="0" applyFont="1" applyAlignment="1" applyProtection="1">
      <alignment vertical="center" wrapText="1"/>
    </xf>
    <xf numFmtId="0" fontId="0" fillId="0" borderId="14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36" fillId="0" borderId="22" xfId="0" applyFont="1" applyBorder="1" applyAlignment="1" applyProtection="1">
      <alignment horizontal="center" vertical="center"/>
    </xf>
    <xf numFmtId="49" fontId="36" fillId="0" borderId="22" xfId="0" applyNumberFormat="1" applyFont="1" applyBorder="1" applyAlignment="1" applyProtection="1">
      <alignment horizontal="left" vertical="center" wrapText="1"/>
    </xf>
    <xf numFmtId="0" fontId="36" fillId="0" borderId="22" xfId="0" applyFont="1" applyBorder="1" applyAlignment="1" applyProtection="1">
      <alignment horizontal="left" vertical="center" wrapText="1"/>
    </xf>
    <xf numFmtId="0" fontId="36" fillId="0" borderId="22" xfId="0" applyFont="1" applyBorder="1" applyAlignment="1" applyProtection="1">
      <alignment horizontal="center" vertical="center" wrapText="1"/>
    </xf>
    <xf numFmtId="167" fontId="36" fillId="0" borderId="22" xfId="0" applyNumberFormat="1" applyFont="1" applyBorder="1" applyAlignment="1" applyProtection="1">
      <alignment vertical="center"/>
    </xf>
    <xf numFmtId="4" fontId="36" fillId="2" borderId="22" xfId="0" applyNumberFormat="1" applyFont="1" applyFill="1" applyBorder="1" applyAlignment="1" applyProtection="1">
      <alignment vertical="center"/>
      <protection locked="0"/>
    </xf>
    <xf numFmtId="4" fontId="36" fillId="0" borderId="22" xfId="0" applyNumberFormat="1" applyFont="1" applyBorder="1" applyAlignment="1" applyProtection="1">
      <alignment vertical="center"/>
    </xf>
    <xf numFmtId="0" fontId="37" fillId="0" borderId="3" xfId="0" applyFont="1" applyBorder="1" applyAlignment="1">
      <alignment vertical="center"/>
    </xf>
    <xf numFmtId="0" fontId="36" fillId="2" borderId="14" xfId="0" applyFont="1" applyFill="1" applyBorder="1" applyAlignment="1" applyProtection="1">
      <alignment horizontal="left" vertical="center"/>
      <protection locked="0"/>
    </xf>
    <xf numFmtId="0" fontId="36" fillId="0" borderId="0" xfId="0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2" fillId="2" borderId="19" xfId="0" applyFont="1" applyFill="1" applyBorder="1" applyAlignment="1" applyProtection="1">
      <alignment horizontal="left" vertical="center"/>
      <protection locked="0"/>
    </xf>
    <xf numFmtId="0" fontId="22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2" fillId="0" borderId="20" xfId="0" applyNumberFormat="1" applyFont="1" applyBorder="1" applyAlignment="1" applyProtection="1">
      <alignment vertical="center"/>
    </xf>
    <xf numFmtId="166" fontId="22" fillId="0" borderId="21" xfId="0" applyNumberFormat="1" applyFont="1" applyBorder="1" applyAlignment="1" applyProtection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10" fillId="0" borderId="19" xfId="0" applyFont="1" applyBorder="1" applyAlignment="1" applyProtection="1">
      <alignment vertical="center"/>
    </xf>
    <xf numFmtId="0" fontId="10" fillId="0" borderId="20" xfId="0" applyFont="1" applyBorder="1" applyAlignment="1" applyProtection="1">
      <alignment vertical="center"/>
    </xf>
    <xf numFmtId="0" fontId="10" fillId="0" borderId="21" xfId="0" applyFont="1" applyBorder="1" applyAlignment="1" applyProtection="1">
      <alignment vertical="center"/>
    </xf>
    <xf numFmtId="4" fontId="18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4" fontId="17" fillId="0" borderId="5" xfId="0" applyNumberFormat="1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0" xfId="0"/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0" fillId="0" borderId="14" xfId="0" applyFont="1" applyBorder="1" applyAlignment="1" applyProtection="1">
      <alignment horizontal="left" vertical="center"/>
    </xf>
    <xf numFmtId="0" fontId="20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right" vertical="center"/>
    </xf>
    <xf numFmtId="164" fontId="1" fillId="0" borderId="0" xfId="0" applyNumberFormat="1" applyFont="1" applyAlignment="1" applyProtection="1">
      <alignment horizontal="left" vertical="center"/>
    </xf>
    <xf numFmtId="0" fontId="21" fillId="4" borderId="7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left" vertical="center"/>
    </xf>
    <xf numFmtId="0" fontId="21" fillId="4" borderId="7" xfId="0" applyFont="1" applyFill="1" applyBorder="1" applyAlignment="1" applyProtection="1">
      <alignment horizontal="right" vertical="center"/>
    </xf>
    <xf numFmtId="4" fontId="26" fillId="0" borderId="0" xfId="0" applyNumberFormat="1" applyFont="1" applyAlignment="1" applyProtection="1">
      <alignment vertical="center"/>
    </xf>
    <xf numFmtId="0" fontId="26" fillId="0" borderId="0" xfId="0" applyFont="1" applyAlignment="1" applyProtection="1">
      <alignment vertical="center"/>
    </xf>
    <xf numFmtId="4" fontId="26" fillId="0" borderId="0" xfId="0" applyNumberFormat="1" applyFont="1" applyAlignment="1" applyProtection="1">
      <alignment horizontal="right" vertical="center"/>
    </xf>
    <xf numFmtId="4" fontId="7" fillId="0" borderId="0" xfId="0" applyNumberFormat="1" applyFont="1" applyAlignment="1" applyProtection="1">
      <alignment vertical="center"/>
    </xf>
    <xf numFmtId="0" fontId="7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horizontal="right" vertical="center"/>
    </xf>
    <xf numFmtId="4" fontId="23" fillId="0" borderId="0" xfId="0" applyNumberFormat="1" applyFont="1" applyAlignment="1" applyProtection="1">
      <alignment vertical="center"/>
    </xf>
    <xf numFmtId="0" fontId="21" fillId="4" borderId="6" xfId="0" applyFont="1" applyFill="1" applyBorder="1" applyAlignment="1" applyProtection="1">
      <alignment horizontal="center" vertical="center"/>
    </xf>
    <xf numFmtId="0" fontId="25" fillId="0" borderId="0" xfId="0" applyFont="1" applyAlignment="1" applyProtection="1">
      <alignment horizontal="left" vertical="center" wrapText="1"/>
    </xf>
    <xf numFmtId="0" fontId="29" fillId="0" borderId="0" xfId="0" applyFont="1" applyAlignment="1" applyProtection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60"/>
  <sheetViews>
    <sheetView showGridLines="0" workbookViewId="0"/>
  </sheetViews>
  <sheetFormatPr defaultRowHeight="14.2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>
      <c r="A1" s="16" t="s">
        <v>0</v>
      </c>
      <c r="AZ1" s="16" t="s">
        <v>1</v>
      </c>
      <c r="BA1" s="16" t="s">
        <v>2</v>
      </c>
      <c r="BB1" s="16" t="s">
        <v>3</v>
      </c>
      <c r="BT1" s="16" t="s">
        <v>4</v>
      </c>
      <c r="BU1" s="16" t="s">
        <v>4</v>
      </c>
      <c r="BV1" s="16" t="s">
        <v>5</v>
      </c>
    </row>
    <row r="2" spans="1:74" s="1" customFormat="1" ht="36.950000000000003" customHeight="1">
      <c r="AR2" s="271"/>
      <c r="AS2" s="271"/>
      <c r="AT2" s="271"/>
      <c r="AU2" s="271"/>
      <c r="AV2" s="271"/>
      <c r="AW2" s="271"/>
      <c r="AX2" s="271"/>
      <c r="AY2" s="271"/>
      <c r="AZ2" s="271"/>
      <c r="BA2" s="271"/>
      <c r="BB2" s="271"/>
      <c r="BC2" s="271"/>
      <c r="BD2" s="271"/>
      <c r="BE2" s="271"/>
      <c r="BS2" s="17" t="s">
        <v>6</v>
      </c>
      <c r="BT2" s="17" t="s">
        <v>7</v>
      </c>
    </row>
    <row r="3" spans="1:74" s="1" customFormat="1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6</v>
      </c>
      <c r="BT3" s="17" t="s">
        <v>8</v>
      </c>
    </row>
    <row r="4" spans="1:74" s="1" customFormat="1" ht="24.95" customHeight="1">
      <c r="B4" s="21"/>
      <c r="C4" s="22"/>
      <c r="D4" s="23" t="s">
        <v>9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0"/>
      <c r="AS4" s="24" t="s">
        <v>10</v>
      </c>
      <c r="BE4" s="25" t="s">
        <v>11</v>
      </c>
      <c r="BS4" s="17" t="s">
        <v>12</v>
      </c>
    </row>
    <row r="5" spans="1:74" s="1" customFormat="1" ht="12" customHeight="1">
      <c r="B5" s="21"/>
      <c r="C5" s="22"/>
      <c r="D5" s="26" t="s">
        <v>13</v>
      </c>
      <c r="E5" s="22"/>
      <c r="F5" s="22"/>
      <c r="G5" s="22"/>
      <c r="H5" s="22"/>
      <c r="I5" s="22"/>
      <c r="J5" s="22"/>
      <c r="K5" s="283" t="s">
        <v>14</v>
      </c>
      <c r="L5" s="284"/>
      <c r="M5" s="284"/>
      <c r="N5" s="284"/>
      <c r="O5" s="284"/>
      <c r="P5" s="284"/>
      <c r="Q5" s="284"/>
      <c r="R5" s="284"/>
      <c r="S5" s="284"/>
      <c r="T5" s="284"/>
      <c r="U5" s="284"/>
      <c r="V5" s="284"/>
      <c r="W5" s="284"/>
      <c r="X5" s="284"/>
      <c r="Y5" s="284"/>
      <c r="Z5" s="284"/>
      <c r="AA5" s="284"/>
      <c r="AB5" s="284"/>
      <c r="AC5" s="284"/>
      <c r="AD5" s="284"/>
      <c r="AE5" s="284"/>
      <c r="AF5" s="284"/>
      <c r="AG5" s="284"/>
      <c r="AH5" s="284"/>
      <c r="AI5" s="284"/>
      <c r="AJ5" s="284"/>
      <c r="AK5" s="284"/>
      <c r="AL5" s="284"/>
      <c r="AM5" s="284"/>
      <c r="AN5" s="284"/>
      <c r="AO5" s="284"/>
      <c r="AP5" s="22"/>
      <c r="AQ5" s="22"/>
      <c r="AR5" s="20"/>
      <c r="BE5" s="262" t="s">
        <v>15</v>
      </c>
      <c r="BS5" s="17" t="s">
        <v>6</v>
      </c>
    </row>
    <row r="6" spans="1:74" s="1" customFormat="1" ht="36.950000000000003" customHeight="1">
      <c r="B6" s="21"/>
      <c r="C6" s="22"/>
      <c r="D6" s="28" t="s">
        <v>16</v>
      </c>
      <c r="E6" s="22"/>
      <c r="F6" s="22"/>
      <c r="G6" s="22"/>
      <c r="H6" s="22"/>
      <c r="I6" s="22"/>
      <c r="J6" s="22"/>
      <c r="K6" s="285" t="s">
        <v>17</v>
      </c>
      <c r="L6" s="284"/>
      <c r="M6" s="284"/>
      <c r="N6" s="284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4"/>
      <c r="Z6" s="284"/>
      <c r="AA6" s="284"/>
      <c r="AB6" s="284"/>
      <c r="AC6" s="284"/>
      <c r="AD6" s="284"/>
      <c r="AE6" s="284"/>
      <c r="AF6" s="284"/>
      <c r="AG6" s="284"/>
      <c r="AH6" s="284"/>
      <c r="AI6" s="284"/>
      <c r="AJ6" s="284"/>
      <c r="AK6" s="284"/>
      <c r="AL6" s="284"/>
      <c r="AM6" s="284"/>
      <c r="AN6" s="284"/>
      <c r="AO6" s="284"/>
      <c r="AP6" s="22"/>
      <c r="AQ6" s="22"/>
      <c r="AR6" s="20"/>
      <c r="BE6" s="263"/>
      <c r="BS6" s="17" t="s">
        <v>6</v>
      </c>
    </row>
    <row r="7" spans="1:74" s="1" customFormat="1" ht="12" customHeight="1">
      <c r="B7" s="21"/>
      <c r="C7" s="22"/>
      <c r="D7" s="29" t="s">
        <v>18</v>
      </c>
      <c r="E7" s="22"/>
      <c r="F7" s="22"/>
      <c r="G7" s="22"/>
      <c r="H7" s="22"/>
      <c r="I7" s="22"/>
      <c r="J7" s="22"/>
      <c r="K7" s="27" t="s">
        <v>19</v>
      </c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9" t="s">
        <v>20</v>
      </c>
      <c r="AL7" s="22"/>
      <c r="AM7" s="22"/>
      <c r="AN7" s="27" t="s">
        <v>21</v>
      </c>
      <c r="AO7" s="22"/>
      <c r="AP7" s="22"/>
      <c r="AQ7" s="22"/>
      <c r="AR7" s="20"/>
      <c r="BE7" s="263"/>
      <c r="BS7" s="17" t="s">
        <v>6</v>
      </c>
    </row>
    <row r="8" spans="1:74" s="1" customFormat="1" ht="12" customHeight="1">
      <c r="B8" s="21"/>
      <c r="C8" s="22"/>
      <c r="D8" s="29" t="s">
        <v>22</v>
      </c>
      <c r="E8" s="22"/>
      <c r="F8" s="22"/>
      <c r="G8" s="22"/>
      <c r="H8" s="22"/>
      <c r="I8" s="22"/>
      <c r="J8" s="22"/>
      <c r="K8" s="27" t="s">
        <v>23</v>
      </c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9" t="s">
        <v>24</v>
      </c>
      <c r="AL8" s="22"/>
      <c r="AM8" s="22"/>
      <c r="AN8" s="30" t="s">
        <v>25</v>
      </c>
      <c r="AO8" s="22"/>
      <c r="AP8" s="22"/>
      <c r="AQ8" s="22"/>
      <c r="AR8" s="20"/>
      <c r="BE8" s="263"/>
      <c r="BS8" s="17" t="s">
        <v>6</v>
      </c>
    </row>
    <row r="9" spans="1:74" s="1" customFormat="1" ht="29.25" customHeight="1">
      <c r="B9" s="21"/>
      <c r="C9" s="22"/>
      <c r="D9" s="26" t="s">
        <v>26</v>
      </c>
      <c r="E9" s="22"/>
      <c r="F9" s="22"/>
      <c r="G9" s="22"/>
      <c r="H9" s="22"/>
      <c r="I9" s="22"/>
      <c r="J9" s="22"/>
      <c r="K9" s="31" t="s">
        <v>27</v>
      </c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6" t="s">
        <v>28</v>
      </c>
      <c r="AL9" s="22"/>
      <c r="AM9" s="22"/>
      <c r="AN9" s="31" t="s">
        <v>29</v>
      </c>
      <c r="AO9" s="22"/>
      <c r="AP9" s="22"/>
      <c r="AQ9" s="22"/>
      <c r="AR9" s="20"/>
      <c r="BE9" s="263"/>
      <c r="BS9" s="17" t="s">
        <v>6</v>
      </c>
    </row>
    <row r="10" spans="1:74" s="1" customFormat="1" ht="12" customHeight="1">
      <c r="B10" s="21"/>
      <c r="C10" s="22"/>
      <c r="D10" s="29" t="s">
        <v>30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9" t="s">
        <v>31</v>
      </c>
      <c r="AL10" s="22"/>
      <c r="AM10" s="22"/>
      <c r="AN10" s="27" t="s">
        <v>32</v>
      </c>
      <c r="AO10" s="22"/>
      <c r="AP10" s="22"/>
      <c r="AQ10" s="22"/>
      <c r="AR10" s="20"/>
      <c r="BE10" s="263"/>
      <c r="BS10" s="17" t="s">
        <v>33</v>
      </c>
    </row>
    <row r="11" spans="1:74" s="1" customFormat="1" ht="18.399999999999999" customHeight="1">
      <c r="B11" s="21"/>
      <c r="C11" s="22"/>
      <c r="D11" s="22"/>
      <c r="E11" s="27" t="s">
        <v>34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9" t="s">
        <v>35</v>
      </c>
      <c r="AL11" s="22"/>
      <c r="AM11" s="22"/>
      <c r="AN11" s="27" t="s">
        <v>32</v>
      </c>
      <c r="AO11" s="22"/>
      <c r="AP11" s="22"/>
      <c r="AQ11" s="22"/>
      <c r="AR11" s="20"/>
      <c r="BE11" s="263"/>
      <c r="BS11" s="17" t="s">
        <v>33</v>
      </c>
    </row>
    <row r="12" spans="1:74" s="1" customFormat="1" ht="6.95" customHeight="1"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0"/>
      <c r="BE12" s="263"/>
      <c r="BS12" s="17" t="s">
        <v>33</v>
      </c>
    </row>
    <row r="13" spans="1:74" s="1" customFormat="1" ht="12" customHeight="1">
      <c r="B13" s="21"/>
      <c r="C13" s="22"/>
      <c r="D13" s="29" t="s">
        <v>36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9" t="s">
        <v>31</v>
      </c>
      <c r="AL13" s="22"/>
      <c r="AM13" s="22"/>
      <c r="AN13" s="32" t="s">
        <v>37</v>
      </c>
      <c r="AO13" s="22"/>
      <c r="AP13" s="22"/>
      <c r="AQ13" s="22"/>
      <c r="AR13" s="20"/>
      <c r="BE13" s="263"/>
      <c r="BS13" s="17" t="s">
        <v>33</v>
      </c>
    </row>
    <row r="14" spans="1:74" ht="12.75">
      <c r="B14" s="21"/>
      <c r="C14" s="22"/>
      <c r="D14" s="22"/>
      <c r="E14" s="286" t="s">
        <v>37</v>
      </c>
      <c r="F14" s="287"/>
      <c r="G14" s="287"/>
      <c r="H14" s="287"/>
      <c r="I14" s="287"/>
      <c r="J14" s="287"/>
      <c r="K14" s="287"/>
      <c r="L14" s="287"/>
      <c r="M14" s="287"/>
      <c r="N14" s="287"/>
      <c r="O14" s="287"/>
      <c r="P14" s="287"/>
      <c r="Q14" s="287"/>
      <c r="R14" s="287"/>
      <c r="S14" s="287"/>
      <c r="T14" s="287"/>
      <c r="U14" s="287"/>
      <c r="V14" s="287"/>
      <c r="W14" s="287"/>
      <c r="X14" s="287"/>
      <c r="Y14" s="287"/>
      <c r="Z14" s="287"/>
      <c r="AA14" s="287"/>
      <c r="AB14" s="287"/>
      <c r="AC14" s="287"/>
      <c r="AD14" s="287"/>
      <c r="AE14" s="287"/>
      <c r="AF14" s="287"/>
      <c r="AG14" s="287"/>
      <c r="AH14" s="287"/>
      <c r="AI14" s="287"/>
      <c r="AJ14" s="287"/>
      <c r="AK14" s="29" t="s">
        <v>35</v>
      </c>
      <c r="AL14" s="22"/>
      <c r="AM14" s="22"/>
      <c r="AN14" s="32" t="s">
        <v>37</v>
      </c>
      <c r="AO14" s="22"/>
      <c r="AP14" s="22"/>
      <c r="AQ14" s="22"/>
      <c r="AR14" s="20"/>
      <c r="BE14" s="263"/>
      <c r="BS14" s="17" t="s">
        <v>33</v>
      </c>
    </row>
    <row r="15" spans="1:74" s="1" customFormat="1" ht="6.95" customHeight="1"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0"/>
      <c r="BE15" s="263"/>
      <c r="BS15" s="17" t="s">
        <v>4</v>
      </c>
    </row>
    <row r="16" spans="1:74" s="1" customFormat="1" ht="12" customHeight="1">
      <c r="B16" s="21"/>
      <c r="C16" s="22"/>
      <c r="D16" s="29" t="s">
        <v>38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9" t="s">
        <v>31</v>
      </c>
      <c r="AL16" s="22"/>
      <c r="AM16" s="22"/>
      <c r="AN16" s="27" t="s">
        <v>32</v>
      </c>
      <c r="AO16" s="22"/>
      <c r="AP16" s="22"/>
      <c r="AQ16" s="22"/>
      <c r="AR16" s="20"/>
      <c r="BE16" s="263"/>
      <c r="BS16" s="17" t="s">
        <v>4</v>
      </c>
    </row>
    <row r="17" spans="1:71" s="1" customFormat="1" ht="18.399999999999999" customHeight="1">
      <c r="B17" s="21"/>
      <c r="C17" s="22"/>
      <c r="D17" s="22"/>
      <c r="E17" s="27" t="s">
        <v>34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9" t="s">
        <v>35</v>
      </c>
      <c r="AL17" s="22"/>
      <c r="AM17" s="22"/>
      <c r="AN17" s="27" t="s">
        <v>32</v>
      </c>
      <c r="AO17" s="22"/>
      <c r="AP17" s="22"/>
      <c r="AQ17" s="22"/>
      <c r="AR17" s="20"/>
      <c r="BE17" s="263"/>
      <c r="BS17" s="17" t="s">
        <v>39</v>
      </c>
    </row>
    <row r="18" spans="1:71" s="1" customFormat="1" ht="6.95" customHeight="1">
      <c r="B18" s="21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0"/>
      <c r="BE18" s="263"/>
      <c r="BS18" s="17" t="s">
        <v>6</v>
      </c>
    </row>
    <row r="19" spans="1:71" s="1" customFormat="1" ht="12" customHeight="1">
      <c r="B19" s="21"/>
      <c r="C19" s="22"/>
      <c r="D19" s="29" t="s">
        <v>40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9" t="s">
        <v>31</v>
      </c>
      <c r="AL19" s="22"/>
      <c r="AM19" s="22"/>
      <c r="AN19" s="27" t="s">
        <v>32</v>
      </c>
      <c r="AO19" s="22"/>
      <c r="AP19" s="22"/>
      <c r="AQ19" s="22"/>
      <c r="AR19" s="20"/>
      <c r="BE19" s="263"/>
      <c r="BS19" s="17" t="s">
        <v>6</v>
      </c>
    </row>
    <row r="20" spans="1:71" s="1" customFormat="1" ht="18.399999999999999" customHeight="1">
      <c r="B20" s="21"/>
      <c r="C20" s="22"/>
      <c r="D20" s="22"/>
      <c r="E20" s="27" t="s">
        <v>34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9" t="s">
        <v>35</v>
      </c>
      <c r="AL20" s="22"/>
      <c r="AM20" s="22"/>
      <c r="AN20" s="27" t="s">
        <v>32</v>
      </c>
      <c r="AO20" s="22"/>
      <c r="AP20" s="22"/>
      <c r="AQ20" s="22"/>
      <c r="AR20" s="20"/>
      <c r="BE20" s="263"/>
      <c r="BS20" s="17" t="s">
        <v>4</v>
      </c>
    </row>
    <row r="21" spans="1:71" s="1" customFormat="1" ht="6.95" customHeight="1">
      <c r="B21" s="21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0"/>
      <c r="BE21" s="263"/>
    </row>
    <row r="22" spans="1:71" s="1" customFormat="1" ht="12" customHeight="1">
      <c r="B22" s="21"/>
      <c r="C22" s="22"/>
      <c r="D22" s="29" t="s">
        <v>41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0"/>
      <c r="BE22" s="263"/>
    </row>
    <row r="23" spans="1:71" s="1" customFormat="1" ht="76.5" customHeight="1">
      <c r="B23" s="21"/>
      <c r="C23" s="22"/>
      <c r="D23" s="22"/>
      <c r="E23" s="288" t="s">
        <v>42</v>
      </c>
      <c r="F23" s="288"/>
      <c r="G23" s="288"/>
      <c r="H23" s="288"/>
      <c r="I23" s="288"/>
      <c r="J23" s="288"/>
      <c r="K23" s="288"/>
      <c r="L23" s="288"/>
      <c r="M23" s="288"/>
      <c r="N23" s="288"/>
      <c r="O23" s="288"/>
      <c r="P23" s="288"/>
      <c r="Q23" s="288"/>
      <c r="R23" s="288"/>
      <c r="S23" s="288"/>
      <c r="T23" s="288"/>
      <c r="U23" s="288"/>
      <c r="V23" s="288"/>
      <c r="W23" s="288"/>
      <c r="X23" s="288"/>
      <c r="Y23" s="288"/>
      <c r="Z23" s="288"/>
      <c r="AA23" s="288"/>
      <c r="AB23" s="288"/>
      <c r="AC23" s="288"/>
      <c r="AD23" s="288"/>
      <c r="AE23" s="288"/>
      <c r="AF23" s="288"/>
      <c r="AG23" s="288"/>
      <c r="AH23" s="288"/>
      <c r="AI23" s="288"/>
      <c r="AJ23" s="288"/>
      <c r="AK23" s="288"/>
      <c r="AL23" s="288"/>
      <c r="AM23" s="288"/>
      <c r="AN23" s="288"/>
      <c r="AO23" s="22"/>
      <c r="AP23" s="22"/>
      <c r="AQ23" s="22"/>
      <c r="AR23" s="20"/>
      <c r="BE23" s="263"/>
    </row>
    <row r="24" spans="1:71" s="1" customFormat="1" ht="6.95" customHeight="1">
      <c r="B24" s="21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0"/>
      <c r="BE24" s="263"/>
    </row>
    <row r="25" spans="1:71" s="1" customFormat="1" ht="6.95" customHeight="1">
      <c r="B25" s="21"/>
      <c r="C25" s="22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22"/>
      <c r="AQ25" s="22"/>
      <c r="AR25" s="20"/>
      <c r="BE25" s="263"/>
    </row>
    <row r="26" spans="1:71" s="2" customFormat="1" ht="25.9" customHeight="1">
      <c r="A26" s="35"/>
      <c r="B26" s="36"/>
      <c r="C26" s="37"/>
      <c r="D26" s="38" t="s">
        <v>43</v>
      </c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265">
        <f>ROUND(AG54,2)</f>
        <v>0</v>
      </c>
      <c r="AL26" s="266"/>
      <c r="AM26" s="266"/>
      <c r="AN26" s="266"/>
      <c r="AO26" s="266"/>
      <c r="AP26" s="37"/>
      <c r="AQ26" s="37"/>
      <c r="AR26" s="40"/>
      <c r="BE26" s="263"/>
    </row>
    <row r="27" spans="1:71" s="2" customFormat="1" ht="6.95" customHeight="1">
      <c r="A27" s="35"/>
      <c r="B27" s="36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40"/>
      <c r="BE27" s="263"/>
    </row>
    <row r="28" spans="1:71" s="2" customFormat="1" ht="12.75">
      <c r="A28" s="35"/>
      <c r="B28" s="36"/>
      <c r="C28" s="37"/>
      <c r="D28" s="37"/>
      <c r="E28" s="37"/>
      <c r="F28" s="37"/>
      <c r="G28" s="37"/>
      <c r="H28" s="37"/>
      <c r="I28" s="37"/>
      <c r="J28" s="37"/>
      <c r="K28" s="37"/>
      <c r="L28" s="289" t="s">
        <v>44</v>
      </c>
      <c r="M28" s="289"/>
      <c r="N28" s="289"/>
      <c r="O28" s="289"/>
      <c r="P28" s="289"/>
      <c r="Q28" s="37"/>
      <c r="R28" s="37"/>
      <c r="S28" s="37"/>
      <c r="T28" s="37"/>
      <c r="U28" s="37"/>
      <c r="V28" s="37"/>
      <c r="W28" s="289" t="s">
        <v>45</v>
      </c>
      <c r="X28" s="289"/>
      <c r="Y28" s="289"/>
      <c r="Z28" s="289"/>
      <c r="AA28" s="289"/>
      <c r="AB28" s="289"/>
      <c r="AC28" s="289"/>
      <c r="AD28" s="289"/>
      <c r="AE28" s="289"/>
      <c r="AF28" s="37"/>
      <c r="AG28" s="37"/>
      <c r="AH28" s="37"/>
      <c r="AI28" s="37"/>
      <c r="AJ28" s="37"/>
      <c r="AK28" s="289" t="s">
        <v>46</v>
      </c>
      <c r="AL28" s="289"/>
      <c r="AM28" s="289"/>
      <c r="AN28" s="289"/>
      <c r="AO28" s="289"/>
      <c r="AP28" s="37"/>
      <c r="AQ28" s="37"/>
      <c r="AR28" s="40"/>
      <c r="BE28" s="263"/>
    </row>
    <row r="29" spans="1:71" s="3" customFormat="1" ht="14.45" customHeight="1">
      <c r="B29" s="41"/>
      <c r="C29" s="42"/>
      <c r="D29" s="29" t="s">
        <v>47</v>
      </c>
      <c r="E29" s="42"/>
      <c r="F29" s="29" t="s">
        <v>48</v>
      </c>
      <c r="G29" s="42"/>
      <c r="H29" s="42"/>
      <c r="I29" s="42"/>
      <c r="J29" s="42"/>
      <c r="K29" s="42"/>
      <c r="L29" s="290">
        <v>0.21</v>
      </c>
      <c r="M29" s="261"/>
      <c r="N29" s="261"/>
      <c r="O29" s="261"/>
      <c r="P29" s="261"/>
      <c r="Q29" s="42"/>
      <c r="R29" s="42"/>
      <c r="S29" s="42"/>
      <c r="T29" s="42"/>
      <c r="U29" s="42"/>
      <c r="V29" s="42"/>
      <c r="W29" s="260">
        <f>ROUND(AZ54, 2)</f>
        <v>0</v>
      </c>
      <c r="X29" s="261"/>
      <c r="Y29" s="261"/>
      <c r="Z29" s="261"/>
      <c r="AA29" s="261"/>
      <c r="AB29" s="261"/>
      <c r="AC29" s="261"/>
      <c r="AD29" s="261"/>
      <c r="AE29" s="261"/>
      <c r="AF29" s="42"/>
      <c r="AG29" s="42"/>
      <c r="AH29" s="42"/>
      <c r="AI29" s="42"/>
      <c r="AJ29" s="42"/>
      <c r="AK29" s="260">
        <f>ROUND(AV54, 2)</f>
        <v>0</v>
      </c>
      <c r="AL29" s="261"/>
      <c r="AM29" s="261"/>
      <c r="AN29" s="261"/>
      <c r="AO29" s="261"/>
      <c r="AP29" s="42"/>
      <c r="AQ29" s="42"/>
      <c r="AR29" s="43"/>
      <c r="BE29" s="264"/>
    </row>
    <row r="30" spans="1:71" s="3" customFormat="1" ht="14.45" customHeight="1">
      <c r="B30" s="41"/>
      <c r="C30" s="42"/>
      <c r="D30" s="42"/>
      <c r="E30" s="42"/>
      <c r="F30" s="29" t="s">
        <v>49</v>
      </c>
      <c r="G30" s="42"/>
      <c r="H30" s="42"/>
      <c r="I30" s="42"/>
      <c r="J30" s="42"/>
      <c r="K30" s="42"/>
      <c r="L30" s="290">
        <v>0.15</v>
      </c>
      <c r="M30" s="261"/>
      <c r="N30" s="261"/>
      <c r="O30" s="261"/>
      <c r="P30" s="261"/>
      <c r="Q30" s="42"/>
      <c r="R30" s="42"/>
      <c r="S30" s="42"/>
      <c r="T30" s="42"/>
      <c r="U30" s="42"/>
      <c r="V30" s="42"/>
      <c r="W30" s="260">
        <f>ROUND(BA54, 2)</f>
        <v>0</v>
      </c>
      <c r="X30" s="261"/>
      <c r="Y30" s="261"/>
      <c r="Z30" s="261"/>
      <c r="AA30" s="261"/>
      <c r="AB30" s="261"/>
      <c r="AC30" s="261"/>
      <c r="AD30" s="261"/>
      <c r="AE30" s="261"/>
      <c r="AF30" s="42"/>
      <c r="AG30" s="42"/>
      <c r="AH30" s="42"/>
      <c r="AI30" s="42"/>
      <c r="AJ30" s="42"/>
      <c r="AK30" s="260">
        <f>ROUND(AW54, 2)</f>
        <v>0</v>
      </c>
      <c r="AL30" s="261"/>
      <c r="AM30" s="261"/>
      <c r="AN30" s="261"/>
      <c r="AO30" s="261"/>
      <c r="AP30" s="42"/>
      <c r="AQ30" s="42"/>
      <c r="AR30" s="43"/>
      <c r="BE30" s="264"/>
    </row>
    <row r="31" spans="1:71" s="3" customFormat="1" ht="14.45" hidden="1" customHeight="1">
      <c r="B31" s="41"/>
      <c r="C31" s="42"/>
      <c r="D31" s="42"/>
      <c r="E31" s="42"/>
      <c r="F31" s="29" t="s">
        <v>50</v>
      </c>
      <c r="G31" s="42"/>
      <c r="H31" s="42"/>
      <c r="I31" s="42"/>
      <c r="J31" s="42"/>
      <c r="K31" s="42"/>
      <c r="L31" s="290">
        <v>0.21</v>
      </c>
      <c r="M31" s="261"/>
      <c r="N31" s="261"/>
      <c r="O31" s="261"/>
      <c r="P31" s="261"/>
      <c r="Q31" s="42"/>
      <c r="R31" s="42"/>
      <c r="S31" s="42"/>
      <c r="T31" s="42"/>
      <c r="U31" s="42"/>
      <c r="V31" s="42"/>
      <c r="W31" s="260">
        <f>ROUND(BB54, 2)</f>
        <v>0</v>
      </c>
      <c r="X31" s="261"/>
      <c r="Y31" s="261"/>
      <c r="Z31" s="261"/>
      <c r="AA31" s="261"/>
      <c r="AB31" s="261"/>
      <c r="AC31" s="261"/>
      <c r="AD31" s="261"/>
      <c r="AE31" s="261"/>
      <c r="AF31" s="42"/>
      <c r="AG31" s="42"/>
      <c r="AH31" s="42"/>
      <c r="AI31" s="42"/>
      <c r="AJ31" s="42"/>
      <c r="AK31" s="260">
        <v>0</v>
      </c>
      <c r="AL31" s="261"/>
      <c r="AM31" s="261"/>
      <c r="AN31" s="261"/>
      <c r="AO31" s="261"/>
      <c r="AP31" s="42"/>
      <c r="AQ31" s="42"/>
      <c r="AR31" s="43"/>
      <c r="BE31" s="264"/>
    </row>
    <row r="32" spans="1:71" s="3" customFormat="1" ht="14.45" hidden="1" customHeight="1">
      <c r="B32" s="41"/>
      <c r="C32" s="42"/>
      <c r="D32" s="42"/>
      <c r="E32" s="42"/>
      <c r="F32" s="29" t="s">
        <v>51</v>
      </c>
      <c r="G32" s="42"/>
      <c r="H32" s="42"/>
      <c r="I32" s="42"/>
      <c r="J32" s="42"/>
      <c r="K32" s="42"/>
      <c r="L32" s="290">
        <v>0.15</v>
      </c>
      <c r="M32" s="261"/>
      <c r="N32" s="261"/>
      <c r="O32" s="261"/>
      <c r="P32" s="261"/>
      <c r="Q32" s="42"/>
      <c r="R32" s="42"/>
      <c r="S32" s="42"/>
      <c r="T32" s="42"/>
      <c r="U32" s="42"/>
      <c r="V32" s="42"/>
      <c r="W32" s="260">
        <f>ROUND(BC54, 2)</f>
        <v>0</v>
      </c>
      <c r="X32" s="261"/>
      <c r="Y32" s="261"/>
      <c r="Z32" s="261"/>
      <c r="AA32" s="261"/>
      <c r="AB32" s="261"/>
      <c r="AC32" s="261"/>
      <c r="AD32" s="261"/>
      <c r="AE32" s="261"/>
      <c r="AF32" s="42"/>
      <c r="AG32" s="42"/>
      <c r="AH32" s="42"/>
      <c r="AI32" s="42"/>
      <c r="AJ32" s="42"/>
      <c r="AK32" s="260">
        <v>0</v>
      </c>
      <c r="AL32" s="261"/>
      <c r="AM32" s="261"/>
      <c r="AN32" s="261"/>
      <c r="AO32" s="261"/>
      <c r="AP32" s="42"/>
      <c r="AQ32" s="42"/>
      <c r="AR32" s="43"/>
      <c r="BE32" s="264"/>
    </row>
    <row r="33" spans="1:57" s="3" customFormat="1" ht="14.45" hidden="1" customHeight="1">
      <c r="B33" s="41"/>
      <c r="C33" s="42"/>
      <c r="D33" s="42"/>
      <c r="E33" s="42"/>
      <c r="F33" s="29" t="s">
        <v>52</v>
      </c>
      <c r="G33" s="42"/>
      <c r="H33" s="42"/>
      <c r="I33" s="42"/>
      <c r="J33" s="42"/>
      <c r="K33" s="42"/>
      <c r="L33" s="290">
        <v>0</v>
      </c>
      <c r="M33" s="261"/>
      <c r="N33" s="261"/>
      <c r="O33" s="261"/>
      <c r="P33" s="261"/>
      <c r="Q33" s="42"/>
      <c r="R33" s="42"/>
      <c r="S33" s="42"/>
      <c r="T33" s="42"/>
      <c r="U33" s="42"/>
      <c r="V33" s="42"/>
      <c r="W33" s="260">
        <f>ROUND(BD54, 2)</f>
        <v>0</v>
      </c>
      <c r="X33" s="261"/>
      <c r="Y33" s="261"/>
      <c r="Z33" s="261"/>
      <c r="AA33" s="261"/>
      <c r="AB33" s="261"/>
      <c r="AC33" s="261"/>
      <c r="AD33" s="261"/>
      <c r="AE33" s="261"/>
      <c r="AF33" s="42"/>
      <c r="AG33" s="42"/>
      <c r="AH33" s="42"/>
      <c r="AI33" s="42"/>
      <c r="AJ33" s="42"/>
      <c r="AK33" s="260">
        <v>0</v>
      </c>
      <c r="AL33" s="261"/>
      <c r="AM33" s="261"/>
      <c r="AN33" s="261"/>
      <c r="AO33" s="261"/>
      <c r="AP33" s="42"/>
      <c r="AQ33" s="42"/>
      <c r="AR33" s="43"/>
    </row>
    <row r="34" spans="1:57" s="2" customFormat="1" ht="6.95" customHeight="1">
      <c r="A34" s="35"/>
      <c r="B34" s="36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40"/>
      <c r="BE34" s="35"/>
    </row>
    <row r="35" spans="1:57" s="2" customFormat="1" ht="25.9" customHeight="1">
      <c r="A35" s="35"/>
      <c r="B35" s="36"/>
      <c r="C35" s="44"/>
      <c r="D35" s="45" t="s">
        <v>53</v>
      </c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7" t="s">
        <v>54</v>
      </c>
      <c r="U35" s="46"/>
      <c r="V35" s="46"/>
      <c r="W35" s="46"/>
      <c r="X35" s="267" t="s">
        <v>55</v>
      </c>
      <c r="Y35" s="268"/>
      <c r="Z35" s="268"/>
      <c r="AA35" s="268"/>
      <c r="AB35" s="268"/>
      <c r="AC35" s="46"/>
      <c r="AD35" s="46"/>
      <c r="AE35" s="46"/>
      <c r="AF35" s="46"/>
      <c r="AG35" s="46"/>
      <c r="AH35" s="46"/>
      <c r="AI35" s="46"/>
      <c r="AJ35" s="46"/>
      <c r="AK35" s="269">
        <f>SUM(AK26:AK33)</f>
        <v>0</v>
      </c>
      <c r="AL35" s="268"/>
      <c r="AM35" s="268"/>
      <c r="AN35" s="268"/>
      <c r="AO35" s="270"/>
      <c r="AP35" s="44"/>
      <c r="AQ35" s="44"/>
      <c r="AR35" s="40"/>
      <c r="BE35" s="35"/>
    </row>
    <row r="36" spans="1:57" s="2" customFormat="1" ht="6.95" customHeight="1">
      <c r="A36" s="35"/>
      <c r="B36" s="36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40"/>
      <c r="BE36" s="35"/>
    </row>
    <row r="37" spans="1:57" s="2" customFormat="1" ht="6.95" customHeight="1">
      <c r="A37" s="35"/>
      <c r="B37" s="48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0"/>
      <c r="BE37" s="35"/>
    </row>
    <row r="41" spans="1:57" s="2" customFormat="1" ht="6.95" customHeight="1">
      <c r="A41" s="35"/>
      <c r="B41" s="50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  <c r="AP41" s="51"/>
      <c r="AQ41" s="51"/>
      <c r="AR41" s="40"/>
      <c r="BE41" s="35"/>
    </row>
    <row r="42" spans="1:57" s="2" customFormat="1" ht="24.95" customHeight="1">
      <c r="A42" s="35"/>
      <c r="B42" s="36"/>
      <c r="C42" s="23" t="s">
        <v>56</v>
      </c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40"/>
      <c r="BE42" s="35"/>
    </row>
    <row r="43" spans="1:57" s="2" customFormat="1" ht="6.95" customHeight="1">
      <c r="A43" s="35"/>
      <c r="B43" s="36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40"/>
      <c r="BE43" s="35"/>
    </row>
    <row r="44" spans="1:57" s="4" customFormat="1" ht="12" customHeight="1">
      <c r="B44" s="52"/>
      <c r="C44" s="29" t="s">
        <v>13</v>
      </c>
      <c r="D44" s="53"/>
      <c r="E44" s="53"/>
      <c r="F44" s="53"/>
      <c r="G44" s="53"/>
      <c r="H44" s="53"/>
      <c r="I44" s="53"/>
      <c r="J44" s="53"/>
      <c r="K44" s="53"/>
      <c r="L44" s="53" t="str">
        <f>K5</f>
        <v>RD_001-2</v>
      </c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4"/>
    </row>
    <row r="45" spans="1:57" s="5" customFormat="1" ht="36.950000000000003" customHeight="1">
      <c r="B45" s="55"/>
      <c r="C45" s="56" t="s">
        <v>16</v>
      </c>
      <c r="D45" s="57"/>
      <c r="E45" s="57"/>
      <c r="F45" s="57"/>
      <c r="G45" s="57"/>
      <c r="H45" s="57"/>
      <c r="I45" s="57"/>
      <c r="J45" s="57"/>
      <c r="K45" s="57"/>
      <c r="L45" s="280" t="str">
        <f>K6</f>
        <v>Údržba, opravy a odstraňování závad u SSZT HK 2020 - 2021</v>
      </c>
      <c r="M45" s="281"/>
      <c r="N45" s="281"/>
      <c r="O45" s="281"/>
      <c r="P45" s="281"/>
      <c r="Q45" s="281"/>
      <c r="R45" s="281"/>
      <c r="S45" s="281"/>
      <c r="T45" s="281"/>
      <c r="U45" s="281"/>
      <c r="V45" s="281"/>
      <c r="W45" s="281"/>
      <c r="X45" s="281"/>
      <c r="Y45" s="281"/>
      <c r="Z45" s="281"/>
      <c r="AA45" s="281"/>
      <c r="AB45" s="281"/>
      <c r="AC45" s="281"/>
      <c r="AD45" s="281"/>
      <c r="AE45" s="281"/>
      <c r="AF45" s="281"/>
      <c r="AG45" s="281"/>
      <c r="AH45" s="281"/>
      <c r="AI45" s="281"/>
      <c r="AJ45" s="281"/>
      <c r="AK45" s="281"/>
      <c r="AL45" s="281"/>
      <c r="AM45" s="281"/>
      <c r="AN45" s="281"/>
      <c r="AO45" s="281"/>
      <c r="AP45" s="57"/>
      <c r="AQ45" s="57"/>
      <c r="AR45" s="58"/>
    </row>
    <row r="46" spans="1:57" s="2" customFormat="1" ht="6.95" customHeight="1">
      <c r="A46" s="35"/>
      <c r="B46" s="36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40"/>
      <c r="BE46" s="35"/>
    </row>
    <row r="47" spans="1:57" s="2" customFormat="1" ht="12" customHeight="1">
      <c r="A47" s="35"/>
      <c r="B47" s="36"/>
      <c r="C47" s="29" t="s">
        <v>22</v>
      </c>
      <c r="D47" s="37"/>
      <c r="E47" s="37"/>
      <c r="F47" s="37"/>
      <c r="G47" s="37"/>
      <c r="H47" s="37"/>
      <c r="I47" s="37"/>
      <c r="J47" s="37"/>
      <c r="K47" s="37"/>
      <c r="L47" s="59" t="str">
        <f>IF(K8="","",K8)</f>
        <v>obvod SSZT HK</v>
      </c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29" t="s">
        <v>24</v>
      </c>
      <c r="AJ47" s="37"/>
      <c r="AK47" s="37"/>
      <c r="AL47" s="37"/>
      <c r="AM47" s="282" t="str">
        <f>IF(AN8= "","",AN8)</f>
        <v>11. 12. 2019</v>
      </c>
      <c r="AN47" s="282"/>
      <c r="AO47" s="37"/>
      <c r="AP47" s="37"/>
      <c r="AQ47" s="37"/>
      <c r="AR47" s="40"/>
      <c r="BE47" s="35"/>
    </row>
    <row r="48" spans="1:57" s="2" customFormat="1" ht="6.95" customHeight="1">
      <c r="A48" s="35"/>
      <c r="B48" s="36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40"/>
      <c r="BE48" s="35"/>
    </row>
    <row r="49" spans="1:91" s="2" customFormat="1" ht="15.2" customHeight="1">
      <c r="A49" s="35"/>
      <c r="B49" s="36"/>
      <c r="C49" s="29" t="s">
        <v>30</v>
      </c>
      <c r="D49" s="37"/>
      <c r="E49" s="37"/>
      <c r="F49" s="37"/>
      <c r="G49" s="37"/>
      <c r="H49" s="37"/>
      <c r="I49" s="37"/>
      <c r="J49" s="37"/>
      <c r="K49" s="37"/>
      <c r="L49" s="53" t="str">
        <f>IF(E11= "","",E11)</f>
        <v xml:space="preserve"> </v>
      </c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29" t="s">
        <v>38</v>
      </c>
      <c r="AJ49" s="37"/>
      <c r="AK49" s="37"/>
      <c r="AL49" s="37"/>
      <c r="AM49" s="278" t="str">
        <f>IF(E17="","",E17)</f>
        <v xml:space="preserve"> </v>
      </c>
      <c r="AN49" s="279"/>
      <c r="AO49" s="279"/>
      <c r="AP49" s="279"/>
      <c r="AQ49" s="37"/>
      <c r="AR49" s="40"/>
      <c r="AS49" s="272" t="s">
        <v>57</v>
      </c>
      <c r="AT49" s="273"/>
      <c r="AU49" s="61"/>
      <c r="AV49" s="61"/>
      <c r="AW49" s="61"/>
      <c r="AX49" s="61"/>
      <c r="AY49" s="61"/>
      <c r="AZ49" s="61"/>
      <c r="BA49" s="61"/>
      <c r="BB49" s="61"/>
      <c r="BC49" s="61"/>
      <c r="BD49" s="62"/>
      <c r="BE49" s="35"/>
    </row>
    <row r="50" spans="1:91" s="2" customFormat="1" ht="15.2" customHeight="1">
      <c r="A50" s="35"/>
      <c r="B50" s="36"/>
      <c r="C50" s="29" t="s">
        <v>36</v>
      </c>
      <c r="D50" s="37"/>
      <c r="E50" s="37"/>
      <c r="F50" s="37"/>
      <c r="G50" s="37"/>
      <c r="H50" s="37"/>
      <c r="I50" s="37"/>
      <c r="J50" s="37"/>
      <c r="K50" s="37"/>
      <c r="L50" s="53" t="str">
        <f>IF(E14= "Vyplň údaj","",E14)</f>
        <v/>
      </c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29" t="s">
        <v>40</v>
      </c>
      <c r="AJ50" s="37"/>
      <c r="AK50" s="37"/>
      <c r="AL50" s="37"/>
      <c r="AM50" s="278" t="str">
        <f>IF(E20="","",E20)</f>
        <v xml:space="preserve"> </v>
      </c>
      <c r="AN50" s="279"/>
      <c r="AO50" s="279"/>
      <c r="AP50" s="279"/>
      <c r="AQ50" s="37"/>
      <c r="AR50" s="40"/>
      <c r="AS50" s="274"/>
      <c r="AT50" s="275"/>
      <c r="AU50" s="63"/>
      <c r="AV50" s="63"/>
      <c r="AW50" s="63"/>
      <c r="AX50" s="63"/>
      <c r="AY50" s="63"/>
      <c r="AZ50" s="63"/>
      <c r="BA50" s="63"/>
      <c r="BB50" s="63"/>
      <c r="BC50" s="63"/>
      <c r="BD50" s="64"/>
      <c r="BE50" s="35"/>
    </row>
    <row r="51" spans="1:91" s="2" customFormat="1" ht="10.9" customHeight="1">
      <c r="A51" s="35"/>
      <c r="B51" s="36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40"/>
      <c r="AS51" s="276"/>
      <c r="AT51" s="277"/>
      <c r="AU51" s="65"/>
      <c r="AV51" s="65"/>
      <c r="AW51" s="65"/>
      <c r="AX51" s="65"/>
      <c r="AY51" s="65"/>
      <c r="AZ51" s="65"/>
      <c r="BA51" s="65"/>
      <c r="BB51" s="65"/>
      <c r="BC51" s="65"/>
      <c r="BD51" s="66"/>
      <c r="BE51" s="35"/>
    </row>
    <row r="52" spans="1:91" s="2" customFormat="1" ht="29.25" customHeight="1">
      <c r="A52" s="35"/>
      <c r="B52" s="36"/>
      <c r="C52" s="301" t="s">
        <v>58</v>
      </c>
      <c r="D52" s="292"/>
      <c r="E52" s="292"/>
      <c r="F52" s="292"/>
      <c r="G52" s="292"/>
      <c r="H52" s="67"/>
      <c r="I52" s="291" t="s">
        <v>59</v>
      </c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2"/>
      <c r="AE52" s="292"/>
      <c r="AF52" s="292"/>
      <c r="AG52" s="293" t="s">
        <v>60</v>
      </c>
      <c r="AH52" s="292"/>
      <c r="AI52" s="292"/>
      <c r="AJ52" s="292"/>
      <c r="AK52" s="292"/>
      <c r="AL52" s="292"/>
      <c r="AM52" s="292"/>
      <c r="AN52" s="291" t="s">
        <v>61</v>
      </c>
      <c r="AO52" s="292"/>
      <c r="AP52" s="292"/>
      <c r="AQ52" s="68" t="s">
        <v>62</v>
      </c>
      <c r="AR52" s="40"/>
      <c r="AS52" s="69" t="s">
        <v>63</v>
      </c>
      <c r="AT52" s="70" t="s">
        <v>64</v>
      </c>
      <c r="AU52" s="70" t="s">
        <v>65</v>
      </c>
      <c r="AV52" s="70" t="s">
        <v>66</v>
      </c>
      <c r="AW52" s="70" t="s">
        <v>67</v>
      </c>
      <c r="AX52" s="70" t="s">
        <v>68</v>
      </c>
      <c r="AY52" s="70" t="s">
        <v>69</v>
      </c>
      <c r="AZ52" s="70" t="s">
        <v>70</v>
      </c>
      <c r="BA52" s="70" t="s">
        <v>71</v>
      </c>
      <c r="BB52" s="70" t="s">
        <v>72</v>
      </c>
      <c r="BC52" s="70" t="s">
        <v>73</v>
      </c>
      <c r="BD52" s="71" t="s">
        <v>74</v>
      </c>
      <c r="BE52" s="35"/>
    </row>
    <row r="53" spans="1:91" s="2" customFormat="1" ht="10.9" customHeight="1">
      <c r="A53" s="35"/>
      <c r="B53" s="36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40"/>
      <c r="AS53" s="72"/>
      <c r="AT53" s="73"/>
      <c r="AU53" s="73"/>
      <c r="AV53" s="73"/>
      <c r="AW53" s="73"/>
      <c r="AX53" s="73"/>
      <c r="AY53" s="73"/>
      <c r="AZ53" s="73"/>
      <c r="BA53" s="73"/>
      <c r="BB53" s="73"/>
      <c r="BC53" s="73"/>
      <c r="BD53" s="74"/>
      <c r="BE53" s="35"/>
    </row>
    <row r="54" spans="1:91" s="6" customFormat="1" ht="32.450000000000003" customHeight="1">
      <c r="B54" s="75"/>
      <c r="C54" s="76" t="s">
        <v>75</v>
      </c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77"/>
      <c r="AE54" s="77"/>
      <c r="AF54" s="77"/>
      <c r="AG54" s="299">
        <f>ROUND(AG55,2)</f>
        <v>0</v>
      </c>
      <c r="AH54" s="299"/>
      <c r="AI54" s="299"/>
      <c r="AJ54" s="299"/>
      <c r="AK54" s="299"/>
      <c r="AL54" s="299"/>
      <c r="AM54" s="299"/>
      <c r="AN54" s="300">
        <f>SUM(AG54,AT54)</f>
        <v>0</v>
      </c>
      <c r="AO54" s="300"/>
      <c r="AP54" s="300"/>
      <c r="AQ54" s="79" t="s">
        <v>32</v>
      </c>
      <c r="AR54" s="80"/>
      <c r="AS54" s="81">
        <f>ROUND(AS55,2)</f>
        <v>0</v>
      </c>
      <c r="AT54" s="82">
        <f>ROUND(SUM(AV54:AW54),2)</f>
        <v>0</v>
      </c>
      <c r="AU54" s="83">
        <f>ROUND(AU55,5)</f>
        <v>0</v>
      </c>
      <c r="AV54" s="82">
        <f>ROUND(AZ54*L29,2)</f>
        <v>0</v>
      </c>
      <c r="AW54" s="82">
        <f>ROUND(BA54*L30,2)</f>
        <v>0</v>
      </c>
      <c r="AX54" s="82">
        <f>ROUND(BB54*L29,2)</f>
        <v>0</v>
      </c>
      <c r="AY54" s="82">
        <f>ROUND(BC54*L30,2)</f>
        <v>0</v>
      </c>
      <c r="AZ54" s="82">
        <f>ROUND(AZ55,2)</f>
        <v>0</v>
      </c>
      <c r="BA54" s="82">
        <f>ROUND(BA55,2)</f>
        <v>0</v>
      </c>
      <c r="BB54" s="82">
        <f>ROUND(BB55,2)</f>
        <v>0</v>
      </c>
      <c r="BC54" s="82">
        <f>ROUND(BC55,2)</f>
        <v>0</v>
      </c>
      <c r="BD54" s="84">
        <f>ROUND(BD55,2)</f>
        <v>0</v>
      </c>
      <c r="BS54" s="85" t="s">
        <v>76</v>
      </c>
      <c r="BT54" s="85" t="s">
        <v>77</v>
      </c>
      <c r="BU54" s="86" t="s">
        <v>78</v>
      </c>
      <c r="BV54" s="85" t="s">
        <v>79</v>
      </c>
      <c r="BW54" s="85" t="s">
        <v>5</v>
      </c>
      <c r="BX54" s="85" t="s">
        <v>80</v>
      </c>
      <c r="CL54" s="85" t="s">
        <v>19</v>
      </c>
    </row>
    <row r="55" spans="1:91" s="7" customFormat="1" ht="16.5" customHeight="1">
      <c r="B55" s="87"/>
      <c r="C55" s="88"/>
      <c r="D55" s="302" t="s">
        <v>81</v>
      </c>
      <c r="E55" s="302"/>
      <c r="F55" s="302"/>
      <c r="G55" s="302"/>
      <c r="H55" s="302"/>
      <c r="I55" s="89"/>
      <c r="J55" s="302" t="s">
        <v>82</v>
      </c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2"/>
      <c r="AE55" s="302"/>
      <c r="AF55" s="302"/>
      <c r="AG55" s="296">
        <f>ROUND(SUM(AG56:AG58),2)</f>
        <v>0</v>
      </c>
      <c r="AH55" s="295"/>
      <c r="AI55" s="295"/>
      <c r="AJ55" s="295"/>
      <c r="AK55" s="295"/>
      <c r="AL55" s="295"/>
      <c r="AM55" s="295"/>
      <c r="AN55" s="294">
        <f>SUM(AG55,AT55)</f>
        <v>0</v>
      </c>
      <c r="AO55" s="295"/>
      <c r="AP55" s="295"/>
      <c r="AQ55" s="90" t="s">
        <v>83</v>
      </c>
      <c r="AR55" s="91"/>
      <c r="AS55" s="92">
        <f>ROUND(SUM(AS56:AS58),2)</f>
        <v>0</v>
      </c>
      <c r="AT55" s="93">
        <f>ROUND(SUM(AV55:AW55),2)</f>
        <v>0</v>
      </c>
      <c r="AU55" s="94">
        <f>ROUND(SUM(AU56:AU58),5)</f>
        <v>0</v>
      </c>
      <c r="AV55" s="93">
        <f>ROUND(AZ55*L29,2)</f>
        <v>0</v>
      </c>
      <c r="AW55" s="93">
        <f>ROUND(BA55*L30,2)</f>
        <v>0</v>
      </c>
      <c r="AX55" s="93">
        <f>ROUND(BB55*L29,2)</f>
        <v>0</v>
      </c>
      <c r="AY55" s="93">
        <f>ROUND(BC55*L30,2)</f>
        <v>0</v>
      </c>
      <c r="AZ55" s="93">
        <f>ROUND(SUM(AZ56:AZ58),2)</f>
        <v>0</v>
      </c>
      <c r="BA55" s="93">
        <f>ROUND(SUM(BA56:BA58),2)</f>
        <v>0</v>
      </c>
      <c r="BB55" s="93">
        <f>ROUND(SUM(BB56:BB58),2)</f>
        <v>0</v>
      </c>
      <c r="BC55" s="93">
        <f>ROUND(SUM(BC56:BC58),2)</f>
        <v>0</v>
      </c>
      <c r="BD55" s="95">
        <f>ROUND(SUM(BD56:BD58),2)</f>
        <v>0</v>
      </c>
      <c r="BS55" s="96" t="s">
        <v>76</v>
      </c>
      <c r="BT55" s="96" t="s">
        <v>84</v>
      </c>
      <c r="BU55" s="96" t="s">
        <v>78</v>
      </c>
      <c r="BV55" s="96" t="s">
        <v>79</v>
      </c>
      <c r="BW55" s="96" t="s">
        <v>85</v>
      </c>
      <c r="BX55" s="96" t="s">
        <v>5</v>
      </c>
      <c r="CL55" s="96" t="s">
        <v>32</v>
      </c>
      <c r="CM55" s="96" t="s">
        <v>86</v>
      </c>
    </row>
    <row r="56" spans="1:91" s="4" customFormat="1" ht="16.5" customHeight="1">
      <c r="A56" s="97" t="s">
        <v>87</v>
      </c>
      <c r="B56" s="52"/>
      <c r="C56" s="98"/>
      <c r="D56" s="98"/>
      <c r="E56" s="303" t="s">
        <v>88</v>
      </c>
      <c r="F56" s="303"/>
      <c r="G56" s="303"/>
      <c r="H56" s="303"/>
      <c r="I56" s="303"/>
      <c r="J56" s="98"/>
      <c r="K56" s="303" t="s">
        <v>89</v>
      </c>
      <c r="L56" s="303"/>
      <c r="M56" s="303"/>
      <c r="N56" s="303"/>
      <c r="O56" s="303"/>
      <c r="P56" s="303"/>
      <c r="Q56" s="303"/>
      <c r="R56" s="303"/>
      <c r="S56" s="303"/>
      <c r="T56" s="303"/>
      <c r="U56" s="303"/>
      <c r="V56" s="303"/>
      <c r="W56" s="303"/>
      <c r="X56" s="303"/>
      <c r="Y56" s="303"/>
      <c r="Z56" s="303"/>
      <c r="AA56" s="303"/>
      <c r="AB56" s="303"/>
      <c r="AC56" s="303"/>
      <c r="AD56" s="303"/>
      <c r="AE56" s="303"/>
      <c r="AF56" s="303"/>
      <c r="AG56" s="297">
        <f>'PS_01 - Zab.zař.'!J32</f>
        <v>0</v>
      </c>
      <c r="AH56" s="298"/>
      <c r="AI56" s="298"/>
      <c r="AJ56" s="298"/>
      <c r="AK56" s="298"/>
      <c r="AL56" s="298"/>
      <c r="AM56" s="298"/>
      <c r="AN56" s="297">
        <f>SUM(AG56,AT56)</f>
        <v>0</v>
      </c>
      <c r="AO56" s="298"/>
      <c r="AP56" s="298"/>
      <c r="AQ56" s="99" t="s">
        <v>90</v>
      </c>
      <c r="AR56" s="54"/>
      <c r="AS56" s="100">
        <v>0</v>
      </c>
      <c r="AT56" s="101">
        <f>ROUND(SUM(AV56:AW56),2)</f>
        <v>0</v>
      </c>
      <c r="AU56" s="102">
        <f>'PS_01 - Zab.zař.'!P104</f>
        <v>0</v>
      </c>
      <c r="AV56" s="101">
        <f>'PS_01 - Zab.zař.'!J35</f>
        <v>0</v>
      </c>
      <c r="AW56" s="101">
        <f>'PS_01 - Zab.zař.'!J36</f>
        <v>0</v>
      </c>
      <c r="AX56" s="101">
        <f>'PS_01 - Zab.zař.'!J37</f>
        <v>0</v>
      </c>
      <c r="AY56" s="101">
        <f>'PS_01 - Zab.zař.'!J38</f>
        <v>0</v>
      </c>
      <c r="AZ56" s="101">
        <f>'PS_01 - Zab.zař.'!F35</f>
        <v>0</v>
      </c>
      <c r="BA56" s="101">
        <f>'PS_01 - Zab.zař.'!F36</f>
        <v>0</v>
      </c>
      <c r="BB56" s="101">
        <f>'PS_01 - Zab.zař.'!F37</f>
        <v>0</v>
      </c>
      <c r="BC56" s="101">
        <f>'PS_01 - Zab.zař.'!F38</f>
        <v>0</v>
      </c>
      <c r="BD56" s="103">
        <f>'PS_01 - Zab.zař.'!F39</f>
        <v>0</v>
      </c>
      <c r="BT56" s="104" t="s">
        <v>86</v>
      </c>
      <c r="BV56" s="104" t="s">
        <v>79</v>
      </c>
      <c r="BW56" s="104" t="s">
        <v>91</v>
      </c>
      <c r="BX56" s="104" t="s">
        <v>85</v>
      </c>
      <c r="CL56" s="104" t="s">
        <v>32</v>
      </c>
    </row>
    <row r="57" spans="1:91" s="4" customFormat="1" ht="16.5" customHeight="1">
      <c r="A57" s="97" t="s">
        <v>87</v>
      </c>
      <c r="B57" s="52"/>
      <c r="C57" s="98"/>
      <c r="D57" s="98"/>
      <c r="E57" s="303" t="s">
        <v>92</v>
      </c>
      <c r="F57" s="303"/>
      <c r="G57" s="303"/>
      <c r="H57" s="303"/>
      <c r="I57" s="303"/>
      <c r="J57" s="98"/>
      <c r="K57" s="303" t="s">
        <v>93</v>
      </c>
      <c r="L57" s="303"/>
      <c r="M57" s="303"/>
      <c r="N57" s="303"/>
      <c r="O57" s="303"/>
      <c r="P57" s="303"/>
      <c r="Q57" s="303"/>
      <c r="R57" s="303"/>
      <c r="S57" s="303"/>
      <c r="T57" s="303"/>
      <c r="U57" s="303"/>
      <c r="V57" s="303"/>
      <c r="W57" s="303"/>
      <c r="X57" s="303"/>
      <c r="Y57" s="303"/>
      <c r="Z57" s="303"/>
      <c r="AA57" s="303"/>
      <c r="AB57" s="303"/>
      <c r="AC57" s="303"/>
      <c r="AD57" s="303"/>
      <c r="AE57" s="303"/>
      <c r="AF57" s="303"/>
      <c r="AG57" s="297">
        <f>'PS_02 - Zemní práce'!J32</f>
        <v>0</v>
      </c>
      <c r="AH57" s="298"/>
      <c r="AI57" s="298"/>
      <c r="AJ57" s="298"/>
      <c r="AK57" s="298"/>
      <c r="AL57" s="298"/>
      <c r="AM57" s="298"/>
      <c r="AN57" s="297">
        <f>SUM(AG57,AT57)</f>
        <v>0</v>
      </c>
      <c r="AO57" s="298"/>
      <c r="AP57" s="298"/>
      <c r="AQ57" s="99" t="s">
        <v>90</v>
      </c>
      <c r="AR57" s="54"/>
      <c r="AS57" s="100">
        <v>0</v>
      </c>
      <c r="AT57" s="101">
        <f>ROUND(SUM(AV57:AW57),2)</f>
        <v>0</v>
      </c>
      <c r="AU57" s="102">
        <f>'PS_02 - Zemní práce'!P96</f>
        <v>0</v>
      </c>
      <c r="AV57" s="101">
        <f>'PS_02 - Zemní práce'!J35</f>
        <v>0</v>
      </c>
      <c r="AW57" s="101">
        <f>'PS_02 - Zemní práce'!J36</f>
        <v>0</v>
      </c>
      <c r="AX57" s="101">
        <f>'PS_02 - Zemní práce'!J37</f>
        <v>0</v>
      </c>
      <c r="AY57" s="101">
        <f>'PS_02 - Zemní práce'!J38</f>
        <v>0</v>
      </c>
      <c r="AZ57" s="101">
        <f>'PS_02 - Zemní práce'!F35</f>
        <v>0</v>
      </c>
      <c r="BA57" s="101">
        <f>'PS_02 - Zemní práce'!F36</f>
        <v>0</v>
      </c>
      <c r="BB57" s="101">
        <f>'PS_02 - Zemní práce'!F37</f>
        <v>0</v>
      </c>
      <c r="BC57" s="101">
        <f>'PS_02 - Zemní práce'!F38</f>
        <v>0</v>
      </c>
      <c r="BD57" s="103">
        <f>'PS_02 - Zemní práce'!F39</f>
        <v>0</v>
      </c>
      <c r="BT57" s="104" t="s">
        <v>86</v>
      </c>
      <c r="BV57" s="104" t="s">
        <v>79</v>
      </c>
      <c r="BW57" s="104" t="s">
        <v>94</v>
      </c>
      <c r="BX57" s="104" t="s">
        <v>85</v>
      </c>
      <c r="CL57" s="104" t="s">
        <v>32</v>
      </c>
    </row>
    <row r="58" spans="1:91" s="4" customFormat="1" ht="16.5" customHeight="1">
      <c r="A58" s="97" t="s">
        <v>87</v>
      </c>
      <c r="B58" s="52"/>
      <c r="C58" s="98"/>
      <c r="D58" s="98"/>
      <c r="E58" s="303" t="s">
        <v>95</v>
      </c>
      <c r="F58" s="303"/>
      <c r="G58" s="303"/>
      <c r="H58" s="303"/>
      <c r="I58" s="303"/>
      <c r="J58" s="98"/>
      <c r="K58" s="303" t="s">
        <v>96</v>
      </c>
      <c r="L58" s="303"/>
      <c r="M58" s="303"/>
      <c r="N58" s="303"/>
      <c r="O58" s="303"/>
      <c r="P58" s="303"/>
      <c r="Q58" s="303"/>
      <c r="R58" s="303"/>
      <c r="S58" s="303"/>
      <c r="T58" s="303"/>
      <c r="U58" s="303"/>
      <c r="V58" s="303"/>
      <c r="W58" s="303"/>
      <c r="X58" s="303"/>
      <c r="Y58" s="303"/>
      <c r="Z58" s="303"/>
      <c r="AA58" s="303"/>
      <c r="AB58" s="303"/>
      <c r="AC58" s="303"/>
      <c r="AD58" s="303"/>
      <c r="AE58" s="303"/>
      <c r="AF58" s="303"/>
      <c r="AG58" s="297">
        <f>'PS_100 - VON'!J32</f>
        <v>0</v>
      </c>
      <c r="AH58" s="298"/>
      <c r="AI58" s="298"/>
      <c r="AJ58" s="298"/>
      <c r="AK58" s="298"/>
      <c r="AL58" s="298"/>
      <c r="AM58" s="298"/>
      <c r="AN58" s="297">
        <f>SUM(AG58,AT58)</f>
        <v>0</v>
      </c>
      <c r="AO58" s="298"/>
      <c r="AP58" s="298"/>
      <c r="AQ58" s="99" t="s">
        <v>90</v>
      </c>
      <c r="AR58" s="54"/>
      <c r="AS58" s="105">
        <v>0</v>
      </c>
      <c r="AT58" s="106">
        <f>ROUND(SUM(AV58:AW58),2)</f>
        <v>0</v>
      </c>
      <c r="AU58" s="107">
        <f>'PS_100 - VON'!P88</f>
        <v>0</v>
      </c>
      <c r="AV58" s="106">
        <f>'PS_100 - VON'!J35</f>
        <v>0</v>
      </c>
      <c r="AW58" s="106">
        <f>'PS_100 - VON'!J36</f>
        <v>0</v>
      </c>
      <c r="AX58" s="106">
        <f>'PS_100 - VON'!J37</f>
        <v>0</v>
      </c>
      <c r="AY58" s="106">
        <f>'PS_100 - VON'!J38</f>
        <v>0</v>
      </c>
      <c r="AZ58" s="106">
        <f>'PS_100 - VON'!F35</f>
        <v>0</v>
      </c>
      <c r="BA58" s="106">
        <f>'PS_100 - VON'!F36</f>
        <v>0</v>
      </c>
      <c r="BB58" s="106">
        <f>'PS_100 - VON'!F37</f>
        <v>0</v>
      </c>
      <c r="BC58" s="106">
        <f>'PS_100 - VON'!F38</f>
        <v>0</v>
      </c>
      <c r="BD58" s="108">
        <f>'PS_100 - VON'!F39</f>
        <v>0</v>
      </c>
      <c r="BT58" s="104" t="s">
        <v>86</v>
      </c>
      <c r="BV58" s="104" t="s">
        <v>79</v>
      </c>
      <c r="BW58" s="104" t="s">
        <v>97</v>
      </c>
      <c r="BX58" s="104" t="s">
        <v>85</v>
      </c>
      <c r="CL58" s="104" t="s">
        <v>32</v>
      </c>
    </row>
    <row r="59" spans="1:91" s="2" customFormat="1" ht="30" customHeight="1">
      <c r="A59" s="35"/>
      <c r="B59" s="36"/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40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  <c r="BE59" s="35"/>
    </row>
    <row r="60" spans="1:91" s="2" customFormat="1" ht="6.95" customHeight="1">
      <c r="A60" s="35"/>
      <c r="B60" s="48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0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  <c r="BE60" s="35"/>
    </row>
  </sheetData>
  <sheetProtection algorithmName="SHA-512" hashValue="WZADep1iwHUnfT+tqoS0UACzr+9M2dvUR1jIJfNhtAnN5U2uwTxiCabwXzLOZP5I3kGAsuBcREFCEuY0kuaNvg==" saltValue="MjCf32HAQbKtOudT58k30oL1pvev4qyVHsOON6AUwNFrK6BC1ihoCc7Vn0xbRjp2XsENmB3tFS2NQkdjySNa+Q==" spinCount="100000" sheet="1" objects="1" scenarios="1" formatColumns="0" formatRows="0"/>
  <mergeCells count="54">
    <mergeCell ref="E57:I57"/>
    <mergeCell ref="K57:AF57"/>
    <mergeCell ref="E58:I58"/>
    <mergeCell ref="K58:AF58"/>
    <mergeCell ref="C52:G52"/>
    <mergeCell ref="I52:AF52"/>
    <mergeCell ref="D55:H55"/>
    <mergeCell ref="J55:AF55"/>
    <mergeCell ref="E56:I56"/>
    <mergeCell ref="K56:AF56"/>
    <mergeCell ref="AN56:AP56"/>
    <mergeCell ref="AG56:AM56"/>
    <mergeCell ref="AN57:AP57"/>
    <mergeCell ref="AG57:AM57"/>
    <mergeCell ref="AN58:AP58"/>
    <mergeCell ref="AG58:AM58"/>
    <mergeCell ref="L33:P33"/>
    <mergeCell ref="AN52:AP52"/>
    <mergeCell ref="AG52:AM52"/>
    <mergeCell ref="AN55:AP55"/>
    <mergeCell ref="AG55:AM55"/>
    <mergeCell ref="AG54:AM54"/>
    <mergeCell ref="AN54:AP54"/>
    <mergeCell ref="AS49:AT51"/>
    <mergeCell ref="AM50:AP50"/>
    <mergeCell ref="L45:AO45"/>
    <mergeCell ref="AM47:AN47"/>
    <mergeCell ref="AM49:AP49"/>
    <mergeCell ref="W33:AE33"/>
    <mergeCell ref="AK33:AO33"/>
    <mergeCell ref="X35:AB35"/>
    <mergeCell ref="AK35:AO35"/>
    <mergeCell ref="AR2:BE2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W31:AE31"/>
    <mergeCell ref="BE5:BE32"/>
    <mergeCell ref="AK26:AO26"/>
    <mergeCell ref="W29:AE29"/>
    <mergeCell ref="AK29:AO29"/>
    <mergeCell ref="W30:AE30"/>
    <mergeCell ref="AK30:AO30"/>
    <mergeCell ref="AK31:AO31"/>
    <mergeCell ref="W32:AE32"/>
    <mergeCell ref="AK32:AO32"/>
  </mergeCells>
  <hyperlinks>
    <hyperlink ref="A56" location="'PS_01 - Zab.zař.'!C2" display="/"/>
    <hyperlink ref="A57" location="'PS_02 - Zemní práce'!C2" display="/"/>
    <hyperlink ref="A58" location="'PS_100 - VON'!C2" display="/"/>
  </hyperlink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811"/>
  <sheetViews>
    <sheetView showGridLines="0" tabSelected="1" topLeftCell="A439" workbookViewId="0">
      <selection activeCell="E449" sqref="E449"/>
    </sheetView>
  </sheetViews>
  <sheetFormatPr defaultRowHeight="14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100.83203125" style="1" customWidth="1"/>
    <col min="7" max="7" width="7" style="1" customWidth="1"/>
    <col min="8" max="8" width="11.5" style="1" customWidth="1"/>
    <col min="9" max="9" width="20.1640625" style="109" customWidth="1"/>
    <col min="10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09"/>
      <c r="L2" s="271"/>
      <c r="M2" s="271"/>
      <c r="N2" s="271"/>
      <c r="O2" s="271"/>
      <c r="P2" s="271"/>
      <c r="Q2" s="271"/>
      <c r="R2" s="271"/>
      <c r="S2" s="271"/>
      <c r="T2" s="271"/>
      <c r="U2" s="271"/>
      <c r="V2" s="271"/>
      <c r="AT2" s="17" t="s">
        <v>91</v>
      </c>
    </row>
    <row r="3" spans="1:46" s="1" customFormat="1" ht="6.95" customHeight="1">
      <c r="B3" s="110"/>
      <c r="C3" s="111"/>
      <c r="D3" s="111"/>
      <c r="E3" s="111"/>
      <c r="F3" s="111"/>
      <c r="G3" s="111"/>
      <c r="H3" s="111"/>
      <c r="I3" s="112"/>
      <c r="J3" s="111"/>
      <c r="K3" s="111"/>
      <c r="L3" s="20"/>
      <c r="AT3" s="17" t="s">
        <v>86</v>
      </c>
    </row>
    <row r="4" spans="1:46" s="1" customFormat="1" ht="24.95" customHeight="1">
      <c r="B4" s="20"/>
      <c r="D4" s="113" t="s">
        <v>98</v>
      </c>
      <c r="I4" s="109"/>
      <c r="L4" s="20"/>
      <c r="M4" s="114" t="s">
        <v>10</v>
      </c>
      <c r="AT4" s="17" t="s">
        <v>4</v>
      </c>
    </row>
    <row r="5" spans="1:46" s="1" customFormat="1" ht="6.95" customHeight="1">
      <c r="B5" s="20"/>
      <c r="I5" s="109"/>
      <c r="L5" s="20"/>
    </row>
    <row r="6" spans="1:46" s="1" customFormat="1" ht="12" customHeight="1">
      <c r="B6" s="20"/>
      <c r="D6" s="115" t="s">
        <v>16</v>
      </c>
      <c r="I6" s="109"/>
      <c r="L6" s="20"/>
    </row>
    <row r="7" spans="1:46" s="1" customFormat="1" ht="16.5" customHeight="1">
      <c r="B7" s="20"/>
      <c r="E7" s="304" t="str">
        <f>'Rekapitulace zakázky'!K6</f>
        <v>Údržba, opravy a odstraňování závad u SSZT HK 2020 - 2021</v>
      </c>
      <c r="F7" s="305"/>
      <c r="G7" s="305"/>
      <c r="H7" s="305"/>
      <c r="I7" s="109"/>
      <c r="L7" s="20"/>
    </row>
    <row r="8" spans="1:46" s="1" customFormat="1" ht="12" customHeight="1">
      <c r="B8" s="20"/>
      <c r="D8" s="115" t="s">
        <v>99</v>
      </c>
      <c r="I8" s="109"/>
      <c r="L8" s="20"/>
    </row>
    <row r="9" spans="1:46" s="2" customFormat="1" ht="16.5" customHeight="1">
      <c r="A9" s="35"/>
      <c r="B9" s="40"/>
      <c r="C9" s="35"/>
      <c r="D9" s="35"/>
      <c r="E9" s="304" t="s">
        <v>100</v>
      </c>
      <c r="F9" s="306"/>
      <c r="G9" s="306"/>
      <c r="H9" s="306"/>
      <c r="I9" s="116"/>
      <c r="J9" s="35"/>
      <c r="K9" s="35"/>
      <c r="L9" s="117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2" customHeight="1">
      <c r="A10" s="35"/>
      <c r="B10" s="40"/>
      <c r="C10" s="35"/>
      <c r="D10" s="115" t="s">
        <v>101</v>
      </c>
      <c r="E10" s="35"/>
      <c r="F10" s="35"/>
      <c r="G10" s="35"/>
      <c r="H10" s="35"/>
      <c r="I10" s="116"/>
      <c r="J10" s="35"/>
      <c r="K10" s="35"/>
      <c r="L10" s="117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6.5" customHeight="1">
      <c r="A11" s="35"/>
      <c r="B11" s="40"/>
      <c r="C11" s="35"/>
      <c r="D11" s="35"/>
      <c r="E11" s="307" t="s">
        <v>102</v>
      </c>
      <c r="F11" s="306"/>
      <c r="G11" s="306"/>
      <c r="H11" s="306"/>
      <c r="I11" s="116"/>
      <c r="J11" s="35"/>
      <c r="K11" s="35"/>
      <c r="L11" s="117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1.25">
      <c r="A12" s="35"/>
      <c r="B12" s="40"/>
      <c r="C12" s="35"/>
      <c r="D12" s="35"/>
      <c r="E12" s="35"/>
      <c r="F12" s="35"/>
      <c r="G12" s="35"/>
      <c r="H12" s="35"/>
      <c r="I12" s="116"/>
      <c r="J12" s="35"/>
      <c r="K12" s="35"/>
      <c r="L12" s="117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2" customHeight="1">
      <c r="A13" s="35"/>
      <c r="B13" s="40"/>
      <c r="C13" s="35"/>
      <c r="D13" s="115" t="s">
        <v>18</v>
      </c>
      <c r="E13" s="35"/>
      <c r="F13" s="104" t="s">
        <v>32</v>
      </c>
      <c r="G13" s="35"/>
      <c r="H13" s="35"/>
      <c r="I13" s="118" t="s">
        <v>20</v>
      </c>
      <c r="J13" s="104" t="s">
        <v>32</v>
      </c>
      <c r="K13" s="35"/>
      <c r="L13" s="117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customHeight="1">
      <c r="A14" s="35"/>
      <c r="B14" s="40"/>
      <c r="C14" s="35"/>
      <c r="D14" s="115" t="s">
        <v>22</v>
      </c>
      <c r="E14" s="35"/>
      <c r="F14" s="104" t="s">
        <v>23</v>
      </c>
      <c r="G14" s="35"/>
      <c r="H14" s="35"/>
      <c r="I14" s="118" t="s">
        <v>24</v>
      </c>
      <c r="J14" s="119" t="str">
        <f>'Rekapitulace zakázky'!AN8</f>
        <v>11. 12. 2019</v>
      </c>
      <c r="K14" s="35"/>
      <c r="L14" s="117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0.9" customHeight="1">
      <c r="A15" s="35"/>
      <c r="B15" s="40"/>
      <c r="C15" s="35"/>
      <c r="D15" s="35"/>
      <c r="E15" s="35"/>
      <c r="F15" s="35"/>
      <c r="G15" s="35"/>
      <c r="H15" s="35"/>
      <c r="I15" s="116"/>
      <c r="J15" s="35"/>
      <c r="K15" s="35"/>
      <c r="L15" s="117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12" customHeight="1">
      <c r="A16" s="35"/>
      <c r="B16" s="40"/>
      <c r="C16" s="35"/>
      <c r="D16" s="115" t="s">
        <v>30</v>
      </c>
      <c r="E16" s="35"/>
      <c r="F16" s="35"/>
      <c r="G16" s="35"/>
      <c r="H16" s="35"/>
      <c r="I16" s="118" t="s">
        <v>31</v>
      </c>
      <c r="J16" s="104" t="str">
        <f>IF('Rekapitulace zakázky'!AN10="","",'Rekapitulace zakázky'!AN10)</f>
        <v/>
      </c>
      <c r="K16" s="35"/>
      <c r="L16" s="117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8" customHeight="1">
      <c r="A17" s="35"/>
      <c r="B17" s="40"/>
      <c r="C17" s="35"/>
      <c r="D17" s="35"/>
      <c r="E17" s="104" t="str">
        <f>IF('Rekapitulace zakázky'!E11="","",'Rekapitulace zakázky'!E11)</f>
        <v xml:space="preserve"> </v>
      </c>
      <c r="F17" s="35"/>
      <c r="G17" s="35"/>
      <c r="H17" s="35"/>
      <c r="I17" s="118" t="s">
        <v>35</v>
      </c>
      <c r="J17" s="104" t="str">
        <f>IF('Rekapitulace zakázky'!AN11="","",'Rekapitulace zakázky'!AN11)</f>
        <v/>
      </c>
      <c r="K17" s="35"/>
      <c r="L17" s="117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6.95" customHeight="1">
      <c r="A18" s="35"/>
      <c r="B18" s="40"/>
      <c r="C18" s="35"/>
      <c r="D18" s="35"/>
      <c r="E18" s="35"/>
      <c r="F18" s="35"/>
      <c r="G18" s="35"/>
      <c r="H18" s="35"/>
      <c r="I18" s="116"/>
      <c r="J18" s="35"/>
      <c r="K18" s="35"/>
      <c r="L18" s="117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12" customHeight="1">
      <c r="A19" s="35"/>
      <c r="B19" s="40"/>
      <c r="C19" s="35"/>
      <c r="D19" s="115" t="s">
        <v>36</v>
      </c>
      <c r="E19" s="35"/>
      <c r="F19" s="35"/>
      <c r="G19" s="35"/>
      <c r="H19" s="35"/>
      <c r="I19" s="118" t="s">
        <v>31</v>
      </c>
      <c r="J19" s="30" t="str">
        <f>'Rekapitulace zakázky'!AN13</f>
        <v>Vyplň údaj</v>
      </c>
      <c r="K19" s="35"/>
      <c r="L19" s="117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8" customHeight="1">
      <c r="A20" s="35"/>
      <c r="B20" s="40"/>
      <c r="C20" s="35"/>
      <c r="D20" s="35"/>
      <c r="E20" s="308" t="str">
        <f>'Rekapitulace zakázky'!E14</f>
        <v>Vyplň údaj</v>
      </c>
      <c r="F20" s="309"/>
      <c r="G20" s="309"/>
      <c r="H20" s="309"/>
      <c r="I20" s="118" t="s">
        <v>35</v>
      </c>
      <c r="J20" s="30" t="str">
        <f>'Rekapitulace zakázky'!AN14</f>
        <v>Vyplň údaj</v>
      </c>
      <c r="K20" s="35"/>
      <c r="L20" s="117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6.95" customHeight="1">
      <c r="A21" s="35"/>
      <c r="B21" s="40"/>
      <c r="C21" s="35"/>
      <c r="D21" s="35"/>
      <c r="E21" s="35"/>
      <c r="F21" s="35"/>
      <c r="G21" s="35"/>
      <c r="H21" s="35"/>
      <c r="I21" s="116"/>
      <c r="J21" s="35"/>
      <c r="K21" s="35"/>
      <c r="L21" s="117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12" customHeight="1">
      <c r="A22" s="35"/>
      <c r="B22" s="40"/>
      <c r="C22" s="35"/>
      <c r="D22" s="115" t="s">
        <v>38</v>
      </c>
      <c r="E22" s="35"/>
      <c r="F22" s="35"/>
      <c r="G22" s="35"/>
      <c r="H22" s="35"/>
      <c r="I22" s="118" t="s">
        <v>31</v>
      </c>
      <c r="J22" s="104" t="str">
        <f>IF('Rekapitulace zakázky'!AN16="","",'Rekapitulace zakázky'!AN16)</f>
        <v/>
      </c>
      <c r="K22" s="35"/>
      <c r="L22" s="117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8" customHeight="1">
      <c r="A23" s="35"/>
      <c r="B23" s="40"/>
      <c r="C23" s="35"/>
      <c r="D23" s="35"/>
      <c r="E23" s="104" t="str">
        <f>IF('Rekapitulace zakázky'!E17="","",'Rekapitulace zakázky'!E17)</f>
        <v xml:space="preserve"> </v>
      </c>
      <c r="F23" s="35"/>
      <c r="G23" s="35"/>
      <c r="H23" s="35"/>
      <c r="I23" s="118" t="s">
        <v>35</v>
      </c>
      <c r="J23" s="104" t="str">
        <f>IF('Rekapitulace zakázky'!AN17="","",'Rekapitulace zakázky'!AN17)</f>
        <v/>
      </c>
      <c r="K23" s="35"/>
      <c r="L23" s="117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6.95" customHeight="1">
      <c r="A24" s="35"/>
      <c r="B24" s="40"/>
      <c r="C24" s="35"/>
      <c r="D24" s="35"/>
      <c r="E24" s="35"/>
      <c r="F24" s="35"/>
      <c r="G24" s="35"/>
      <c r="H24" s="35"/>
      <c r="I24" s="116"/>
      <c r="J24" s="35"/>
      <c r="K24" s="35"/>
      <c r="L24" s="117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12" customHeight="1">
      <c r="A25" s="35"/>
      <c r="B25" s="40"/>
      <c r="C25" s="35"/>
      <c r="D25" s="115" t="s">
        <v>40</v>
      </c>
      <c r="E25" s="35"/>
      <c r="F25" s="35"/>
      <c r="G25" s="35"/>
      <c r="H25" s="35"/>
      <c r="I25" s="118" t="s">
        <v>31</v>
      </c>
      <c r="J25" s="104" t="s">
        <v>32</v>
      </c>
      <c r="K25" s="35"/>
      <c r="L25" s="117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8" customHeight="1">
      <c r="A26" s="35"/>
      <c r="B26" s="40"/>
      <c r="C26" s="35"/>
      <c r="D26" s="35"/>
      <c r="E26" s="104" t="s">
        <v>103</v>
      </c>
      <c r="F26" s="35"/>
      <c r="G26" s="35"/>
      <c r="H26" s="35"/>
      <c r="I26" s="118" t="s">
        <v>35</v>
      </c>
      <c r="J26" s="104" t="s">
        <v>32</v>
      </c>
      <c r="K26" s="35"/>
      <c r="L26" s="117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2" customFormat="1" ht="6.95" customHeight="1">
      <c r="A27" s="35"/>
      <c r="B27" s="40"/>
      <c r="C27" s="35"/>
      <c r="D27" s="35"/>
      <c r="E27" s="35"/>
      <c r="F27" s="35"/>
      <c r="G27" s="35"/>
      <c r="H27" s="35"/>
      <c r="I27" s="116"/>
      <c r="J27" s="35"/>
      <c r="K27" s="35"/>
      <c r="L27" s="117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pans="1:31" s="2" customFormat="1" ht="12" customHeight="1">
      <c r="A28" s="35"/>
      <c r="B28" s="40"/>
      <c r="C28" s="35"/>
      <c r="D28" s="115" t="s">
        <v>41</v>
      </c>
      <c r="E28" s="35"/>
      <c r="F28" s="35"/>
      <c r="G28" s="35"/>
      <c r="H28" s="35"/>
      <c r="I28" s="116"/>
      <c r="J28" s="35"/>
      <c r="K28" s="35"/>
      <c r="L28" s="117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8" customFormat="1" ht="76.5" customHeight="1">
      <c r="A29" s="120"/>
      <c r="B29" s="121"/>
      <c r="C29" s="120"/>
      <c r="D29" s="120"/>
      <c r="E29" s="310" t="s">
        <v>42</v>
      </c>
      <c r="F29" s="310"/>
      <c r="G29" s="310"/>
      <c r="H29" s="310"/>
      <c r="I29" s="122"/>
      <c r="J29" s="120"/>
      <c r="K29" s="120"/>
      <c r="L29" s="123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</row>
    <row r="30" spans="1:31" s="2" customFormat="1" ht="6.95" customHeight="1">
      <c r="A30" s="35"/>
      <c r="B30" s="40"/>
      <c r="C30" s="35"/>
      <c r="D30" s="35"/>
      <c r="E30" s="35"/>
      <c r="F30" s="35"/>
      <c r="G30" s="35"/>
      <c r="H30" s="35"/>
      <c r="I30" s="116"/>
      <c r="J30" s="35"/>
      <c r="K30" s="35"/>
      <c r="L30" s="117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5" customHeight="1">
      <c r="A31" s="35"/>
      <c r="B31" s="40"/>
      <c r="C31" s="35"/>
      <c r="D31" s="124"/>
      <c r="E31" s="124"/>
      <c r="F31" s="124"/>
      <c r="G31" s="124"/>
      <c r="H31" s="124"/>
      <c r="I31" s="125"/>
      <c r="J31" s="124"/>
      <c r="K31" s="124"/>
      <c r="L31" s="117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25.35" customHeight="1">
      <c r="A32" s="35"/>
      <c r="B32" s="40"/>
      <c r="C32" s="35"/>
      <c r="D32" s="126" t="s">
        <v>43</v>
      </c>
      <c r="E32" s="35"/>
      <c r="F32" s="35"/>
      <c r="G32" s="35"/>
      <c r="H32" s="35"/>
      <c r="I32" s="116"/>
      <c r="J32" s="127">
        <f>ROUND(J104, 2)</f>
        <v>0</v>
      </c>
      <c r="K32" s="35"/>
      <c r="L32" s="117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6.95" customHeight="1">
      <c r="A33" s="35"/>
      <c r="B33" s="40"/>
      <c r="C33" s="35"/>
      <c r="D33" s="124"/>
      <c r="E33" s="124"/>
      <c r="F33" s="124"/>
      <c r="G33" s="124"/>
      <c r="H33" s="124"/>
      <c r="I33" s="125"/>
      <c r="J33" s="124"/>
      <c r="K33" s="124"/>
      <c r="L33" s="117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5" customHeight="1">
      <c r="A34" s="35"/>
      <c r="B34" s="40"/>
      <c r="C34" s="35"/>
      <c r="D34" s="35"/>
      <c r="E34" s="35"/>
      <c r="F34" s="128" t="s">
        <v>45</v>
      </c>
      <c r="G34" s="35"/>
      <c r="H34" s="35"/>
      <c r="I34" s="129" t="s">
        <v>44</v>
      </c>
      <c r="J34" s="128" t="s">
        <v>46</v>
      </c>
      <c r="K34" s="35"/>
      <c r="L34" s="117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5" customHeight="1">
      <c r="A35" s="35"/>
      <c r="B35" s="40"/>
      <c r="C35" s="35"/>
      <c r="D35" s="130" t="s">
        <v>47</v>
      </c>
      <c r="E35" s="115" t="s">
        <v>48</v>
      </c>
      <c r="F35" s="131">
        <f>ROUND((SUM(BE104:BE810)),  2)</f>
        <v>0</v>
      </c>
      <c r="G35" s="35"/>
      <c r="H35" s="35"/>
      <c r="I35" s="132">
        <v>0.21</v>
      </c>
      <c r="J35" s="131">
        <f>ROUND(((SUM(BE104:BE810))*I35),  2)</f>
        <v>0</v>
      </c>
      <c r="K35" s="35"/>
      <c r="L35" s="117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5" customHeight="1">
      <c r="A36" s="35"/>
      <c r="B36" s="40"/>
      <c r="C36" s="35"/>
      <c r="D36" s="35"/>
      <c r="E36" s="115" t="s">
        <v>49</v>
      </c>
      <c r="F36" s="131">
        <f>ROUND((SUM(BF104:BF810)),  2)</f>
        <v>0</v>
      </c>
      <c r="G36" s="35"/>
      <c r="H36" s="35"/>
      <c r="I36" s="132">
        <v>0.15</v>
      </c>
      <c r="J36" s="131">
        <f>ROUND(((SUM(BF104:BF810))*I36),  2)</f>
        <v>0</v>
      </c>
      <c r="K36" s="35"/>
      <c r="L36" s="117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5" hidden="1" customHeight="1">
      <c r="A37" s="35"/>
      <c r="B37" s="40"/>
      <c r="C37" s="35"/>
      <c r="D37" s="35"/>
      <c r="E37" s="115" t="s">
        <v>50</v>
      </c>
      <c r="F37" s="131">
        <f>ROUND((SUM(BG104:BG810)),  2)</f>
        <v>0</v>
      </c>
      <c r="G37" s="35"/>
      <c r="H37" s="35"/>
      <c r="I37" s="132">
        <v>0.21</v>
      </c>
      <c r="J37" s="131">
        <f>0</f>
        <v>0</v>
      </c>
      <c r="K37" s="35"/>
      <c r="L37" s="117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14.45" hidden="1" customHeight="1">
      <c r="A38" s="35"/>
      <c r="B38" s="40"/>
      <c r="C38" s="35"/>
      <c r="D38" s="35"/>
      <c r="E38" s="115" t="s">
        <v>51</v>
      </c>
      <c r="F38" s="131">
        <f>ROUND((SUM(BH104:BH810)),  2)</f>
        <v>0</v>
      </c>
      <c r="G38" s="35"/>
      <c r="H38" s="35"/>
      <c r="I38" s="132">
        <v>0.15</v>
      </c>
      <c r="J38" s="131">
        <f>0</f>
        <v>0</v>
      </c>
      <c r="K38" s="35"/>
      <c r="L38" s="117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14.45" hidden="1" customHeight="1">
      <c r="A39" s="35"/>
      <c r="B39" s="40"/>
      <c r="C39" s="35"/>
      <c r="D39" s="35"/>
      <c r="E39" s="115" t="s">
        <v>52</v>
      </c>
      <c r="F39" s="131">
        <f>ROUND((SUM(BI104:BI810)),  2)</f>
        <v>0</v>
      </c>
      <c r="G39" s="35"/>
      <c r="H39" s="35"/>
      <c r="I39" s="132">
        <v>0</v>
      </c>
      <c r="J39" s="131">
        <f>0</f>
        <v>0</v>
      </c>
      <c r="K39" s="35"/>
      <c r="L39" s="117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6.95" customHeight="1">
      <c r="A40" s="35"/>
      <c r="B40" s="40"/>
      <c r="C40" s="35"/>
      <c r="D40" s="35"/>
      <c r="E40" s="35"/>
      <c r="F40" s="35"/>
      <c r="G40" s="35"/>
      <c r="H40" s="35"/>
      <c r="I40" s="116"/>
      <c r="J40" s="35"/>
      <c r="K40" s="35"/>
      <c r="L40" s="117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pans="1:31" s="2" customFormat="1" ht="25.35" customHeight="1">
      <c r="A41" s="35"/>
      <c r="B41" s="40"/>
      <c r="C41" s="133"/>
      <c r="D41" s="134" t="s">
        <v>53</v>
      </c>
      <c r="E41" s="135"/>
      <c r="F41" s="135"/>
      <c r="G41" s="136" t="s">
        <v>54</v>
      </c>
      <c r="H41" s="137" t="s">
        <v>55</v>
      </c>
      <c r="I41" s="138"/>
      <c r="J41" s="139">
        <f>SUM(J32:J39)</f>
        <v>0</v>
      </c>
      <c r="K41" s="140"/>
      <c r="L41" s="117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pans="1:31" s="2" customFormat="1" ht="14.45" customHeight="1">
      <c r="A42" s="35"/>
      <c r="B42" s="141"/>
      <c r="C42" s="142"/>
      <c r="D42" s="142"/>
      <c r="E42" s="142"/>
      <c r="F42" s="142"/>
      <c r="G42" s="142"/>
      <c r="H42" s="142"/>
      <c r="I42" s="143"/>
      <c r="J42" s="142"/>
      <c r="K42" s="142"/>
      <c r="L42" s="117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6" spans="1:31" s="2" customFormat="1" ht="6.95" hidden="1" customHeight="1">
      <c r="A46" s="35"/>
      <c r="B46" s="144"/>
      <c r="C46" s="145"/>
      <c r="D46" s="145"/>
      <c r="E46" s="145"/>
      <c r="F46" s="145"/>
      <c r="G46" s="145"/>
      <c r="H46" s="145"/>
      <c r="I46" s="146"/>
      <c r="J46" s="145"/>
      <c r="K46" s="145"/>
      <c r="L46" s="117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</row>
    <row r="47" spans="1:31" s="2" customFormat="1" ht="24.95" hidden="1" customHeight="1">
      <c r="A47" s="35"/>
      <c r="B47" s="36"/>
      <c r="C47" s="23" t="s">
        <v>104</v>
      </c>
      <c r="D47" s="37"/>
      <c r="E47" s="37"/>
      <c r="F47" s="37"/>
      <c r="G47" s="37"/>
      <c r="H47" s="37"/>
      <c r="I47" s="116"/>
      <c r="J47" s="37"/>
      <c r="K47" s="37"/>
      <c r="L47" s="117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</row>
    <row r="48" spans="1:31" s="2" customFormat="1" ht="6.95" hidden="1" customHeight="1">
      <c r="A48" s="35"/>
      <c r="B48" s="36"/>
      <c r="C48" s="37"/>
      <c r="D48" s="37"/>
      <c r="E48" s="37"/>
      <c r="F48" s="37"/>
      <c r="G48" s="37"/>
      <c r="H48" s="37"/>
      <c r="I48" s="116"/>
      <c r="J48" s="37"/>
      <c r="K48" s="37"/>
      <c r="L48" s="117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</row>
    <row r="49" spans="1:47" s="2" customFormat="1" ht="12" hidden="1" customHeight="1">
      <c r="A49" s="35"/>
      <c r="B49" s="36"/>
      <c r="C49" s="29" t="s">
        <v>16</v>
      </c>
      <c r="D49" s="37"/>
      <c r="E49" s="37"/>
      <c r="F49" s="37"/>
      <c r="G49" s="37"/>
      <c r="H49" s="37"/>
      <c r="I49" s="116"/>
      <c r="J49" s="37"/>
      <c r="K49" s="37"/>
      <c r="L49" s="117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</row>
    <row r="50" spans="1:47" s="2" customFormat="1" ht="16.5" hidden="1" customHeight="1">
      <c r="A50" s="35"/>
      <c r="B50" s="36"/>
      <c r="C50" s="37"/>
      <c r="D50" s="37"/>
      <c r="E50" s="311" t="str">
        <f>E7</f>
        <v>Údržba, opravy a odstraňování závad u SSZT HK 2020 - 2021</v>
      </c>
      <c r="F50" s="312"/>
      <c r="G50" s="312"/>
      <c r="H50" s="312"/>
      <c r="I50" s="116"/>
      <c r="J50" s="37"/>
      <c r="K50" s="37"/>
      <c r="L50" s="117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</row>
    <row r="51" spans="1:47" s="1" customFormat="1" ht="12" hidden="1" customHeight="1">
      <c r="B51" s="21"/>
      <c r="C51" s="29" t="s">
        <v>99</v>
      </c>
      <c r="D51" s="22"/>
      <c r="E51" s="22"/>
      <c r="F51" s="22"/>
      <c r="G51" s="22"/>
      <c r="H51" s="22"/>
      <c r="I51" s="109"/>
      <c r="J51" s="22"/>
      <c r="K51" s="22"/>
      <c r="L51" s="20"/>
    </row>
    <row r="52" spans="1:47" s="2" customFormat="1" ht="16.5" hidden="1" customHeight="1">
      <c r="A52" s="35"/>
      <c r="B52" s="36"/>
      <c r="C52" s="37"/>
      <c r="D52" s="37"/>
      <c r="E52" s="311" t="s">
        <v>100</v>
      </c>
      <c r="F52" s="313"/>
      <c r="G52" s="313"/>
      <c r="H52" s="313"/>
      <c r="I52" s="116"/>
      <c r="J52" s="37"/>
      <c r="K52" s="37"/>
      <c r="L52" s="117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</row>
    <row r="53" spans="1:47" s="2" customFormat="1" ht="12" hidden="1" customHeight="1">
      <c r="A53" s="35"/>
      <c r="B53" s="36"/>
      <c r="C53" s="29" t="s">
        <v>101</v>
      </c>
      <c r="D53" s="37"/>
      <c r="E53" s="37"/>
      <c r="F53" s="37"/>
      <c r="G53" s="37"/>
      <c r="H53" s="37"/>
      <c r="I53" s="116"/>
      <c r="J53" s="37"/>
      <c r="K53" s="37"/>
      <c r="L53" s="117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</row>
    <row r="54" spans="1:47" s="2" customFormat="1" ht="16.5" hidden="1" customHeight="1">
      <c r="A54" s="35"/>
      <c r="B54" s="36"/>
      <c r="C54" s="37"/>
      <c r="D54" s="37"/>
      <c r="E54" s="280" t="str">
        <f>E11</f>
        <v>PS_01 - Zab.zař.</v>
      </c>
      <c r="F54" s="313"/>
      <c r="G54" s="313"/>
      <c r="H54" s="313"/>
      <c r="I54" s="116"/>
      <c r="J54" s="37"/>
      <c r="K54" s="37"/>
      <c r="L54" s="117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</row>
    <row r="55" spans="1:47" s="2" customFormat="1" ht="6.95" hidden="1" customHeight="1">
      <c r="A55" s="35"/>
      <c r="B55" s="36"/>
      <c r="C55" s="37"/>
      <c r="D55" s="37"/>
      <c r="E55" s="37"/>
      <c r="F55" s="37"/>
      <c r="G55" s="37"/>
      <c r="H55" s="37"/>
      <c r="I55" s="116"/>
      <c r="J55" s="37"/>
      <c r="K55" s="37"/>
      <c r="L55" s="117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</row>
    <row r="56" spans="1:47" s="2" customFormat="1" ht="12" hidden="1" customHeight="1">
      <c r="A56" s="35"/>
      <c r="B56" s="36"/>
      <c r="C56" s="29" t="s">
        <v>22</v>
      </c>
      <c r="D56" s="37"/>
      <c r="E56" s="37"/>
      <c r="F56" s="27" t="str">
        <f>F14</f>
        <v>obvod SSZT HK</v>
      </c>
      <c r="G56" s="37"/>
      <c r="H56" s="37"/>
      <c r="I56" s="118" t="s">
        <v>24</v>
      </c>
      <c r="J56" s="60" t="str">
        <f>IF(J14="","",J14)</f>
        <v>11. 12. 2019</v>
      </c>
      <c r="K56" s="37"/>
      <c r="L56" s="117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</row>
    <row r="57" spans="1:47" s="2" customFormat="1" ht="6.95" hidden="1" customHeight="1">
      <c r="A57" s="35"/>
      <c r="B57" s="36"/>
      <c r="C57" s="37"/>
      <c r="D57" s="37"/>
      <c r="E57" s="37"/>
      <c r="F57" s="37"/>
      <c r="G57" s="37"/>
      <c r="H57" s="37"/>
      <c r="I57" s="116"/>
      <c r="J57" s="37"/>
      <c r="K57" s="37"/>
      <c r="L57" s="117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</row>
    <row r="58" spans="1:47" s="2" customFormat="1" ht="15.2" hidden="1" customHeight="1">
      <c r="A58" s="35"/>
      <c r="B58" s="36"/>
      <c r="C58" s="29" t="s">
        <v>30</v>
      </c>
      <c r="D58" s="37"/>
      <c r="E58" s="37"/>
      <c r="F58" s="27" t="str">
        <f>E17</f>
        <v xml:space="preserve"> </v>
      </c>
      <c r="G58" s="37"/>
      <c r="H58" s="37"/>
      <c r="I58" s="118" t="s">
        <v>38</v>
      </c>
      <c r="J58" s="33" t="str">
        <f>E23</f>
        <v xml:space="preserve"> </v>
      </c>
      <c r="K58" s="37"/>
      <c r="L58" s="117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</row>
    <row r="59" spans="1:47" s="2" customFormat="1" ht="15.2" hidden="1" customHeight="1">
      <c r="A59" s="35"/>
      <c r="B59" s="36"/>
      <c r="C59" s="29" t="s">
        <v>36</v>
      </c>
      <c r="D59" s="37"/>
      <c r="E59" s="37"/>
      <c r="F59" s="27" t="str">
        <f>IF(E20="","",E20)</f>
        <v>Vyplň údaj</v>
      </c>
      <c r="G59" s="37"/>
      <c r="H59" s="37"/>
      <c r="I59" s="118" t="s">
        <v>40</v>
      </c>
      <c r="J59" s="33" t="str">
        <f>E26</f>
        <v>Lukáš Jiroudek</v>
      </c>
      <c r="K59" s="37"/>
      <c r="L59" s="117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</row>
    <row r="60" spans="1:47" s="2" customFormat="1" ht="10.35" hidden="1" customHeight="1">
      <c r="A60" s="35"/>
      <c r="B60" s="36"/>
      <c r="C60" s="37"/>
      <c r="D60" s="37"/>
      <c r="E60" s="37"/>
      <c r="F60" s="37"/>
      <c r="G60" s="37"/>
      <c r="H60" s="37"/>
      <c r="I60" s="116"/>
      <c r="J60" s="37"/>
      <c r="K60" s="37"/>
      <c r="L60" s="117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</row>
    <row r="61" spans="1:47" s="2" customFormat="1" ht="29.25" hidden="1" customHeight="1">
      <c r="A61" s="35"/>
      <c r="B61" s="36"/>
      <c r="C61" s="147" t="s">
        <v>105</v>
      </c>
      <c r="D61" s="148"/>
      <c r="E61" s="148"/>
      <c r="F61" s="148"/>
      <c r="G61" s="148"/>
      <c r="H61" s="148"/>
      <c r="I61" s="149"/>
      <c r="J61" s="150" t="s">
        <v>106</v>
      </c>
      <c r="K61" s="148"/>
      <c r="L61" s="117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spans="1:47" s="2" customFormat="1" ht="10.35" hidden="1" customHeight="1">
      <c r="A62" s="35"/>
      <c r="B62" s="36"/>
      <c r="C62" s="37"/>
      <c r="D62" s="37"/>
      <c r="E62" s="37"/>
      <c r="F62" s="37"/>
      <c r="G62" s="37"/>
      <c r="H62" s="37"/>
      <c r="I62" s="116"/>
      <c r="J62" s="37"/>
      <c r="K62" s="37"/>
      <c r="L62" s="117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</row>
    <row r="63" spans="1:47" s="2" customFormat="1" ht="22.9" hidden="1" customHeight="1">
      <c r="A63" s="35"/>
      <c r="B63" s="36"/>
      <c r="C63" s="151" t="s">
        <v>75</v>
      </c>
      <c r="D63" s="37"/>
      <c r="E63" s="37"/>
      <c r="F63" s="37"/>
      <c r="G63" s="37"/>
      <c r="H63" s="37"/>
      <c r="I63" s="116"/>
      <c r="J63" s="78">
        <f>J104</f>
        <v>0</v>
      </c>
      <c r="K63" s="37"/>
      <c r="L63" s="117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U63" s="17" t="s">
        <v>107</v>
      </c>
    </row>
    <row r="64" spans="1:47" s="9" customFormat="1" ht="24.95" hidden="1" customHeight="1">
      <c r="B64" s="152"/>
      <c r="C64" s="153"/>
      <c r="D64" s="154" t="s">
        <v>108</v>
      </c>
      <c r="E64" s="155"/>
      <c r="F64" s="155"/>
      <c r="G64" s="155"/>
      <c r="H64" s="155"/>
      <c r="I64" s="156"/>
      <c r="J64" s="157">
        <f>J105</f>
        <v>0</v>
      </c>
      <c r="K64" s="153"/>
      <c r="L64" s="158"/>
    </row>
    <row r="65" spans="2:12" s="9" customFormat="1" ht="24.95" hidden="1" customHeight="1">
      <c r="B65" s="152"/>
      <c r="C65" s="153"/>
      <c r="D65" s="154" t="s">
        <v>109</v>
      </c>
      <c r="E65" s="155"/>
      <c r="F65" s="155"/>
      <c r="G65" s="155"/>
      <c r="H65" s="155"/>
      <c r="I65" s="156"/>
      <c r="J65" s="157">
        <f>J154</f>
        <v>0</v>
      </c>
      <c r="K65" s="153"/>
      <c r="L65" s="158"/>
    </row>
    <row r="66" spans="2:12" s="10" customFormat="1" ht="19.899999999999999" hidden="1" customHeight="1">
      <c r="B66" s="159"/>
      <c r="C66" s="98"/>
      <c r="D66" s="160" t="s">
        <v>110</v>
      </c>
      <c r="E66" s="161"/>
      <c r="F66" s="161"/>
      <c r="G66" s="161"/>
      <c r="H66" s="161"/>
      <c r="I66" s="162"/>
      <c r="J66" s="163">
        <f>J159</f>
        <v>0</v>
      </c>
      <c r="K66" s="98"/>
      <c r="L66" s="164"/>
    </row>
    <row r="67" spans="2:12" s="9" customFormat="1" ht="24.95" hidden="1" customHeight="1">
      <c r="B67" s="152"/>
      <c r="C67" s="153"/>
      <c r="D67" s="154" t="s">
        <v>111</v>
      </c>
      <c r="E67" s="155"/>
      <c r="F67" s="155"/>
      <c r="G67" s="155"/>
      <c r="H67" s="155"/>
      <c r="I67" s="156"/>
      <c r="J67" s="157">
        <f>J167</f>
        <v>0</v>
      </c>
      <c r="K67" s="153"/>
      <c r="L67" s="158"/>
    </row>
    <row r="68" spans="2:12" s="10" customFormat="1" ht="19.899999999999999" hidden="1" customHeight="1">
      <c r="B68" s="159"/>
      <c r="C68" s="98"/>
      <c r="D68" s="160" t="s">
        <v>112</v>
      </c>
      <c r="E68" s="161"/>
      <c r="F68" s="161"/>
      <c r="G68" s="161"/>
      <c r="H68" s="161"/>
      <c r="I68" s="162"/>
      <c r="J68" s="163">
        <f>J168</f>
        <v>0</v>
      </c>
      <c r="K68" s="98"/>
      <c r="L68" s="164"/>
    </row>
    <row r="69" spans="2:12" s="10" customFormat="1" ht="19.899999999999999" hidden="1" customHeight="1">
      <c r="B69" s="159"/>
      <c r="C69" s="98"/>
      <c r="D69" s="160" t="s">
        <v>113</v>
      </c>
      <c r="E69" s="161"/>
      <c r="F69" s="161"/>
      <c r="G69" s="161"/>
      <c r="H69" s="161"/>
      <c r="I69" s="162"/>
      <c r="J69" s="163">
        <f>J199</f>
        <v>0</v>
      </c>
      <c r="K69" s="98"/>
      <c r="L69" s="164"/>
    </row>
    <row r="70" spans="2:12" s="9" customFormat="1" ht="24.95" hidden="1" customHeight="1">
      <c r="B70" s="152"/>
      <c r="C70" s="153"/>
      <c r="D70" s="154" t="s">
        <v>114</v>
      </c>
      <c r="E70" s="155"/>
      <c r="F70" s="155"/>
      <c r="G70" s="155"/>
      <c r="H70" s="155"/>
      <c r="I70" s="156"/>
      <c r="J70" s="157">
        <f>J227</f>
        <v>0</v>
      </c>
      <c r="K70" s="153"/>
      <c r="L70" s="158"/>
    </row>
    <row r="71" spans="2:12" s="9" customFormat="1" ht="24.95" hidden="1" customHeight="1">
      <c r="B71" s="152"/>
      <c r="C71" s="153"/>
      <c r="D71" s="154" t="s">
        <v>115</v>
      </c>
      <c r="E71" s="155"/>
      <c r="F71" s="155"/>
      <c r="G71" s="155"/>
      <c r="H71" s="155"/>
      <c r="I71" s="156"/>
      <c r="J71" s="157">
        <f>J256</f>
        <v>0</v>
      </c>
      <c r="K71" s="153"/>
      <c r="L71" s="158"/>
    </row>
    <row r="72" spans="2:12" s="9" customFormat="1" ht="24.95" hidden="1" customHeight="1">
      <c r="B72" s="152"/>
      <c r="C72" s="153"/>
      <c r="D72" s="154" t="s">
        <v>116</v>
      </c>
      <c r="E72" s="155"/>
      <c r="F72" s="155"/>
      <c r="G72" s="155"/>
      <c r="H72" s="155"/>
      <c r="I72" s="156"/>
      <c r="J72" s="157">
        <f>J281</f>
        <v>0</v>
      </c>
      <c r="K72" s="153"/>
      <c r="L72" s="158"/>
    </row>
    <row r="73" spans="2:12" s="9" customFormat="1" ht="24.95" hidden="1" customHeight="1">
      <c r="B73" s="152"/>
      <c r="C73" s="153"/>
      <c r="D73" s="154" t="s">
        <v>117</v>
      </c>
      <c r="E73" s="155"/>
      <c r="F73" s="155"/>
      <c r="G73" s="155"/>
      <c r="H73" s="155"/>
      <c r="I73" s="156"/>
      <c r="J73" s="157">
        <f>J294</f>
        <v>0</v>
      </c>
      <c r="K73" s="153"/>
      <c r="L73" s="158"/>
    </row>
    <row r="74" spans="2:12" s="9" customFormat="1" ht="24.95" hidden="1" customHeight="1">
      <c r="B74" s="152"/>
      <c r="C74" s="153"/>
      <c r="D74" s="154" t="s">
        <v>118</v>
      </c>
      <c r="E74" s="155"/>
      <c r="F74" s="155"/>
      <c r="G74" s="155"/>
      <c r="H74" s="155"/>
      <c r="I74" s="156"/>
      <c r="J74" s="157">
        <f>J299</f>
        <v>0</v>
      </c>
      <c r="K74" s="153"/>
      <c r="L74" s="158"/>
    </row>
    <row r="75" spans="2:12" s="10" customFormat="1" ht="19.899999999999999" hidden="1" customHeight="1">
      <c r="B75" s="159"/>
      <c r="C75" s="98"/>
      <c r="D75" s="160" t="s">
        <v>119</v>
      </c>
      <c r="E75" s="161"/>
      <c r="F75" s="161"/>
      <c r="G75" s="161"/>
      <c r="H75" s="161"/>
      <c r="I75" s="162"/>
      <c r="J75" s="163">
        <f>J318</f>
        <v>0</v>
      </c>
      <c r="K75" s="98"/>
      <c r="L75" s="164"/>
    </row>
    <row r="76" spans="2:12" s="10" customFormat="1" ht="14.85" hidden="1" customHeight="1">
      <c r="B76" s="159"/>
      <c r="C76" s="98"/>
      <c r="D76" s="160" t="s">
        <v>120</v>
      </c>
      <c r="E76" s="161"/>
      <c r="F76" s="161"/>
      <c r="G76" s="161"/>
      <c r="H76" s="161"/>
      <c r="I76" s="162"/>
      <c r="J76" s="163">
        <f>J320</f>
        <v>0</v>
      </c>
      <c r="K76" s="98"/>
      <c r="L76" s="164"/>
    </row>
    <row r="77" spans="2:12" s="10" customFormat="1" ht="14.85" hidden="1" customHeight="1">
      <c r="B77" s="159"/>
      <c r="C77" s="98"/>
      <c r="D77" s="160" t="s">
        <v>121</v>
      </c>
      <c r="E77" s="161"/>
      <c r="F77" s="161"/>
      <c r="G77" s="161"/>
      <c r="H77" s="161"/>
      <c r="I77" s="162"/>
      <c r="J77" s="163">
        <f>J345</f>
        <v>0</v>
      </c>
      <c r="K77" s="98"/>
      <c r="L77" s="164"/>
    </row>
    <row r="78" spans="2:12" s="9" customFormat="1" ht="24.95" hidden="1" customHeight="1">
      <c r="B78" s="152"/>
      <c r="C78" s="153"/>
      <c r="D78" s="154" t="s">
        <v>122</v>
      </c>
      <c r="E78" s="155"/>
      <c r="F78" s="155"/>
      <c r="G78" s="155"/>
      <c r="H78" s="155"/>
      <c r="I78" s="156"/>
      <c r="J78" s="157">
        <f>J348</f>
        <v>0</v>
      </c>
      <c r="K78" s="153"/>
      <c r="L78" s="158"/>
    </row>
    <row r="79" spans="2:12" s="9" customFormat="1" ht="24.95" hidden="1" customHeight="1">
      <c r="B79" s="152"/>
      <c r="C79" s="153"/>
      <c r="D79" s="154" t="s">
        <v>123</v>
      </c>
      <c r="E79" s="155"/>
      <c r="F79" s="155"/>
      <c r="G79" s="155"/>
      <c r="H79" s="155"/>
      <c r="I79" s="156"/>
      <c r="J79" s="157">
        <f>J350</f>
        <v>0</v>
      </c>
      <c r="K79" s="153"/>
      <c r="L79" s="158"/>
    </row>
    <row r="80" spans="2:12" s="9" customFormat="1" ht="24.95" hidden="1" customHeight="1">
      <c r="B80" s="152"/>
      <c r="C80" s="153"/>
      <c r="D80" s="154" t="s">
        <v>124</v>
      </c>
      <c r="E80" s="155"/>
      <c r="F80" s="155"/>
      <c r="G80" s="155"/>
      <c r="H80" s="155"/>
      <c r="I80" s="156"/>
      <c r="J80" s="157">
        <f>J367</f>
        <v>0</v>
      </c>
      <c r="K80" s="153"/>
      <c r="L80" s="158"/>
    </row>
    <row r="81" spans="1:31" s="10" customFormat="1" ht="19.899999999999999" hidden="1" customHeight="1">
      <c r="B81" s="159"/>
      <c r="C81" s="98"/>
      <c r="D81" s="160" t="s">
        <v>125</v>
      </c>
      <c r="E81" s="161"/>
      <c r="F81" s="161"/>
      <c r="G81" s="161"/>
      <c r="H81" s="161"/>
      <c r="I81" s="162"/>
      <c r="J81" s="163">
        <f>J370</f>
        <v>0</v>
      </c>
      <c r="K81" s="98"/>
      <c r="L81" s="164"/>
    </row>
    <row r="82" spans="1:31" s="9" customFormat="1" ht="24.95" hidden="1" customHeight="1">
      <c r="B82" s="152"/>
      <c r="C82" s="153"/>
      <c r="D82" s="154" t="s">
        <v>126</v>
      </c>
      <c r="E82" s="155"/>
      <c r="F82" s="155"/>
      <c r="G82" s="155"/>
      <c r="H82" s="155"/>
      <c r="I82" s="156"/>
      <c r="J82" s="157">
        <f>J395</f>
        <v>0</v>
      </c>
      <c r="K82" s="153"/>
      <c r="L82" s="158"/>
    </row>
    <row r="83" spans="1:31" s="2" customFormat="1" ht="21.75" hidden="1" customHeight="1">
      <c r="A83" s="35"/>
      <c r="B83" s="36"/>
      <c r="C83" s="37"/>
      <c r="D83" s="37"/>
      <c r="E83" s="37"/>
      <c r="F83" s="37"/>
      <c r="G83" s="37"/>
      <c r="H83" s="37"/>
      <c r="I83" s="116"/>
      <c r="J83" s="37"/>
      <c r="K83" s="37"/>
      <c r="L83" s="117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pans="1:31" s="2" customFormat="1" ht="6.95" hidden="1" customHeight="1">
      <c r="A84" s="35"/>
      <c r="B84" s="48"/>
      <c r="C84" s="49"/>
      <c r="D84" s="49"/>
      <c r="E84" s="49"/>
      <c r="F84" s="49"/>
      <c r="G84" s="49"/>
      <c r="H84" s="49"/>
      <c r="I84" s="143"/>
      <c r="J84" s="49"/>
      <c r="K84" s="49"/>
      <c r="L84" s="117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pans="1:31" ht="11.25" hidden="1"/>
    <row r="86" spans="1:31" ht="11.25" hidden="1"/>
    <row r="87" spans="1:31" ht="11.25" hidden="1"/>
    <row r="88" spans="1:31" s="2" customFormat="1" ht="6.95" customHeight="1">
      <c r="A88" s="35"/>
      <c r="B88" s="50"/>
      <c r="C88" s="51"/>
      <c r="D88" s="51"/>
      <c r="E88" s="51"/>
      <c r="F88" s="51"/>
      <c r="G88" s="51"/>
      <c r="H88" s="51"/>
      <c r="I88" s="146"/>
      <c r="J88" s="51"/>
      <c r="K88" s="51"/>
      <c r="L88" s="117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pans="1:31" s="2" customFormat="1" ht="24.95" customHeight="1">
      <c r="A89" s="35"/>
      <c r="B89" s="36"/>
      <c r="C89" s="23" t="s">
        <v>127</v>
      </c>
      <c r="D89" s="37"/>
      <c r="E89" s="37"/>
      <c r="F89" s="37"/>
      <c r="G89" s="37"/>
      <c r="H89" s="37"/>
      <c r="I89" s="116"/>
      <c r="J89" s="37"/>
      <c r="K89" s="37"/>
      <c r="L89" s="117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pans="1:31" s="2" customFormat="1" ht="6.95" customHeight="1">
      <c r="A90" s="35"/>
      <c r="B90" s="36"/>
      <c r="C90" s="37"/>
      <c r="D90" s="37"/>
      <c r="E90" s="37"/>
      <c r="F90" s="37"/>
      <c r="G90" s="37"/>
      <c r="H90" s="37"/>
      <c r="I90" s="116"/>
      <c r="J90" s="37"/>
      <c r="K90" s="37"/>
      <c r="L90" s="117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pans="1:31" s="2" customFormat="1" ht="12" customHeight="1">
      <c r="A91" s="35"/>
      <c r="B91" s="36"/>
      <c r="C91" s="29" t="s">
        <v>16</v>
      </c>
      <c r="D91" s="37"/>
      <c r="E91" s="37"/>
      <c r="F91" s="37"/>
      <c r="G91" s="37"/>
      <c r="H91" s="37"/>
      <c r="I91" s="116"/>
      <c r="J91" s="37"/>
      <c r="K91" s="37"/>
      <c r="L91" s="117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pans="1:31" s="2" customFormat="1" ht="16.5" customHeight="1">
      <c r="A92" s="35"/>
      <c r="B92" s="36"/>
      <c r="C92" s="37"/>
      <c r="D92" s="37"/>
      <c r="E92" s="311" t="str">
        <f>E7</f>
        <v>Údržba, opravy a odstraňování závad u SSZT HK 2020 - 2021</v>
      </c>
      <c r="F92" s="312"/>
      <c r="G92" s="312"/>
      <c r="H92" s="312"/>
      <c r="I92" s="116"/>
      <c r="J92" s="37"/>
      <c r="K92" s="37"/>
      <c r="L92" s="117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pans="1:31" s="1" customFormat="1" ht="12" customHeight="1">
      <c r="B93" s="21"/>
      <c r="C93" s="29" t="s">
        <v>99</v>
      </c>
      <c r="D93" s="22"/>
      <c r="E93" s="22"/>
      <c r="F93" s="22"/>
      <c r="G93" s="22"/>
      <c r="H93" s="22"/>
      <c r="I93" s="109"/>
      <c r="J93" s="22"/>
      <c r="K93" s="22"/>
      <c r="L93" s="20"/>
    </row>
    <row r="94" spans="1:31" s="2" customFormat="1" ht="16.5" customHeight="1">
      <c r="A94" s="35"/>
      <c r="B94" s="36"/>
      <c r="C94" s="37"/>
      <c r="D94" s="37"/>
      <c r="E94" s="311" t="s">
        <v>100</v>
      </c>
      <c r="F94" s="313"/>
      <c r="G94" s="313"/>
      <c r="H94" s="313"/>
      <c r="I94" s="116"/>
      <c r="J94" s="37"/>
      <c r="K94" s="37"/>
      <c r="L94" s="117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pans="1:31" s="2" customFormat="1" ht="12" customHeight="1">
      <c r="A95" s="35"/>
      <c r="B95" s="36"/>
      <c r="C95" s="29" t="s">
        <v>101</v>
      </c>
      <c r="D95" s="37"/>
      <c r="E95" s="37"/>
      <c r="F95" s="37"/>
      <c r="G95" s="37"/>
      <c r="H95" s="37"/>
      <c r="I95" s="116"/>
      <c r="J95" s="37"/>
      <c r="K95" s="37"/>
      <c r="L95" s="117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pans="1:31" s="2" customFormat="1" ht="16.5" customHeight="1">
      <c r="A96" s="35"/>
      <c r="B96" s="36"/>
      <c r="C96" s="37"/>
      <c r="D96" s="37"/>
      <c r="E96" s="280" t="str">
        <f>E11</f>
        <v>PS_01 - Zab.zař.</v>
      </c>
      <c r="F96" s="313"/>
      <c r="G96" s="313"/>
      <c r="H96" s="313"/>
      <c r="I96" s="116"/>
      <c r="J96" s="37"/>
      <c r="K96" s="37"/>
      <c r="L96" s="117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spans="1:65" s="2" customFormat="1" ht="6.95" customHeight="1">
      <c r="A97" s="35"/>
      <c r="B97" s="36"/>
      <c r="C97" s="37"/>
      <c r="D97" s="37"/>
      <c r="E97" s="37"/>
      <c r="F97" s="37"/>
      <c r="G97" s="37"/>
      <c r="H97" s="37"/>
      <c r="I97" s="116"/>
      <c r="J97" s="37"/>
      <c r="K97" s="37"/>
      <c r="L97" s="117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spans="1:65" s="2" customFormat="1" ht="12" customHeight="1">
      <c r="A98" s="35"/>
      <c r="B98" s="36"/>
      <c r="C98" s="29" t="s">
        <v>22</v>
      </c>
      <c r="D98" s="37"/>
      <c r="E98" s="37"/>
      <c r="F98" s="27" t="str">
        <f>F14</f>
        <v>obvod SSZT HK</v>
      </c>
      <c r="G98" s="37"/>
      <c r="H98" s="37"/>
      <c r="I98" s="118" t="s">
        <v>24</v>
      </c>
      <c r="J98" s="60" t="str">
        <f>IF(J14="","",J14)</f>
        <v>11. 12. 2019</v>
      </c>
      <c r="K98" s="37"/>
      <c r="L98" s="117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</row>
    <row r="99" spans="1:65" s="2" customFormat="1" ht="6.95" customHeight="1">
      <c r="A99" s="35"/>
      <c r="B99" s="36"/>
      <c r="C99" s="37"/>
      <c r="D99" s="37"/>
      <c r="E99" s="37"/>
      <c r="F99" s="37"/>
      <c r="G99" s="37"/>
      <c r="H99" s="37"/>
      <c r="I99" s="116"/>
      <c r="J99" s="37"/>
      <c r="K99" s="37"/>
      <c r="L99" s="117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</row>
    <row r="100" spans="1:65" s="2" customFormat="1" ht="15.2" customHeight="1">
      <c r="A100" s="35"/>
      <c r="B100" s="36"/>
      <c r="C100" s="29" t="s">
        <v>30</v>
      </c>
      <c r="D100" s="37"/>
      <c r="E100" s="37"/>
      <c r="F100" s="27" t="str">
        <f>E17</f>
        <v xml:space="preserve"> </v>
      </c>
      <c r="G100" s="37"/>
      <c r="H100" s="37"/>
      <c r="I100" s="118" t="s">
        <v>38</v>
      </c>
      <c r="J100" s="33" t="str">
        <f>E23</f>
        <v xml:space="preserve"> </v>
      </c>
      <c r="K100" s="37"/>
      <c r="L100" s="117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</row>
    <row r="101" spans="1:65" s="2" customFormat="1" ht="15.2" customHeight="1">
      <c r="A101" s="35"/>
      <c r="B101" s="36"/>
      <c r="C101" s="29" t="s">
        <v>36</v>
      </c>
      <c r="D101" s="37"/>
      <c r="E101" s="37"/>
      <c r="F101" s="27" t="str">
        <f>IF(E20="","",E20)</f>
        <v>Vyplň údaj</v>
      </c>
      <c r="G101" s="37"/>
      <c r="H101" s="37"/>
      <c r="I101" s="118" t="s">
        <v>40</v>
      </c>
      <c r="J101" s="33" t="str">
        <f>E26</f>
        <v>Lukáš Jiroudek</v>
      </c>
      <c r="K101" s="37"/>
      <c r="L101" s="117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</row>
    <row r="102" spans="1:65" s="2" customFormat="1" ht="10.35" customHeight="1">
      <c r="A102" s="35"/>
      <c r="B102" s="36"/>
      <c r="C102" s="37"/>
      <c r="D102" s="37"/>
      <c r="E102" s="37"/>
      <c r="F102" s="37"/>
      <c r="G102" s="37"/>
      <c r="H102" s="37"/>
      <c r="I102" s="116"/>
      <c r="J102" s="37"/>
      <c r="K102" s="37"/>
      <c r="L102" s="117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</row>
    <row r="103" spans="1:65" s="11" customFormat="1" ht="29.25" customHeight="1">
      <c r="A103" s="165"/>
      <c r="B103" s="166"/>
      <c r="C103" s="167" t="s">
        <v>128</v>
      </c>
      <c r="D103" s="168" t="s">
        <v>62</v>
      </c>
      <c r="E103" s="168" t="s">
        <v>58</v>
      </c>
      <c r="F103" s="168" t="s">
        <v>59</v>
      </c>
      <c r="G103" s="168" t="s">
        <v>129</v>
      </c>
      <c r="H103" s="168" t="s">
        <v>130</v>
      </c>
      <c r="I103" s="169" t="s">
        <v>131</v>
      </c>
      <c r="J103" s="168" t="s">
        <v>106</v>
      </c>
      <c r="K103" s="170" t="s">
        <v>132</v>
      </c>
      <c r="L103" s="171"/>
      <c r="M103" s="69" t="s">
        <v>32</v>
      </c>
      <c r="N103" s="70" t="s">
        <v>47</v>
      </c>
      <c r="O103" s="70" t="s">
        <v>133</v>
      </c>
      <c r="P103" s="70" t="s">
        <v>134</v>
      </c>
      <c r="Q103" s="70" t="s">
        <v>135</v>
      </c>
      <c r="R103" s="70" t="s">
        <v>136</v>
      </c>
      <c r="S103" s="70" t="s">
        <v>137</v>
      </c>
      <c r="T103" s="71" t="s">
        <v>138</v>
      </c>
      <c r="U103" s="165"/>
      <c r="V103" s="165"/>
      <c r="W103" s="165"/>
      <c r="X103" s="165"/>
      <c r="Y103" s="165"/>
      <c r="Z103" s="165"/>
      <c r="AA103" s="165"/>
      <c r="AB103" s="165"/>
      <c r="AC103" s="165"/>
      <c r="AD103" s="165"/>
      <c r="AE103" s="165"/>
    </row>
    <row r="104" spans="1:65" s="2" customFormat="1" ht="22.9" customHeight="1">
      <c r="A104" s="35"/>
      <c r="B104" s="36"/>
      <c r="C104" s="76" t="s">
        <v>139</v>
      </c>
      <c r="D104" s="37"/>
      <c r="E104" s="37"/>
      <c r="F104" s="37"/>
      <c r="G104" s="37"/>
      <c r="H104" s="37"/>
      <c r="I104" s="116"/>
      <c r="J104" s="172">
        <f>BK104</f>
        <v>0</v>
      </c>
      <c r="K104" s="37"/>
      <c r="L104" s="40"/>
      <c r="M104" s="72"/>
      <c r="N104" s="173"/>
      <c r="O104" s="73"/>
      <c r="P104" s="174">
        <f>P105+P154+P167+P227+P256+P281+P294+P299+P348+P350+P367+P395</f>
        <v>0</v>
      </c>
      <c r="Q104" s="73"/>
      <c r="R104" s="174">
        <f>R105+R154+R167+R227+R256+R281+R294+R299+R348+R350+R367+R395</f>
        <v>12.194000000000001</v>
      </c>
      <c r="S104" s="73"/>
      <c r="T104" s="175">
        <f>T105+T154+T167+T227+T256+T281+T294+T299+T348+T350+T367+T395</f>
        <v>0</v>
      </c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T104" s="17" t="s">
        <v>76</v>
      </c>
      <c r="AU104" s="17" t="s">
        <v>107</v>
      </c>
      <c r="BK104" s="176">
        <f>BK105+BK154+BK167+BK227+BK256+BK281+BK294+BK299+BK348+BK350+BK367+BK395</f>
        <v>0</v>
      </c>
    </row>
    <row r="105" spans="1:65" s="12" customFormat="1" ht="25.9" customHeight="1">
      <c r="B105" s="177"/>
      <c r="C105" s="178"/>
      <c r="D105" s="179" t="s">
        <v>76</v>
      </c>
      <c r="E105" s="180" t="s">
        <v>140</v>
      </c>
      <c r="F105" s="180" t="s">
        <v>141</v>
      </c>
      <c r="G105" s="178"/>
      <c r="H105" s="178"/>
      <c r="I105" s="181"/>
      <c r="J105" s="182">
        <f>BK105</f>
        <v>0</v>
      </c>
      <c r="K105" s="178"/>
      <c r="L105" s="183"/>
      <c r="M105" s="184"/>
      <c r="N105" s="185"/>
      <c r="O105" s="185"/>
      <c r="P105" s="186">
        <f>SUM(P106:P153)</f>
        <v>0</v>
      </c>
      <c r="Q105" s="185"/>
      <c r="R105" s="186">
        <f>SUM(R106:R153)</f>
        <v>0</v>
      </c>
      <c r="S105" s="185"/>
      <c r="T105" s="187">
        <f>SUM(T106:T153)</f>
        <v>0</v>
      </c>
      <c r="AR105" s="188" t="s">
        <v>84</v>
      </c>
      <c r="AT105" s="189" t="s">
        <v>76</v>
      </c>
      <c r="AU105" s="189" t="s">
        <v>77</v>
      </c>
      <c r="AY105" s="188" t="s">
        <v>142</v>
      </c>
      <c r="BK105" s="190">
        <f>SUM(BK106:BK153)</f>
        <v>0</v>
      </c>
    </row>
    <row r="106" spans="1:65" s="2" customFormat="1" ht="24" customHeight="1">
      <c r="A106" s="35"/>
      <c r="B106" s="36"/>
      <c r="C106" s="191" t="s">
        <v>84</v>
      </c>
      <c r="D106" s="191" t="s">
        <v>143</v>
      </c>
      <c r="E106" s="192" t="s">
        <v>144</v>
      </c>
      <c r="F106" s="193" t="s">
        <v>145</v>
      </c>
      <c r="G106" s="194" t="s">
        <v>146</v>
      </c>
      <c r="H106" s="195">
        <v>1</v>
      </c>
      <c r="I106" s="196"/>
      <c r="J106" s="197">
        <f>ROUND(I106*H106,2)</f>
        <v>0</v>
      </c>
      <c r="K106" s="193" t="s">
        <v>147</v>
      </c>
      <c r="L106" s="40"/>
      <c r="M106" s="198" t="s">
        <v>32</v>
      </c>
      <c r="N106" s="199" t="s">
        <v>48</v>
      </c>
      <c r="O106" s="65"/>
      <c r="P106" s="200">
        <f>O106*H106</f>
        <v>0</v>
      </c>
      <c r="Q106" s="200">
        <v>0</v>
      </c>
      <c r="R106" s="200">
        <f>Q106*H106</f>
        <v>0</v>
      </c>
      <c r="S106" s="200">
        <v>0</v>
      </c>
      <c r="T106" s="201">
        <f>S106*H106</f>
        <v>0</v>
      </c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R106" s="202" t="s">
        <v>84</v>
      </c>
      <c r="AT106" s="202" t="s">
        <v>143</v>
      </c>
      <c r="AU106" s="202" t="s">
        <v>84</v>
      </c>
      <c r="AY106" s="17" t="s">
        <v>142</v>
      </c>
      <c r="BE106" s="203">
        <f>IF(N106="základní",J106,0)</f>
        <v>0</v>
      </c>
      <c r="BF106" s="203">
        <f>IF(N106="snížená",J106,0)</f>
        <v>0</v>
      </c>
      <c r="BG106" s="203">
        <f>IF(N106="zákl. přenesená",J106,0)</f>
        <v>0</v>
      </c>
      <c r="BH106" s="203">
        <f>IF(N106="sníž. přenesená",J106,0)</f>
        <v>0</v>
      </c>
      <c r="BI106" s="203">
        <f>IF(N106="nulová",J106,0)</f>
        <v>0</v>
      </c>
      <c r="BJ106" s="17" t="s">
        <v>84</v>
      </c>
      <c r="BK106" s="203">
        <f>ROUND(I106*H106,2)</f>
        <v>0</v>
      </c>
      <c r="BL106" s="17" t="s">
        <v>84</v>
      </c>
      <c r="BM106" s="202" t="s">
        <v>148</v>
      </c>
    </row>
    <row r="107" spans="1:65" s="2" customFormat="1" ht="19.5">
      <c r="A107" s="35"/>
      <c r="B107" s="36"/>
      <c r="C107" s="37"/>
      <c r="D107" s="204" t="s">
        <v>149</v>
      </c>
      <c r="E107" s="37"/>
      <c r="F107" s="205" t="s">
        <v>150</v>
      </c>
      <c r="G107" s="37"/>
      <c r="H107" s="37"/>
      <c r="I107" s="116"/>
      <c r="J107" s="37"/>
      <c r="K107" s="37"/>
      <c r="L107" s="40"/>
      <c r="M107" s="206"/>
      <c r="N107" s="207"/>
      <c r="O107" s="65"/>
      <c r="P107" s="65"/>
      <c r="Q107" s="65"/>
      <c r="R107" s="65"/>
      <c r="S107" s="65"/>
      <c r="T107" s="66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T107" s="17" t="s">
        <v>149</v>
      </c>
      <c r="AU107" s="17" t="s">
        <v>84</v>
      </c>
    </row>
    <row r="108" spans="1:65" s="2" customFormat="1" ht="24" customHeight="1">
      <c r="A108" s="35"/>
      <c r="B108" s="36"/>
      <c r="C108" s="191" t="s">
        <v>86</v>
      </c>
      <c r="D108" s="191" t="s">
        <v>143</v>
      </c>
      <c r="E108" s="192" t="s">
        <v>151</v>
      </c>
      <c r="F108" s="193" t="s">
        <v>152</v>
      </c>
      <c r="G108" s="194" t="s">
        <v>146</v>
      </c>
      <c r="H108" s="195">
        <v>3</v>
      </c>
      <c r="I108" s="196"/>
      <c r="J108" s="197">
        <f t="shared" ref="J108:J153" si="0">ROUND(I108*H108,2)</f>
        <v>0</v>
      </c>
      <c r="K108" s="193" t="s">
        <v>147</v>
      </c>
      <c r="L108" s="40"/>
      <c r="M108" s="198" t="s">
        <v>32</v>
      </c>
      <c r="N108" s="199" t="s">
        <v>48</v>
      </c>
      <c r="O108" s="65"/>
      <c r="P108" s="200">
        <f t="shared" ref="P108:P153" si="1">O108*H108</f>
        <v>0</v>
      </c>
      <c r="Q108" s="200">
        <v>0</v>
      </c>
      <c r="R108" s="200">
        <f t="shared" ref="R108:R153" si="2">Q108*H108</f>
        <v>0</v>
      </c>
      <c r="S108" s="200">
        <v>0</v>
      </c>
      <c r="T108" s="201">
        <f t="shared" ref="T108:T153" si="3">S108*H108</f>
        <v>0</v>
      </c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R108" s="202" t="s">
        <v>84</v>
      </c>
      <c r="AT108" s="202" t="s">
        <v>143</v>
      </c>
      <c r="AU108" s="202" t="s">
        <v>84</v>
      </c>
      <c r="AY108" s="17" t="s">
        <v>142</v>
      </c>
      <c r="BE108" s="203">
        <f t="shared" ref="BE108:BE153" si="4">IF(N108="základní",J108,0)</f>
        <v>0</v>
      </c>
      <c r="BF108" s="203">
        <f t="shared" ref="BF108:BF153" si="5">IF(N108="snížená",J108,0)</f>
        <v>0</v>
      </c>
      <c r="BG108" s="203">
        <f t="shared" ref="BG108:BG153" si="6">IF(N108="zákl. přenesená",J108,0)</f>
        <v>0</v>
      </c>
      <c r="BH108" s="203">
        <f t="shared" ref="BH108:BH153" si="7">IF(N108="sníž. přenesená",J108,0)</f>
        <v>0</v>
      </c>
      <c r="BI108" s="203">
        <f t="shared" ref="BI108:BI153" si="8">IF(N108="nulová",J108,0)</f>
        <v>0</v>
      </c>
      <c r="BJ108" s="17" t="s">
        <v>84</v>
      </c>
      <c r="BK108" s="203">
        <f t="shared" ref="BK108:BK153" si="9">ROUND(I108*H108,2)</f>
        <v>0</v>
      </c>
      <c r="BL108" s="17" t="s">
        <v>84</v>
      </c>
      <c r="BM108" s="202" t="s">
        <v>153</v>
      </c>
    </row>
    <row r="109" spans="1:65" s="2" customFormat="1" ht="24" customHeight="1">
      <c r="A109" s="35"/>
      <c r="B109" s="36"/>
      <c r="C109" s="191" t="s">
        <v>154</v>
      </c>
      <c r="D109" s="191" t="s">
        <v>143</v>
      </c>
      <c r="E109" s="192" t="s">
        <v>155</v>
      </c>
      <c r="F109" s="193" t="s">
        <v>156</v>
      </c>
      <c r="G109" s="194" t="s">
        <v>146</v>
      </c>
      <c r="H109" s="195">
        <v>1</v>
      </c>
      <c r="I109" s="196"/>
      <c r="J109" s="197">
        <f t="shared" si="0"/>
        <v>0</v>
      </c>
      <c r="K109" s="193" t="s">
        <v>147</v>
      </c>
      <c r="L109" s="40"/>
      <c r="M109" s="198" t="s">
        <v>32</v>
      </c>
      <c r="N109" s="199" t="s">
        <v>48</v>
      </c>
      <c r="O109" s="65"/>
      <c r="P109" s="200">
        <f t="shared" si="1"/>
        <v>0</v>
      </c>
      <c r="Q109" s="200">
        <v>0</v>
      </c>
      <c r="R109" s="200">
        <f t="shared" si="2"/>
        <v>0</v>
      </c>
      <c r="S109" s="200">
        <v>0</v>
      </c>
      <c r="T109" s="201">
        <f t="shared" si="3"/>
        <v>0</v>
      </c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R109" s="202" t="s">
        <v>84</v>
      </c>
      <c r="AT109" s="202" t="s">
        <v>143</v>
      </c>
      <c r="AU109" s="202" t="s">
        <v>84</v>
      </c>
      <c r="AY109" s="17" t="s">
        <v>142</v>
      </c>
      <c r="BE109" s="203">
        <f t="shared" si="4"/>
        <v>0</v>
      </c>
      <c r="BF109" s="203">
        <f t="shared" si="5"/>
        <v>0</v>
      </c>
      <c r="BG109" s="203">
        <f t="shared" si="6"/>
        <v>0</v>
      </c>
      <c r="BH109" s="203">
        <f t="shared" si="7"/>
        <v>0</v>
      </c>
      <c r="BI109" s="203">
        <f t="shared" si="8"/>
        <v>0</v>
      </c>
      <c r="BJ109" s="17" t="s">
        <v>84</v>
      </c>
      <c r="BK109" s="203">
        <f t="shared" si="9"/>
        <v>0</v>
      </c>
      <c r="BL109" s="17" t="s">
        <v>84</v>
      </c>
      <c r="BM109" s="202" t="s">
        <v>157</v>
      </c>
    </row>
    <row r="110" spans="1:65" s="2" customFormat="1" ht="24" customHeight="1">
      <c r="A110" s="35"/>
      <c r="B110" s="36"/>
      <c r="C110" s="191" t="s">
        <v>158</v>
      </c>
      <c r="D110" s="191" t="s">
        <v>143</v>
      </c>
      <c r="E110" s="192" t="s">
        <v>159</v>
      </c>
      <c r="F110" s="193" t="s">
        <v>160</v>
      </c>
      <c r="G110" s="194" t="s">
        <v>146</v>
      </c>
      <c r="H110" s="195">
        <v>6</v>
      </c>
      <c r="I110" s="196"/>
      <c r="J110" s="197">
        <f t="shared" si="0"/>
        <v>0</v>
      </c>
      <c r="K110" s="193" t="s">
        <v>147</v>
      </c>
      <c r="L110" s="40"/>
      <c r="M110" s="198" t="s">
        <v>32</v>
      </c>
      <c r="N110" s="199" t="s">
        <v>48</v>
      </c>
      <c r="O110" s="65"/>
      <c r="P110" s="200">
        <f t="shared" si="1"/>
        <v>0</v>
      </c>
      <c r="Q110" s="200">
        <v>0</v>
      </c>
      <c r="R110" s="200">
        <f t="shared" si="2"/>
        <v>0</v>
      </c>
      <c r="S110" s="200">
        <v>0</v>
      </c>
      <c r="T110" s="201">
        <f t="shared" si="3"/>
        <v>0</v>
      </c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R110" s="202" t="s">
        <v>84</v>
      </c>
      <c r="AT110" s="202" t="s">
        <v>143</v>
      </c>
      <c r="AU110" s="202" t="s">
        <v>84</v>
      </c>
      <c r="AY110" s="17" t="s">
        <v>142</v>
      </c>
      <c r="BE110" s="203">
        <f t="shared" si="4"/>
        <v>0</v>
      </c>
      <c r="BF110" s="203">
        <f t="shared" si="5"/>
        <v>0</v>
      </c>
      <c r="BG110" s="203">
        <f t="shared" si="6"/>
        <v>0</v>
      </c>
      <c r="BH110" s="203">
        <f t="shared" si="7"/>
        <v>0</v>
      </c>
      <c r="BI110" s="203">
        <f t="shared" si="8"/>
        <v>0</v>
      </c>
      <c r="BJ110" s="17" t="s">
        <v>84</v>
      </c>
      <c r="BK110" s="203">
        <f t="shared" si="9"/>
        <v>0</v>
      </c>
      <c r="BL110" s="17" t="s">
        <v>84</v>
      </c>
      <c r="BM110" s="202" t="s">
        <v>161</v>
      </c>
    </row>
    <row r="111" spans="1:65" s="2" customFormat="1" ht="24" customHeight="1">
      <c r="A111" s="35"/>
      <c r="B111" s="36"/>
      <c r="C111" s="191" t="s">
        <v>162</v>
      </c>
      <c r="D111" s="191" t="s">
        <v>143</v>
      </c>
      <c r="E111" s="192" t="s">
        <v>163</v>
      </c>
      <c r="F111" s="193" t="s">
        <v>164</v>
      </c>
      <c r="G111" s="194" t="s">
        <v>146</v>
      </c>
      <c r="H111" s="195">
        <v>1</v>
      </c>
      <c r="I111" s="196"/>
      <c r="J111" s="197">
        <f t="shared" si="0"/>
        <v>0</v>
      </c>
      <c r="K111" s="193" t="s">
        <v>147</v>
      </c>
      <c r="L111" s="40"/>
      <c r="M111" s="198" t="s">
        <v>32</v>
      </c>
      <c r="N111" s="199" t="s">
        <v>48</v>
      </c>
      <c r="O111" s="65"/>
      <c r="P111" s="200">
        <f t="shared" si="1"/>
        <v>0</v>
      </c>
      <c r="Q111" s="200">
        <v>0</v>
      </c>
      <c r="R111" s="200">
        <f t="shared" si="2"/>
        <v>0</v>
      </c>
      <c r="S111" s="200">
        <v>0</v>
      </c>
      <c r="T111" s="201">
        <f t="shared" si="3"/>
        <v>0</v>
      </c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R111" s="202" t="s">
        <v>84</v>
      </c>
      <c r="AT111" s="202" t="s">
        <v>143</v>
      </c>
      <c r="AU111" s="202" t="s">
        <v>84</v>
      </c>
      <c r="AY111" s="17" t="s">
        <v>142</v>
      </c>
      <c r="BE111" s="203">
        <f t="shared" si="4"/>
        <v>0</v>
      </c>
      <c r="BF111" s="203">
        <f t="shared" si="5"/>
        <v>0</v>
      </c>
      <c r="BG111" s="203">
        <f t="shared" si="6"/>
        <v>0</v>
      </c>
      <c r="BH111" s="203">
        <f t="shared" si="7"/>
        <v>0</v>
      </c>
      <c r="BI111" s="203">
        <f t="shared" si="8"/>
        <v>0</v>
      </c>
      <c r="BJ111" s="17" t="s">
        <v>84</v>
      </c>
      <c r="BK111" s="203">
        <f t="shared" si="9"/>
        <v>0</v>
      </c>
      <c r="BL111" s="17" t="s">
        <v>84</v>
      </c>
      <c r="BM111" s="202" t="s">
        <v>165</v>
      </c>
    </row>
    <row r="112" spans="1:65" s="2" customFormat="1" ht="24" customHeight="1">
      <c r="A112" s="35"/>
      <c r="B112" s="36"/>
      <c r="C112" s="191" t="s">
        <v>166</v>
      </c>
      <c r="D112" s="191" t="s">
        <v>143</v>
      </c>
      <c r="E112" s="192" t="s">
        <v>167</v>
      </c>
      <c r="F112" s="193" t="s">
        <v>168</v>
      </c>
      <c r="G112" s="194" t="s">
        <v>146</v>
      </c>
      <c r="H112" s="195">
        <v>6</v>
      </c>
      <c r="I112" s="196"/>
      <c r="J112" s="197">
        <f t="shared" si="0"/>
        <v>0</v>
      </c>
      <c r="K112" s="193" t="s">
        <v>147</v>
      </c>
      <c r="L112" s="40"/>
      <c r="M112" s="198" t="s">
        <v>32</v>
      </c>
      <c r="N112" s="199" t="s">
        <v>48</v>
      </c>
      <c r="O112" s="65"/>
      <c r="P112" s="200">
        <f t="shared" si="1"/>
        <v>0</v>
      </c>
      <c r="Q112" s="200">
        <v>0</v>
      </c>
      <c r="R112" s="200">
        <f t="shared" si="2"/>
        <v>0</v>
      </c>
      <c r="S112" s="200">
        <v>0</v>
      </c>
      <c r="T112" s="201">
        <f t="shared" si="3"/>
        <v>0</v>
      </c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R112" s="202" t="s">
        <v>84</v>
      </c>
      <c r="AT112" s="202" t="s">
        <v>143</v>
      </c>
      <c r="AU112" s="202" t="s">
        <v>84</v>
      </c>
      <c r="AY112" s="17" t="s">
        <v>142</v>
      </c>
      <c r="BE112" s="203">
        <f t="shared" si="4"/>
        <v>0</v>
      </c>
      <c r="BF112" s="203">
        <f t="shared" si="5"/>
        <v>0</v>
      </c>
      <c r="BG112" s="203">
        <f t="shared" si="6"/>
        <v>0</v>
      </c>
      <c r="BH112" s="203">
        <f t="shared" si="7"/>
        <v>0</v>
      </c>
      <c r="BI112" s="203">
        <f t="shared" si="8"/>
        <v>0</v>
      </c>
      <c r="BJ112" s="17" t="s">
        <v>84</v>
      </c>
      <c r="BK112" s="203">
        <f t="shared" si="9"/>
        <v>0</v>
      </c>
      <c r="BL112" s="17" t="s">
        <v>84</v>
      </c>
      <c r="BM112" s="202" t="s">
        <v>169</v>
      </c>
    </row>
    <row r="113" spans="1:65" s="2" customFormat="1" ht="24" customHeight="1">
      <c r="A113" s="35"/>
      <c r="B113" s="36"/>
      <c r="C113" s="191" t="s">
        <v>170</v>
      </c>
      <c r="D113" s="191" t="s">
        <v>143</v>
      </c>
      <c r="E113" s="192" t="s">
        <v>171</v>
      </c>
      <c r="F113" s="193" t="s">
        <v>172</v>
      </c>
      <c r="G113" s="194" t="s">
        <v>146</v>
      </c>
      <c r="H113" s="195">
        <v>6</v>
      </c>
      <c r="I113" s="196"/>
      <c r="J113" s="197">
        <f t="shared" si="0"/>
        <v>0</v>
      </c>
      <c r="K113" s="193" t="s">
        <v>147</v>
      </c>
      <c r="L113" s="40"/>
      <c r="M113" s="198" t="s">
        <v>32</v>
      </c>
      <c r="N113" s="199" t="s">
        <v>48</v>
      </c>
      <c r="O113" s="65"/>
      <c r="P113" s="200">
        <f t="shared" si="1"/>
        <v>0</v>
      </c>
      <c r="Q113" s="200">
        <v>0</v>
      </c>
      <c r="R113" s="200">
        <f t="shared" si="2"/>
        <v>0</v>
      </c>
      <c r="S113" s="200">
        <v>0</v>
      </c>
      <c r="T113" s="201">
        <f t="shared" si="3"/>
        <v>0</v>
      </c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R113" s="202" t="s">
        <v>84</v>
      </c>
      <c r="AT113" s="202" t="s">
        <v>143</v>
      </c>
      <c r="AU113" s="202" t="s">
        <v>84</v>
      </c>
      <c r="AY113" s="17" t="s">
        <v>142</v>
      </c>
      <c r="BE113" s="203">
        <f t="shared" si="4"/>
        <v>0</v>
      </c>
      <c r="BF113" s="203">
        <f t="shared" si="5"/>
        <v>0</v>
      </c>
      <c r="BG113" s="203">
        <f t="shared" si="6"/>
        <v>0</v>
      </c>
      <c r="BH113" s="203">
        <f t="shared" si="7"/>
        <v>0</v>
      </c>
      <c r="BI113" s="203">
        <f t="shared" si="8"/>
        <v>0</v>
      </c>
      <c r="BJ113" s="17" t="s">
        <v>84</v>
      </c>
      <c r="BK113" s="203">
        <f t="shared" si="9"/>
        <v>0</v>
      </c>
      <c r="BL113" s="17" t="s">
        <v>84</v>
      </c>
      <c r="BM113" s="202" t="s">
        <v>173</v>
      </c>
    </row>
    <row r="114" spans="1:65" s="2" customFormat="1" ht="24" customHeight="1">
      <c r="A114" s="35"/>
      <c r="B114" s="36"/>
      <c r="C114" s="191" t="s">
        <v>174</v>
      </c>
      <c r="D114" s="191" t="s">
        <v>143</v>
      </c>
      <c r="E114" s="192" t="s">
        <v>175</v>
      </c>
      <c r="F114" s="193" t="s">
        <v>176</v>
      </c>
      <c r="G114" s="194" t="s">
        <v>146</v>
      </c>
      <c r="H114" s="195">
        <v>24</v>
      </c>
      <c r="I114" s="196"/>
      <c r="J114" s="197">
        <f t="shared" si="0"/>
        <v>0</v>
      </c>
      <c r="K114" s="193" t="s">
        <v>147</v>
      </c>
      <c r="L114" s="40"/>
      <c r="M114" s="198" t="s">
        <v>32</v>
      </c>
      <c r="N114" s="199" t="s">
        <v>48</v>
      </c>
      <c r="O114" s="65"/>
      <c r="P114" s="200">
        <f t="shared" si="1"/>
        <v>0</v>
      </c>
      <c r="Q114" s="200">
        <v>0</v>
      </c>
      <c r="R114" s="200">
        <f t="shared" si="2"/>
        <v>0</v>
      </c>
      <c r="S114" s="200">
        <v>0</v>
      </c>
      <c r="T114" s="201">
        <f t="shared" si="3"/>
        <v>0</v>
      </c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R114" s="202" t="s">
        <v>84</v>
      </c>
      <c r="AT114" s="202" t="s">
        <v>143</v>
      </c>
      <c r="AU114" s="202" t="s">
        <v>84</v>
      </c>
      <c r="AY114" s="17" t="s">
        <v>142</v>
      </c>
      <c r="BE114" s="203">
        <f t="shared" si="4"/>
        <v>0</v>
      </c>
      <c r="BF114" s="203">
        <f t="shared" si="5"/>
        <v>0</v>
      </c>
      <c r="BG114" s="203">
        <f t="shared" si="6"/>
        <v>0</v>
      </c>
      <c r="BH114" s="203">
        <f t="shared" si="7"/>
        <v>0</v>
      </c>
      <c r="BI114" s="203">
        <f t="shared" si="8"/>
        <v>0</v>
      </c>
      <c r="BJ114" s="17" t="s">
        <v>84</v>
      </c>
      <c r="BK114" s="203">
        <f t="shared" si="9"/>
        <v>0</v>
      </c>
      <c r="BL114" s="17" t="s">
        <v>84</v>
      </c>
      <c r="BM114" s="202" t="s">
        <v>177</v>
      </c>
    </row>
    <row r="115" spans="1:65" s="2" customFormat="1" ht="24" customHeight="1">
      <c r="A115" s="35"/>
      <c r="B115" s="36"/>
      <c r="C115" s="191" t="s">
        <v>178</v>
      </c>
      <c r="D115" s="191" t="s">
        <v>143</v>
      </c>
      <c r="E115" s="192" t="s">
        <v>179</v>
      </c>
      <c r="F115" s="193" t="s">
        <v>180</v>
      </c>
      <c r="G115" s="194" t="s">
        <v>146</v>
      </c>
      <c r="H115" s="195">
        <v>8</v>
      </c>
      <c r="I115" s="196"/>
      <c r="J115" s="197">
        <f t="shared" si="0"/>
        <v>0</v>
      </c>
      <c r="K115" s="193" t="s">
        <v>147</v>
      </c>
      <c r="L115" s="40"/>
      <c r="M115" s="198" t="s">
        <v>32</v>
      </c>
      <c r="N115" s="199" t="s">
        <v>48</v>
      </c>
      <c r="O115" s="65"/>
      <c r="P115" s="200">
        <f t="shared" si="1"/>
        <v>0</v>
      </c>
      <c r="Q115" s="200">
        <v>0</v>
      </c>
      <c r="R115" s="200">
        <f t="shared" si="2"/>
        <v>0</v>
      </c>
      <c r="S115" s="200">
        <v>0</v>
      </c>
      <c r="T115" s="201">
        <f t="shared" si="3"/>
        <v>0</v>
      </c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R115" s="202" t="s">
        <v>84</v>
      </c>
      <c r="AT115" s="202" t="s">
        <v>143</v>
      </c>
      <c r="AU115" s="202" t="s">
        <v>84</v>
      </c>
      <c r="AY115" s="17" t="s">
        <v>142</v>
      </c>
      <c r="BE115" s="203">
        <f t="shared" si="4"/>
        <v>0</v>
      </c>
      <c r="BF115" s="203">
        <f t="shared" si="5"/>
        <v>0</v>
      </c>
      <c r="BG115" s="203">
        <f t="shared" si="6"/>
        <v>0</v>
      </c>
      <c r="BH115" s="203">
        <f t="shared" si="7"/>
        <v>0</v>
      </c>
      <c r="BI115" s="203">
        <f t="shared" si="8"/>
        <v>0</v>
      </c>
      <c r="BJ115" s="17" t="s">
        <v>84</v>
      </c>
      <c r="BK115" s="203">
        <f t="shared" si="9"/>
        <v>0</v>
      </c>
      <c r="BL115" s="17" t="s">
        <v>84</v>
      </c>
      <c r="BM115" s="202" t="s">
        <v>181</v>
      </c>
    </row>
    <row r="116" spans="1:65" s="2" customFormat="1" ht="24" customHeight="1">
      <c r="A116" s="35"/>
      <c r="B116" s="36"/>
      <c r="C116" s="191" t="s">
        <v>182</v>
      </c>
      <c r="D116" s="191" t="s">
        <v>143</v>
      </c>
      <c r="E116" s="192" t="s">
        <v>183</v>
      </c>
      <c r="F116" s="193" t="s">
        <v>184</v>
      </c>
      <c r="G116" s="194" t="s">
        <v>146</v>
      </c>
      <c r="H116" s="195">
        <v>2</v>
      </c>
      <c r="I116" s="196"/>
      <c r="J116" s="197">
        <f t="shared" si="0"/>
        <v>0</v>
      </c>
      <c r="K116" s="193" t="s">
        <v>147</v>
      </c>
      <c r="L116" s="40"/>
      <c r="M116" s="198" t="s">
        <v>32</v>
      </c>
      <c r="N116" s="199" t="s">
        <v>48</v>
      </c>
      <c r="O116" s="65"/>
      <c r="P116" s="200">
        <f t="shared" si="1"/>
        <v>0</v>
      </c>
      <c r="Q116" s="200">
        <v>0</v>
      </c>
      <c r="R116" s="200">
        <f t="shared" si="2"/>
        <v>0</v>
      </c>
      <c r="S116" s="200">
        <v>0</v>
      </c>
      <c r="T116" s="201">
        <f t="shared" si="3"/>
        <v>0</v>
      </c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R116" s="202" t="s">
        <v>84</v>
      </c>
      <c r="AT116" s="202" t="s">
        <v>143</v>
      </c>
      <c r="AU116" s="202" t="s">
        <v>84</v>
      </c>
      <c r="AY116" s="17" t="s">
        <v>142</v>
      </c>
      <c r="BE116" s="203">
        <f t="shared" si="4"/>
        <v>0</v>
      </c>
      <c r="BF116" s="203">
        <f t="shared" si="5"/>
        <v>0</v>
      </c>
      <c r="BG116" s="203">
        <f t="shared" si="6"/>
        <v>0</v>
      </c>
      <c r="BH116" s="203">
        <f t="shared" si="7"/>
        <v>0</v>
      </c>
      <c r="BI116" s="203">
        <f t="shared" si="8"/>
        <v>0</v>
      </c>
      <c r="BJ116" s="17" t="s">
        <v>84</v>
      </c>
      <c r="BK116" s="203">
        <f t="shared" si="9"/>
        <v>0</v>
      </c>
      <c r="BL116" s="17" t="s">
        <v>84</v>
      </c>
      <c r="BM116" s="202" t="s">
        <v>185</v>
      </c>
    </row>
    <row r="117" spans="1:65" s="2" customFormat="1" ht="24" customHeight="1">
      <c r="A117" s="35"/>
      <c r="B117" s="36"/>
      <c r="C117" s="191" t="s">
        <v>186</v>
      </c>
      <c r="D117" s="191" t="s">
        <v>143</v>
      </c>
      <c r="E117" s="192" t="s">
        <v>187</v>
      </c>
      <c r="F117" s="193" t="s">
        <v>188</v>
      </c>
      <c r="G117" s="194" t="s">
        <v>146</v>
      </c>
      <c r="H117" s="195">
        <v>7</v>
      </c>
      <c r="I117" s="196"/>
      <c r="J117" s="197">
        <f t="shared" si="0"/>
        <v>0</v>
      </c>
      <c r="K117" s="193" t="s">
        <v>147</v>
      </c>
      <c r="L117" s="40"/>
      <c r="M117" s="198" t="s">
        <v>32</v>
      </c>
      <c r="N117" s="199" t="s">
        <v>48</v>
      </c>
      <c r="O117" s="65"/>
      <c r="P117" s="200">
        <f t="shared" si="1"/>
        <v>0</v>
      </c>
      <c r="Q117" s="200">
        <v>0</v>
      </c>
      <c r="R117" s="200">
        <f t="shared" si="2"/>
        <v>0</v>
      </c>
      <c r="S117" s="200">
        <v>0</v>
      </c>
      <c r="T117" s="201">
        <f t="shared" si="3"/>
        <v>0</v>
      </c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R117" s="202" t="s">
        <v>84</v>
      </c>
      <c r="AT117" s="202" t="s">
        <v>143</v>
      </c>
      <c r="AU117" s="202" t="s">
        <v>84</v>
      </c>
      <c r="AY117" s="17" t="s">
        <v>142</v>
      </c>
      <c r="BE117" s="203">
        <f t="shared" si="4"/>
        <v>0</v>
      </c>
      <c r="BF117" s="203">
        <f t="shared" si="5"/>
        <v>0</v>
      </c>
      <c r="BG117" s="203">
        <f t="shared" si="6"/>
        <v>0</v>
      </c>
      <c r="BH117" s="203">
        <f t="shared" si="7"/>
        <v>0</v>
      </c>
      <c r="BI117" s="203">
        <f t="shared" si="8"/>
        <v>0</v>
      </c>
      <c r="BJ117" s="17" t="s">
        <v>84</v>
      </c>
      <c r="BK117" s="203">
        <f t="shared" si="9"/>
        <v>0</v>
      </c>
      <c r="BL117" s="17" t="s">
        <v>84</v>
      </c>
      <c r="BM117" s="202" t="s">
        <v>189</v>
      </c>
    </row>
    <row r="118" spans="1:65" s="2" customFormat="1" ht="24" customHeight="1">
      <c r="A118" s="35"/>
      <c r="B118" s="36"/>
      <c r="C118" s="191" t="s">
        <v>190</v>
      </c>
      <c r="D118" s="191" t="s">
        <v>143</v>
      </c>
      <c r="E118" s="192" t="s">
        <v>191</v>
      </c>
      <c r="F118" s="193" t="s">
        <v>192</v>
      </c>
      <c r="G118" s="194" t="s">
        <v>146</v>
      </c>
      <c r="H118" s="195">
        <v>2</v>
      </c>
      <c r="I118" s="196"/>
      <c r="J118" s="197">
        <f t="shared" si="0"/>
        <v>0</v>
      </c>
      <c r="K118" s="193" t="s">
        <v>147</v>
      </c>
      <c r="L118" s="40"/>
      <c r="M118" s="198" t="s">
        <v>32</v>
      </c>
      <c r="N118" s="199" t="s">
        <v>48</v>
      </c>
      <c r="O118" s="65"/>
      <c r="P118" s="200">
        <f t="shared" si="1"/>
        <v>0</v>
      </c>
      <c r="Q118" s="200">
        <v>0</v>
      </c>
      <c r="R118" s="200">
        <f t="shared" si="2"/>
        <v>0</v>
      </c>
      <c r="S118" s="200">
        <v>0</v>
      </c>
      <c r="T118" s="201">
        <f t="shared" si="3"/>
        <v>0</v>
      </c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R118" s="202" t="s">
        <v>84</v>
      </c>
      <c r="AT118" s="202" t="s">
        <v>143</v>
      </c>
      <c r="AU118" s="202" t="s">
        <v>84</v>
      </c>
      <c r="AY118" s="17" t="s">
        <v>142</v>
      </c>
      <c r="BE118" s="203">
        <f t="shared" si="4"/>
        <v>0</v>
      </c>
      <c r="BF118" s="203">
        <f t="shared" si="5"/>
        <v>0</v>
      </c>
      <c r="BG118" s="203">
        <f t="shared" si="6"/>
        <v>0</v>
      </c>
      <c r="BH118" s="203">
        <f t="shared" si="7"/>
        <v>0</v>
      </c>
      <c r="BI118" s="203">
        <f t="shared" si="8"/>
        <v>0</v>
      </c>
      <c r="BJ118" s="17" t="s">
        <v>84</v>
      </c>
      <c r="BK118" s="203">
        <f t="shared" si="9"/>
        <v>0</v>
      </c>
      <c r="BL118" s="17" t="s">
        <v>84</v>
      </c>
      <c r="BM118" s="202" t="s">
        <v>193</v>
      </c>
    </row>
    <row r="119" spans="1:65" s="2" customFormat="1" ht="24" customHeight="1">
      <c r="A119" s="35"/>
      <c r="B119" s="36"/>
      <c r="C119" s="191" t="s">
        <v>194</v>
      </c>
      <c r="D119" s="191" t="s">
        <v>143</v>
      </c>
      <c r="E119" s="192" t="s">
        <v>195</v>
      </c>
      <c r="F119" s="193" t="s">
        <v>196</v>
      </c>
      <c r="G119" s="194" t="s">
        <v>146</v>
      </c>
      <c r="H119" s="195">
        <v>10</v>
      </c>
      <c r="I119" s="196"/>
      <c r="J119" s="197">
        <f t="shared" si="0"/>
        <v>0</v>
      </c>
      <c r="K119" s="193" t="s">
        <v>147</v>
      </c>
      <c r="L119" s="40"/>
      <c r="M119" s="198" t="s">
        <v>32</v>
      </c>
      <c r="N119" s="199" t="s">
        <v>48</v>
      </c>
      <c r="O119" s="65"/>
      <c r="P119" s="200">
        <f t="shared" si="1"/>
        <v>0</v>
      </c>
      <c r="Q119" s="200">
        <v>0</v>
      </c>
      <c r="R119" s="200">
        <f t="shared" si="2"/>
        <v>0</v>
      </c>
      <c r="S119" s="200">
        <v>0</v>
      </c>
      <c r="T119" s="201">
        <f t="shared" si="3"/>
        <v>0</v>
      </c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R119" s="202" t="s">
        <v>84</v>
      </c>
      <c r="AT119" s="202" t="s">
        <v>143</v>
      </c>
      <c r="AU119" s="202" t="s">
        <v>84</v>
      </c>
      <c r="AY119" s="17" t="s">
        <v>142</v>
      </c>
      <c r="BE119" s="203">
        <f t="shared" si="4"/>
        <v>0</v>
      </c>
      <c r="BF119" s="203">
        <f t="shared" si="5"/>
        <v>0</v>
      </c>
      <c r="BG119" s="203">
        <f t="shared" si="6"/>
        <v>0</v>
      </c>
      <c r="BH119" s="203">
        <f t="shared" si="7"/>
        <v>0</v>
      </c>
      <c r="BI119" s="203">
        <f t="shared" si="8"/>
        <v>0</v>
      </c>
      <c r="BJ119" s="17" t="s">
        <v>84</v>
      </c>
      <c r="BK119" s="203">
        <f t="shared" si="9"/>
        <v>0</v>
      </c>
      <c r="BL119" s="17" t="s">
        <v>84</v>
      </c>
      <c r="BM119" s="202" t="s">
        <v>197</v>
      </c>
    </row>
    <row r="120" spans="1:65" s="2" customFormat="1" ht="24" customHeight="1">
      <c r="A120" s="35"/>
      <c r="B120" s="36"/>
      <c r="C120" s="191" t="s">
        <v>198</v>
      </c>
      <c r="D120" s="191" t="s">
        <v>143</v>
      </c>
      <c r="E120" s="192" t="s">
        <v>199</v>
      </c>
      <c r="F120" s="193" t="s">
        <v>200</v>
      </c>
      <c r="G120" s="194" t="s">
        <v>146</v>
      </c>
      <c r="H120" s="195">
        <v>4</v>
      </c>
      <c r="I120" s="196"/>
      <c r="J120" s="197">
        <f t="shared" si="0"/>
        <v>0</v>
      </c>
      <c r="K120" s="193" t="s">
        <v>147</v>
      </c>
      <c r="L120" s="40"/>
      <c r="M120" s="198" t="s">
        <v>32</v>
      </c>
      <c r="N120" s="199" t="s">
        <v>48</v>
      </c>
      <c r="O120" s="65"/>
      <c r="P120" s="200">
        <f t="shared" si="1"/>
        <v>0</v>
      </c>
      <c r="Q120" s="200">
        <v>0</v>
      </c>
      <c r="R120" s="200">
        <f t="shared" si="2"/>
        <v>0</v>
      </c>
      <c r="S120" s="200">
        <v>0</v>
      </c>
      <c r="T120" s="201">
        <f t="shared" si="3"/>
        <v>0</v>
      </c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R120" s="202" t="s">
        <v>84</v>
      </c>
      <c r="AT120" s="202" t="s">
        <v>143</v>
      </c>
      <c r="AU120" s="202" t="s">
        <v>84</v>
      </c>
      <c r="AY120" s="17" t="s">
        <v>142</v>
      </c>
      <c r="BE120" s="203">
        <f t="shared" si="4"/>
        <v>0</v>
      </c>
      <c r="BF120" s="203">
        <f t="shared" si="5"/>
        <v>0</v>
      </c>
      <c r="BG120" s="203">
        <f t="shared" si="6"/>
        <v>0</v>
      </c>
      <c r="BH120" s="203">
        <f t="shared" si="7"/>
        <v>0</v>
      </c>
      <c r="BI120" s="203">
        <f t="shared" si="8"/>
        <v>0</v>
      </c>
      <c r="BJ120" s="17" t="s">
        <v>84</v>
      </c>
      <c r="BK120" s="203">
        <f t="shared" si="9"/>
        <v>0</v>
      </c>
      <c r="BL120" s="17" t="s">
        <v>84</v>
      </c>
      <c r="BM120" s="202" t="s">
        <v>201</v>
      </c>
    </row>
    <row r="121" spans="1:65" s="2" customFormat="1" ht="24" customHeight="1">
      <c r="A121" s="35"/>
      <c r="B121" s="36"/>
      <c r="C121" s="191" t="s">
        <v>8</v>
      </c>
      <c r="D121" s="191" t="s">
        <v>143</v>
      </c>
      <c r="E121" s="192" t="s">
        <v>202</v>
      </c>
      <c r="F121" s="193" t="s">
        <v>203</v>
      </c>
      <c r="G121" s="194" t="s">
        <v>146</v>
      </c>
      <c r="H121" s="195">
        <v>4</v>
      </c>
      <c r="I121" s="196"/>
      <c r="J121" s="197">
        <f t="shared" si="0"/>
        <v>0</v>
      </c>
      <c r="K121" s="193" t="s">
        <v>147</v>
      </c>
      <c r="L121" s="40"/>
      <c r="M121" s="198" t="s">
        <v>32</v>
      </c>
      <c r="N121" s="199" t="s">
        <v>48</v>
      </c>
      <c r="O121" s="65"/>
      <c r="P121" s="200">
        <f t="shared" si="1"/>
        <v>0</v>
      </c>
      <c r="Q121" s="200">
        <v>0</v>
      </c>
      <c r="R121" s="200">
        <f t="shared" si="2"/>
        <v>0</v>
      </c>
      <c r="S121" s="200">
        <v>0</v>
      </c>
      <c r="T121" s="201">
        <f t="shared" si="3"/>
        <v>0</v>
      </c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R121" s="202" t="s">
        <v>84</v>
      </c>
      <c r="AT121" s="202" t="s">
        <v>143</v>
      </c>
      <c r="AU121" s="202" t="s">
        <v>84</v>
      </c>
      <c r="AY121" s="17" t="s">
        <v>142</v>
      </c>
      <c r="BE121" s="203">
        <f t="shared" si="4"/>
        <v>0</v>
      </c>
      <c r="BF121" s="203">
        <f t="shared" si="5"/>
        <v>0</v>
      </c>
      <c r="BG121" s="203">
        <f t="shared" si="6"/>
        <v>0</v>
      </c>
      <c r="BH121" s="203">
        <f t="shared" si="7"/>
        <v>0</v>
      </c>
      <c r="BI121" s="203">
        <f t="shared" si="8"/>
        <v>0</v>
      </c>
      <c r="BJ121" s="17" t="s">
        <v>84</v>
      </c>
      <c r="BK121" s="203">
        <f t="shared" si="9"/>
        <v>0</v>
      </c>
      <c r="BL121" s="17" t="s">
        <v>84</v>
      </c>
      <c r="BM121" s="202" t="s">
        <v>204</v>
      </c>
    </row>
    <row r="122" spans="1:65" s="2" customFormat="1" ht="24" customHeight="1">
      <c r="A122" s="35"/>
      <c r="B122" s="36"/>
      <c r="C122" s="191" t="s">
        <v>205</v>
      </c>
      <c r="D122" s="191" t="s">
        <v>143</v>
      </c>
      <c r="E122" s="192" t="s">
        <v>206</v>
      </c>
      <c r="F122" s="193" t="s">
        <v>207</v>
      </c>
      <c r="G122" s="194" t="s">
        <v>146</v>
      </c>
      <c r="H122" s="195">
        <v>1</v>
      </c>
      <c r="I122" s="196"/>
      <c r="J122" s="197">
        <f t="shared" si="0"/>
        <v>0</v>
      </c>
      <c r="K122" s="193" t="s">
        <v>147</v>
      </c>
      <c r="L122" s="40"/>
      <c r="M122" s="198" t="s">
        <v>32</v>
      </c>
      <c r="N122" s="199" t="s">
        <v>48</v>
      </c>
      <c r="O122" s="65"/>
      <c r="P122" s="200">
        <f t="shared" si="1"/>
        <v>0</v>
      </c>
      <c r="Q122" s="200">
        <v>0</v>
      </c>
      <c r="R122" s="200">
        <f t="shared" si="2"/>
        <v>0</v>
      </c>
      <c r="S122" s="200">
        <v>0</v>
      </c>
      <c r="T122" s="201">
        <f t="shared" si="3"/>
        <v>0</v>
      </c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R122" s="202" t="s">
        <v>84</v>
      </c>
      <c r="AT122" s="202" t="s">
        <v>143</v>
      </c>
      <c r="AU122" s="202" t="s">
        <v>84</v>
      </c>
      <c r="AY122" s="17" t="s">
        <v>142</v>
      </c>
      <c r="BE122" s="203">
        <f t="shared" si="4"/>
        <v>0</v>
      </c>
      <c r="BF122" s="203">
        <f t="shared" si="5"/>
        <v>0</v>
      </c>
      <c r="BG122" s="203">
        <f t="shared" si="6"/>
        <v>0</v>
      </c>
      <c r="BH122" s="203">
        <f t="shared" si="7"/>
        <v>0</v>
      </c>
      <c r="BI122" s="203">
        <f t="shared" si="8"/>
        <v>0</v>
      </c>
      <c r="BJ122" s="17" t="s">
        <v>84</v>
      </c>
      <c r="BK122" s="203">
        <f t="shared" si="9"/>
        <v>0</v>
      </c>
      <c r="BL122" s="17" t="s">
        <v>84</v>
      </c>
      <c r="BM122" s="202" t="s">
        <v>208</v>
      </c>
    </row>
    <row r="123" spans="1:65" s="2" customFormat="1" ht="24" customHeight="1">
      <c r="A123" s="35"/>
      <c r="B123" s="36"/>
      <c r="C123" s="191" t="s">
        <v>209</v>
      </c>
      <c r="D123" s="191" t="s">
        <v>143</v>
      </c>
      <c r="E123" s="192" t="s">
        <v>210</v>
      </c>
      <c r="F123" s="193" t="s">
        <v>211</v>
      </c>
      <c r="G123" s="194" t="s">
        <v>146</v>
      </c>
      <c r="H123" s="195">
        <v>1</v>
      </c>
      <c r="I123" s="196"/>
      <c r="J123" s="197">
        <f t="shared" si="0"/>
        <v>0</v>
      </c>
      <c r="K123" s="193" t="s">
        <v>147</v>
      </c>
      <c r="L123" s="40"/>
      <c r="M123" s="198" t="s">
        <v>32</v>
      </c>
      <c r="N123" s="199" t="s">
        <v>48</v>
      </c>
      <c r="O123" s="65"/>
      <c r="P123" s="200">
        <f t="shared" si="1"/>
        <v>0</v>
      </c>
      <c r="Q123" s="200">
        <v>0</v>
      </c>
      <c r="R123" s="200">
        <f t="shared" si="2"/>
        <v>0</v>
      </c>
      <c r="S123" s="200">
        <v>0</v>
      </c>
      <c r="T123" s="201">
        <f t="shared" si="3"/>
        <v>0</v>
      </c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R123" s="202" t="s">
        <v>84</v>
      </c>
      <c r="AT123" s="202" t="s">
        <v>143</v>
      </c>
      <c r="AU123" s="202" t="s">
        <v>84</v>
      </c>
      <c r="AY123" s="17" t="s">
        <v>142</v>
      </c>
      <c r="BE123" s="203">
        <f t="shared" si="4"/>
        <v>0</v>
      </c>
      <c r="BF123" s="203">
        <f t="shared" si="5"/>
        <v>0</v>
      </c>
      <c r="BG123" s="203">
        <f t="shared" si="6"/>
        <v>0</v>
      </c>
      <c r="BH123" s="203">
        <f t="shared" si="7"/>
        <v>0</v>
      </c>
      <c r="BI123" s="203">
        <f t="shared" si="8"/>
        <v>0</v>
      </c>
      <c r="BJ123" s="17" t="s">
        <v>84</v>
      </c>
      <c r="BK123" s="203">
        <f t="shared" si="9"/>
        <v>0</v>
      </c>
      <c r="BL123" s="17" t="s">
        <v>84</v>
      </c>
      <c r="BM123" s="202" t="s">
        <v>212</v>
      </c>
    </row>
    <row r="124" spans="1:65" s="2" customFormat="1" ht="24" customHeight="1">
      <c r="A124" s="35"/>
      <c r="B124" s="36"/>
      <c r="C124" s="208" t="s">
        <v>213</v>
      </c>
      <c r="D124" s="208" t="s">
        <v>214</v>
      </c>
      <c r="E124" s="209" t="s">
        <v>215</v>
      </c>
      <c r="F124" s="210" t="s">
        <v>216</v>
      </c>
      <c r="G124" s="211" t="s">
        <v>146</v>
      </c>
      <c r="H124" s="212">
        <v>1</v>
      </c>
      <c r="I124" s="213"/>
      <c r="J124" s="214">
        <f t="shared" si="0"/>
        <v>0</v>
      </c>
      <c r="K124" s="210" t="s">
        <v>147</v>
      </c>
      <c r="L124" s="215"/>
      <c r="M124" s="216" t="s">
        <v>32</v>
      </c>
      <c r="N124" s="217" t="s">
        <v>48</v>
      </c>
      <c r="O124" s="65"/>
      <c r="P124" s="200">
        <f t="shared" si="1"/>
        <v>0</v>
      </c>
      <c r="Q124" s="200">
        <v>0</v>
      </c>
      <c r="R124" s="200">
        <f t="shared" si="2"/>
        <v>0</v>
      </c>
      <c r="S124" s="200">
        <v>0</v>
      </c>
      <c r="T124" s="201">
        <f t="shared" si="3"/>
        <v>0</v>
      </c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R124" s="202" t="s">
        <v>217</v>
      </c>
      <c r="AT124" s="202" t="s">
        <v>214</v>
      </c>
      <c r="AU124" s="202" t="s">
        <v>84</v>
      </c>
      <c r="AY124" s="17" t="s">
        <v>142</v>
      </c>
      <c r="BE124" s="203">
        <f t="shared" si="4"/>
        <v>0</v>
      </c>
      <c r="BF124" s="203">
        <f t="shared" si="5"/>
        <v>0</v>
      </c>
      <c r="BG124" s="203">
        <f t="shared" si="6"/>
        <v>0</v>
      </c>
      <c r="BH124" s="203">
        <f t="shared" si="7"/>
        <v>0</v>
      </c>
      <c r="BI124" s="203">
        <f t="shared" si="8"/>
        <v>0</v>
      </c>
      <c r="BJ124" s="17" t="s">
        <v>84</v>
      </c>
      <c r="BK124" s="203">
        <f t="shared" si="9"/>
        <v>0</v>
      </c>
      <c r="BL124" s="17" t="s">
        <v>218</v>
      </c>
      <c r="BM124" s="202" t="s">
        <v>219</v>
      </c>
    </row>
    <row r="125" spans="1:65" s="2" customFormat="1" ht="24" customHeight="1">
      <c r="A125" s="35"/>
      <c r="B125" s="36"/>
      <c r="C125" s="208" t="s">
        <v>220</v>
      </c>
      <c r="D125" s="208" t="s">
        <v>214</v>
      </c>
      <c r="E125" s="209" t="s">
        <v>221</v>
      </c>
      <c r="F125" s="210" t="s">
        <v>222</v>
      </c>
      <c r="G125" s="211" t="s">
        <v>146</v>
      </c>
      <c r="H125" s="212">
        <v>2</v>
      </c>
      <c r="I125" s="213"/>
      <c r="J125" s="214">
        <f t="shared" si="0"/>
        <v>0</v>
      </c>
      <c r="K125" s="210" t="s">
        <v>147</v>
      </c>
      <c r="L125" s="215"/>
      <c r="M125" s="216" t="s">
        <v>32</v>
      </c>
      <c r="N125" s="217" t="s">
        <v>48</v>
      </c>
      <c r="O125" s="65"/>
      <c r="P125" s="200">
        <f t="shared" si="1"/>
        <v>0</v>
      </c>
      <c r="Q125" s="200">
        <v>0</v>
      </c>
      <c r="R125" s="200">
        <f t="shared" si="2"/>
        <v>0</v>
      </c>
      <c r="S125" s="200">
        <v>0</v>
      </c>
      <c r="T125" s="201">
        <f t="shared" si="3"/>
        <v>0</v>
      </c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R125" s="202" t="s">
        <v>217</v>
      </c>
      <c r="AT125" s="202" t="s">
        <v>214</v>
      </c>
      <c r="AU125" s="202" t="s">
        <v>84</v>
      </c>
      <c r="AY125" s="17" t="s">
        <v>142</v>
      </c>
      <c r="BE125" s="203">
        <f t="shared" si="4"/>
        <v>0</v>
      </c>
      <c r="BF125" s="203">
        <f t="shared" si="5"/>
        <v>0</v>
      </c>
      <c r="BG125" s="203">
        <f t="shared" si="6"/>
        <v>0</v>
      </c>
      <c r="BH125" s="203">
        <f t="shared" si="7"/>
        <v>0</v>
      </c>
      <c r="BI125" s="203">
        <f t="shared" si="8"/>
        <v>0</v>
      </c>
      <c r="BJ125" s="17" t="s">
        <v>84</v>
      </c>
      <c r="BK125" s="203">
        <f t="shared" si="9"/>
        <v>0</v>
      </c>
      <c r="BL125" s="17" t="s">
        <v>218</v>
      </c>
      <c r="BM125" s="202" t="s">
        <v>223</v>
      </c>
    </row>
    <row r="126" spans="1:65" s="2" customFormat="1" ht="24" customHeight="1">
      <c r="A126" s="35"/>
      <c r="B126" s="36"/>
      <c r="C126" s="208" t="s">
        <v>224</v>
      </c>
      <c r="D126" s="208" t="s">
        <v>214</v>
      </c>
      <c r="E126" s="209" t="s">
        <v>225</v>
      </c>
      <c r="F126" s="210" t="s">
        <v>226</v>
      </c>
      <c r="G126" s="211" t="s">
        <v>146</v>
      </c>
      <c r="H126" s="212">
        <v>3</v>
      </c>
      <c r="I126" s="213"/>
      <c r="J126" s="214">
        <f t="shared" si="0"/>
        <v>0</v>
      </c>
      <c r="K126" s="210" t="s">
        <v>147</v>
      </c>
      <c r="L126" s="215"/>
      <c r="M126" s="216" t="s">
        <v>32</v>
      </c>
      <c r="N126" s="217" t="s">
        <v>48</v>
      </c>
      <c r="O126" s="65"/>
      <c r="P126" s="200">
        <f t="shared" si="1"/>
        <v>0</v>
      </c>
      <c r="Q126" s="200">
        <v>0</v>
      </c>
      <c r="R126" s="200">
        <f t="shared" si="2"/>
        <v>0</v>
      </c>
      <c r="S126" s="200">
        <v>0</v>
      </c>
      <c r="T126" s="201">
        <f t="shared" si="3"/>
        <v>0</v>
      </c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R126" s="202" t="s">
        <v>217</v>
      </c>
      <c r="AT126" s="202" t="s">
        <v>214</v>
      </c>
      <c r="AU126" s="202" t="s">
        <v>84</v>
      </c>
      <c r="AY126" s="17" t="s">
        <v>142</v>
      </c>
      <c r="BE126" s="203">
        <f t="shared" si="4"/>
        <v>0</v>
      </c>
      <c r="BF126" s="203">
        <f t="shared" si="5"/>
        <v>0</v>
      </c>
      <c r="BG126" s="203">
        <f t="shared" si="6"/>
        <v>0</v>
      </c>
      <c r="BH126" s="203">
        <f t="shared" si="7"/>
        <v>0</v>
      </c>
      <c r="BI126" s="203">
        <f t="shared" si="8"/>
        <v>0</v>
      </c>
      <c r="BJ126" s="17" t="s">
        <v>84</v>
      </c>
      <c r="BK126" s="203">
        <f t="shared" si="9"/>
        <v>0</v>
      </c>
      <c r="BL126" s="17" t="s">
        <v>218</v>
      </c>
      <c r="BM126" s="202" t="s">
        <v>227</v>
      </c>
    </row>
    <row r="127" spans="1:65" s="2" customFormat="1" ht="24" customHeight="1">
      <c r="A127" s="35"/>
      <c r="B127" s="36"/>
      <c r="C127" s="208" t="s">
        <v>7</v>
      </c>
      <c r="D127" s="208" t="s">
        <v>214</v>
      </c>
      <c r="E127" s="209" t="s">
        <v>228</v>
      </c>
      <c r="F127" s="210" t="s">
        <v>229</v>
      </c>
      <c r="G127" s="211" t="s">
        <v>146</v>
      </c>
      <c r="H127" s="212">
        <v>1</v>
      </c>
      <c r="I127" s="213"/>
      <c r="J127" s="214">
        <f t="shared" si="0"/>
        <v>0</v>
      </c>
      <c r="K127" s="210" t="s">
        <v>147</v>
      </c>
      <c r="L127" s="215"/>
      <c r="M127" s="216" t="s">
        <v>32</v>
      </c>
      <c r="N127" s="217" t="s">
        <v>48</v>
      </c>
      <c r="O127" s="65"/>
      <c r="P127" s="200">
        <f t="shared" si="1"/>
        <v>0</v>
      </c>
      <c r="Q127" s="200">
        <v>0</v>
      </c>
      <c r="R127" s="200">
        <f t="shared" si="2"/>
        <v>0</v>
      </c>
      <c r="S127" s="200">
        <v>0</v>
      </c>
      <c r="T127" s="201">
        <f t="shared" si="3"/>
        <v>0</v>
      </c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R127" s="202" t="s">
        <v>230</v>
      </c>
      <c r="AT127" s="202" t="s">
        <v>214</v>
      </c>
      <c r="AU127" s="202" t="s">
        <v>84</v>
      </c>
      <c r="AY127" s="17" t="s">
        <v>142</v>
      </c>
      <c r="BE127" s="203">
        <f t="shared" si="4"/>
        <v>0</v>
      </c>
      <c r="BF127" s="203">
        <f t="shared" si="5"/>
        <v>0</v>
      </c>
      <c r="BG127" s="203">
        <f t="shared" si="6"/>
        <v>0</v>
      </c>
      <c r="BH127" s="203">
        <f t="shared" si="7"/>
        <v>0</v>
      </c>
      <c r="BI127" s="203">
        <f t="shared" si="8"/>
        <v>0</v>
      </c>
      <c r="BJ127" s="17" t="s">
        <v>84</v>
      </c>
      <c r="BK127" s="203">
        <f t="shared" si="9"/>
        <v>0</v>
      </c>
      <c r="BL127" s="17" t="s">
        <v>230</v>
      </c>
      <c r="BM127" s="202" t="s">
        <v>231</v>
      </c>
    </row>
    <row r="128" spans="1:65" s="2" customFormat="1" ht="24" customHeight="1">
      <c r="A128" s="35"/>
      <c r="B128" s="36"/>
      <c r="C128" s="208" t="s">
        <v>232</v>
      </c>
      <c r="D128" s="208" t="s">
        <v>214</v>
      </c>
      <c r="E128" s="209" t="s">
        <v>233</v>
      </c>
      <c r="F128" s="210" t="s">
        <v>234</v>
      </c>
      <c r="G128" s="211" t="s">
        <v>146</v>
      </c>
      <c r="H128" s="212">
        <v>2</v>
      </c>
      <c r="I128" s="213"/>
      <c r="J128" s="214">
        <f t="shared" si="0"/>
        <v>0</v>
      </c>
      <c r="K128" s="210" t="s">
        <v>147</v>
      </c>
      <c r="L128" s="215"/>
      <c r="M128" s="216" t="s">
        <v>32</v>
      </c>
      <c r="N128" s="217" t="s">
        <v>48</v>
      </c>
      <c r="O128" s="65"/>
      <c r="P128" s="200">
        <f t="shared" si="1"/>
        <v>0</v>
      </c>
      <c r="Q128" s="200">
        <v>0</v>
      </c>
      <c r="R128" s="200">
        <f t="shared" si="2"/>
        <v>0</v>
      </c>
      <c r="S128" s="200">
        <v>0</v>
      </c>
      <c r="T128" s="201">
        <f t="shared" si="3"/>
        <v>0</v>
      </c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R128" s="202" t="s">
        <v>230</v>
      </c>
      <c r="AT128" s="202" t="s">
        <v>214</v>
      </c>
      <c r="AU128" s="202" t="s">
        <v>84</v>
      </c>
      <c r="AY128" s="17" t="s">
        <v>142</v>
      </c>
      <c r="BE128" s="203">
        <f t="shared" si="4"/>
        <v>0</v>
      </c>
      <c r="BF128" s="203">
        <f t="shared" si="5"/>
        <v>0</v>
      </c>
      <c r="BG128" s="203">
        <f t="shared" si="6"/>
        <v>0</v>
      </c>
      <c r="BH128" s="203">
        <f t="shared" si="7"/>
        <v>0</v>
      </c>
      <c r="BI128" s="203">
        <f t="shared" si="8"/>
        <v>0</v>
      </c>
      <c r="BJ128" s="17" t="s">
        <v>84</v>
      </c>
      <c r="BK128" s="203">
        <f t="shared" si="9"/>
        <v>0</v>
      </c>
      <c r="BL128" s="17" t="s">
        <v>230</v>
      </c>
      <c r="BM128" s="202" t="s">
        <v>235</v>
      </c>
    </row>
    <row r="129" spans="1:65" s="2" customFormat="1" ht="16.5" customHeight="1">
      <c r="A129" s="35"/>
      <c r="B129" s="36"/>
      <c r="C129" s="208" t="s">
        <v>236</v>
      </c>
      <c r="D129" s="208" t="s">
        <v>214</v>
      </c>
      <c r="E129" s="209" t="s">
        <v>237</v>
      </c>
      <c r="F129" s="210" t="s">
        <v>238</v>
      </c>
      <c r="G129" s="211" t="s">
        <v>146</v>
      </c>
      <c r="H129" s="212">
        <v>2</v>
      </c>
      <c r="I129" s="213"/>
      <c r="J129" s="214">
        <f t="shared" si="0"/>
        <v>0</v>
      </c>
      <c r="K129" s="210" t="s">
        <v>32</v>
      </c>
      <c r="L129" s="215"/>
      <c r="M129" s="216" t="s">
        <v>32</v>
      </c>
      <c r="N129" s="217" t="s">
        <v>48</v>
      </c>
      <c r="O129" s="65"/>
      <c r="P129" s="200">
        <f t="shared" si="1"/>
        <v>0</v>
      </c>
      <c r="Q129" s="200">
        <v>0</v>
      </c>
      <c r="R129" s="200">
        <f t="shared" si="2"/>
        <v>0</v>
      </c>
      <c r="S129" s="200">
        <v>0</v>
      </c>
      <c r="T129" s="201">
        <f t="shared" si="3"/>
        <v>0</v>
      </c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R129" s="202" t="s">
        <v>217</v>
      </c>
      <c r="AT129" s="202" t="s">
        <v>214</v>
      </c>
      <c r="AU129" s="202" t="s">
        <v>84</v>
      </c>
      <c r="AY129" s="17" t="s">
        <v>142</v>
      </c>
      <c r="BE129" s="203">
        <f t="shared" si="4"/>
        <v>0</v>
      </c>
      <c r="BF129" s="203">
        <f t="shared" si="5"/>
        <v>0</v>
      </c>
      <c r="BG129" s="203">
        <f t="shared" si="6"/>
        <v>0</v>
      </c>
      <c r="BH129" s="203">
        <f t="shared" si="7"/>
        <v>0</v>
      </c>
      <c r="BI129" s="203">
        <f t="shared" si="8"/>
        <v>0</v>
      </c>
      <c r="BJ129" s="17" t="s">
        <v>84</v>
      </c>
      <c r="BK129" s="203">
        <f t="shared" si="9"/>
        <v>0</v>
      </c>
      <c r="BL129" s="17" t="s">
        <v>218</v>
      </c>
      <c r="BM129" s="202" t="s">
        <v>239</v>
      </c>
    </row>
    <row r="130" spans="1:65" s="2" customFormat="1" ht="16.5" customHeight="1">
      <c r="A130" s="35"/>
      <c r="B130" s="36"/>
      <c r="C130" s="208" t="s">
        <v>240</v>
      </c>
      <c r="D130" s="208" t="s">
        <v>214</v>
      </c>
      <c r="E130" s="209" t="s">
        <v>241</v>
      </c>
      <c r="F130" s="210" t="s">
        <v>242</v>
      </c>
      <c r="G130" s="211" t="s">
        <v>146</v>
      </c>
      <c r="H130" s="212">
        <v>2</v>
      </c>
      <c r="I130" s="213"/>
      <c r="J130" s="214">
        <f t="shared" si="0"/>
        <v>0</v>
      </c>
      <c r="K130" s="210" t="s">
        <v>32</v>
      </c>
      <c r="L130" s="215"/>
      <c r="M130" s="216" t="s">
        <v>32</v>
      </c>
      <c r="N130" s="217" t="s">
        <v>48</v>
      </c>
      <c r="O130" s="65"/>
      <c r="P130" s="200">
        <f t="shared" si="1"/>
        <v>0</v>
      </c>
      <c r="Q130" s="200">
        <v>0</v>
      </c>
      <c r="R130" s="200">
        <f t="shared" si="2"/>
        <v>0</v>
      </c>
      <c r="S130" s="200">
        <v>0</v>
      </c>
      <c r="T130" s="201">
        <f t="shared" si="3"/>
        <v>0</v>
      </c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R130" s="202" t="s">
        <v>217</v>
      </c>
      <c r="AT130" s="202" t="s">
        <v>214</v>
      </c>
      <c r="AU130" s="202" t="s">
        <v>84</v>
      </c>
      <c r="AY130" s="17" t="s">
        <v>142</v>
      </c>
      <c r="BE130" s="203">
        <f t="shared" si="4"/>
        <v>0</v>
      </c>
      <c r="BF130" s="203">
        <f t="shared" si="5"/>
        <v>0</v>
      </c>
      <c r="BG130" s="203">
        <f t="shared" si="6"/>
        <v>0</v>
      </c>
      <c r="BH130" s="203">
        <f t="shared" si="7"/>
        <v>0</v>
      </c>
      <c r="BI130" s="203">
        <f t="shared" si="8"/>
        <v>0</v>
      </c>
      <c r="BJ130" s="17" t="s">
        <v>84</v>
      </c>
      <c r="BK130" s="203">
        <f t="shared" si="9"/>
        <v>0</v>
      </c>
      <c r="BL130" s="17" t="s">
        <v>218</v>
      </c>
      <c r="BM130" s="202" t="s">
        <v>243</v>
      </c>
    </row>
    <row r="131" spans="1:65" s="2" customFormat="1" ht="24" customHeight="1">
      <c r="A131" s="35"/>
      <c r="B131" s="36"/>
      <c r="C131" s="208" t="s">
        <v>244</v>
      </c>
      <c r="D131" s="208" t="s">
        <v>214</v>
      </c>
      <c r="E131" s="209" t="s">
        <v>245</v>
      </c>
      <c r="F131" s="210" t="s">
        <v>246</v>
      </c>
      <c r="G131" s="211" t="s">
        <v>146</v>
      </c>
      <c r="H131" s="212">
        <v>4</v>
      </c>
      <c r="I131" s="213"/>
      <c r="J131" s="214">
        <f t="shared" si="0"/>
        <v>0</v>
      </c>
      <c r="K131" s="210" t="s">
        <v>147</v>
      </c>
      <c r="L131" s="215"/>
      <c r="M131" s="216" t="s">
        <v>32</v>
      </c>
      <c r="N131" s="217" t="s">
        <v>48</v>
      </c>
      <c r="O131" s="65"/>
      <c r="P131" s="200">
        <f t="shared" si="1"/>
        <v>0</v>
      </c>
      <c r="Q131" s="200">
        <v>0</v>
      </c>
      <c r="R131" s="200">
        <f t="shared" si="2"/>
        <v>0</v>
      </c>
      <c r="S131" s="200">
        <v>0</v>
      </c>
      <c r="T131" s="201">
        <f t="shared" si="3"/>
        <v>0</v>
      </c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R131" s="202" t="s">
        <v>230</v>
      </c>
      <c r="AT131" s="202" t="s">
        <v>214</v>
      </c>
      <c r="AU131" s="202" t="s">
        <v>84</v>
      </c>
      <c r="AY131" s="17" t="s">
        <v>142</v>
      </c>
      <c r="BE131" s="203">
        <f t="shared" si="4"/>
        <v>0</v>
      </c>
      <c r="BF131" s="203">
        <f t="shared" si="5"/>
        <v>0</v>
      </c>
      <c r="BG131" s="203">
        <f t="shared" si="6"/>
        <v>0</v>
      </c>
      <c r="BH131" s="203">
        <f t="shared" si="7"/>
        <v>0</v>
      </c>
      <c r="BI131" s="203">
        <f t="shared" si="8"/>
        <v>0</v>
      </c>
      <c r="BJ131" s="17" t="s">
        <v>84</v>
      </c>
      <c r="BK131" s="203">
        <f t="shared" si="9"/>
        <v>0</v>
      </c>
      <c r="BL131" s="17" t="s">
        <v>230</v>
      </c>
      <c r="BM131" s="202" t="s">
        <v>247</v>
      </c>
    </row>
    <row r="132" spans="1:65" s="2" customFormat="1" ht="24" customHeight="1">
      <c r="A132" s="35"/>
      <c r="B132" s="36"/>
      <c r="C132" s="208" t="s">
        <v>248</v>
      </c>
      <c r="D132" s="208" t="s">
        <v>214</v>
      </c>
      <c r="E132" s="209" t="s">
        <v>249</v>
      </c>
      <c r="F132" s="210" t="s">
        <v>250</v>
      </c>
      <c r="G132" s="211" t="s">
        <v>146</v>
      </c>
      <c r="H132" s="212">
        <v>2</v>
      </c>
      <c r="I132" s="213"/>
      <c r="J132" s="214">
        <f t="shared" si="0"/>
        <v>0</v>
      </c>
      <c r="K132" s="210" t="s">
        <v>147</v>
      </c>
      <c r="L132" s="215"/>
      <c r="M132" s="216" t="s">
        <v>32</v>
      </c>
      <c r="N132" s="217" t="s">
        <v>48</v>
      </c>
      <c r="O132" s="65"/>
      <c r="P132" s="200">
        <f t="shared" si="1"/>
        <v>0</v>
      </c>
      <c r="Q132" s="200">
        <v>0</v>
      </c>
      <c r="R132" s="200">
        <f t="shared" si="2"/>
        <v>0</v>
      </c>
      <c r="S132" s="200">
        <v>0</v>
      </c>
      <c r="T132" s="201">
        <f t="shared" si="3"/>
        <v>0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R132" s="202" t="s">
        <v>230</v>
      </c>
      <c r="AT132" s="202" t="s">
        <v>214</v>
      </c>
      <c r="AU132" s="202" t="s">
        <v>84</v>
      </c>
      <c r="AY132" s="17" t="s">
        <v>142</v>
      </c>
      <c r="BE132" s="203">
        <f t="shared" si="4"/>
        <v>0</v>
      </c>
      <c r="BF132" s="203">
        <f t="shared" si="5"/>
        <v>0</v>
      </c>
      <c r="BG132" s="203">
        <f t="shared" si="6"/>
        <v>0</v>
      </c>
      <c r="BH132" s="203">
        <f t="shared" si="7"/>
        <v>0</v>
      </c>
      <c r="BI132" s="203">
        <f t="shared" si="8"/>
        <v>0</v>
      </c>
      <c r="BJ132" s="17" t="s">
        <v>84</v>
      </c>
      <c r="BK132" s="203">
        <f t="shared" si="9"/>
        <v>0</v>
      </c>
      <c r="BL132" s="17" t="s">
        <v>230</v>
      </c>
      <c r="BM132" s="202" t="s">
        <v>251</v>
      </c>
    </row>
    <row r="133" spans="1:65" s="2" customFormat="1" ht="24" customHeight="1">
      <c r="A133" s="35"/>
      <c r="B133" s="36"/>
      <c r="C133" s="208" t="s">
        <v>252</v>
      </c>
      <c r="D133" s="208" t="s">
        <v>214</v>
      </c>
      <c r="E133" s="209" t="s">
        <v>253</v>
      </c>
      <c r="F133" s="210" t="s">
        <v>254</v>
      </c>
      <c r="G133" s="211" t="s">
        <v>146</v>
      </c>
      <c r="H133" s="212">
        <v>2</v>
      </c>
      <c r="I133" s="213"/>
      <c r="J133" s="214">
        <f t="shared" si="0"/>
        <v>0</v>
      </c>
      <c r="K133" s="210" t="s">
        <v>147</v>
      </c>
      <c r="L133" s="215"/>
      <c r="M133" s="216" t="s">
        <v>32</v>
      </c>
      <c r="N133" s="217" t="s">
        <v>48</v>
      </c>
      <c r="O133" s="65"/>
      <c r="P133" s="200">
        <f t="shared" si="1"/>
        <v>0</v>
      </c>
      <c r="Q133" s="200">
        <v>0</v>
      </c>
      <c r="R133" s="200">
        <f t="shared" si="2"/>
        <v>0</v>
      </c>
      <c r="S133" s="200">
        <v>0</v>
      </c>
      <c r="T133" s="201">
        <f t="shared" si="3"/>
        <v>0</v>
      </c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R133" s="202" t="s">
        <v>230</v>
      </c>
      <c r="AT133" s="202" t="s">
        <v>214</v>
      </c>
      <c r="AU133" s="202" t="s">
        <v>84</v>
      </c>
      <c r="AY133" s="17" t="s">
        <v>142</v>
      </c>
      <c r="BE133" s="203">
        <f t="shared" si="4"/>
        <v>0</v>
      </c>
      <c r="BF133" s="203">
        <f t="shared" si="5"/>
        <v>0</v>
      </c>
      <c r="BG133" s="203">
        <f t="shared" si="6"/>
        <v>0</v>
      </c>
      <c r="BH133" s="203">
        <f t="shared" si="7"/>
        <v>0</v>
      </c>
      <c r="BI133" s="203">
        <f t="shared" si="8"/>
        <v>0</v>
      </c>
      <c r="BJ133" s="17" t="s">
        <v>84</v>
      </c>
      <c r="BK133" s="203">
        <f t="shared" si="9"/>
        <v>0</v>
      </c>
      <c r="BL133" s="17" t="s">
        <v>230</v>
      </c>
      <c r="BM133" s="202" t="s">
        <v>255</v>
      </c>
    </row>
    <row r="134" spans="1:65" s="2" customFormat="1" ht="16.5" customHeight="1">
      <c r="A134" s="35"/>
      <c r="B134" s="36"/>
      <c r="C134" s="208" t="s">
        <v>256</v>
      </c>
      <c r="D134" s="208" t="s">
        <v>214</v>
      </c>
      <c r="E134" s="209" t="s">
        <v>257</v>
      </c>
      <c r="F134" s="210" t="s">
        <v>258</v>
      </c>
      <c r="G134" s="211" t="s">
        <v>146</v>
      </c>
      <c r="H134" s="212">
        <v>2</v>
      </c>
      <c r="I134" s="213"/>
      <c r="J134" s="214">
        <f t="shared" si="0"/>
        <v>0</v>
      </c>
      <c r="K134" s="210" t="s">
        <v>32</v>
      </c>
      <c r="L134" s="215"/>
      <c r="M134" s="216" t="s">
        <v>32</v>
      </c>
      <c r="N134" s="217" t="s">
        <v>48</v>
      </c>
      <c r="O134" s="65"/>
      <c r="P134" s="200">
        <f t="shared" si="1"/>
        <v>0</v>
      </c>
      <c r="Q134" s="200">
        <v>0</v>
      </c>
      <c r="R134" s="200">
        <f t="shared" si="2"/>
        <v>0</v>
      </c>
      <c r="S134" s="200">
        <v>0</v>
      </c>
      <c r="T134" s="201">
        <f t="shared" si="3"/>
        <v>0</v>
      </c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R134" s="202" t="s">
        <v>217</v>
      </c>
      <c r="AT134" s="202" t="s">
        <v>214</v>
      </c>
      <c r="AU134" s="202" t="s">
        <v>84</v>
      </c>
      <c r="AY134" s="17" t="s">
        <v>142</v>
      </c>
      <c r="BE134" s="203">
        <f t="shared" si="4"/>
        <v>0</v>
      </c>
      <c r="BF134" s="203">
        <f t="shared" si="5"/>
        <v>0</v>
      </c>
      <c r="BG134" s="203">
        <f t="shared" si="6"/>
        <v>0</v>
      </c>
      <c r="BH134" s="203">
        <f t="shared" si="7"/>
        <v>0</v>
      </c>
      <c r="BI134" s="203">
        <f t="shared" si="8"/>
        <v>0</v>
      </c>
      <c r="BJ134" s="17" t="s">
        <v>84</v>
      </c>
      <c r="BK134" s="203">
        <f t="shared" si="9"/>
        <v>0</v>
      </c>
      <c r="BL134" s="17" t="s">
        <v>218</v>
      </c>
      <c r="BM134" s="202" t="s">
        <v>259</v>
      </c>
    </row>
    <row r="135" spans="1:65" s="2" customFormat="1" ht="24" customHeight="1">
      <c r="A135" s="35"/>
      <c r="B135" s="36"/>
      <c r="C135" s="208" t="s">
        <v>260</v>
      </c>
      <c r="D135" s="208" t="s">
        <v>214</v>
      </c>
      <c r="E135" s="209" t="s">
        <v>261</v>
      </c>
      <c r="F135" s="210" t="s">
        <v>262</v>
      </c>
      <c r="G135" s="211" t="s">
        <v>146</v>
      </c>
      <c r="H135" s="212">
        <v>4</v>
      </c>
      <c r="I135" s="213"/>
      <c r="J135" s="214">
        <f t="shared" si="0"/>
        <v>0</v>
      </c>
      <c r="K135" s="210" t="s">
        <v>147</v>
      </c>
      <c r="L135" s="215"/>
      <c r="M135" s="216" t="s">
        <v>32</v>
      </c>
      <c r="N135" s="217" t="s">
        <v>48</v>
      </c>
      <c r="O135" s="65"/>
      <c r="P135" s="200">
        <f t="shared" si="1"/>
        <v>0</v>
      </c>
      <c r="Q135" s="200">
        <v>0</v>
      </c>
      <c r="R135" s="200">
        <f t="shared" si="2"/>
        <v>0</v>
      </c>
      <c r="S135" s="200">
        <v>0</v>
      </c>
      <c r="T135" s="201">
        <f t="shared" si="3"/>
        <v>0</v>
      </c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R135" s="202" t="s">
        <v>217</v>
      </c>
      <c r="AT135" s="202" t="s">
        <v>214</v>
      </c>
      <c r="AU135" s="202" t="s">
        <v>84</v>
      </c>
      <c r="AY135" s="17" t="s">
        <v>142</v>
      </c>
      <c r="BE135" s="203">
        <f t="shared" si="4"/>
        <v>0</v>
      </c>
      <c r="BF135" s="203">
        <f t="shared" si="5"/>
        <v>0</v>
      </c>
      <c r="BG135" s="203">
        <f t="shared" si="6"/>
        <v>0</v>
      </c>
      <c r="BH135" s="203">
        <f t="shared" si="7"/>
        <v>0</v>
      </c>
      <c r="BI135" s="203">
        <f t="shared" si="8"/>
        <v>0</v>
      </c>
      <c r="BJ135" s="17" t="s">
        <v>84</v>
      </c>
      <c r="BK135" s="203">
        <f t="shared" si="9"/>
        <v>0</v>
      </c>
      <c r="BL135" s="17" t="s">
        <v>218</v>
      </c>
      <c r="BM135" s="202" t="s">
        <v>263</v>
      </c>
    </row>
    <row r="136" spans="1:65" s="2" customFormat="1" ht="24" customHeight="1">
      <c r="A136" s="35"/>
      <c r="B136" s="36"/>
      <c r="C136" s="208" t="s">
        <v>264</v>
      </c>
      <c r="D136" s="208" t="s">
        <v>214</v>
      </c>
      <c r="E136" s="209" t="s">
        <v>265</v>
      </c>
      <c r="F136" s="210" t="s">
        <v>266</v>
      </c>
      <c r="G136" s="211" t="s">
        <v>146</v>
      </c>
      <c r="H136" s="212">
        <v>4</v>
      </c>
      <c r="I136" s="213"/>
      <c r="J136" s="214">
        <f t="shared" si="0"/>
        <v>0</v>
      </c>
      <c r="K136" s="210" t="s">
        <v>147</v>
      </c>
      <c r="L136" s="215"/>
      <c r="M136" s="216" t="s">
        <v>32</v>
      </c>
      <c r="N136" s="217" t="s">
        <v>48</v>
      </c>
      <c r="O136" s="65"/>
      <c r="P136" s="200">
        <f t="shared" si="1"/>
        <v>0</v>
      </c>
      <c r="Q136" s="200">
        <v>0</v>
      </c>
      <c r="R136" s="200">
        <f t="shared" si="2"/>
        <v>0</v>
      </c>
      <c r="S136" s="200">
        <v>0</v>
      </c>
      <c r="T136" s="201">
        <f t="shared" si="3"/>
        <v>0</v>
      </c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R136" s="202" t="s">
        <v>217</v>
      </c>
      <c r="AT136" s="202" t="s">
        <v>214</v>
      </c>
      <c r="AU136" s="202" t="s">
        <v>84</v>
      </c>
      <c r="AY136" s="17" t="s">
        <v>142</v>
      </c>
      <c r="BE136" s="203">
        <f t="shared" si="4"/>
        <v>0</v>
      </c>
      <c r="BF136" s="203">
        <f t="shared" si="5"/>
        <v>0</v>
      </c>
      <c r="BG136" s="203">
        <f t="shared" si="6"/>
        <v>0</v>
      </c>
      <c r="BH136" s="203">
        <f t="shared" si="7"/>
        <v>0</v>
      </c>
      <c r="BI136" s="203">
        <f t="shared" si="8"/>
        <v>0</v>
      </c>
      <c r="BJ136" s="17" t="s">
        <v>84</v>
      </c>
      <c r="BK136" s="203">
        <f t="shared" si="9"/>
        <v>0</v>
      </c>
      <c r="BL136" s="17" t="s">
        <v>218</v>
      </c>
      <c r="BM136" s="202" t="s">
        <v>267</v>
      </c>
    </row>
    <row r="137" spans="1:65" s="2" customFormat="1" ht="24" customHeight="1">
      <c r="A137" s="35"/>
      <c r="B137" s="36"/>
      <c r="C137" s="208" t="s">
        <v>268</v>
      </c>
      <c r="D137" s="208" t="s">
        <v>214</v>
      </c>
      <c r="E137" s="209" t="s">
        <v>269</v>
      </c>
      <c r="F137" s="210" t="s">
        <v>270</v>
      </c>
      <c r="G137" s="211" t="s">
        <v>146</v>
      </c>
      <c r="H137" s="212">
        <v>4</v>
      </c>
      <c r="I137" s="213"/>
      <c r="J137" s="214">
        <f t="shared" si="0"/>
        <v>0</v>
      </c>
      <c r="K137" s="210" t="s">
        <v>147</v>
      </c>
      <c r="L137" s="215"/>
      <c r="M137" s="216" t="s">
        <v>32</v>
      </c>
      <c r="N137" s="217" t="s">
        <v>48</v>
      </c>
      <c r="O137" s="65"/>
      <c r="P137" s="200">
        <f t="shared" si="1"/>
        <v>0</v>
      </c>
      <c r="Q137" s="200">
        <v>0</v>
      </c>
      <c r="R137" s="200">
        <f t="shared" si="2"/>
        <v>0</v>
      </c>
      <c r="S137" s="200">
        <v>0</v>
      </c>
      <c r="T137" s="201">
        <f t="shared" si="3"/>
        <v>0</v>
      </c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R137" s="202" t="s">
        <v>217</v>
      </c>
      <c r="AT137" s="202" t="s">
        <v>214</v>
      </c>
      <c r="AU137" s="202" t="s">
        <v>84</v>
      </c>
      <c r="AY137" s="17" t="s">
        <v>142</v>
      </c>
      <c r="BE137" s="203">
        <f t="shared" si="4"/>
        <v>0</v>
      </c>
      <c r="BF137" s="203">
        <f t="shared" si="5"/>
        <v>0</v>
      </c>
      <c r="BG137" s="203">
        <f t="shared" si="6"/>
        <v>0</v>
      </c>
      <c r="BH137" s="203">
        <f t="shared" si="7"/>
        <v>0</v>
      </c>
      <c r="BI137" s="203">
        <f t="shared" si="8"/>
        <v>0</v>
      </c>
      <c r="BJ137" s="17" t="s">
        <v>84</v>
      </c>
      <c r="BK137" s="203">
        <f t="shared" si="9"/>
        <v>0</v>
      </c>
      <c r="BL137" s="17" t="s">
        <v>218</v>
      </c>
      <c r="BM137" s="202" t="s">
        <v>271</v>
      </c>
    </row>
    <row r="138" spans="1:65" s="2" customFormat="1" ht="24" customHeight="1">
      <c r="A138" s="35"/>
      <c r="B138" s="36"/>
      <c r="C138" s="208" t="s">
        <v>272</v>
      </c>
      <c r="D138" s="208" t="s">
        <v>214</v>
      </c>
      <c r="E138" s="209" t="s">
        <v>273</v>
      </c>
      <c r="F138" s="210" t="s">
        <v>274</v>
      </c>
      <c r="G138" s="211" t="s">
        <v>275</v>
      </c>
      <c r="H138" s="212">
        <v>20</v>
      </c>
      <c r="I138" s="213"/>
      <c r="J138" s="214">
        <f t="shared" si="0"/>
        <v>0</v>
      </c>
      <c r="K138" s="210" t="s">
        <v>147</v>
      </c>
      <c r="L138" s="215"/>
      <c r="M138" s="216" t="s">
        <v>32</v>
      </c>
      <c r="N138" s="217" t="s">
        <v>48</v>
      </c>
      <c r="O138" s="65"/>
      <c r="P138" s="200">
        <f t="shared" si="1"/>
        <v>0</v>
      </c>
      <c r="Q138" s="200">
        <v>0</v>
      </c>
      <c r="R138" s="200">
        <f t="shared" si="2"/>
        <v>0</v>
      </c>
      <c r="S138" s="200">
        <v>0</v>
      </c>
      <c r="T138" s="201">
        <f t="shared" si="3"/>
        <v>0</v>
      </c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R138" s="202" t="s">
        <v>217</v>
      </c>
      <c r="AT138" s="202" t="s">
        <v>214</v>
      </c>
      <c r="AU138" s="202" t="s">
        <v>84</v>
      </c>
      <c r="AY138" s="17" t="s">
        <v>142</v>
      </c>
      <c r="BE138" s="203">
        <f t="shared" si="4"/>
        <v>0</v>
      </c>
      <c r="BF138" s="203">
        <f t="shared" si="5"/>
        <v>0</v>
      </c>
      <c r="BG138" s="203">
        <f t="shared" si="6"/>
        <v>0</v>
      </c>
      <c r="BH138" s="203">
        <f t="shared" si="7"/>
        <v>0</v>
      </c>
      <c r="BI138" s="203">
        <f t="shared" si="8"/>
        <v>0</v>
      </c>
      <c r="BJ138" s="17" t="s">
        <v>84</v>
      </c>
      <c r="BK138" s="203">
        <f t="shared" si="9"/>
        <v>0</v>
      </c>
      <c r="BL138" s="17" t="s">
        <v>218</v>
      </c>
      <c r="BM138" s="202" t="s">
        <v>276</v>
      </c>
    </row>
    <row r="139" spans="1:65" s="2" customFormat="1" ht="24" customHeight="1">
      <c r="A139" s="35"/>
      <c r="B139" s="36"/>
      <c r="C139" s="208" t="s">
        <v>277</v>
      </c>
      <c r="D139" s="208" t="s">
        <v>214</v>
      </c>
      <c r="E139" s="209" t="s">
        <v>278</v>
      </c>
      <c r="F139" s="210" t="s">
        <v>279</v>
      </c>
      <c r="G139" s="211" t="s">
        <v>146</v>
      </c>
      <c r="H139" s="212">
        <v>4</v>
      </c>
      <c r="I139" s="213"/>
      <c r="J139" s="214">
        <f t="shared" si="0"/>
        <v>0</v>
      </c>
      <c r="K139" s="210" t="s">
        <v>147</v>
      </c>
      <c r="L139" s="215"/>
      <c r="M139" s="216" t="s">
        <v>32</v>
      </c>
      <c r="N139" s="217" t="s">
        <v>48</v>
      </c>
      <c r="O139" s="65"/>
      <c r="P139" s="200">
        <f t="shared" si="1"/>
        <v>0</v>
      </c>
      <c r="Q139" s="200">
        <v>0</v>
      </c>
      <c r="R139" s="200">
        <f t="shared" si="2"/>
        <v>0</v>
      </c>
      <c r="S139" s="200">
        <v>0</v>
      </c>
      <c r="T139" s="201">
        <f t="shared" si="3"/>
        <v>0</v>
      </c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R139" s="202" t="s">
        <v>217</v>
      </c>
      <c r="AT139" s="202" t="s">
        <v>214</v>
      </c>
      <c r="AU139" s="202" t="s">
        <v>84</v>
      </c>
      <c r="AY139" s="17" t="s">
        <v>142</v>
      </c>
      <c r="BE139" s="203">
        <f t="shared" si="4"/>
        <v>0</v>
      </c>
      <c r="BF139" s="203">
        <f t="shared" si="5"/>
        <v>0</v>
      </c>
      <c r="BG139" s="203">
        <f t="shared" si="6"/>
        <v>0</v>
      </c>
      <c r="BH139" s="203">
        <f t="shared" si="7"/>
        <v>0</v>
      </c>
      <c r="BI139" s="203">
        <f t="shared" si="8"/>
        <v>0</v>
      </c>
      <c r="BJ139" s="17" t="s">
        <v>84</v>
      </c>
      <c r="BK139" s="203">
        <f t="shared" si="9"/>
        <v>0</v>
      </c>
      <c r="BL139" s="17" t="s">
        <v>218</v>
      </c>
      <c r="BM139" s="202" t="s">
        <v>280</v>
      </c>
    </row>
    <row r="140" spans="1:65" s="2" customFormat="1" ht="24" customHeight="1">
      <c r="A140" s="35"/>
      <c r="B140" s="36"/>
      <c r="C140" s="208" t="s">
        <v>281</v>
      </c>
      <c r="D140" s="208" t="s">
        <v>214</v>
      </c>
      <c r="E140" s="209" t="s">
        <v>282</v>
      </c>
      <c r="F140" s="210" t="s">
        <v>283</v>
      </c>
      <c r="G140" s="211" t="s">
        <v>146</v>
      </c>
      <c r="H140" s="212">
        <v>4</v>
      </c>
      <c r="I140" s="213"/>
      <c r="J140" s="214">
        <f t="shared" si="0"/>
        <v>0</v>
      </c>
      <c r="K140" s="210" t="s">
        <v>147</v>
      </c>
      <c r="L140" s="215"/>
      <c r="M140" s="216" t="s">
        <v>32</v>
      </c>
      <c r="N140" s="217" t="s">
        <v>48</v>
      </c>
      <c r="O140" s="65"/>
      <c r="P140" s="200">
        <f t="shared" si="1"/>
        <v>0</v>
      </c>
      <c r="Q140" s="200">
        <v>0</v>
      </c>
      <c r="R140" s="200">
        <f t="shared" si="2"/>
        <v>0</v>
      </c>
      <c r="S140" s="200">
        <v>0</v>
      </c>
      <c r="T140" s="201">
        <f t="shared" si="3"/>
        <v>0</v>
      </c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R140" s="202" t="s">
        <v>230</v>
      </c>
      <c r="AT140" s="202" t="s">
        <v>214</v>
      </c>
      <c r="AU140" s="202" t="s">
        <v>84</v>
      </c>
      <c r="AY140" s="17" t="s">
        <v>142</v>
      </c>
      <c r="BE140" s="203">
        <f t="shared" si="4"/>
        <v>0</v>
      </c>
      <c r="BF140" s="203">
        <f t="shared" si="5"/>
        <v>0</v>
      </c>
      <c r="BG140" s="203">
        <f t="shared" si="6"/>
        <v>0</v>
      </c>
      <c r="BH140" s="203">
        <f t="shared" si="7"/>
        <v>0</v>
      </c>
      <c r="BI140" s="203">
        <f t="shared" si="8"/>
        <v>0</v>
      </c>
      <c r="BJ140" s="17" t="s">
        <v>84</v>
      </c>
      <c r="BK140" s="203">
        <f t="shared" si="9"/>
        <v>0</v>
      </c>
      <c r="BL140" s="17" t="s">
        <v>230</v>
      </c>
      <c r="BM140" s="202" t="s">
        <v>284</v>
      </c>
    </row>
    <row r="141" spans="1:65" s="2" customFormat="1" ht="24" customHeight="1">
      <c r="A141" s="35"/>
      <c r="B141" s="36"/>
      <c r="C141" s="208" t="s">
        <v>285</v>
      </c>
      <c r="D141" s="208" t="s">
        <v>214</v>
      </c>
      <c r="E141" s="209" t="s">
        <v>286</v>
      </c>
      <c r="F141" s="210" t="s">
        <v>287</v>
      </c>
      <c r="G141" s="211" t="s">
        <v>146</v>
      </c>
      <c r="H141" s="212">
        <v>16</v>
      </c>
      <c r="I141" s="213"/>
      <c r="J141" s="214">
        <f t="shared" si="0"/>
        <v>0</v>
      </c>
      <c r="K141" s="210" t="s">
        <v>147</v>
      </c>
      <c r="L141" s="215"/>
      <c r="M141" s="216" t="s">
        <v>32</v>
      </c>
      <c r="N141" s="217" t="s">
        <v>48</v>
      </c>
      <c r="O141" s="65"/>
      <c r="P141" s="200">
        <f t="shared" si="1"/>
        <v>0</v>
      </c>
      <c r="Q141" s="200">
        <v>0</v>
      </c>
      <c r="R141" s="200">
        <f t="shared" si="2"/>
        <v>0</v>
      </c>
      <c r="S141" s="200">
        <v>0</v>
      </c>
      <c r="T141" s="201">
        <f t="shared" si="3"/>
        <v>0</v>
      </c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R141" s="202" t="s">
        <v>217</v>
      </c>
      <c r="AT141" s="202" t="s">
        <v>214</v>
      </c>
      <c r="AU141" s="202" t="s">
        <v>84</v>
      </c>
      <c r="AY141" s="17" t="s">
        <v>142</v>
      </c>
      <c r="BE141" s="203">
        <f t="shared" si="4"/>
        <v>0</v>
      </c>
      <c r="BF141" s="203">
        <f t="shared" si="5"/>
        <v>0</v>
      </c>
      <c r="BG141" s="203">
        <f t="shared" si="6"/>
        <v>0</v>
      </c>
      <c r="BH141" s="203">
        <f t="shared" si="7"/>
        <v>0</v>
      </c>
      <c r="BI141" s="203">
        <f t="shared" si="8"/>
        <v>0</v>
      </c>
      <c r="BJ141" s="17" t="s">
        <v>84</v>
      </c>
      <c r="BK141" s="203">
        <f t="shared" si="9"/>
        <v>0</v>
      </c>
      <c r="BL141" s="17" t="s">
        <v>218</v>
      </c>
      <c r="BM141" s="202" t="s">
        <v>288</v>
      </c>
    </row>
    <row r="142" spans="1:65" s="2" customFormat="1" ht="24" customHeight="1">
      <c r="A142" s="35"/>
      <c r="B142" s="36"/>
      <c r="C142" s="208" t="s">
        <v>289</v>
      </c>
      <c r="D142" s="208" t="s">
        <v>214</v>
      </c>
      <c r="E142" s="209" t="s">
        <v>290</v>
      </c>
      <c r="F142" s="210" t="s">
        <v>291</v>
      </c>
      <c r="G142" s="211" t="s">
        <v>146</v>
      </c>
      <c r="H142" s="212">
        <v>1</v>
      </c>
      <c r="I142" s="213"/>
      <c r="J142" s="214">
        <f t="shared" si="0"/>
        <v>0</v>
      </c>
      <c r="K142" s="210" t="s">
        <v>147</v>
      </c>
      <c r="L142" s="215"/>
      <c r="M142" s="216" t="s">
        <v>32</v>
      </c>
      <c r="N142" s="217" t="s">
        <v>48</v>
      </c>
      <c r="O142" s="65"/>
      <c r="P142" s="200">
        <f t="shared" si="1"/>
        <v>0</v>
      </c>
      <c r="Q142" s="200">
        <v>0</v>
      </c>
      <c r="R142" s="200">
        <f t="shared" si="2"/>
        <v>0</v>
      </c>
      <c r="S142" s="200">
        <v>0</v>
      </c>
      <c r="T142" s="201">
        <f t="shared" si="3"/>
        <v>0</v>
      </c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R142" s="202" t="s">
        <v>217</v>
      </c>
      <c r="AT142" s="202" t="s">
        <v>214</v>
      </c>
      <c r="AU142" s="202" t="s">
        <v>84</v>
      </c>
      <c r="AY142" s="17" t="s">
        <v>142</v>
      </c>
      <c r="BE142" s="203">
        <f t="shared" si="4"/>
        <v>0</v>
      </c>
      <c r="BF142" s="203">
        <f t="shared" si="5"/>
        <v>0</v>
      </c>
      <c r="BG142" s="203">
        <f t="shared" si="6"/>
        <v>0</v>
      </c>
      <c r="BH142" s="203">
        <f t="shared" si="7"/>
        <v>0</v>
      </c>
      <c r="BI142" s="203">
        <f t="shared" si="8"/>
        <v>0</v>
      </c>
      <c r="BJ142" s="17" t="s">
        <v>84</v>
      </c>
      <c r="BK142" s="203">
        <f t="shared" si="9"/>
        <v>0</v>
      </c>
      <c r="BL142" s="17" t="s">
        <v>218</v>
      </c>
      <c r="BM142" s="202" t="s">
        <v>292</v>
      </c>
    </row>
    <row r="143" spans="1:65" s="2" customFormat="1" ht="24" customHeight="1">
      <c r="A143" s="35"/>
      <c r="B143" s="36"/>
      <c r="C143" s="208" t="s">
        <v>293</v>
      </c>
      <c r="D143" s="208" t="s">
        <v>214</v>
      </c>
      <c r="E143" s="209" t="s">
        <v>294</v>
      </c>
      <c r="F143" s="210" t="s">
        <v>295</v>
      </c>
      <c r="G143" s="211" t="s">
        <v>146</v>
      </c>
      <c r="H143" s="212">
        <v>1</v>
      </c>
      <c r="I143" s="213"/>
      <c r="J143" s="214">
        <f t="shared" si="0"/>
        <v>0</v>
      </c>
      <c r="K143" s="210" t="s">
        <v>147</v>
      </c>
      <c r="L143" s="215"/>
      <c r="M143" s="216" t="s">
        <v>32</v>
      </c>
      <c r="N143" s="217" t="s">
        <v>48</v>
      </c>
      <c r="O143" s="65"/>
      <c r="P143" s="200">
        <f t="shared" si="1"/>
        <v>0</v>
      </c>
      <c r="Q143" s="200">
        <v>0</v>
      </c>
      <c r="R143" s="200">
        <f t="shared" si="2"/>
        <v>0</v>
      </c>
      <c r="S143" s="200">
        <v>0</v>
      </c>
      <c r="T143" s="201">
        <f t="shared" si="3"/>
        <v>0</v>
      </c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R143" s="202" t="s">
        <v>217</v>
      </c>
      <c r="AT143" s="202" t="s">
        <v>214</v>
      </c>
      <c r="AU143" s="202" t="s">
        <v>84</v>
      </c>
      <c r="AY143" s="17" t="s">
        <v>142</v>
      </c>
      <c r="BE143" s="203">
        <f t="shared" si="4"/>
        <v>0</v>
      </c>
      <c r="BF143" s="203">
        <f t="shared" si="5"/>
        <v>0</v>
      </c>
      <c r="BG143" s="203">
        <f t="shared" si="6"/>
        <v>0</v>
      </c>
      <c r="BH143" s="203">
        <f t="shared" si="7"/>
        <v>0</v>
      </c>
      <c r="BI143" s="203">
        <f t="shared" si="8"/>
        <v>0</v>
      </c>
      <c r="BJ143" s="17" t="s">
        <v>84</v>
      </c>
      <c r="BK143" s="203">
        <f t="shared" si="9"/>
        <v>0</v>
      </c>
      <c r="BL143" s="17" t="s">
        <v>218</v>
      </c>
      <c r="BM143" s="202" t="s">
        <v>296</v>
      </c>
    </row>
    <row r="144" spans="1:65" s="2" customFormat="1" ht="24" customHeight="1">
      <c r="A144" s="35"/>
      <c r="B144" s="36"/>
      <c r="C144" s="208" t="s">
        <v>297</v>
      </c>
      <c r="D144" s="208" t="s">
        <v>214</v>
      </c>
      <c r="E144" s="209" t="s">
        <v>298</v>
      </c>
      <c r="F144" s="210" t="s">
        <v>299</v>
      </c>
      <c r="G144" s="211" t="s">
        <v>146</v>
      </c>
      <c r="H144" s="212">
        <v>5</v>
      </c>
      <c r="I144" s="213"/>
      <c r="J144" s="214">
        <f t="shared" si="0"/>
        <v>0</v>
      </c>
      <c r="K144" s="210" t="s">
        <v>147</v>
      </c>
      <c r="L144" s="215"/>
      <c r="M144" s="216" t="s">
        <v>32</v>
      </c>
      <c r="N144" s="217" t="s">
        <v>48</v>
      </c>
      <c r="O144" s="65"/>
      <c r="P144" s="200">
        <f t="shared" si="1"/>
        <v>0</v>
      </c>
      <c r="Q144" s="200">
        <v>0</v>
      </c>
      <c r="R144" s="200">
        <f t="shared" si="2"/>
        <v>0</v>
      </c>
      <c r="S144" s="200">
        <v>0</v>
      </c>
      <c r="T144" s="201">
        <f t="shared" si="3"/>
        <v>0</v>
      </c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R144" s="202" t="s">
        <v>217</v>
      </c>
      <c r="AT144" s="202" t="s">
        <v>214</v>
      </c>
      <c r="AU144" s="202" t="s">
        <v>84</v>
      </c>
      <c r="AY144" s="17" t="s">
        <v>142</v>
      </c>
      <c r="BE144" s="203">
        <f t="shared" si="4"/>
        <v>0</v>
      </c>
      <c r="BF144" s="203">
        <f t="shared" si="5"/>
        <v>0</v>
      </c>
      <c r="BG144" s="203">
        <f t="shared" si="6"/>
        <v>0</v>
      </c>
      <c r="BH144" s="203">
        <f t="shared" si="7"/>
        <v>0</v>
      </c>
      <c r="BI144" s="203">
        <f t="shared" si="8"/>
        <v>0</v>
      </c>
      <c r="BJ144" s="17" t="s">
        <v>84</v>
      </c>
      <c r="BK144" s="203">
        <f t="shared" si="9"/>
        <v>0</v>
      </c>
      <c r="BL144" s="17" t="s">
        <v>218</v>
      </c>
      <c r="BM144" s="202" t="s">
        <v>300</v>
      </c>
    </row>
    <row r="145" spans="1:65" s="2" customFormat="1" ht="24" customHeight="1">
      <c r="A145" s="35"/>
      <c r="B145" s="36"/>
      <c r="C145" s="208" t="s">
        <v>301</v>
      </c>
      <c r="D145" s="208" t="s">
        <v>214</v>
      </c>
      <c r="E145" s="209" t="s">
        <v>302</v>
      </c>
      <c r="F145" s="210" t="s">
        <v>303</v>
      </c>
      <c r="G145" s="211" t="s">
        <v>146</v>
      </c>
      <c r="H145" s="212">
        <v>16</v>
      </c>
      <c r="I145" s="213"/>
      <c r="J145" s="214">
        <f t="shared" si="0"/>
        <v>0</v>
      </c>
      <c r="K145" s="210" t="s">
        <v>147</v>
      </c>
      <c r="L145" s="215"/>
      <c r="M145" s="216" t="s">
        <v>32</v>
      </c>
      <c r="N145" s="217" t="s">
        <v>48</v>
      </c>
      <c r="O145" s="65"/>
      <c r="P145" s="200">
        <f t="shared" si="1"/>
        <v>0</v>
      </c>
      <c r="Q145" s="200">
        <v>0</v>
      </c>
      <c r="R145" s="200">
        <f t="shared" si="2"/>
        <v>0</v>
      </c>
      <c r="S145" s="200">
        <v>0</v>
      </c>
      <c r="T145" s="201">
        <f t="shared" si="3"/>
        <v>0</v>
      </c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R145" s="202" t="s">
        <v>230</v>
      </c>
      <c r="AT145" s="202" t="s">
        <v>214</v>
      </c>
      <c r="AU145" s="202" t="s">
        <v>84</v>
      </c>
      <c r="AY145" s="17" t="s">
        <v>142</v>
      </c>
      <c r="BE145" s="203">
        <f t="shared" si="4"/>
        <v>0</v>
      </c>
      <c r="BF145" s="203">
        <f t="shared" si="5"/>
        <v>0</v>
      </c>
      <c r="BG145" s="203">
        <f t="shared" si="6"/>
        <v>0</v>
      </c>
      <c r="BH145" s="203">
        <f t="shared" si="7"/>
        <v>0</v>
      </c>
      <c r="BI145" s="203">
        <f t="shared" si="8"/>
        <v>0</v>
      </c>
      <c r="BJ145" s="17" t="s">
        <v>84</v>
      </c>
      <c r="BK145" s="203">
        <f t="shared" si="9"/>
        <v>0</v>
      </c>
      <c r="BL145" s="17" t="s">
        <v>230</v>
      </c>
      <c r="BM145" s="202" t="s">
        <v>304</v>
      </c>
    </row>
    <row r="146" spans="1:65" s="2" customFormat="1" ht="16.5" customHeight="1">
      <c r="A146" s="35"/>
      <c r="B146" s="36"/>
      <c r="C146" s="208" t="s">
        <v>305</v>
      </c>
      <c r="D146" s="208" t="s">
        <v>214</v>
      </c>
      <c r="E146" s="209" t="s">
        <v>306</v>
      </c>
      <c r="F146" s="210" t="s">
        <v>307</v>
      </c>
      <c r="G146" s="211" t="s">
        <v>146</v>
      </c>
      <c r="H146" s="212">
        <v>16</v>
      </c>
      <c r="I146" s="213"/>
      <c r="J146" s="214">
        <f t="shared" si="0"/>
        <v>0</v>
      </c>
      <c r="K146" s="210" t="s">
        <v>32</v>
      </c>
      <c r="L146" s="215"/>
      <c r="M146" s="216" t="s">
        <v>32</v>
      </c>
      <c r="N146" s="217" t="s">
        <v>48</v>
      </c>
      <c r="O146" s="65"/>
      <c r="P146" s="200">
        <f t="shared" si="1"/>
        <v>0</v>
      </c>
      <c r="Q146" s="200">
        <v>0</v>
      </c>
      <c r="R146" s="200">
        <f t="shared" si="2"/>
        <v>0</v>
      </c>
      <c r="S146" s="200">
        <v>0</v>
      </c>
      <c r="T146" s="201">
        <f t="shared" si="3"/>
        <v>0</v>
      </c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R146" s="202" t="s">
        <v>217</v>
      </c>
      <c r="AT146" s="202" t="s">
        <v>214</v>
      </c>
      <c r="AU146" s="202" t="s">
        <v>84</v>
      </c>
      <c r="AY146" s="17" t="s">
        <v>142</v>
      </c>
      <c r="BE146" s="203">
        <f t="shared" si="4"/>
        <v>0</v>
      </c>
      <c r="BF146" s="203">
        <f t="shared" si="5"/>
        <v>0</v>
      </c>
      <c r="BG146" s="203">
        <f t="shared" si="6"/>
        <v>0</v>
      </c>
      <c r="BH146" s="203">
        <f t="shared" si="7"/>
        <v>0</v>
      </c>
      <c r="BI146" s="203">
        <f t="shared" si="8"/>
        <v>0</v>
      </c>
      <c r="BJ146" s="17" t="s">
        <v>84</v>
      </c>
      <c r="BK146" s="203">
        <f t="shared" si="9"/>
        <v>0</v>
      </c>
      <c r="BL146" s="17" t="s">
        <v>218</v>
      </c>
      <c r="BM146" s="202" t="s">
        <v>308</v>
      </c>
    </row>
    <row r="147" spans="1:65" s="2" customFormat="1" ht="16.5" customHeight="1">
      <c r="A147" s="35"/>
      <c r="B147" s="36"/>
      <c r="C147" s="208" t="s">
        <v>309</v>
      </c>
      <c r="D147" s="208" t="s">
        <v>214</v>
      </c>
      <c r="E147" s="209" t="s">
        <v>310</v>
      </c>
      <c r="F147" s="210" t="s">
        <v>311</v>
      </c>
      <c r="G147" s="211" t="s">
        <v>146</v>
      </c>
      <c r="H147" s="212">
        <v>4</v>
      </c>
      <c r="I147" s="213"/>
      <c r="J147" s="214">
        <f t="shared" si="0"/>
        <v>0</v>
      </c>
      <c r="K147" s="210" t="s">
        <v>32</v>
      </c>
      <c r="L147" s="215"/>
      <c r="M147" s="216" t="s">
        <v>32</v>
      </c>
      <c r="N147" s="217" t="s">
        <v>48</v>
      </c>
      <c r="O147" s="65"/>
      <c r="P147" s="200">
        <f t="shared" si="1"/>
        <v>0</v>
      </c>
      <c r="Q147" s="200">
        <v>0</v>
      </c>
      <c r="R147" s="200">
        <f t="shared" si="2"/>
        <v>0</v>
      </c>
      <c r="S147" s="200">
        <v>0</v>
      </c>
      <c r="T147" s="201">
        <f t="shared" si="3"/>
        <v>0</v>
      </c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R147" s="202" t="s">
        <v>217</v>
      </c>
      <c r="AT147" s="202" t="s">
        <v>214</v>
      </c>
      <c r="AU147" s="202" t="s">
        <v>84</v>
      </c>
      <c r="AY147" s="17" t="s">
        <v>142</v>
      </c>
      <c r="BE147" s="203">
        <f t="shared" si="4"/>
        <v>0</v>
      </c>
      <c r="BF147" s="203">
        <f t="shared" si="5"/>
        <v>0</v>
      </c>
      <c r="BG147" s="203">
        <f t="shared" si="6"/>
        <v>0</v>
      </c>
      <c r="BH147" s="203">
        <f t="shared" si="7"/>
        <v>0</v>
      </c>
      <c r="BI147" s="203">
        <f t="shared" si="8"/>
        <v>0</v>
      </c>
      <c r="BJ147" s="17" t="s">
        <v>84</v>
      </c>
      <c r="BK147" s="203">
        <f t="shared" si="9"/>
        <v>0</v>
      </c>
      <c r="BL147" s="17" t="s">
        <v>218</v>
      </c>
      <c r="BM147" s="202" t="s">
        <v>312</v>
      </c>
    </row>
    <row r="148" spans="1:65" s="2" customFormat="1" ht="24" customHeight="1">
      <c r="A148" s="35"/>
      <c r="B148" s="36"/>
      <c r="C148" s="208" t="s">
        <v>313</v>
      </c>
      <c r="D148" s="208" t="s">
        <v>214</v>
      </c>
      <c r="E148" s="209" t="s">
        <v>314</v>
      </c>
      <c r="F148" s="210" t="s">
        <v>315</v>
      </c>
      <c r="G148" s="211" t="s">
        <v>146</v>
      </c>
      <c r="H148" s="212">
        <v>1</v>
      </c>
      <c r="I148" s="213"/>
      <c r="J148" s="214">
        <f t="shared" si="0"/>
        <v>0</v>
      </c>
      <c r="K148" s="210" t="s">
        <v>147</v>
      </c>
      <c r="L148" s="215"/>
      <c r="M148" s="216" t="s">
        <v>32</v>
      </c>
      <c r="N148" s="217" t="s">
        <v>48</v>
      </c>
      <c r="O148" s="65"/>
      <c r="P148" s="200">
        <f t="shared" si="1"/>
        <v>0</v>
      </c>
      <c r="Q148" s="200">
        <v>0</v>
      </c>
      <c r="R148" s="200">
        <f t="shared" si="2"/>
        <v>0</v>
      </c>
      <c r="S148" s="200">
        <v>0</v>
      </c>
      <c r="T148" s="201">
        <f t="shared" si="3"/>
        <v>0</v>
      </c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R148" s="202" t="s">
        <v>217</v>
      </c>
      <c r="AT148" s="202" t="s">
        <v>214</v>
      </c>
      <c r="AU148" s="202" t="s">
        <v>84</v>
      </c>
      <c r="AY148" s="17" t="s">
        <v>142</v>
      </c>
      <c r="BE148" s="203">
        <f t="shared" si="4"/>
        <v>0</v>
      </c>
      <c r="BF148" s="203">
        <f t="shared" si="5"/>
        <v>0</v>
      </c>
      <c r="BG148" s="203">
        <f t="shared" si="6"/>
        <v>0</v>
      </c>
      <c r="BH148" s="203">
        <f t="shared" si="7"/>
        <v>0</v>
      </c>
      <c r="BI148" s="203">
        <f t="shared" si="8"/>
        <v>0</v>
      </c>
      <c r="BJ148" s="17" t="s">
        <v>84</v>
      </c>
      <c r="BK148" s="203">
        <f t="shared" si="9"/>
        <v>0</v>
      </c>
      <c r="BL148" s="17" t="s">
        <v>218</v>
      </c>
      <c r="BM148" s="202" t="s">
        <v>316</v>
      </c>
    </row>
    <row r="149" spans="1:65" s="2" customFormat="1" ht="24" customHeight="1">
      <c r="A149" s="35"/>
      <c r="B149" s="36"/>
      <c r="C149" s="208" t="s">
        <v>317</v>
      </c>
      <c r="D149" s="208" t="s">
        <v>214</v>
      </c>
      <c r="E149" s="209" t="s">
        <v>318</v>
      </c>
      <c r="F149" s="210" t="s">
        <v>319</v>
      </c>
      <c r="G149" s="211" t="s">
        <v>146</v>
      </c>
      <c r="H149" s="212">
        <v>1</v>
      </c>
      <c r="I149" s="213"/>
      <c r="J149" s="214">
        <f t="shared" si="0"/>
        <v>0</v>
      </c>
      <c r="K149" s="210" t="s">
        <v>147</v>
      </c>
      <c r="L149" s="215"/>
      <c r="M149" s="216" t="s">
        <v>32</v>
      </c>
      <c r="N149" s="217" t="s">
        <v>48</v>
      </c>
      <c r="O149" s="65"/>
      <c r="P149" s="200">
        <f t="shared" si="1"/>
        <v>0</v>
      </c>
      <c r="Q149" s="200">
        <v>0</v>
      </c>
      <c r="R149" s="200">
        <f t="shared" si="2"/>
        <v>0</v>
      </c>
      <c r="S149" s="200">
        <v>0</v>
      </c>
      <c r="T149" s="201">
        <f t="shared" si="3"/>
        <v>0</v>
      </c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R149" s="202" t="s">
        <v>217</v>
      </c>
      <c r="AT149" s="202" t="s">
        <v>214</v>
      </c>
      <c r="AU149" s="202" t="s">
        <v>84</v>
      </c>
      <c r="AY149" s="17" t="s">
        <v>142</v>
      </c>
      <c r="BE149" s="203">
        <f t="shared" si="4"/>
        <v>0</v>
      </c>
      <c r="BF149" s="203">
        <f t="shared" si="5"/>
        <v>0</v>
      </c>
      <c r="BG149" s="203">
        <f t="shared" si="6"/>
        <v>0</v>
      </c>
      <c r="BH149" s="203">
        <f t="shared" si="7"/>
        <v>0</v>
      </c>
      <c r="BI149" s="203">
        <f t="shared" si="8"/>
        <v>0</v>
      </c>
      <c r="BJ149" s="17" t="s">
        <v>84</v>
      </c>
      <c r="BK149" s="203">
        <f t="shared" si="9"/>
        <v>0</v>
      </c>
      <c r="BL149" s="17" t="s">
        <v>218</v>
      </c>
      <c r="BM149" s="202" t="s">
        <v>320</v>
      </c>
    </row>
    <row r="150" spans="1:65" s="2" customFormat="1" ht="24" customHeight="1">
      <c r="A150" s="35"/>
      <c r="B150" s="36"/>
      <c r="C150" s="208" t="s">
        <v>321</v>
      </c>
      <c r="D150" s="208" t="s">
        <v>214</v>
      </c>
      <c r="E150" s="209" t="s">
        <v>322</v>
      </c>
      <c r="F150" s="210" t="s">
        <v>323</v>
      </c>
      <c r="G150" s="211" t="s">
        <v>324</v>
      </c>
      <c r="H150" s="212">
        <v>1</v>
      </c>
      <c r="I150" s="213"/>
      <c r="J150" s="214">
        <f t="shared" si="0"/>
        <v>0</v>
      </c>
      <c r="K150" s="210" t="s">
        <v>147</v>
      </c>
      <c r="L150" s="215"/>
      <c r="M150" s="216" t="s">
        <v>32</v>
      </c>
      <c r="N150" s="217" t="s">
        <v>48</v>
      </c>
      <c r="O150" s="65"/>
      <c r="P150" s="200">
        <f t="shared" si="1"/>
        <v>0</v>
      </c>
      <c r="Q150" s="200">
        <v>0</v>
      </c>
      <c r="R150" s="200">
        <f t="shared" si="2"/>
        <v>0</v>
      </c>
      <c r="S150" s="200">
        <v>0</v>
      </c>
      <c r="T150" s="201">
        <f t="shared" si="3"/>
        <v>0</v>
      </c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R150" s="202" t="s">
        <v>217</v>
      </c>
      <c r="AT150" s="202" t="s">
        <v>214</v>
      </c>
      <c r="AU150" s="202" t="s">
        <v>84</v>
      </c>
      <c r="AY150" s="17" t="s">
        <v>142</v>
      </c>
      <c r="BE150" s="203">
        <f t="shared" si="4"/>
        <v>0</v>
      </c>
      <c r="BF150" s="203">
        <f t="shared" si="5"/>
        <v>0</v>
      </c>
      <c r="BG150" s="203">
        <f t="shared" si="6"/>
        <v>0</v>
      </c>
      <c r="BH150" s="203">
        <f t="shared" si="7"/>
        <v>0</v>
      </c>
      <c r="BI150" s="203">
        <f t="shared" si="8"/>
        <v>0</v>
      </c>
      <c r="BJ150" s="17" t="s">
        <v>84</v>
      </c>
      <c r="BK150" s="203">
        <f t="shared" si="9"/>
        <v>0</v>
      </c>
      <c r="BL150" s="17" t="s">
        <v>218</v>
      </c>
      <c r="BM150" s="202" t="s">
        <v>325</v>
      </c>
    </row>
    <row r="151" spans="1:65" s="2" customFormat="1" ht="24" customHeight="1">
      <c r="A151" s="35"/>
      <c r="B151" s="36"/>
      <c r="C151" s="208" t="s">
        <v>326</v>
      </c>
      <c r="D151" s="208" t="s">
        <v>214</v>
      </c>
      <c r="E151" s="209" t="s">
        <v>327</v>
      </c>
      <c r="F151" s="210" t="s">
        <v>328</v>
      </c>
      <c r="G151" s="211" t="s">
        <v>146</v>
      </c>
      <c r="H151" s="212">
        <v>1</v>
      </c>
      <c r="I151" s="213"/>
      <c r="J151" s="214">
        <f t="shared" si="0"/>
        <v>0</v>
      </c>
      <c r="K151" s="210" t="s">
        <v>147</v>
      </c>
      <c r="L151" s="215"/>
      <c r="M151" s="216" t="s">
        <v>32</v>
      </c>
      <c r="N151" s="217" t="s">
        <v>48</v>
      </c>
      <c r="O151" s="65"/>
      <c r="P151" s="200">
        <f t="shared" si="1"/>
        <v>0</v>
      </c>
      <c r="Q151" s="200">
        <v>0</v>
      </c>
      <c r="R151" s="200">
        <f t="shared" si="2"/>
        <v>0</v>
      </c>
      <c r="S151" s="200">
        <v>0</v>
      </c>
      <c r="T151" s="201">
        <f t="shared" si="3"/>
        <v>0</v>
      </c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R151" s="202" t="s">
        <v>230</v>
      </c>
      <c r="AT151" s="202" t="s">
        <v>214</v>
      </c>
      <c r="AU151" s="202" t="s">
        <v>84</v>
      </c>
      <c r="AY151" s="17" t="s">
        <v>142</v>
      </c>
      <c r="BE151" s="203">
        <f t="shared" si="4"/>
        <v>0</v>
      </c>
      <c r="BF151" s="203">
        <f t="shared" si="5"/>
        <v>0</v>
      </c>
      <c r="BG151" s="203">
        <f t="shared" si="6"/>
        <v>0</v>
      </c>
      <c r="BH151" s="203">
        <f t="shared" si="7"/>
        <v>0</v>
      </c>
      <c r="BI151" s="203">
        <f t="shared" si="8"/>
        <v>0</v>
      </c>
      <c r="BJ151" s="17" t="s">
        <v>84</v>
      </c>
      <c r="BK151" s="203">
        <f t="shared" si="9"/>
        <v>0</v>
      </c>
      <c r="BL151" s="17" t="s">
        <v>230</v>
      </c>
      <c r="BM151" s="202" t="s">
        <v>329</v>
      </c>
    </row>
    <row r="152" spans="1:65" s="2" customFormat="1" ht="24" customHeight="1">
      <c r="A152" s="35"/>
      <c r="B152" s="36"/>
      <c r="C152" s="208" t="s">
        <v>330</v>
      </c>
      <c r="D152" s="208" t="s">
        <v>214</v>
      </c>
      <c r="E152" s="209" t="s">
        <v>331</v>
      </c>
      <c r="F152" s="210" t="s">
        <v>332</v>
      </c>
      <c r="G152" s="211" t="s">
        <v>146</v>
      </c>
      <c r="H152" s="212">
        <v>8</v>
      </c>
      <c r="I152" s="213"/>
      <c r="J152" s="214">
        <f t="shared" si="0"/>
        <v>0</v>
      </c>
      <c r="K152" s="210" t="s">
        <v>147</v>
      </c>
      <c r="L152" s="215"/>
      <c r="M152" s="216" t="s">
        <v>32</v>
      </c>
      <c r="N152" s="217" t="s">
        <v>48</v>
      </c>
      <c r="O152" s="65"/>
      <c r="P152" s="200">
        <f t="shared" si="1"/>
        <v>0</v>
      </c>
      <c r="Q152" s="200">
        <v>0</v>
      </c>
      <c r="R152" s="200">
        <f t="shared" si="2"/>
        <v>0</v>
      </c>
      <c r="S152" s="200">
        <v>0</v>
      </c>
      <c r="T152" s="201">
        <f t="shared" si="3"/>
        <v>0</v>
      </c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R152" s="202" t="s">
        <v>217</v>
      </c>
      <c r="AT152" s="202" t="s">
        <v>214</v>
      </c>
      <c r="AU152" s="202" t="s">
        <v>84</v>
      </c>
      <c r="AY152" s="17" t="s">
        <v>142</v>
      </c>
      <c r="BE152" s="203">
        <f t="shared" si="4"/>
        <v>0</v>
      </c>
      <c r="BF152" s="203">
        <f t="shared" si="5"/>
        <v>0</v>
      </c>
      <c r="BG152" s="203">
        <f t="shared" si="6"/>
        <v>0</v>
      </c>
      <c r="BH152" s="203">
        <f t="shared" si="7"/>
        <v>0</v>
      </c>
      <c r="BI152" s="203">
        <f t="shared" si="8"/>
        <v>0</v>
      </c>
      <c r="BJ152" s="17" t="s">
        <v>84</v>
      </c>
      <c r="BK152" s="203">
        <f t="shared" si="9"/>
        <v>0</v>
      </c>
      <c r="BL152" s="17" t="s">
        <v>218</v>
      </c>
      <c r="BM152" s="202" t="s">
        <v>333</v>
      </c>
    </row>
    <row r="153" spans="1:65" s="2" customFormat="1" ht="24" customHeight="1">
      <c r="A153" s="35"/>
      <c r="B153" s="36"/>
      <c r="C153" s="208" t="s">
        <v>334</v>
      </c>
      <c r="D153" s="208" t="s">
        <v>214</v>
      </c>
      <c r="E153" s="209" t="s">
        <v>335</v>
      </c>
      <c r="F153" s="210" t="s">
        <v>336</v>
      </c>
      <c r="G153" s="211" t="s">
        <v>146</v>
      </c>
      <c r="H153" s="212">
        <v>1</v>
      </c>
      <c r="I153" s="213"/>
      <c r="J153" s="214">
        <f t="shared" si="0"/>
        <v>0</v>
      </c>
      <c r="K153" s="210" t="s">
        <v>147</v>
      </c>
      <c r="L153" s="215"/>
      <c r="M153" s="216" t="s">
        <v>32</v>
      </c>
      <c r="N153" s="217" t="s">
        <v>48</v>
      </c>
      <c r="O153" s="65"/>
      <c r="P153" s="200">
        <f t="shared" si="1"/>
        <v>0</v>
      </c>
      <c r="Q153" s="200">
        <v>0</v>
      </c>
      <c r="R153" s="200">
        <f t="shared" si="2"/>
        <v>0</v>
      </c>
      <c r="S153" s="200">
        <v>0</v>
      </c>
      <c r="T153" s="201">
        <f t="shared" si="3"/>
        <v>0</v>
      </c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R153" s="202" t="s">
        <v>230</v>
      </c>
      <c r="AT153" s="202" t="s">
        <v>214</v>
      </c>
      <c r="AU153" s="202" t="s">
        <v>84</v>
      </c>
      <c r="AY153" s="17" t="s">
        <v>142</v>
      </c>
      <c r="BE153" s="203">
        <f t="shared" si="4"/>
        <v>0</v>
      </c>
      <c r="BF153" s="203">
        <f t="shared" si="5"/>
        <v>0</v>
      </c>
      <c r="BG153" s="203">
        <f t="shared" si="6"/>
        <v>0</v>
      </c>
      <c r="BH153" s="203">
        <f t="shared" si="7"/>
        <v>0</v>
      </c>
      <c r="BI153" s="203">
        <f t="shared" si="8"/>
        <v>0</v>
      </c>
      <c r="BJ153" s="17" t="s">
        <v>84</v>
      </c>
      <c r="BK153" s="203">
        <f t="shared" si="9"/>
        <v>0</v>
      </c>
      <c r="BL153" s="17" t="s">
        <v>230</v>
      </c>
      <c r="BM153" s="202" t="s">
        <v>337</v>
      </c>
    </row>
    <row r="154" spans="1:65" s="12" customFormat="1" ht="25.9" customHeight="1">
      <c r="B154" s="177"/>
      <c r="C154" s="178"/>
      <c r="D154" s="179" t="s">
        <v>76</v>
      </c>
      <c r="E154" s="180" t="s">
        <v>338</v>
      </c>
      <c r="F154" s="180" t="s">
        <v>339</v>
      </c>
      <c r="G154" s="178"/>
      <c r="H154" s="178"/>
      <c r="I154" s="181"/>
      <c r="J154" s="182">
        <f>BK154</f>
        <v>0</v>
      </c>
      <c r="K154" s="178"/>
      <c r="L154" s="183"/>
      <c r="M154" s="184"/>
      <c r="N154" s="185"/>
      <c r="O154" s="185"/>
      <c r="P154" s="186">
        <f>P155+SUM(P156:P159)</f>
        <v>0</v>
      </c>
      <c r="Q154" s="185"/>
      <c r="R154" s="186">
        <f>R155+SUM(R156:R159)</f>
        <v>0</v>
      </c>
      <c r="S154" s="185"/>
      <c r="T154" s="187">
        <f>T155+SUM(T156:T159)</f>
        <v>0</v>
      </c>
      <c r="AR154" s="188" t="s">
        <v>84</v>
      </c>
      <c r="AT154" s="189" t="s">
        <v>76</v>
      </c>
      <c r="AU154" s="189" t="s">
        <v>77</v>
      </c>
      <c r="AY154" s="188" t="s">
        <v>142</v>
      </c>
      <c r="BK154" s="190">
        <f>BK155+SUM(BK156:BK159)</f>
        <v>0</v>
      </c>
    </row>
    <row r="155" spans="1:65" s="2" customFormat="1" ht="24" customHeight="1">
      <c r="A155" s="35"/>
      <c r="B155" s="36"/>
      <c r="C155" s="208" t="s">
        <v>340</v>
      </c>
      <c r="D155" s="208" t="s">
        <v>214</v>
      </c>
      <c r="E155" s="209" t="s">
        <v>341</v>
      </c>
      <c r="F155" s="210" t="s">
        <v>342</v>
      </c>
      <c r="G155" s="211" t="s">
        <v>146</v>
      </c>
      <c r="H155" s="212">
        <v>3</v>
      </c>
      <c r="I155" s="213"/>
      <c r="J155" s="214">
        <f>ROUND(I155*H155,2)</f>
        <v>0</v>
      </c>
      <c r="K155" s="210" t="s">
        <v>147</v>
      </c>
      <c r="L155" s="215"/>
      <c r="M155" s="216" t="s">
        <v>32</v>
      </c>
      <c r="N155" s="217" t="s">
        <v>48</v>
      </c>
      <c r="O155" s="65"/>
      <c r="P155" s="200">
        <f>O155*H155</f>
        <v>0</v>
      </c>
      <c r="Q155" s="200">
        <v>0</v>
      </c>
      <c r="R155" s="200">
        <f>Q155*H155</f>
        <v>0</v>
      </c>
      <c r="S155" s="200">
        <v>0</v>
      </c>
      <c r="T155" s="201">
        <f>S155*H155</f>
        <v>0</v>
      </c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R155" s="202" t="s">
        <v>230</v>
      </c>
      <c r="AT155" s="202" t="s">
        <v>214</v>
      </c>
      <c r="AU155" s="202" t="s">
        <v>84</v>
      </c>
      <c r="AY155" s="17" t="s">
        <v>142</v>
      </c>
      <c r="BE155" s="203">
        <f>IF(N155="základní",J155,0)</f>
        <v>0</v>
      </c>
      <c r="BF155" s="203">
        <f>IF(N155="snížená",J155,0)</f>
        <v>0</v>
      </c>
      <c r="BG155" s="203">
        <f>IF(N155="zákl. přenesená",J155,0)</f>
        <v>0</v>
      </c>
      <c r="BH155" s="203">
        <f>IF(N155="sníž. přenesená",J155,0)</f>
        <v>0</v>
      </c>
      <c r="BI155" s="203">
        <f>IF(N155="nulová",J155,0)</f>
        <v>0</v>
      </c>
      <c r="BJ155" s="17" t="s">
        <v>84</v>
      </c>
      <c r="BK155" s="203">
        <f>ROUND(I155*H155,2)</f>
        <v>0</v>
      </c>
      <c r="BL155" s="17" t="s">
        <v>230</v>
      </c>
      <c r="BM155" s="202" t="s">
        <v>343</v>
      </c>
    </row>
    <row r="156" spans="1:65" s="2" customFormat="1" ht="24" customHeight="1">
      <c r="A156" s="35"/>
      <c r="B156" s="36"/>
      <c r="C156" s="191" t="s">
        <v>344</v>
      </c>
      <c r="D156" s="191" t="s">
        <v>143</v>
      </c>
      <c r="E156" s="192" t="s">
        <v>345</v>
      </c>
      <c r="F156" s="193" t="s">
        <v>346</v>
      </c>
      <c r="G156" s="194" t="s">
        <v>146</v>
      </c>
      <c r="H156" s="195">
        <v>1</v>
      </c>
      <c r="I156" s="196"/>
      <c r="J156" s="197">
        <f>ROUND(I156*H156,2)</f>
        <v>0</v>
      </c>
      <c r="K156" s="193" t="s">
        <v>147</v>
      </c>
      <c r="L156" s="40"/>
      <c r="M156" s="198" t="s">
        <v>32</v>
      </c>
      <c r="N156" s="199" t="s">
        <v>48</v>
      </c>
      <c r="O156" s="65"/>
      <c r="P156" s="200">
        <f>O156*H156</f>
        <v>0</v>
      </c>
      <c r="Q156" s="200">
        <v>0</v>
      </c>
      <c r="R156" s="200">
        <f>Q156*H156</f>
        <v>0</v>
      </c>
      <c r="S156" s="200">
        <v>0</v>
      </c>
      <c r="T156" s="201">
        <f>S156*H156</f>
        <v>0</v>
      </c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R156" s="202" t="s">
        <v>158</v>
      </c>
      <c r="AT156" s="202" t="s">
        <v>143</v>
      </c>
      <c r="AU156" s="202" t="s">
        <v>84</v>
      </c>
      <c r="AY156" s="17" t="s">
        <v>142</v>
      </c>
      <c r="BE156" s="203">
        <f>IF(N156="základní",J156,0)</f>
        <v>0</v>
      </c>
      <c r="BF156" s="203">
        <f>IF(N156="snížená",J156,0)</f>
        <v>0</v>
      </c>
      <c r="BG156" s="203">
        <f>IF(N156="zákl. přenesená",J156,0)</f>
        <v>0</v>
      </c>
      <c r="BH156" s="203">
        <f>IF(N156="sníž. přenesená",J156,0)</f>
        <v>0</v>
      </c>
      <c r="BI156" s="203">
        <f>IF(N156="nulová",J156,0)</f>
        <v>0</v>
      </c>
      <c r="BJ156" s="17" t="s">
        <v>84</v>
      </c>
      <c r="BK156" s="203">
        <f>ROUND(I156*H156,2)</f>
        <v>0</v>
      </c>
      <c r="BL156" s="17" t="s">
        <v>158</v>
      </c>
      <c r="BM156" s="202" t="s">
        <v>347</v>
      </c>
    </row>
    <row r="157" spans="1:65" s="2" customFormat="1" ht="24" customHeight="1">
      <c r="A157" s="35"/>
      <c r="B157" s="36"/>
      <c r="C157" s="208" t="s">
        <v>348</v>
      </c>
      <c r="D157" s="208" t="s">
        <v>214</v>
      </c>
      <c r="E157" s="209" t="s">
        <v>349</v>
      </c>
      <c r="F157" s="210" t="s">
        <v>350</v>
      </c>
      <c r="G157" s="211" t="s">
        <v>146</v>
      </c>
      <c r="H157" s="212">
        <v>3</v>
      </c>
      <c r="I157" s="213"/>
      <c r="J157" s="214">
        <f>ROUND(I157*H157,2)</f>
        <v>0</v>
      </c>
      <c r="K157" s="210" t="s">
        <v>147</v>
      </c>
      <c r="L157" s="215"/>
      <c r="M157" s="216" t="s">
        <v>32</v>
      </c>
      <c r="N157" s="217" t="s">
        <v>48</v>
      </c>
      <c r="O157" s="65"/>
      <c r="P157" s="200">
        <f>O157*H157</f>
        <v>0</v>
      </c>
      <c r="Q157" s="200">
        <v>0</v>
      </c>
      <c r="R157" s="200">
        <f>Q157*H157</f>
        <v>0</v>
      </c>
      <c r="S157" s="200">
        <v>0</v>
      </c>
      <c r="T157" s="201">
        <f>S157*H157</f>
        <v>0</v>
      </c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R157" s="202" t="s">
        <v>217</v>
      </c>
      <c r="AT157" s="202" t="s">
        <v>214</v>
      </c>
      <c r="AU157" s="202" t="s">
        <v>84</v>
      </c>
      <c r="AY157" s="17" t="s">
        <v>142</v>
      </c>
      <c r="BE157" s="203">
        <f>IF(N157="základní",J157,0)</f>
        <v>0</v>
      </c>
      <c r="BF157" s="203">
        <f>IF(N157="snížená",J157,0)</f>
        <v>0</v>
      </c>
      <c r="BG157" s="203">
        <f>IF(N157="zákl. přenesená",J157,0)</f>
        <v>0</v>
      </c>
      <c r="BH157" s="203">
        <f>IF(N157="sníž. přenesená",J157,0)</f>
        <v>0</v>
      </c>
      <c r="BI157" s="203">
        <f>IF(N157="nulová",J157,0)</f>
        <v>0</v>
      </c>
      <c r="BJ157" s="17" t="s">
        <v>84</v>
      </c>
      <c r="BK157" s="203">
        <f>ROUND(I157*H157,2)</f>
        <v>0</v>
      </c>
      <c r="BL157" s="17" t="s">
        <v>218</v>
      </c>
      <c r="BM157" s="202" t="s">
        <v>351</v>
      </c>
    </row>
    <row r="158" spans="1:65" s="2" customFormat="1" ht="24" customHeight="1">
      <c r="A158" s="35"/>
      <c r="B158" s="36"/>
      <c r="C158" s="208" t="s">
        <v>352</v>
      </c>
      <c r="D158" s="208" t="s">
        <v>214</v>
      </c>
      <c r="E158" s="209" t="s">
        <v>353</v>
      </c>
      <c r="F158" s="210" t="s">
        <v>354</v>
      </c>
      <c r="G158" s="211" t="s">
        <v>146</v>
      </c>
      <c r="H158" s="212">
        <v>12</v>
      </c>
      <c r="I158" s="213"/>
      <c r="J158" s="214">
        <f>ROUND(I158*H158,2)</f>
        <v>0</v>
      </c>
      <c r="K158" s="210" t="s">
        <v>147</v>
      </c>
      <c r="L158" s="215"/>
      <c r="M158" s="216" t="s">
        <v>32</v>
      </c>
      <c r="N158" s="217" t="s">
        <v>48</v>
      </c>
      <c r="O158" s="65"/>
      <c r="P158" s="200">
        <f>O158*H158</f>
        <v>0</v>
      </c>
      <c r="Q158" s="200">
        <v>0</v>
      </c>
      <c r="R158" s="200">
        <f>Q158*H158</f>
        <v>0</v>
      </c>
      <c r="S158" s="200">
        <v>0</v>
      </c>
      <c r="T158" s="201">
        <f>S158*H158</f>
        <v>0</v>
      </c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R158" s="202" t="s">
        <v>217</v>
      </c>
      <c r="AT158" s="202" t="s">
        <v>214</v>
      </c>
      <c r="AU158" s="202" t="s">
        <v>84</v>
      </c>
      <c r="AY158" s="17" t="s">
        <v>142</v>
      </c>
      <c r="BE158" s="203">
        <f>IF(N158="základní",J158,0)</f>
        <v>0</v>
      </c>
      <c r="BF158" s="203">
        <f>IF(N158="snížená",J158,0)</f>
        <v>0</v>
      </c>
      <c r="BG158" s="203">
        <f>IF(N158="zákl. přenesená",J158,0)</f>
        <v>0</v>
      </c>
      <c r="BH158" s="203">
        <f>IF(N158="sníž. přenesená",J158,0)</f>
        <v>0</v>
      </c>
      <c r="BI158" s="203">
        <f>IF(N158="nulová",J158,0)</f>
        <v>0</v>
      </c>
      <c r="BJ158" s="17" t="s">
        <v>84</v>
      </c>
      <c r="BK158" s="203">
        <f>ROUND(I158*H158,2)</f>
        <v>0</v>
      </c>
      <c r="BL158" s="17" t="s">
        <v>218</v>
      </c>
      <c r="BM158" s="202" t="s">
        <v>355</v>
      </c>
    </row>
    <row r="159" spans="1:65" s="12" customFormat="1" ht="22.9" customHeight="1">
      <c r="B159" s="177"/>
      <c r="C159" s="178"/>
      <c r="D159" s="179" t="s">
        <v>76</v>
      </c>
      <c r="E159" s="218" t="s">
        <v>356</v>
      </c>
      <c r="F159" s="218" t="s">
        <v>357</v>
      </c>
      <c r="G159" s="178"/>
      <c r="H159" s="178"/>
      <c r="I159" s="181"/>
      <c r="J159" s="219">
        <f>BK159</f>
        <v>0</v>
      </c>
      <c r="K159" s="178"/>
      <c r="L159" s="183"/>
      <c r="M159" s="184"/>
      <c r="N159" s="185"/>
      <c r="O159" s="185"/>
      <c r="P159" s="186">
        <f>SUM(P160:P166)</f>
        <v>0</v>
      </c>
      <c r="Q159" s="185"/>
      <c r="R159" s="186">
        <f>SUM(R160:R166)</f>
        <v>0</v>
      </c>
      <c r="S159" s="185"/>
      <c r="T159" s="187">
        <f>SUM(T160:T166)</f>
        <v>0</v>
      </c>
      <c r="AR159" s="188" t="s">
        <v>84</v>
      </c>
      <c r="AT159" s="189" t="s">
        <v>76</v>
      </c>
      <c r="AU159" s="189" t="s">
        <v>84</v>
      </c>
      <c r="AY159" s="188" t="s">
        <v>142</v>
      </c>
      <c r="BK159" s="190">
        <f>SUM(BK160:BK166)</f>
        <v>0</v>
      </c>
    </row>
    <row r="160" spans="1:65" s="2" customFormat="1" ht="36" customHeight="1">
      <c r="A160" s="35"/>
      <c r="B160" s="36"/>
      <c r="C160" s="208" t="s">
        <v>358</v>
      </c>
      <c r="D160" s="208" t="s">
        <v>214</v>
      </c>
      <c r="E160" s="209" t="s">
        <v>359</v>
      </c>
      <c r="F160" s="210" t="s">
        <v>360</v>
      </c>
      <c r="G160" s="211" t="s">
        <v>146</v>
      </c>
      <c r="H160" s="212">
        <v>3</v>
      </c>
      <c r="I160" s="213"/>
      <c r="J160" s="214">
        <f t="shared" ref="J160:J166" si="10">ROUND(I160*H160,2)</f>
        <v>0</v>
      </c>
      <c r="K160" s="210" t="s">
        <v>147</v>
      </c>
      <c r="L160" s="215"/>
      <c r="M160" s="216" t="s">
        <v>32</v>
      </c>
      <c r="N160" s="217" t="s">
        <v>48</v>
      </c>
      <c r="O160" s="65"/>
      <c r="P160" s="200">
        <f t="shared" ref="P160:P166" si="11">O160*H160</f>
        <v>0</v>
      </c>
      <c r="Q160" s="200">
        <v>0</v>
      </c>
      <c r="R160" s="200">
        <f t="shared" ref="R160:R166" si="12">Q160*H160</f>
        <v>0</v>
      </c>
      <c r="S160" s="200">
        <v>0</v>
      </c>
      <c r="T160" s="201">
        <f t="shared" ref="T160:T166" si="13">S160*H160</f>
        <v>0</v>
      </c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R160" s="202" t="s">
        <v>217</v>
      </c>
      <c r="AT160" s="202" t="s">
        <v>214</v>
      </c>
      <c r="AU160" s="202" t="s">
        <v>86</v>
      </c>
      <c r="AY160" s="17" t="s">
        <v>142</v>
      </c>
      <c r="BE160" s="203">
        <f t="shared" ref="BE160:BE166" si="14">IF(N160="základní",J160,0)</f>
        <v>0</v>
      </c>
      <c r="BF160" s="203">
        <f t="shared" ref="BF160:BF166" si="15">IF(N160="snížená",J160,0)</f>
        <v>0</v>
      </c>
      <c r="BG160" s="203">
        <f t="shared" ref="BG160:BG166" si="16">IF(N160="zákl. přenesená",J160,0)</f>
        <v>0</v>
      </c>
      <c r="BH160" s="203">
        <f t="shared" ref="BH160:BH166" si="17">IF(N160="sníž. přenesená",J160,0)</f>
        <v>0</v>
      </c>
      <c r="BI160" s="203">
        <f t="shared" ref="BI160:BI166" si="18">IF(N160="nulová",J160,0)</f>
        <v>0</v>
      </c>
      <c r="BJ160" s="17" t="s">
        <v>84</v>
      </c>
      <c r="BK160" s="203">
        <f t="shared" ref="BK160:BK166" si="19">ROUND(I160*H160,2)</f>
        <v>0</v>
      </c>
      <c r="BL160" s="17" t="s">
        <v>218</v>
      </c>
      <c r="BM160" s="202" t="s">
        <v>361</v>
      </c>
    </row>
    <row r="161" spans="1:65" s="2" customFormat="1" ht="24" customHeight="1">
      <c r="A161" s="35"/>
      <c r="B161" s="36"/>
      <c r="C161" s="191" t="s">
        <v>362</v>
      </c>
      <c r="D161" s="191" t="s">
        <v>143</v>
      </c>
      <c r="E161" s="192" t="s">
        <v>363</v>
      </c>
      <c r="F161" s="193" t="s">
        <v>364</v>
      </c>
      <c r="G161" s="194" t="s">
        <v>146</v>
      </c>
      <c r="H161" s="195">
        <v>3</v>
      </c>
      <c r="I161" s="196"/>
      <c r="J161" s="197">
        <f t="shared" si="10"/>
        <v>0</v>
      </c>
      <c r="K161" s="193" t="s">
        <v>147</v>
      </c>
      <c r="L161" s="40"/>
      <c r="M161" s="198" t="s">
        <v>32</v>
      </c>
      <c r="N161" s="199" t="s">
        <v>48</v>
      </c>
      <c r="O161" s="65"/>
      <c r="P161" s="200">
        <f t="shared" si="11"/>
        <v>0</v>
      </c>
      <c r="Q161" s="200">
        <v>0</v>
      </c>
      <c r="R161" s="200">
        <f t="shared" si="12"/>
        <v>0</v>
      </c>
      <c r="S161" s="200">
        <v>0</v>
      </c>
      <c r="T161" s="201">
        <f t="shared" si="13"/>
        <v>0</v>
      </c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R161" s="202" t="s">
        <v>158</v>
      </c>
      <c r="AT161" s="202" t="s">
        <v>143</v>
      </c>
      <c r="AU161" s="202" t="s">
        <v>86</v>
      </c>
      <c r="AY161" s="17" t="s">
        <v>142</v>
      </c>
      <c r="BE161" s="203">
        <f t="shared" si="14"/>
        <v>0</v>
      </c>
      <c r="BF161" s="203">
        <f t="shared" si="15"/>
        <v>0</v>
      </c>
      <c r="BG161" s="203">
        <f t="shared" si="16"/>
        <v>0</v>
      </c>
      <c r="BH161" s="203">
        <f t="shared" si="17"/>
        <v>0</v>
      </c>
      <c r="BI161" s="203">
        <f t="shared" si="18"/>
        <v>0</v>
      </c>
      <c r="BJ161" s="17" t="s">
        <v>84</v>
      </c>
      <c r="BK161" s="203">
        <f t="shared" si="19"/>
        <v>0</v>
      </c>
      <c r="BL161" s="17" t="s">
        <v>158</v>
      </c>
      <c r="BM161" s="202" t="s">
        <v>365</v>
      </c>
    </row>
    <row r="162" spans="1:65" s="2" customFormat="1" ht="24" customHeight="1">
      <c r="A162" s="35"/>
      <c r="B162" s="36"/>
      <c r="C162" s="208" t="s">
        <v>366</v>
      </c>
      <c r="D162" s="208" t="s">
        <v>214</v>
      </c>
      <c r="E162" s="209" t="s">
        <v>367</v>
      </c>
      <c r="F162" s="210" t="s">
        <v>368</v>
      </c>
      <c r="G162" s="211" t="s">
        <v>146</v>
      </c>
      <c r="H162" s="212">
        <v>3</v>
      </c>
      <c r="I162" s="213"/>
      <c r="J162" s="214">
        <f t="shared" si="10"/>
        <v>0</v>
      </c>
      <c r="K162" s="210" t="s">
        <v>147</v>
      </c>
      <c r="L162" s="215"/>
      <c r="M162" s="216" t="s">
        <v>32</v>
      </c>
      <c r="N162" s="217" t="s">
        <v>48</v>
      </c>
      <c r="O162" s="65"/>
      <c r="P162" s="200">
        <f t="shared" si="11"/>
        <v>0</v>
      </c>
      <c r="Q162" s="200">
        <v>0</v>
      </c>
      <c r="R162" s="200">
        <f t="shared" si="12"/>
        <v>0</v>
      </c>
      <c r="S162" s="200">
        <v>0</v>
      </c>
      <c r="T162" s="201">
        <f t="shared" si="13"/>
        <v>0</v>
      </c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R162" s="202" t="s">
        <v>217</v>
      </c>
      <c r="AT162" s="202" t="s">
        <v>214</v>
      </c>
      <c r="AU162" s="202" t="s">
        <v>86</v>
      </c>
      <c r="AY162" s="17" t="s">
        <v>142</v>
      </c>
      <c r="BE162" s="203">
        <f t="shared" si="14"/>
        <v>0</v>
      </c>
      <c r="BF162" s="203">
        <f t="shared" si="15"/>
        <v>0</v>
      </c>
      <c r="BG162" s="203">
        <f t="shared" si="16"/>
        <v>0</v>
      </c>
      <c r="BH162" s="203">
        <f t="shared" si="17"/>
        <v>0</v>
      </c>
      <c r="BI162" s="203">
        <f t="shared" si="18"/>
        <v>0</v>
      </c>
      <c r="BJ162" s="17" t="s">
        <v>84</v>
      </c>
      <c r="BK162" s="203">
        <f t="shared" si="19"/>
        <v>0</v>
      </c>
      <c r="BL162" s="17" t="s">
        <v>218</v>
      </c>
      <c r="BM162" s="202" t="s">
        <v>369</v>
      </c>
    </row>
    <row r="163" spans="1:65" s="2" customFormat="1" ht="24" customHeight="1">
      <c r="A163" s="35"/>
      <c r="B163" s="36"/>
      <c r="C163" s="208" t="s">
        <v>370</v>
      </c>
      <c r="D163" s="208" t="s">
        <v>214</v>
      </c>
      <c r="E163" s="209" t="s">
        <v>371</v>
      </c>
      <c r="F163" s="210" t="s">
        <v>372</v>
      </c>
      <c r="G163" s="211" t="s">
        <v>146</v>
      </c>
      <c r="H163" s="212">
        <v>30</v>
      </c>
      <c r="I163" s="213"/>
      <c r="J163" s="214">
        <f t="shared" si="10"/>
        <v>0</v>
      </c>
      <c r="K163" s="210" t="s">
        <v>147</v>
      </c>
      <c r="L163" s="215"/>
      <c r="M163" s="216" t="s">
        <v>32</v>
      </c>
      <c r="N163" s="217" t="s">
        <v>48</v>
      </c>
      <c r="O163" s="65"/>
      <c r="P163" s="200">
        <f t="shared" si="11"/>
        <v>0</v>
      </c>
      <c r="Q163" s="200">
        <v>0</v>
      </c>
      <c r="R163" s="200">
        <f t="shared" si="12"/>
        <v>0</v>
      </c>
      <c r="S163" s="200">
        <v>0</v>
      </c>
      <c r="T163" s="201">
        <f t="shared" si="13"/>
        <v>0</v>
      </c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R163" s="202" t="s">
        <v>217</v>
      </c>
      <c r="AT163" s="202" t="s">
        <v>214</v>
      </c>
      <c r="AU163" s="202" t="s">
        <v>86</v>
      </c>
      <c r="AY163" s="17" t="s">
        <v>142</v>
      </c>
      <c r="BE163" s="203">
        <f t="shared" si="14"/>
        <v>0</v>
      </c>
      <c r="BF163" s="203">
        <f t="shared" si="15"/>
        <v>0</v>
      </c>
      <c r="BG163" s="203">
        <f t="shared" si="16"/>
        <v>0</v>
      </c>
      <c r="BH163" s="203">
        <f t="shared" si="17"/>
        <v>0</v>
      </c>
      <c r="BI163" s="203">
        <f t="shared" si="18"/>
        <v>0</v>
      </c>
      <c r="BJ163" s="17" t="s">
        <v>84</v>
      </c>
      <c r="BK163" s="203">
        <f t="shared" si="19"/>
        <v>0</v>
      </c>
      <c r="BL163" s="17" t="s">
        <v>218</v>
      </c>
      <c r="BM163" s="202" t="s">
        <v>373</v>
      </c>
    </row>
    <row r="164" spans="1:65" s="2" customFormat="1" ht="24" customHeight="1">
      <c r="A164" s="35"/>
      <c r="B164" s="36"/>
      <c r="C164" s="191" t="s">
        <v>374</v>
      </c>
      <c r="D164" s="191" t="s">
        <v>143</v>
      </c>
      <c r="E164" s="192" t="s">
        <v>375</v>
      </c>
      <c r="F164" s="193" t="s">
        <v>376</v>
      </c>
      <c r="G164" s="194" t="s">
        <v>146</v>
      </c>
      <c r="H164" s="195">
        <v>3</v>
      </c>
      <c r="I164" s="196"/>
      <c r="J164" s="197">
        <f t="shared" si="10"/>
        <v>0</v>
      </c>
      <c r="K164" s="193" t="s">
        <v>147</v>
      </c>
      <c r="L164" s="40"/>
      <c r="M164" s="198" t="s">
        <v>32</v>
      </c>
      <c r="N164" s="199" t="s">
        <v>48</v>
      </c>
      <c r="O164" s="65"/>
      <c r="P164" s="200">
        <f t="shared" si="11"/>
        <v>0</v>
      </c>
      <c r="Q164" s="200">
        <v>0</v>
      </c>
      <c r="R164" s="200">
        <f t="shared" si="12"/>
        <v>0</v>
      </c>
      <c r="S164" s="200">
        <v>0</v>
      </c>
      <c r="T164" s="201">
        <f t="shared" si="13"/>
        <v>0</v>
      </c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R164" s="202" t="s">
        <v>158</v>
      </c>
      <c r="AT164" s="202" t="s">
        <v>143</v>
      </c>
      <c r="AU164" s="202" t="s">
        <v>86</v>
      </c>
      <c r="AY164" s="17" t="s">
        <v>142</v>
      </c>
      <c r="BE164" s="203">
        <f t="shared" si="14"/>
        <v>0</v>
      </c>
      <c r="BF164" s="203">
        <f t="shared" si="15"/>
        <v>0</v>
      </c>
      <c r="BG164" s="203">
        <f t="shared" si="16"/>
        <v>0</v>
      </c>
      <c r="BH164" s="203">
        <f t="shared" si="17"/>
        <v>0</v>
      </c>
      <c r="BI164" s="203">
        <f t="shared" si="18"/>
        <v>0</v>
      </c>
      <c r="BJ164" s="17" t="s">
        <v>84</v>
      </c>
      <c r="BK164" s="203">
        <f t="shared" si="19"/>
        <v>0</v>
      </c>
      <c r="BL164" s="17" t="s">
        <v>158</v>
      </c>
      <c r="BM164" s="202" t="s">
        <v>377</v>
      </c>
    </row>
    <row r="165" spans="1:65" s="2" customFormat="1" ht="24" customHeight="1">
      <c r="A165" s="35"/>
      <c r="B165" s="36"/>
      <c r="C165" s="208" t="s">
        <v>378</v>
      </c>
      <c r="D165" s="208" t="s">
        <v>214</v>
      </c>
      <c r="E165" s="209" t="s">
        <v>379</v>
      </c>
      <c r="F165" s="210" t="s">
        <v>380</v>
      </c>
      <c r="G165" s="211" t="s">
        <v>146</v>
      </c>
      <c r="H165" s="212">
        <v>24</v>
      </c>
      <c r="I165" s="213"/>
      <c r="J165" s="214">
        <f t="shared" si="10"/>
        <v>0</v>
      </c>
      <c r="K165" s="210" t="s">
        <v>147</v>
      </c>
      <c r="L165" s="215"/>
      <c r="M165" s="216" t="s">
        <v>32</v>
      </c>
      <c r="N165" s="217" t="s">
        <v>48</v>
      </c>
      <c r="O165" s="65"/>
      <c r="P165" s="200">
        <f t="shared" si="11"/>
        <v>0</v>
      </c>
      <c r="Q165" s="200">
        <v>0</v>
      </c>
      <c r="R165" s="200">
        <f t="shared" si="12"/>
        <v>0</v>
      </c>
      <c r="S165" s="200">
        <v>0</v>
      </c>
      <c r="T165" s="201">
        <f t="shared" si="13"/>
        <v>0</v>
      </c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R165" s="202" t="s">
        <v>217</v>
      </c>
      <c r="AT165" s="202" t="s">
        <v>214</v>
      </c>
      <c r="AU165" s="202" t="s">
        <v>86</v>
      </c>
      <c r="AY165" s="17" t="s">
        <v>142</v>
      </c>
      <c r="BE165" s="203">
        <f t="shared" si="14"/>
        <v>0</v>
      </c>
      <c r="BF165" s="203">
        <f t="shared" si="15"/>
        <v>0</v>
      </c>
      <c r="BG165" s="203">
        <f t="shared" si="16"/>
        <v>0</v>
      </c>
      <c r="BH165" s="203">
        <f t="shared" si="17"/>
        <v>0</v>
      </c>
      <c r="BI165" s="203">
        <f t="shared" si="18"/>
        <v>0</v>
      </c>
      <c r="BJ165" s="17" t="s">
        <v>84</v>
      </c>
      <c r="BK165" s="203">
        <f t="shared" si="19"/>
        <v>0</v>
      </c>
      <c r="BL165" s="17" t="s">
        <v>218</v>
      </c>
      <c r="BM165" s="202" t="s">
        <v>381</v>
      </c>
    </row>
    <row r="166" spans="1:65" s="2" customFormat="1" ht="24" customHeight="1">
      <c r="A166" s="35"/>
      <c r="B166" s="36"/>
      <c r="C166" s="208" t="s">
        <v>382</v>
      </c>
      <c r="D166" s="208" t="s">
        <v>214</v>
      </c>
      <c r="E166" s="209" t="s">
        <v>383</v>
      </c>
      <c r="F166" s="210" t="s">
        <v>384</v>
      </c>
      <c r="G166" s="211" t="s">
        <v>146</v>
      </c>
      <c r="H166" s="212">
        <v>3</v>
      </c>
      <c r="I166" s="213"/>
      <c r="J166" s="214">
        <f t="shared" si="10"/>
        <v>0</v>
      </c>
      <c r="K166" s="210" t="s">
        <v>147</v>
      </c>
      <c r="L166" s="215"/>
      <c r="M166" s="216" t="s">
        <v>32</v>
      </c>
      <c r="N166" s="217" t="s">
        <v>48</v>
      </c>
      <c r="O166" s="65"/>
      <c r="P166" s="200">
        <f t="shared" si="11"/>
        <v>0</v>
      </c>
      <c r="Q166" s="200">
        <v>0</v>
      </c>
      <c r="R166" s="200">
        <f t="shared" si="12"/>
        <v>0</v>
      </c>
      <c r="S166" s="200">
        <v>0</v>
      </c>
      <c r="T166" s="201">
        <f t="shared" si="13"/>
        <v>0</v>
      </c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R166" s="202" t="s">
        <v>217</v>
      </c>
      <c r="AT166" s="202" t="s">
        <v>214</v>
      </c>
      <c r="AU166" s="202" t="s">
        <v>86</v>
      </c>
      <c r="AY166" s="17" t="s">
        <v>142</v>
      </c>
      <c r="BE166" s="203">
        <f t="shared" si="14"/>
        <v>0</v>
      </c>
      <c r="BF166" s="203">
        <f t="shared" si="15"/>
        <v>0</v>
      </c>
      <c r="BG166" s="203">
        <f t="shared" si="16"/>
        <v>0</v>
      </c>
      <c r="BH166" s="203">
        <f t="shared" si="17"/>
        <v>0</v>
      </c>
      <c r="BI166" s="203">
        <f t="shared" si="18"/>
        <v>0</v>
      </c>
      <c r="BJ166" s="17" t="s">
        <v>84</v>
      </c>
      <c r="BK166" s="203">
        <f t="shared" si="19"/>
        <v>0</v>
      </c>
      <c r="BL166" s="17" t="s">
        <v>218</v>
      </c>
      <c r="BM166" s="202" t="s">
        <v>385</v>
      </c>
    </row>
    <row r="167" spans="1:65" s="12" customFormat="1" ht="25.9" customHeight="1">
      <c r="B167" s="177"/>
      <c r="C167" s="178"/>
      <c r="D167" s="179" t="s">
        <v>76</v>
      </c>
      <c r="E167" s="180" t="s">
        <v>386</v>
      </c>
      <c r="F167" s="180" t="s">
        <v>387</v>
      </c>
      <c r="G167" s="178"/>
      <c r="H167" s="178"/>
      <c r="I167" s="181"/>
      <c r="J167" s="182">
        <f>BK167</f>
        <v>0</v>
      </c>
      <c r="K167" s="178"/>
      <c r="L167" s="183"/>
      <c r="M167" s="184"/>
      <c r="N167" s="185"/>
      <c r="O167" s="185"/>
      <c r="P167" s="186">
        <f>P168+P199</f>
        <v>0</v>
      </c>
      <c r="Q167" s="185"/>
      <c r="R167" s="186">
        <f>R168+R199</f>
        <v>12.194000000000001</v>
      </c>
      <c r="S167" s="185"/>
      <c r="T167" s="187">
        <f>T168+T199</f>
        <v>0</v>
      </c>
      <c r="AR167" s="188" t="s">
        <v>84</v>
      </c>
      <c r="AT167" s="189" t="s">
        <v>76</v>
      </c>
      <c r="AU167" s="189" t="s">
        <v>77</v>
      </c>
      <c r="AY167" s="188" t="s">
        <v>142</v>
      </c>
      <c r="BK167" s="190">
        <f>BK168+BK199</f>
        <v>0</v>
      </c>
    </row>
    <row r="168" spans="1:65" s="12" customFormat="1" ht="22.9" customHeight="1">
      <c r="B168" s="177"/>
      <c r="C168" s="178"/>
      <c r="D168" s="179" t="s">
        <v>76</v>
      </c>
      <c r="E168" s="218" t="s">
        <v>84</v>
      </c>
      <c r="F168" s="218" t="s">
        <v>93</v>
      </c>
      <c r="G168" s="178"/>
      <c r="H168" s="178"/>
      <c r="I168" s="181"/>
      <c r="J168" s="219">
        <f>BK168</f>
        <v>0</v>
      </c>
      <c r="K168" s="178"/>
      <c r="L168" s="183"/>
      <c r="M168" s="184"/>
      <c r="N168" s="185"/>
      <c r="O168" s="185"/>
      <c r="P168" s="186">
        <f>SUM(P169:P198)</f>
        <v>0</v>
      </c>
      <c r="Q168" s="185"/>
      <c r="R168" s="186">
        <f>SUM(R169:R198)</f>
        <v>11.3</v>
      </c>
      <c r="S168" s="185"/>
      <c r="T168" s="187">
        <f>SUM(T169:T198)</f>
        <v>0</v>
      </c>
      <c r="AR168" s="188" t="s">
        <v>84</v>
      </c>
      <c r="AT168" s="189" t="s">
        <v>76</v>
      </c>
      <c r="AU168" s="189" t="s">
        <v>84</v>
      </c>
      <c r="AY168" s="188" t="s">
        <v>142</v>
      </c>
      <c r="BK168" s="190">
        <f>SUM(BK169:BK198)</f>
        <v>0</v>
      </c>
    </row>
    <row r="169" spans="1:65" s="2" customFormat="1" ht="24" customHeight="1">
      <c r="A169" s="35"/>
      <c r="B169" s="36"/>
      <c r="C169" s="191" t="s">
        <v>388</v>
      </c>
      <c r="D169" s="191" t="s">
        <v>143</v>
      </c>
      <c r="E169" s="192" t="s">
        <v>389</v>
      </c>
      <c r="F169" s="193" t="s">
        <v>390</v>
      </c>
      <c r="G169" s="194" t="s">
        <v>146</v>
      </c>
      <c r="H169" s="195">
        <v>2</v>
      </c>
      <c r="I169" s="196"/>
      <c r="J169" s="197">
        <f t="shared" ref="J169:J176" si="20">ROUND(I169*H169,2)</f>
        <v>0</v>
      </c>
      <c r="K169" s="193" t="s">
        <v>147</v>
      </c>
      <c r="L169" s="40"/>
      <c r="M169" s="198" t="s">
        <v>32</v>
      </c>
      <c r="N169" s="199" t="s">
        <v>48</v>
      </c>
      <c r="O169" s="65"/>
      <c r="P169" s="200">
        <f t="shared" ref="P169:P176" si="21">O169*H169</f>
        <v>0</v>
      </c>
      <c r="Q169" s="200">
        <v>0</v>
      </c>
      <c r="R169" s="200">
        <f t="shared" ref="R169:R176" si="22">Q169*H169</f>
        <v>0</v>
      </c>
      <c r="S169" s="200">
        <v>0</v>
      </c>
      <c r="T169" s="201">
        <f t="shared" ref="T169:T176" si="23">S169*H169</f>
        <v>0</v>
      </c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R169" s="202" t="s">
        <v>158</v>
      </c>
      <c r="AT169" s="202" t="s">
        <v>143</v>
      </c>
      <c r="AU169" s="202" t="s">
        <v>86</v>
      </c>
      <c r="AY169" s="17" t="s">
        <v>142</v>
      </c>
      <c r="BE169" s="203">
        <f t="shared" ref="BE169:BE176" si="24">IF(N169="základní",J169,0)</f>
        <v>0</v>
      </c>
      <c r="BF169" s="203">
        <f t="shared" ref="BF169:BF176" si="25">IF(N169="snížená",J169,0)</f>
        <v>0</v>
      </c>
      <c r="BG169" s="203">
        <f t="shared" ref="BG169:BG176" si="26">IF(N169="zákl. přenesená",J169,0)</f>
        <v>0</v>
      </c>
      <c r="BH169" s="203">
        <f t="shared" ref="BH169:BH176" si="27">IF(N169="sníž. přenesená",J169,0)</f>
        <v>0</v>
      </c>
      <c r="BI169" s="203">
        <f t="shared" ref="BI169:BI176" si="28">IF(N169="nulová",J169,0)</f>
        <v>0</v>
      </c>
      <c r="BJ169" s="17" t="s">
        <v>84</v>
      </c>
      <c r="BK169" s="203">
        <f t="shared" ref="BK169:BK176" si="29">ROUND(I169*H169,2)</f>
        <v>0</v>
      </c>
      <c r="BL169" s="17" t="s">
        <v>158</v>
      </c>
      <c r="BM169" s="202" t="s">
        <v>391</v>
      </c>
    </row>
    <row r="170" spans="1:65" s="2" customFormat="1" ht="24" customHeight="1">
      <c r="A170" s="35"/>
      <c r="B170" s="36"/>
      <c r="C170" s="208" t="s">
        <v>392</v>
      </c>
      <c r="D170" s="208" t="s">
        <v>214</v>
      </c>
      <c r="E170" s="209" t="s">
        <v>393</v>
      </c>
      <c r="F170" s="210" t="s">
        <v>394</v>
      </c>
      <c r="G170" s="211" t="s">
        <v>275</v>
      </c>
      <c r="H170" s="212">
        <v>6</v>
      </c>
      <c r="I170" s="213"/>
      <c r="J170" s="214">
        <f t="shared" si="20"/>
        <v>0</v>
      </c>
      <c r="K170" s="210" t="s">
        <v>147</v>
      </c>
      <c r="L170" s="215"/>
      <c r="M170" s="216" t="s">
        <v>32</v>
      </c>
      <c r="N170" s="217" t="s">
        <v>48</v>
      </c>
      <c r="O170" s="65"/>
      <c r="P170" s="200">
        <f t="shared" si="21"/>
        <v>0</v>
      </c>
      <c r="Q170" s="200">
        <v>0</v>
      </c>
      <c r="R170" s="200">
        <f t="shared" si="22"/>
        <v>0</v>
      </c>
      <c r="S170" s="200">
        <v>0</v>
      </c>
      <c r="T170" s="201">
        <f t="shared" si="23"/>
        <v>0</v>
      </c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R170" s="202" t="s">
        <v>217</v>
      </c>
      <c r="AT170" s="202" t="s">
        <v>214</v>
      </c>
      <c r="AU170" s="202" t="s">
        <v>86</v>
      </c>
      <c r="AY170" s="17" t="s">
        <v>142</v>
      </c>
      <c r="BE170" s="203">
        <f t="shared" si="24"/>
        <v>0</v>
      </c>
      <c r="BF170" s="203">
        <f t="shared" si="25"/>
        <v>0</v>
      </c>
      <c r="BG170" s="203">
        <f t="shared" si="26"/>
        <v>0</v>
      </c>
      <c r="BH170" s="203">
        <f t="shared" si="27"/>
        <v>0</v>
      </c>
      <c r="BI170" s="203">
        <f t="shared" si="28"/>
        <v>0</v>
      </c>
      <c r="BJ170" s="17" t="s">
        <v>84</v>
      </c>
      <c r="BK170" s="203">
        <f t="shared" si="29"/>
        <v>0</v>
      </c>
      <c r="BL170" s="17" t="s">
        <v>218</v>
      </c>
      <c r="BM170" s="202" t="s">
        <v>395</v>
      </c>
    </row>
    <row r="171" spans="1:65" s="2" customFormat="1" ht="24" customHeight="1">
      <c r="A171" s="35"/>
      <c r="B171" s="36"/>
      <c r="C171" s="191" t="s">
        <v>396</v>
      </c>
      <c r="D171" s="191" t="s">
        <v>143</v>
      </c>
      <c r="E171" s="192" t="s">
        <v>397</v>
      </c>
      <c r="F171" s="193" t="s">
        <v>398</v>
      </c>
      <c r="G171" s="194" t="s">
        <v>275</v>
      </c>
      <c r="H171" s="195">
        <v>5000</v>
      </c>
      <c r="I171" s="196"/>
      <c r="J171" s="197">
        <f t="shared" si="20"/>
        <v>0</v>
      </c>
      <c r="K171" s="193" t="s">
        <v>147</v>
      </c>
      <c r="L171" s="40"/>
      <c r="M171" s="198" t="s">
        <v>32</v>
      </c>
      <c r="N171" s="199" t="s">
        <v>48</v>
      </c>
      <c r="O171" s="65"/>
      <c r="P171" s="200">
        <f t="shared" si="21"/>
        <v>0</v>
      </c>
      <c r="Q171" s="200">
        <v>0</v>
      </c>
      <c r="R171" s="200">
        <f t="shared" si="22"/>
        <v>0</v>
      </c>
      <c r="S171" s="200">
        <v>0</v>
      </c>
      <c r="T171" s="201">
        <f t="shared" si="23"/>
        <v>0</v>
      </c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R171" s="202" t="s">
        <v>158</v>
      </c>
      <c r="AT171" s="202" t="s">
        <v>143</v>
      </c>
      <c r="AU171" s="202" t="s">
        <v>86</v>
      </c>
      <c r="AY171" s="17" t="s">
        <v>142</v>
      </c>
      <c r="BE171" s="203">
        <f t="shared" si="24"/>
        <v>0</v>
      </c>
      <c r="BF171" s="203">
        <f t="shared" si="25"/>
        <v>0</v>
      </c>
      <c r="BG171" s="203">
        <f t="shared" si="26"/>
        <v>0</v>
      </c>
      <c r="BH171" s="203">
        <f t="shared" si="27"/>
        <v>0</v>
      </c>
      <c r="BI171" s="203">
        <f t="shared" si="28"/>
        <v>0</v>
      </c>
      <c r="BJ171" s="17" t="s">
        <v>84</v>
      </c>
      <c r="BK171" s="203">
        <f t="shared" si="29"/>
        <v>0</v>
      </c>
      <c r="BL171" s="17" t="s">
        <v>158</v>
      </c>
      <c r="BM171" s="202" t="s">
        <v>399</v>
      </c>
    </row>
    <row r="172" spans="1:65" s="2" customFormat="1" ht="16.5" customHeight="1">
      <c r="A172" s="35"/>
      <c r="B172" s="36"/>
      <c r="C172" s="208" t="s">
        <v>400</v>
      </c>
      <c r="D172" s="208" t="s">
        <v>214</v>
      </c>
      <c r="E172" s="209" t="s">
        <v>401</v>
      </c>
      <c r="F172" s="210" t="s">
        <v>402</v>
      </c>
      <c r="G172" s="211" t="s">
        <v>403</v>
      </c>
      <c r="H172" s="212">
        <v>100</v>
      </c>
      <c r="I172" s="213"/>
      <c r="J172" s="214">
        <f t="shared" si="20"/>
        <v>0</v>
      </c>
      <c r="K172" s="210" t="s">
        <v>32</v>
      </c>
      <c r="L172" s="215"/>
      <c r="M172" s="216" t="s">
        <v>32</v>
      </c>
      <c r="N172" s="217" t="s">
        <v>48</v>
      </c>
      <c r="O172" s="65"/>
      <c r="P172" s="200">
        <f t="shared" si="21"/>
        <v>0</v>
      </c>
      <c r="Q172" s="200">
        <v>0</v>
      </c>
      <c r="R172" s="200">
        <f t="shared" si="22"/>
        <v>0</v>
      </c>
      <c r="S172" s="200">
        <v>0</v>
      </c>
      <c r="T172" s="201">
        <f t="shared" si="23"/>
        <v>0</v>
      </c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R172" s="202" t="s">
        <v>217</v>
      </c>
      <c r="AT172" s="202" t="s">
        <v>214</v>
      </c>
      <c r="AU172" s="202" t="s">
        <v>86</v>
      </c>
      <c r="AY172" s="17" t="s">
        <v>142</v>
      </c>
      <c r="BE172" s="203">
        <f t="shared" si="24"/>
        <v>0</v>
      </c>
      <c r="BF172" s="203">
        <f t="shared" si="25"/>
        <v>0</v>
      </c>
      <c r="BG172" s="203">
        <f t="shared" si="26"/>
        <v>0</v>
      </c>
      <c r="BH172" s="203">
        <f t="shared" si="27"/>
        <v>0</v>
      </c>
      <c r="BI172" s="203">
        <f t="shared" si="28"/>
        <v>0</v>
      </c>
      <c r="BJ172" s="17" t="s">
        <v>84</v>
      </c>
      <c r="BK172" s="203">
        <f t="shared" si="29"/>
        <v>0</v>
      </c>
      <c r="BL172" s="17" t="s">
        <v>218</v>
      </c>
      <c r="BM172" s="202" t="s">
        <v>404</v>
      </c>
    </row>
    <row r="173" spans="1:65" s="2" customFormat="1" ht="24" customHeight="1">
      <c r="A173" s="35"/>
      <c r="B173" s="36"/>
      <c r="C173" s="208" t="s">
        <v>405</v>
      </c>
      <c r="D173" s="208" t="s">
        <v>214</v>
      </c>
      <c r="E173" s="209" t="s">
        <v>406</v>
      </c>
      <c r="F173" s="210" t="s">
        <v>407</v>
      </c>
      <c r="G173" s="211" t="s">
        <v>275</v>
      </c>
      <c r="H173" s="212">
        <v>25</v>
      </c>
      <c r="I173" s="213"/>
      <c r="J173" s="214">
        <f t="shared" si="20"/>
        <v>0</v>
      </c>
      <c r="K173" s="210" t="s">
        <v>147</v>
      </c>
      <c r="L173" s="215"/>
      <c r="M173" s="216" t="s">
        <v>32</v>
      </c>
      <c r="N173" s="217" t="s">
        <v>48</v>
      </c>
      <c r="O173" s="65"/>
      <c r="P173" s="200">
        <f t="shared" si="21"/>
        <v>0</v>
      </c>
      <c r="Q173" s="200">
        <v>0</v>
      </c>
      <c r="R173" s="200">
        <f t="shared" si="22"/>
        <v>0</v>
      </c>
      <c r="S173" s="200">
        <v>0</v>
      </c>
      <c r="T173" s="201">
        <f t="shared" si="23"/>
        <v>0</v>
      </c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R173" s="202" t="s">
        <v>217</v>
      </c>
      <c r="AT173" s="202" t="s">
        <v>214</v>
      </c>
      <c r="AU173" s="202" t="s">
        <v>86</v>
      </c>
      <c r="AY173" s="17" t="s">
        <v>142</v>
      </c>
      <c r="BE173" s="203">
        <f t="shared" si="24"/>
        <v>0</v>
      </c>
      <c r="BF173" s="203">
        <f t="shared" si="25"/>
        <v>0</v>
      </c>
      <c r="BG173" s="203">
        <f t="shared" si="26"/>
        <v>0</v>
      </c>
      <c r="BH173" s="203">
        <f t="shared" si="27"/>
        <v>0</v>
      </c>
      <c r="BI173" s="203">
        <f t="shared" si="28"/>
        <v>0</v>
      </c>
      <c r="BJ173" s="17" t="s">
        <v>84</v>
      </c>
      <c r="BK173" s="203">
        <f t="shared" si="29"/>
        <v>0</v>
      </c>
      <c r="BL173" s="17" t="s">
        <v>218</v>
      </c>
      <c r="BM173" s="202" t="s">
        <v>408</v>
      </c>
    </row>
    <row r="174" spans="1:65" s="2" customFormat="1" ht="24" customHeight="1">
      <c r="A174" s="35"/>
      <c r="B174" s="36"/>
      <c r="C174" s="191" t="s">
        <v>218</v>
      </c>
      <c r="D174" s="191" t="s">
        <v>143</v>
      </c>
      <c r="E174" s="192" t="s">
        <v>409</v>
      </c>
      <c r="F174" s="193" t="s">
        <v>410</v>
      </c>
      <c r="G174" s="194" t="s">
        <v>275</v>
      </c>
      <c r="H174" s="195">
        <v>5000</v>
      </c>
      <c r="I174" s="196"/>
      <c r="J174" s="197">
        <f t="shared" si="20"/>
        <v>0</v>
      </c>
      <c r="K174" s="193" t="s">
        <v>147</v>
      </c>
      <c r="L174" s="40"/>
      <c r="M174" s="198" t="s">
        <v>32</v>
      </c>
      <c r="N174" s="199" t="s">
        <v>48</v>
      </c>
      <c r="O174" s="65"/>
      <c r="P174" s="200">
        <f t="shared" si="21"/>
        <v>0</v>
      </c>
      <c r="Q174" s="200">
        <v>0</v>
      </c>
      <c r="R174" s="200">
        <f t="shared" si="22"/>
        <v>0</v>
      </c>
      <c r="S174" s="200">
        <v>0</v>
      </c>
      <c r="T174" s="201">
        <f t="shared" si="23"/>
        <v>0</v>
      </c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R174" s="202" t="s">
        <v>84</v>
      </c>
      <c r="AT174" s="202" t="s">
        <v>143</v>
      </c>
      <c r="AU174" s="202" t="s">
        <v>86</v>
      </c>
      <c r="AY174" s="17" t="s">
        <v>142</v>
      </c>
      <c r="BE174" s="203">
        <f t="shared" si="24"/>
        <v>0</v>
      </c>
      <c r="BF174" s="203">
        <f t="shared" si="25"/>
        <v>0</v>
      </c>
      <c r="BG174" s="203">
        <f t="shared" si="26"/>
        <v>0</v>
      </c>
      <c r="BH174" s="203">
        <f t="shared" si="27"/>
        <v>0</v>
      </c>
      <c r="BI174" s="203">
        <f t="shared" si="28"/>
        <v>0</v>
      </c>
      <c r="BJ174" s="17" t="s">
        <v>84</v>
      </c>
      <c r="BK174" s="203">
        <f t="shared" si="29"/>
        <v>0</v>
      </c>
      <c r="BL174" s="17" t="s">
        <v>84</v>
      </c>
      <c r="BM174" s="202" t="s">
        <v>411</v>
      </c>
    </row>
    <row r="175" spans="1:65" s="2" customFormat="1" ht="24" customHeight="1">
      <c r="A175" s="35"/>
      <c r="B175" s="36"/>
      <c r="C175" s="208" t="s">
        <v>412</v>
      </c>
      <c r="D175" s="208" t="s">
        <v>214</v>
      </c>
      <c r="E175" s="209" t="s">
        <v>413</v>
      </c>
      <c r="F175" s="210" t="s">
        <v>414</v>
      </c>
      <c r="G175" s="211" t="s">
        <v>275</v>
      </c>
      <c r="H175" s="212">
        <v>15</v>
      </c>
      <c r="I175" s="213"/>
      <c r="J175" s="214">
        <f t="shared" si="20"/>
        <v>0</v>
      </c>
      <c r="K175" s="210" t="s">
        <v>147</v>
      </c>
      <c r="L175" s="215"/>
      <c r="M175" s="216" t="s">
        <v>32</v>
      </c>
      <c r="N175" s="217" t="s">
        <v>48</v>
      </c>
      <c r="O175" s="65"/>
      <c r="P175" s="200">
        <f t="shared" si="21"/>
        <v>0</v>
      </c>
      <c r="Q175" s="200">
        <v>0</v>
      </c>
      <c r="R175" s="200">
        <f t="shared" si="22"/>
        <v>0</v>
      </c>
      <c r="S175" s="200">
        <v>0</v>
      </c>
      <c r="T175" s="201">
        <f t="shared" si="23"/>
        <v>0</v>
      </c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R175" s="202" t="s">
        <v>217</v>
      </c>
      <c r="AT175" s="202" t="s">
        <v>214</v>
      </c>
      <c r="AU175" s="202" t="s">
        <v>86</v>
      </c>
      <c r="AY175" s="17" t="s">
        <v>142</v>
      </c>
      <c r="BE175" s="203">
        <f t="shared" si="24"/>
        <v>0</v>
      </c>
      <c r="BF175" s="203">
        <f t="shared" si="25"/>
        <v>0</v>
      </c>
      <c r="BG175" s="203">
        <f t="shared" si="26"/>
        <v>0</v>
      </c>
      <c r="BH175" s="203">
        <f t="shared" si="27"/>
        <v>0</v>
      </c>
      <c r="BI175" s="203">
        <f t="shared" si="28"/>
        <v>0</v>
      </c>
      <c r="BJ175" s="17" t="s">
        <v>84</v>
      </c>
      <c r="BK175" s="203">
        <f t="shared" si="29"/>
        <v>0</v>
      </c>
      <c r="BL175" s="17" t="s">
        <v>218</v>
      </c>
      <c r="BM175" s="202" t="s">
        <v>415</v>
      </c>
    </row>
    <row r="176" spans="1:65" s="2" customFormat="1" ht="24" customHeight="1">
      <c r="A176" s="35"/>
      <c r="B176" s="36"/>
      <c r="C176" s="208" t="s">
        <v>416</v>
      </c>
      <c r="D176" s="208" t="s">
        <v>214</v>
      </c>
      <c r="E176" s="209" t="s">
        <v>417</v>
      </c>
      <c r="F176" s="210" t="s">
        <v>418</v>
      </c>
      <c r="G176" s="211" t="s">
        <v>146</v>
      </c>
      <c r="H176" s="212">
        <v>1</v>
      </c>
      <c r="I176" s="213"/>
      <c r="J176" s="214">
        <f t="shared" si="20"/>
        <v>0</v>
      </c>
      <c r="K176" s="210" t="s">
        <v>147</v>
      </c>
      <c r="L176" s="215"/>
      <c r="M176" s="216" t="s">
        <v>32</v>
      </c>
      <c r="N176" s="217" t="s">
        <v>48</v>
      </c>
      <c r="O176" s="65"/>
      <c r="P176" s="200">
        <f t="shared" si="21"/>
        <v>0</v>
      </c>
      <c r="Q176" s="200">
        <v>0</v>
      </c>
      <c r="R176" s="200">
        <f t="shared" si="22"/>
        <v>0</v>
      </c>
      <c r="S176" s="200">
        <v>0</v>
      </c>
      <c r="T176" s="201">
        <f t="shared" si="23"/>
        <v>0</v>
      </c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R176" s="202" t="s">
        <v>230</v>
      </c>
      <c r="AT176" s="202" t="s">
        <v>214</v>
      </c>
      <c r="AU176" s="202" t="s">
        <v>86</v>
      </c>
      <c r="AY176" s="17" t="s">
        <v>142</v>
      </c>
      <c r="BE176" s="203">
        <f t="shared" si="24"/>
        <v>0</v>
      </c>
      <c r="BF176" s="203">
        <f t="shared" si="25"/>
        <v>0</v>
      </c>
      <c r="BG176" s="203">
        <f t="shared" si="26"/>
        <v>0</v>
      </c>
      <c r="BH176" s="203">
        <f t="shared" si="27"/>
        <v>0</v>
      </c>
      <c r="BI176" s="203">
        <f t="shared" si="28"/>
        <v>0</v>
      </c>
      <c r="BJ176" s="17" t="s">
        <v>84</v>
      </c>
      <c r="BK176" s="203">
        <f t="shared" si="29"/>
        <v>0</v>
      </c>
      <c r="BL176" s="17" t="s">
        <v>230</v>
      </c>
      <c r="BM176" s="202" t="s">
        <v>419</v>
      </c>
    </row>
    <row r="177" spans="1:65" s="2" customFormat="1" ht="19.5">
      <c r="A177" s="35"/>
      <c r="B177" s="36"/>
      <c r="C177" s="37"/>
      <c r="D177" s="204" t="s">
        <v>420</v>
      </c>
      <c r="E177" s="37"/>
      <c r="F177" s="205" t="s">
        <v>421</v>
      </c>
      <c r="G177" s="37"/>
      <c r="H177" s="37"/>
      <c r="I177" s="116"/>
      <c r="J177" s="37"/>
      <c r="K177" s="37"/>
      <c r="L177" s="40"/>
      <c r="M177" s="206"/>
      <c r="N177" s="207"/>
      <c r="O177" s="65"/>
      <c r="P177" s="65"/>
      <c r="Q177" s="65"/>
      <c r="R177" s="65"/>
      <c r="S177" s="65"/>
      <c r="T177" s="66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T177" s="17" t="s">
        <v>420</v>
      </c>
      <c r="AU177" s="17" t="s">
        <v>86</v>
      </c>
    </row>
    <row r="178" spans="1:65" s="2" customFormat="1" ht="24" customHeight="1">
      <c r="A178" s="35"/>
      <c r="B178" s="36"/>
      <c r="C178" s="191" t="s">
        <v>422</v>
      </c>
      <c r="D178" s="191" t="s">
        <v>143</v>
      </c>
      <c r="E178" s="192" t="s">
        <v>423</v>
      </c>
      <c r="F178" s="193" t="s">
        <v>424</v>
      </c>
      <c r="G178" s="194" t="s">
        <v>275</v>
      </c>
      <c r="H178" s="195">
        <v>5000</v>
      </c>
      <c r="I178" s="196"/>
      <c r="J178" s="197">
        <f>ROUND(I178*H178,2)</f>
        <v>0</v>
      </c>
      <c r="K178" s="193" t="s">
        <v>147</v>
      </c>
      <c r="L178" s="40"/>
      <c r="M178" s="198" t="s">
        <v>32</v>
      </c>
      <c r="N178" s="199" t="s">
        <v>48</v>
      </c>
      <c r="O178" s="65"/>
      <c r="P178" s="200">
        <f>O178*H178</f>
        <v>0</v>
      </c>
      <c r="Q178" s="200">
        <v>0</v>
      </c>
      <c r="R178" s="200">
        <f>Q178*H178</f>
        <v>0</v>
      </c>
      <c r="S178" s="200">
        <v>0</v>
      </c>
      <c r="T178" s="201">
        <f>S178*H178</f>
        <v>0</v>
      </c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R178" s="202" t="s">
        <v>158</v>
      </c>
      <c r="AT178" s="202" t="s">
        <v>143</v>
      </c>
      <c r="AU178" s="202" t="s">
        <v>86</v>
      </c>
      <c r="AY178" s="17" t="s">
        <v>142</v>
      </c>
      <c r="BE178" s="203">
        <f>IF(N178="základní",J178,0)</f>
        <v>0</v>
      </c>
      <c r="BF178" s="203">
        <f>IF(N178="snížená",J178,0)</f>
        <v>0</v>
      </c>
      <c r="BG178" s="203">
        <f>IF(N178="zákl. přenesená",J178,0)</f>
        <v>0</v>
      </c>
      <c r="BH178" s="203">
        <f>IF(N178="sníž. přenesená",J178,0)</f>
        <v>0</v>
      </c>
      <c r="BI178" s="203">
        <f>IF(N178="nulová",J178,0)</f>
        <v>0</v>
      </c>
      <c r="BJ178" s="17" t="s">
        <v>84</v>
      </c>
      <c r="BK178" s="203">
        <f>ROUND(I178*H178,2)</f>
        <v>0</v>
      </c>
      <c r="BL178" s="17" t="s">
        <v>158</v>
      </c>
      <c r="BM178" s="202" t="s">
        <v>425</v>
      </c>
    </row>
    <row r="179" spans="1:65" s="2" customFormat="1" ht="24" customHeight="1">
      <c r="A179" s="35"/>
      <c r="B179" s="36"/>
      <c r="C179" s="191" t="s">
        <v>426</v>
      </c>
      <c r="D179" s="191" t="s">
        <v>143</v>
      </c>
      <c r="E179" s="192" t="s">
        <v>427</v>
      </c>
      <c r="F179" s="193" t="s">
        <v>428</v>
      </c>
      <c r="G179" s="194" t="s">
        <v>275</v>
      </c>
      <c r="H179" s="195">
        <v>5000</v>
      </c>
      <c r="I179" s="196"/>
      <c r="J179" s="197">
        <f>ROUND(I179*H179,2)</f>
        <v>0</v>
      </c>
      <c r="K179" s="193" t="s">
        <v>147</v>
      </c>
      <c r="L179" s="40"/>
      <c r="M179" s="198" t="s">
        <v>32</v>
      </c>
      <c r="N179" s="199" t="s">
        <v>48</v>
      </c>
      <c r="O179" s="65"/>
      <c r="P179" s="200">
        <f>O179*H179</f>
        <v>0</v>
      </c>
      <c r="Q179" s="200">
        <v>0</v>
      </c>
      <c r="R179" s="200">
        <f>Q179*H179</f>
        <v>0</v>
      </c>
      <c r="S179" s="200">
        <v>0</v>
      </c>
      <c r="T179" s="201">
        <f>S179*H179</f>
        <v>0</v>
      </c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R179" s="202" t="s">
        <v>84</v>
      </c>
      <c r="AT179" s="202" t="s">
        <v>143</v>
      </c>
      <c r="AU179" s="202" t="s">
        <v>86</v>
      </c>
      <c r="AY179" s="17" t="s">
        <v>142</v>
      </c>
      <c r="BE179" s="203">
        <f>IF(N179="základní",J179,0)</f>
        <v>0</v>
      </c>
      <c r="BF179" s="203">
        <f>IF(N179="snížená",J179,0)</f>
        <v>0</v>
      </c>
      <c r="BG179" s="203">
        <f>IF(N179="zákl. přenesená",J179,0)</f>
        <v>0</v>
      </c>
      <c r="BH179" s="203">
        <f>IF(N179="sníž. přenesená",J179,0)</f>
        <v>0</v>
      </c>
      <c r="BI179" s="203">
        <f>IF(N179="nulová",J179,0)</f>
        <v>0</v>
      </c>
      <c r="BJ179" s="17" t="s">
        <v>84</v>
      </c>
      <c r="BK179" s="203">
        <f>ROUND(I179*H179,2)</f>
        <v>0</v>
      </c>
      <c r="BL179" s="17" t="s">
        <v>84</v>
      </c>
      <c r="BM179" s="202" t="s">
        <v>429</v>
      </c>
    </row>
    <row r="180" spans="1:65" s="2" customFormat="1" ht="24" customHeight="1">
      <c r="A180" s="35"/>
      <c r="B180" s="36"/>
      <c r="C180" s="191" t="s">
        <v>430</v>
      </c>
      <c r="D180" s="191" t="s">
        <v>143</v>
      </c>
      <c r="E180" s="192" t="s">
        <v>431</v>
      </c>
      <c r="F180" s="193" t="s">
        <v>432</v>
      </c>
      <c r="G180" s="194" t="s">
        <v>275</v>
      </c>
      <c r="H180" s="195">
        <v>5000</v>
      </c>
      <c r="I180" s="196"/>
      <c r="J180" s="197">
        <f>ROUND(I180*H180,2)</f>
        <v>0</v>
      </c>
      <c r="K180" s="193" t="s">
        <v>147</v>
      </c>
      <c r="L180" s="40"/>
      <c r="M180" s="198" t="s">
        <v>32</v>
      </c>
      <c r="N180" s="199" t="s">
        <v>48</v>
      </c>
      <c r="O180" s="65"/>
      <c r="P180" s="200">
        <f>O180*H180</f>
        <v>0</v>
      </c>
      <c r="Q180" s="200">
        <v>0</v>
      </c>
      <c r="R180" s="200">
        <f>Q180*H180</f>
        <v>0</v>
      </c>
      <c r="S180" s="200">
        <v>0</v>
      </c>
      <c r="T180" s="201">
        <f>S180*H180</f>
        <v>0</v>
      </c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R180" s="202" t="s">
        <v>84</v>
      </c>
      <c r="AT180" s="202" t="s">
        <v>143</v>
      </c>
      <c r="AU180" s="202" t="s">
        <v>86</v>
      </c>
      <c r="AY180" s="17" t="s">
        <v>142</v>
      </c>
      <c r="BE180" s="203">
        <f>IF(N180="základní",J180,0)</f>
        <v>0</v>
      </c>
      <c r="BF180" s="203">
        <f>IF(N180="snížená",J180,0)</f>
        <v>0</v>
      </c>
      <c r="BG180" s="203">
        <f>IF(N180="zákl. přenesená",J180,0)</f>
        <v>0</v>
      </c>
      <c r="BH180" s="203">
        <f>IF(N180="sníž. přenesená",J180,0)</f>
        <v>0</v>
      </c>
      <c r="BI180" s="203">
        <f>IF(N180="nulová",J180,0)</f>
        <v>0</v>
      </c>
      <c r="BJ180" s="17" t="s">
        <v>84</v>
      </c>
      <c r="BK180" s="203">
        <f>ROUND(I180*H180,2)</f>
        <v>0</v>
      </c>
      <c r="BL180" s="17" t="s">
        <v>84</v>
      </c>
      <c r="BM180" s="202" t="s">
        <v>433</v>
      </c>
    </row>
    <row r="181" spans="1:65" s="2" customFormat="1" ht="24" customHeight="1">
      <c r="A181" s="35"/>
      <c r="B181" s="36"/>
      <c r="C181" s="191" t="s">
        <v>434</v>
      </c>
      <c r="D181" s="191" t="s">
        <v>143</v>
      </c>
      <c r="E181" s="192" t="s">
        <v>435</v>
      </c>
      <c r="F181" s="193" t="s">
        <v>436</v>
      </c>
      <c r="G181" s="194" t="s">
        <v>275</v>
      </c>
      <c r="H181" s="195">
        <v>5000</v>
      </c>
      <c r="I181" s="196"/>
      <c r="J181" s="197">
        <f>ROUND(I181*H181,2)</f>
        <v>0</v>
      </c>
      <c r="K181" s="193" t="s">
        <v>147</v>
      </c>
      <c r="L181" s="40"/>
      <c r="M181" s="198" t="s">
        <v>32</v>
      </c>
      <c r="N181" s="199" t="s">
        <v>48</v>
      </c>
      <c r="O181" s="65"/>
      <c r="P181" s="200">
        <f>O181*H181</f>
        <v>0</v>
      </c>
      <c r="Q181" s="200">
        <v>0</v>
      </c>
      <c r="R181" s="200">
        <f>Q181*H181</f>
        <v>0</v>
      </c>
      <c r="S181" s="200">
        <v>0</v>
      </c>
      <c r="T181" s="201">
        <f>S181*H181</f>
        <v>0</v>
      </c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R181" s="202" t="s">
        <v>158</v>
      </c>
      <c r="AT181" s="202" t="s">
        <v>143</v>
      </c>
      <c r="AU181" s="202" t="s">
        <v>86</v>
      </c>
      <c r="AY181" s="17" t="s">
        <v>142</v>
      </c>
      <c r="BE181" s="203">
        <f>IF(N181="základní",J181,0)</f>
        <v>0</v>
      </c>
      <c r="BF181" s="203">
        <f>IF(N181="snížená",J181,0)</f>
        <v>0</v>
      </c>
      <c r="BG181" s="203">
        <f>IF(N181="zákl. přenesená",J181,0)</f>
        <v>0</v>
      </c>
      <c r="BH181" s="203">
        <f>IF(N181="sníž. přenesená",J181,0)</f>
        <v>0</v>
      </c>
      <c r="BI181" s="203">
        <f>IF(N181="nulová",J181,0)</f>
        <v>0</v>
      </c>
      <c r="BJ181" s="17" t="s">
        <v>84</v>
      </c>
      <c r="BK181" s="203">
        <f>ROUND(I181*H181,2)</f>
        <v>0</v>
      </c>
      <c r="BL181" s="17" t="s">
        <v>158</v>
      </c>
      <c r="BM181" s="202" t="s">
        <v>437</v>
      </c>
    </row>
    <row r="182" spans="1:65" s="2" customFormat="1" ht="24" customHeight="1">
      <c r="A182" s="35"/>
      <c r="B182" s="36"/>
      <c r="C182" s="208" t="s">
        <v>438</v>
      </c>
      <c r="D182" s="208" t="s">
        <v>214</v>
      </c>
      <c r="E182" s="209" t="s">
        <v>439</v>
      </c>
      <c r="F182" s="210" t="s">
        <v>440</v>
      </c>
      <c r="G182" s="211" t="s">
        <v>146</v>
      </c>
      <c r="H182" s="212">
        <v>34</v>
      </c>
      <c r="I182" s="213"/>
      <c r="J182" s="214">
        <f>ROUND(I182*H182,2)</f>
        <v>0</v>
      </c>
      <c r="K182" s="210" t="s">
        <v>147</v>
      </c>
      <c r="L182" s="215"/>
      <c r="M182" s="216" t="s">
        <v>32</v>
      </c>
      <c r="N182" s="217" t="s">
        <v>48</v>
      </c>
      <c r="O182" s="65"/>
      <c r="P182" s="200">
        <f>O182*H182</f>
        <v>0</v>
      </c>
      <c r="Q182" s="200">
        <v>0</v>
      </c>
      <c r="R182" s="200">
        <f>Q182*H182</f>
        <v>0</v>
      </c>
      <c r="S182" s="200">
        <v>0</v>
      </c>
      <c r="T182" s="201">
        <f>S182*H182</f>
        <v>0</v>
      </c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R182" s="202" t="s">
        <v>217</v>
      </c>
      <c r="AT182" s="202" t="s">
        <v>214</v>
      </c>
      <c r="AU182" s="202" t="s">
        <v>86</v>
      </c>
      <c r="AY182" s="17" t="s">
        <v>142</v>
      </c>
      <c r="BE182" s="203">
        <f>IF(N182="základní",J182,0)</f>
        <v>0</v>
      </c>
      <c r="BF182" s="203">
        <f>IF(N182="snížená",J182,0)</f>
        <v>0</v>
      </c>
      <c r="BG182" s="203">
        <f>IF(N182="zákl. přenesená",J182,0)</f>
        <v>0</v>
      </c>
      <c r="BH182" s="203">
        <f>IF(N182="sníž. přenesená",J182,0)</f>
        <v>0</v>
      </c>
      <c r="BI182" s="203">
        <f>IF(N182="nulová",J182,0)</f>
        <v>0</v>
      </c>
      <c r="BJ182" s="17" t="s">
        <v>84</v>
      </c>
      <c r="BK182" s="203">
        <f>ROUND(I182*H182,2)</f>
        <v>0</v>
      </c>
      <c r="BL182" s="17" t="s">
        <v>218</v>
      </c>
      <c r="BM182" s="202" t="s">
        <v>441</v>
      </c>
    </row>
    <row r="183" spans="1:65" s="2" customFormat="1" ht="48.75">
      <c r="A183" s="35"/>
      <c r="B183" s="36"/>
      <c r="C183" s="37"/>
      <c r="D183" s="204" t="s">
        <v>420</v>
      </c>
      <c r="E183" s="37"/>
      <c r="F183" s="205" t="s">
        <v>442</v>
      </c>
      <c r="G183" s="37"/>
      <c r="H183" s="37"/>
      <c r="I183" s="116"/>
      <c r="J183" s="37"/>
      <c r="K183" s="37"/>
      <c r="L183" s="40"/>
      <c r="M183" s="206"/>
      <c r="N183" s="207"/>
      <c r="O183" s="65"/>
      <c r="P183" s="65"/>
      <c r="Q183" s="65"/>
      <c r="R183" s="65"/>
      <c r="S183" s="65"/>
      <c r="T183" s="66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T183" s="17" t="s">
        <v>420</v>
      </c>
      <c r="AU183" s="17" t="s">
        <v>86</v>
      </c>
    </row>
    <row r="184" spans="1:65" s="2" customFormat="1" ht="24" customHeight="1">
      <c r="A184" s="35"/>
      <c r="B184" s="36"/>
      <c r="C184" s="191" t="s">
        <v>443</v>
      </c>
      <c r="D184" s="191" t="s">
        <v>143</v>
      </c>
      <c r="E184" s="192" t="s">
        <v>444</v>
      </c>
      <c r="F184" s="193" t="s">
        <v>445</v>
      </c>
      <c r="G184" s="194" t="s">
        <v>275</v>
      </c>
      <c r="H184" s="195">
        <v>5000</v>
      </c>
      <c r="I184" s="196"/>
      <c r="J184" s="197">
        <f t="shared" ref="J184:J198" si="30">ROUND(I184*H184,2)</f>
        <v>0</v>
      </c>
      <c r="K184" s="193" t="s">
        <v>147</v>
      </c>
      <c r="L184" s="40"/>
      <c r="M184" s="198" t="s">
        <v>32</v>
      </c>
      <c r="N184" s="199" t="s">
        <v>48</v>
      </c>
      <c r="O184" s="65"/>
      <c r="P184" s="200">
        <f t="shared" ref="P184:P198" si="31">O184*H184</f>
        <v>0</v>
      </c>
      <c r="Q184" s="200">
        <v>0</v>
      </c>
      <c r="R184" s="200">
        <f t="shared" ref="R184:R198" si="32">Q184*H184</f>
        <v>0</v>
      </c>
      <c r="S184" s="200">
        <v>0</v>
      </c>
      <c r="T184" s="201">
        <f t="shared" ref="T184:T198" si="33">S184*H184</f>
        <v>0</v>
      </c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R184" s="202" t="s">
        <v>158</v>
      </c>
      <c r="AT184" s="202" t="s">
        <v>143</v>
      </c>
      <c r="AU184" s="202" t="s">
        <v>86</v>
      </c>
      <c r="AY184" s="17" t="s">
        <v>142</v>
      </c>
      <c r="BE184" s="203">
        <f t="shared" ref="BE184:BE198" si="34">IF(N184="základní",J184,0)</f>
        <v>0</v>
      </c>
      <c r="BF184" s="203">
        <f t="shared" ref="BF184:BF198" si="35">IF(N184="snížená",J184,0)</f>
        <v>0</v>
      </c>
      <c r="BG184" s="203">
        <f t="shared" ref="BG184:BG198" si="36">IF(N184="zákl. přenesená",J184,0)</f>
        <v>0</v>
      </c>
      <c r="BH184" s="203">
        <f t="shared" ref="BH184:BH198" si="37">IF(N184="sníž. přenesená",J184,0)</f>
        <v>0</v>
      </c>
      <c r="BI184" s="203">
        <f t="shared" ref="BI184:BI198" si="38">IF(N184="nulová",J184,0)</f>
        <v>0</v>
      </c>
      <c r="BJ184" s="17" t="s">
        <v>84</v>
      </c>
      <c r="BK184" s="203">
        <f t="shared" ref="BK184:BK198" si="39">ROUND(I184*H184,2)</f>
        <v>0</v>
      </c>
      <c r="BL184" s="17" t="s">
        <v>158</v>
      </c>
      <c r="BM184" s="202" t="s">
        <v>446</v>
      </c>
    </row>
    <row r="185" spans="1:65" s="2" customFormat="1" ht="24" customHeight="1">
      <c r="A185" s="35"/>
      <c r="B185" s="36"/>
      <c r="C185" s="208" t="s">
        <v>447</v>
      </c>
      <c r="D185" s="208" t="s">
        <v>214</v>
      </c>
      <c r="E185" s="209" t="s">
        <v>448</v>
      </c>
      <c r="F185" s="210" t="s">
        <v>449</v>
      </c>
      <c r="G185" s="211" t="s">
        <v>450</v>
      </c>
      <c r="H185" s="212">
        <v>11.3</v>
      </c>
      <c r="I185" s="213"/>
      <c r="J185" s="214">
        <f t="shared" si="30"/>
        <v>0</v>
      </c>
      <c r="K185" s="210" t="s">
        <v>147</v>
      </c>
      <c r="L185" s="215"/>
      <c r="M185" s="216" t="s">
        <v>32</v>
      </c>
      <c r="N185" s="217" t="s">
        <v>48</v>
      </c>
      <c r="O185" s="65"/>
      <c r="P185" s="200">
        <f t="shared" si="31"/>
        <v>0</v>
      </c>
      <c r="Q185" s="200">
        <v>1</v>
      </c>
      <c r="R185" s="200">
        <f t="shared" si="32"/>
        <v>11.3</v>
      </c>
      <c r="S185" s="200">
        <v>0</v>
      </c>
      <c r="T185" s="201">
        <f t="shared" si="33"/>
        <v>0</v>
      </c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R185" s="202" t="s">
        <v>217</v>
      </c>
      <c r="AT185" s="202" t="s">
        <v>214</v>
      </c>
      <c r="AU185" s="202" t="s">
        <v>86</v>
      </c>
      <c r="AY185" s="17" t="s">
        <v>142</v>
      </c>
      <c r="BE185" s="203">
        <f t="shared" si="34"/>
        <v>0</v>
      </c>
      <c r="BF185" s="203">
        <f t="shared" si="35"/>
        <v>0</v>
      </c>
      <c r="BG185" s="203">
        <f t="shared" si="36"/>
        <v>0</v>
      </c>
      <c r="BH185" s="203">
        <f t="shared" si="37"/>
        <v>0</v>
      </c>
      <c r="BI185" s="203">
        <f t="shared" si="38"/>
        <v>0</v>
      </c>
      <c r="BJ185" s="17" t="s">
        <v>84</v>
      </c>
      <c r="BK185" s="203">
        <f t="shared" si="39"/>
        <v>0</v>
      </c>
      <c r="BL185" s="17" t="s">
        <v>218</v>
      </c>
      <c r="BM185" s="202" t="s">
        <v>451</v>
      </c>
    </row>
    <row r="186" spans="1:65" s="2" customFormat="1" ht="24" customHeight="1">
      <c r="A186" s="35"/>
      <c r="B186" s="36"/>
      <c r="C186" s="191" t="s">
        <v>452</v>
      </c>
      <c r="D186" s="191" t="s">
        <v>143</v>
      </c>
      <c r="E186" s="192" t="s">
        <v>453</v>
      </c>
      <c r="F186" s="193" t="s">
        <v>454</v>
      </c>
      <c r="G186" s="194" t="s">
        <v>275</v>
      </c>
      <c r="H186" s="195">
        <v>195</v>
      </c>
      <c r="I186" s="196"/>
      <c r="J186" s="197">
        <f t="shared" si="30"/>
        <v>0</v>
      </c>
      <c r="K186" s="193" t="s">
        <v>147</v>
      </c>
      <c r="L186" s="40"/>
      <c r="M186" s="198" t="s">
        <v>32</v>
      </c>
      <c r="N186" s="199" t="s">
        <v>48</v>
      </c>
      <c r="O186" s="65"/>
      <c r="P186" s="200">
        <f t="shared" si="31"/>
        <v>0</v>
      </c>
      <c r="Q186" s="200">
        <v>0</v>
      </c>
      <c r="R186" s="200">
        <f t="shared" si="32"/>
        <v>0</v>
      </c>
      <c r="S186" s="200">
        <v>0</v>
      </c>
      <c r="T186" s="201">
        <f t="shared" si="33"/>
        <v>0</v>
      </c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R186" s="202" t="s">
        <v>158</v>
      </c>
      <c r="AT186" s="202" t="s">
        <v>143</v>
      </c>
      <c r="AU186" s="202" t="s">
        <v>86</v>
      </c>
      <c r="AY186" s="17" t="s">
        <v>142</v>
      </c>
      <c r="BE186" s="203">
        <f t="shared" si="34"/>
        <v>0</v>
      </c>
      <c r="BF186" s="203">
        <f t="shared" si="35"/>
        <v>0</v>
      </c>
      <c r="BG186" s="203">
        <f t="shared" si="36"/>
        <v>0</v>
      </c>
      <c r="BH186" s="203">
        <f t="shared" si="37"/>
        <v>0</v>
      </c>
      <c r="BI186" s="203">
        <f t="shared" si="38"/>
        <v>0</v>
      </c>
      <c r="BJ186" s="17" t="s">
        <v>84</v>
      </c>
      <c r="BK186" s="203">
        <f t="shared" si="39"/>
        <v>0</v>
      </c>
      <c r="BL186" s="17" t="s">
        <v>158</v>
      </c>
      <c r="BM186" s="202" t="s">
        <v>455</v>
      </c>
    </row>
    <row r="187" spans="1:65" s="2" customFormat="1" ht="24" customHeight="1">
      <c r="A187" s="35"/>
      <c r="B187" s="36"/>
      <c r="C187" s="191" t="s">
        <v>456</v>
      </c>
      <c r="D187" s="191" t="s">
        <v>143</v>
      </c>
      <c r="E187" s="192" t="s">
        <v>457</v>
      </c>
      <c r="F187" s="193" t="s">
        <v>458</v>
      </c>
      <c r="G187" s="194" t="s">
        <v>275</v>
      </c>
      <c r="H187" s="195">
        <v>500</v>
      </c>
      <c r="I187" s="196"/>
      <c r="J187" s="197">
        <f t="shared" si="30"/>
        <v>0</v>
      </c>
      <c r="K187" s="193" t="s">
        <v>147</v>
      </c>
      <c r="L187" s="40"/>
      <c r="M187" s="198" t="s">
        <v>32</v>
      </c>
      <c r="N187" s="199" t="s">
        <v>48</v>
      </c>
      <c r="O187" s="65"/>
      <c r="P187" s="200">
        <f t="shared" si="31"/>
        <v>0</v>
      </c>
      <c r="Q187" s="200">
        <v>0</v>
      </c>
      <c r="R187" s="200">
        <f t="shared" si="32"/>
        <v>0</v>
      </c>
      <c r="S187" s="200">
        <v>0</v>
      </c>
      <c r="T187" s="201">
        <f t="shared" si="33"/>
        <v>0</v>
      </c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R187" s="202" t="s">
        <v>158</v>
      </c>
      <c r="AT187" s="202" t="s">
        <v>143</v>
      </c>
      <c r="AU187" s="202" t="s">
        <v>86</v>
      </c>
      <c r="AY187" s="17" t="s">
        <v>142</v>
      </c>
      <c r="BE187" s="203">
        <f t="shared" si="34"/>
        <v>0</v>
      </c>
      <c r="BF187" s="203">
        <f t="shared" si="35"/>
        <v>0</v>
      </c>
      <c r="BG187" s="203">
        <f t="shared" si="36"/>
        <v>0</v>
      </c>
      <c r="BH187" s="203">
        <f t="shared" si="37"/>
        <v>0</v>
      </c>
      <c r="BI187" s="203">
        <f t="shared" si="38"/>
        <v>0</v>
      </c>
      <c r="BJ187" s="17" t="s">
        <v>84</v>
      </c>
      <c r="BK187" s="203">
        <f t="shared" si="39"/>
        <v>0</v>
      </c>
      <c r="BL187" s="17" t="s">
        <v>158</v>
      </c>
      <c r="BM187" s="202" t="s">
        <v>459</v>
      </c>
    </row>
    <row r="188" spans="1:65" s="2" customFormat="1" ht="24" customHeight="1">
      <c r="A188" s="35"/>
      <c r="B188" s="36"/>
      <c r="C188" s="191" t="s">
        <v>460</v>
      </c>
      <c r="D188" s="191" t="s">
        <v>143</v>
      </c>
      <c r="E188" s="192" t="s">
        <v>461</v>
      </c>
      <c r="F188" s="193" t="s">
        <v>462</v>
      </c>
      <c r="G188" s="194" t="s">
        <v>146</v>
      </c>
      <c r="H188" s="195">
        <v>19</v>
      </c>
      <c r="I188" s="196"/>
      <c r="J188" s="197">
        <f t="shared" si="30"/>
        <v>0</v>
      </c>
      <c r="K188" s="193" t="s">
        <v>147</v>
      </c>
      <c r="L188" s="40"/>
      <c r="M188" s="198" t="s">
        <v>32</v>
      </c>
      <c r="N188" s="199" t="s">
        <v>48</v>
      </c>
      <c r="O188" s="65"/>
      <c r="P188" s="200">
        <f t="shared" si="31"/>
        <v>0</v>
      </c>
      <c r="Q188" s="200">
        <v>0</v>
      </c>
      <c r="R188" s="200">
        <f t="shared" si="32"/>
        <v>0</v>
      </c>
      <c r="S188" s="200">
        <v>0</v>
      </c>
      <c r="T188" s="201">
        <f t="shared" si="33"/>
        <v>0</v>
      </c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R188" s="202" t="s">
        <v>158</v>
      </c>
      <c r="AT188" s="202" t="s">
        <v>143</v>
      </c>
      <c r="AU188" s="202" t="s">
        <v>86</v>
      </c>
      <c r="AY188" s="17" t="s">
        <v>142</v>
      </c>
      <c r="BE188" s="203">
        <f t="shared" si="34"/>
        <v>0</v>
      </c>
      <c r="BF188" s="203">
        <f t="shared" si="35"/>
        <v>0</v>
      </c>
      <c r="BG188" s="203">
        <f t="shared" si="36"/>
        <v>0</v>
      </c>
      <c r="BH188" s="203">
        <f t="shared" si="37"/>
        <v>0</v>
      </c>
      <c r="BI188" s="203">
        <f t="shared" si="38"/>
        <v>0</v>
      </c>
      <c r="BJ188" s="17" t="s">
        <v>84</v>
      </c>
      <c r="BK188" s="203">
        <f t="shared" si="39"/>
        <v>0</v>
      </c>
      <c r="BL188" s="17" t="s">
        <v>158</v>
      </c>
      <c r="BM188" s="202" t="s">
        <v>463</v>
      </c>
    </row>
    <row r="189" spans="1:65" s="2" customFormat="1" ht="24" customHeight="1">
      <c r="A189" s="35"/>
      <c r="B189" s="36"/>
      <c r="C189" s="191" t="s">
        <v>464</v>
      </c>
      <c r="D189" s="191" t="s">
        <v>143</v>
      </c>
      <c r="E189" s="192" t="s">
        <v>465</v>
      </c>
      <c r="F189" s="193" t="s">
        <v>466</v>
      </c>
      <c r="G189" s="194" t="s">
        <v>146</v>
      </c>
      <c r="H189" s="195">
        <v>13</v>
      </c>
      <c r="I189" s="196"/>
      <c r="J189" s="197">
        <f t="shared" si="30"/>
        <v>0</v>
      </c>
      <c r="K189" s="193" t="s">
        <v>147</v>
      </c>
      <c r="L189" s="40"/>
      <c r="M189" s="198" t="s">
        <v>32</v>
      </c>
      <c r="N189" s="199" t="s">
        <v>48</v>
      </c>
      <c r="O189" s="65"/>
      <c r="P189" s="200">
        <f t="shared" si="31"/>
        <v>0</v>
      </c>
      <c r="Q189" s="200">
        <v>0</v>
      </c>
      <c r="R189" s="200">
        <f t="shared" si="32"/>
        <v>0</v>
      </c>
      <c r="S189" s="200">
        <v>0</v>
      </c>
      <c r="T189" s="201">
        <f t="shared" si="33"/>
        <v>0</v>
      </c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R189" s="202" t="s">
        <v>158</v>
      </c>
      <c r="AT189" s="202" t="s">
        <v>143</v>
      </c>
      <c r="AU189" s="202" t="s">
        <v>86</v>
      </c>
      <c r="AY189" s="17" t="s">
        <v>142</v>
      </c>
      <c r="BE189" s="203">
        <f t="shared" si="34"/>
        <v>0</v>
      </c>
      <c r="BF189" s="203">
        <f t="shared" si="35"/>
        <v>0</v>
      </c>
      <c r="BG189" s="203">
        <f t="shared" si="36"/>
        <v>0</v>
      </c>
      <c r="BH189" s="203">
        <f t="shared" si="37"/>
        <v>0</v>
      </c>
      <c r="BI189" s="203">
        <f t="shared" si="38"/>
        <v>0</v>
      </c>
      <c r="BJ189" s="17" t="s">
        <v>84</v>
      </c>
      <c r="BK189" s="203">
        <f t="shared" si="39"/>
        <v>0</v>
      </c>
      <c r="BL189" s="17" t="s">
        <v>158</v>
      </c>
      <c r="BM189" s="202" t="s">
        <v>467</v>
      </c>
    </row>
    <row r="190" spans="1:65" s="2" customFormat="1" ht="24" customHeight="1">
      <c r="A190" s="35"/>
      <c r="B190" s="36"/>
      <c r="C190" s="208" t="s">
        <v>468</v>
      </c>
      <c r="D190" s="208" t="s">
        <v>214</v>
      </c>
      <c r="E190" s="209" t="s">
        <v>469</v>
      </c>
      <c r="F190" s="210" t="s">
        <v>470</v>
      </c>
      <c r="G190" s="211" t="s">
        <v>275</v>
      </c>
      <c r="H190" s="212">
        <v>2400</v>
      </c>
      <c r="I190" s="213"/>
      <c r="J190" s="214">
        <f t="shared" si="30"/>
        <v>0</v>
      </c>
      <c r="K190" s="210" t="s">
        <v>147</v>
      </c>
      <c r="L190" s="215"/>
      <c r="M190" s="216" t="s">
        <v>32</v>
      </c>
      <c r="N190" s="217" t="s">
        <v>48</v>
      </c>
      <c r="O190" s="65"/>
      <c r="P190" s="200">
        <f t="shared" si="31"/>
        <v>0</v>
      </c>
      <c r="Q190" s="200">
        <v>0</v>
      </c>
      <c r="R190" s="200">
        <f t="shared" si="32"/>
        <v>0</v>
      </c>
      <c r="S190" s="200">
        <v>0</v>
      </c>
      <c r="T190" s="201">
        <f t="shared" si="33"/>
        <v>0</v>
      </c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R190" s="202" t="s">
        <v>217</v>
      </c>
      <c r="AT190" s="202" t="s">
        <v>214</v>
      </c>
      <c r="AU190" s="202" t="s">
        <v>86</v>
      </c>
      <c r="AY190" s="17" t="s">
        <v>142</v>
      </c>
      <c r="BE190" s="203">
        <f t="shared" si="34"/>
        <v>0</v>
      </c>
      <c r="BF190" s="203">
        <f t="shared" si="35"/>
        <v>0</v>
      </c>
      <c r="BG190" s="203">
        <f t="shared" si="36"/>
        <v>0</v>
      </c>
      <c r="BH190" s="203">
        <f t="shared" si="37"/>
        <v>0</v>
      </c>
      <c r="BI190" s="203">
        <f t="shared" si="38"/>
        <v>0</v>
      </c>
      <c r="BJ190" s="17" t="s">
        <v>84</v>
      </c>
      <c r="BK190" s="203">
        <f t="shared" si="39"/>
        <v>0</v>
      </c>
      <c r="BL190" s="17" t="s">
        <v>218</v>
      </c>
      <c r="BM190" s="202" t="s">
        <v>471</v>
      </c>
    </row>
    <row r="191" spans="1:65" s="2" customFormat="1" ht="24" customHeight="1">
      <c r="A191" s="35"/>
      <c r="B191" s="36"/>
      <c r="C191" s="208" t="s">
        <v>472</v>
      </c>
      <c r="D191" s="208" t="s">
        <v>214</v>
      </c>
      <c r="E191" s="209" t="s">
        <v>473</v>
      </c>
      <c r="F191" s="210" t="s">
        <v>474</v>
      </c>
      <c r="G191" s="211" t="s">
        <v>146</v>
      </c>
      <c r="H191" s="212">
        <v>3</v>
      </c>
      <c r="I191" s="213"/>
      <c r="J191" s="214">
        <f t="shared" si="30"/>
        <v>0</v>
      </c>
      <c r="K191" s="210" t="s">
        <v>147</v>
      </c>
      <c r="L191" s="215"/>
      <c r="M191" s="216" t="s">
        <v>32</v>
      </c>
      <c r="N191" s="217" t="s">
        <v>48</v>
      </c>
      <c r="O191" s="65"/>
      <c r="P191" s="200">
        <f t="shared" si="31"/>
        <v>0</v>
      </c>
      <c r="Q191" s="200">
        <v>0</v>
      </c>
      <c r="R191" s="200">
        <f t="shared" si="32"/>
        <v>0</v>
      </c>
      <c r="S191" s="200">
        <v>0</v>
      </c>
      <c r="T191" s="201">
        <f t="shared" si="33"/>
        <v>0</v>
      </c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R191" s="202" t="s">
        <v>217</v>
      </c>
      <c r="AT191" s="202" t="s">
        <v>214</v>
      </c>
      <c r="AU191" s="202" t="s">
        <v>86</v>
      </c>
      <c r="AY191" s="17" t="s">
        <v>142</v>
      </c>
      <c r="BE191" s="203">
        <f t="shared" si="34"/>
        <v>0</v>
      </c>
      <c r="BF191" s="203">
        <f t="shared" si="35"/>
        <v>0</v>
      </c>
      <c r="BG191" s="203">
        <f t="shared" si="36"/>
        <v>0</v>
      </c>
      <c r="BH191" s="203">
        <f t="shared" si="37"/>
        <v>0</v>
      </c>
      <c r="BI191" s="203">
        <f t="shared" si="38"/>
        <v>0</v>
      </c>
      <c r="BJ191" s="17" t="s">
        <v>84</v>
      </c>
      <c r="BK191" s="203">
        <f t="shared" si="39"/>
        <v>0</v>
      </c>
      <c r="BL191" s="17" t="s">
        <v>218</v>
      </c>
      <c r="BM191" s="202" t="s">
        <v>475</v>
      </c>
    </row>
    <row r="192" spans="1:65" s="2" customFormat="1" ht="24" customHeight="1">
      <c r="A192" s="35"/>
      <c r="B192" s="36"/>
      <c r="C192" s="208" t="s">
        <v>476</v>
      </c>
      <c r="D192" s="208" t="s">
        <v>214</v>
      </c>
      <c r="E192" s="209" t="s">
        <v>477</v>
      </c>
      <c r="F192" s="210" t="s">
        <v>478</v>
      </c>
      <c r="G192" s="211" t="s">
        <v>146</v>
      </c>
      <c r="H192" s="212">
        <v>3</v>
      </c>
      <c r="I192" s="213"/>
      <c r="J192" s="214">
        <f t="shared" si="30"/>
        <v>0</v>
      </c>
      <c r="K192" s="210" t="s">
        <v>147</v>
      </c>
      <c r="L192" s="215"/>
      <c r="M192" s="216" t="s">
        <v>32</v>
      </c>
      <c r="N192" s="217" t="s">
        <v>48</v>
      </c>
      <c r="O192" s="65"/>
      <c r="P192" s="200">
        <f t="shared" si="31"/>
        <v>0</v>
      </c>
      <c r="Q192" s="200">
        <v>0</v>
      </c>
      <c r="R192" s="200">
        <f t="shared" si="32"/>
        <v>0</v>
      </c>
      <c r="S192" s="200">
        <v>0</v>
      </c>
      <c r="T192" s="201">
        <f t="shared" si="33"/>
        <v>0</v>
      </c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R192" s="202" t="s">
        <v>217</v>
      </c>
      <c r="AT192" s="202" t="s">
        <v>214</v>
      </c>
      <c r="AU192" s="202" t="s">
        <v>86</v>
      </c>
      <c r="AY192" s="17" t="s">
        <v>142</v>
      </c>
      <c r="BE192" s="203">
        <f t="shared" si="34"/>
        <v>0</v>
      </c>
      <c r="BF192" s="203">
        <f t="shared" si="35"/>
        <v>0</v>
      </c>
      <c r="BG192" s="203">
        <f t="shared" si="36"/>
        <v>0</v>
      </c>
      <c r="BH192" s="203">
        <f t="shared" si="37"/>
        <v>0</v>
      </c>
      <c r="BI192" s="203">
        <f t="shared" si="38"/>
        <v>0</v>
      </c>
      <c r="BJ192" s="17" t="s">
        <v>84</v>
      </c>
      <c r="BK192" s="203">
        <f t="shared" si="39"/>
        <v>0</v>
      </c>
      <c r="BL192" s="17" t="s">
        <v>218</v>
      </c>
      <c r="BM192" s="202" t="s">
        <v>479</v>
      </c>
    </row>
    <row r="193" spans="1:65" s="2" customFormat="1" ht="24" customHeight="1">
      <c r="A193" s="35"/>
      <c r="B193" s="36"/>
      <c r="C193" s="208" t="s">
        <v>480</v>
      </c>
      <c r="D193" s="208" t="s">
        <v>214</v>
      </c>
      <c r="E193" s="209" t="s">
        <v>481</v>
      </c>
      <c r="F193" s="210" t="s">
        <v>482</v>
      </c>
      <c r="G193" s="211" t="s">
        <v>275</v>
      </c>
      <c r="H193" s="212">
        <v>2200</v>
      </c>
      <c r="I193" s="213"/>
      <c r="J193" s="214">
        <f t="shared" si="30"/>
        <v>0</v>
      </c>
      <c r="K193" s="210" t="s">
        <v>147</v>
      </c>
      <c r="L193" s="215"/>
      <c r="M193" s="216" t="s">
        <v>32</v>
      </c>
      <c r="N193" s="217" t="s">
        <v>48</v>
      </c>
      <c r="O193" s="65"/>
      <c r="P193" s="200">
        <f t="shared" si="31"/>
        <v>0</v>
      </c>
      <c r="Q193" s="200">
        <v>0</v>
      </c>
      <c r="R193" s="200">
        <f t="shared" si="32"/>
        <v>0</v>
      </c>
      <c r="S193" s="200">
        <v>0</v>
      </c>
      <c r="T193" s="201">
        <f t="shared" si="33"/>
        <v>0</v>
      </c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R193" s="202" t="s">
        <v>217</v>
      </c>
      <c r="AT193" s="202" t="s">
        <v>214</v>
      </c>
      <c r="AU193" s="202" t="s">
        <v>86</v>
      </c>
      <c r="AY193" s="17" t="s">
        <v>142</v>
      </c>
      <c r="BE193" s="203">
        <f t="shared" si="34"/>
        <v>0</v>
      </c>
      <c r="BF193" s="203">
        <f t="shared" si="35"/>
        <v>0</v>
      </c>
      <c r="BG193" s="203">
        <f t="shared" si="36"/>
        <v>0</v>
      </c>
      <c r="BH193" s="203">
        <f t="shared" si="37"/>
        <v>0</v>
      </c>
      <c r="BI193" s="203">
        <f t="shared" si="38"/>
        <v>0</v>
      </c>
      <c r="BJ193" s="17" t="s">
        <v>84</v>
      </c>
      <c r="BK193" s="203">
        <f t="shared" si="39"/>
        <v>0</v>
      </c>
      <c r="BL193" s="17" t="s">
        <v>218</v>
      </c>
      <c r="BM193" s="202" t="s">
        <v>483</v>
      </c>
    </row>
    <row r="194" spans="1:65" s="2" customFormat="1" ht="24" customHeight="1">
      <c r="A194" s="35"/>
      <c r="B194" s="36"/>
      <c r="C194" s="208" t="s">
        <v>484</v>
      </c>
      <c r="D194" s="208" t="s">
        <v>214</v>
      </c>
      <c r="E194" s="209" t="s">
        <v>485</v>
      </c>
      <c r="F194" s="210" t="s">
        <v>486</v>
      </c>
      <c r="G194" s="211" t="s">
        <v>275</v>
      </c>
      <c r="H194" s="212">
        <v>100</v>
      </c>
      <c r="I194" s="213"/>
      <c r="J194" s="214">
        <f t="shared" si="30"/>
        <v>0</v>
      </c>
      <c r="K194" s="210" t="s">
        <v>147</v>
      </c>
      <c r="L194" s="215"/>
      <c r="M194" s="216" t="s">
        <v>32</v>
      </c>
      <c r="N194" s="217" t="s">
        <v>48</v>
      </c>
      <c r="O194" s="65"/>
      <c r="P194" s="200">
        <f t="shared" si="31"/>
        <v>0</v>
      </c>
      <c r="Q194" s="200">
        <v>0</v>
      </c>
      <c r="R194" s="200">
        <f t="shared" si="32"/>
        <v>0</v>
      </c>
      <c r="S194" s="200">
        <v>0</v>
      </c>
      <c r="T194" s="201">
        <f t="shared" si="33"/>
        <v>0</v>
      </c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R194" s="202" t="s">
        <v>217</v>
      </c>
      <c r="AT194" s="202" t="s">
        <v>214</v>
      </c>
      <c r="AU194" s="202" t="s">
        <v>86</v>
      </c>
      <c r="AY194" s="17" t="s">
        <v>142</v>
      </c>
      <c r="BE194" s="203">
        <f t="shared" si="34"/>
        <v>0</v>
      </c>
      <c r="BF194" s="203">
        <f t="shared" si="35"/>
        <v>0</v>
      </c>
      <c r="BG194" s="203">
        <f t="shared" si="36"/>
        <v>0</v>
      </c>
      <c r="BH194" s="203">
        <f t="shared" si="37"/>
        <v>0</v>
      </c>
      <c r="BI194" s="203">
        <f t="shared" si="38"/>
        <v>0</v>
      </c>
      <c r="BJ194" s="17" t="s">
        <v>84</v>
      </c>
      <c r="BK194" s="203">
        <f t="shared" si="39"/>
        <v>0</v>
      </c>
      <c r="BL194" s="17" t="s">
        <v>218</v>
      </c>
      <c r="BM194" s="202" t="s">
        <v>487</v>
      </c>
    </row>
    <row r="195" spans="1:65" s="2" customFormat="1" ht="24" customHeight="1">
      <c r="A195" s="35"/>
      <c r="B195" s="36"/>
      <c r="C195" s="208" t="s">
        <v>488</v>
      </c>
      <c r="D195" s="208" t="s">
        <v>214</v>
      </c>
      <c r="E195" s="209" t="s">
        <v>489</v>
      </c>
      <c r="F195" s="210" t="s">
        <v>490</v>
      </c>
      <c r="G195" s="211" t="s">
        <v>275</v>
      </c>
      <c r="H195" s="212">
        <v>100</v>
      </c>
      <c r="I195" s="213"/>
      <c r="J195" s="214">
        <f t="shared" si="30"/>
        <v>0</v>
      </c>
      <c r="K195" s="210" t="s">
        <v>147</v>
      </c>
      <c r="L195" s="215"/>
      <c r="M195" s="216" t="s">
        <v>32</v>
      </c>
      <c r="N195" s="217" t="s">
        <v>48</v>
      </c>
      <c r="O195" s="65"/>
      <c r="P195" s="200">
        <f t="shared" si="31"/>
        <v>0</v>
      </c>
      <c r="Q195" s="200">
        <v>0</v>
      </c>
      <c r="R195" s="200">
        <f t="shared" si="32"/>
        <v>0</v>
      </c>
      <c r="S195" s="200">
        <v>0</v>
      </c>
      <c r="T195" s="201">
        <f t="shared" si="33"/>
        <v>0</v>
      </c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R195" s="202" t="s">
        <v>217</v>
      </c>
      <c r="AT195" s="202" t="s">
        <v>214</v>
      </c>
      <c r="AU195" s="202" t="s">
        <v>86</v>
      </c>
      <c r="AY195" s="17" t="s">
        <v>142</v>
      </c>
      <c r="BE195" s="203">
        <f t="shared" si="34"/>
        <v>0</v>
      </c>
      <c r="BF195" s="203">
        <f t="shared" si="35"/>
        <v>0</v>
      </c>
      <c r="BG195" s="203">
        <f t="shared" si="36"/>
        <v>0</v>
      </c>
      <c r="BH195" s="203">
        <f t="shared" si="37"/>
        <v>0</v>
      </c>
      <c r="BI195" s="203">
        <f t="shared" si="38"/>
        <v>0</v>
      </c>
      <c r="BJ195" s="17" t="s">
        <v>84</v>
      </c>
      <c r="BK195" s="203">
        <f t="shared" si="39"/>
        <v>0</v>
      </c>
      <c r="BL195" s="17" t="s">
        <v>218</v>
      </c>
      <c r="BM195" s="202" t="s">
        <v>491</v>
      </c>
    </row>
    <row r="196" spans="1:65" s="2" customFormat="1" ht="24" customHeight="1">
      <c r="A196" s="35"/>
      <c r="B196" s="36"/>
      <c r="C196" s="208" t="s">
        <v>492</v>
      </c>
      <c r="D196" s="208" t="s">
        <v>214</v>
      </c>
      <c r="E196" s="209" t="s">
        <v>493</v>
      </c>
      <c r="F196" s="210" t="s">
        <v>494</v>
      </c>
      <c r="G196" s="211" t="s">
        <v>275</v>
      </c>
      <c r="H196" s="212">
        <v>5000</v>
      </c>
      <c r="I196" s="213"/>
      <c r="J196" s="214">
        <f t="shared" si="30"/>
        <v>0</v>
      </c>
      <c r="K196" s="210" t="s">
        <v>147</v>
      </c>
      <c r="L196" s="215"/>
      <c r="M196" s="216" t="s">
        <v>32</v>
      </c>
      <c r="N196" s="217" t="s">
        <v>48</v>
      </c>
      <c r="O196" s="65"/>
      <c r="P196" s="200">
        <f t="shared" si="31"/>
        <v>0</v>
      </c>
      <c r="Q196" s="200">
        <v>0</v>
      </c>
      <c r="R196" s="200">
        <f t="shared" si="32"/>
        <v>0</v>
      </c>
      <c r="S196" s="200">
        <v>0</v>
      </c>
      <c r="T196" s="201">
        <f t="shared" si="33"/>
        <v>0</v>
      </c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R196" s="202" t="s">
        <v>217</v>
      </c>
      <c r="AT196" s="202" t="s">
        <v>214</v>
      </c>
      <c r="AU196" s="202" t="s">
        <v>86</v>
      </c>
      <c r="AY196" s="17" t="s">
        <v>142</v>
      </c>
      <c r="BE196" s="203">
        <f t="shared" si="34"/>
        <v>0</v>
      </c>
      <c r="BF196" s="203">
        <f t="shared" si="35"/>
        <v>0</v>
      </c>
      <c r="BG196" s="203">
        <f t="shared" si="36"/>
        <v>0</v>
      </c>
      <c r="BH196" s="203">
        <f t="shared" si="37"/>
        <v>0</v>
      </c>
      <c r="BI196" s="203">
        <f t="shared" si="38"/>
        <v>0</v>
      </c>
      <c r="BJ196" s="17" t="s">
        <v>84</v>
      </c>
      <c r="BK196" s="203">
        <f t="shared" si="39"/>
        <v>0</v>
      </c>
      <c r="BL196" s="17" t="s">
        <v>218</v>
      </c>
      <c r="BM196" s="202" t="s">
        <v>495</v>
      </c>
    </row>
    <row r="197" spans="1:65" s="2" customFormat="1" ht="24" customHeight="1">
      <c r="A197" s="35"/>
      <c r="B197" s="36"/>
      <c r="C197" s="208" t="s">
        <v>496</v>
      </c>
      <c r="D197" s="208" t="s">
        <v>214</v>
      </c>
      <c r="E197" s="209" t="s">
        <v>497</v>
      </c>
      <c r="F197" s="210" t="s">
        <v>498</v>
      </c>
      <c r="G197" s="211" t="s">
        <v>499</v>
      </c>
      <c r="H197" s="212">
        <v>8</v>
      </c>
      <c r="I197" s="213"/>
      <c r="J197" s="214">
        <f t="shared" si="30"/>
        <v>0</v>
      </c>
      <c r="K197" s="210" t="s">
        <v>147</v>
      </c>
      <c r="L197" s="215"/>
      <c r="M197" s="216" t="s">
        <v>32</v>
      </c>
      <c r="N197" s="217" t="s">
        <v>48</v>
      </c>
      <c r="O197" s="65"/>
      <c r="P197" s="200">
        <f t="shared" si="31"/>
        <v>0</v>
      </c>
      <c r="Q197" s="200">
        <v>0</v>
      </c>
      <c r="R197" s="200">
        <f t="shared" si="32"/>
        <v>0</v>
      </c>
      <c r="S197" s="200">
        <v>0</v>
      </c>
      <c r="T197" s="201">
        <f t="shared" si="33"/>
        <v>0</v>
      </c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R197" s="202" t="s">
        <v>217</v>
      </c>
      <c r="AT197" s="202" t="s">
        <v>214</v>
      </c>
      <c r="AU197" s="202" t="s">
        <v>86</v>
      </c>
      <c r="AY197" s="17" t="s">
        <v>142</v>
      </c>
      <c r="BE197" s="203">
        <f t="shared" si="34"/>
        <v>0</v>
      </c>
      <c r="BF197" s="203">
        <f t="shared" si="35"/>
        <v>0</v>
      </c>
      <c r="BG197" s="203">
        <f t="shared" si="36"/>
        <v>0</v>
      </c>
      <c r="BH197" s="203">
        <f t="shared" si="37"/>
        <v>0</v>
      </c>
      <c r="BI197" s="203">
        <f t="shared" si="38"/>
        <v>0</v>
      </c>
      <c r="BJ197" s="17" t="s">
        <v>84</v>
      </c>
      <c r="BK197" s="203">
        <f t="shared" si="39"/>
        <v>0</v>
      </c>
      <c r="BL197" s="17" t="s">
        <v>218</v>
      </c>
      <c r="BM197" s="202" t="s">
        <v>500</v>
      </c>
    </row>
    <row r="198" spans="1:65" s="2" customFormat="1" ht="24" customHeight="1">
      <c r="A198" s="35"/>
      <c r="B198" s="36"/>
      <c r="C198" s="208" t="s">
        <v>501</v>
      </c>
      <c r="D198" s="208" t="s">
        <v>214</v>
      </c>
      <c r="E198" s="209" t="s">
        <v>502</v>
      </c>
      <c r="F198" s="210" t="s">
        <v>503</v>
      </c>
      <c r="G198" s="211" t="s">
        <v>275</v>
      </c>
      <c r="H198" s="212">
        <v>475</v>
      </c>
      <c r="I198" s="213"/>
      <c r="J198" s="214">
        <f t="shared" si="30"/>
        <v>0</v>
      </c>
      <c r="K198" s="210" t="s">
        <v>147</v>
      </c>
      <c r="L198" s="215"/>
      <c r="M198" s="216" t="s">
        <v>32</v>
      </c>
      <c r="N198" s="217" t="s">
        <v>48</v>
      </c>
      <c r="O198" s="65"/>
      <c r="P198" s="200">
        <f t="shared" si="31"/>
        <v>0</v>
      </c>
      <c r="Q198" s="200">
        <v>0</v>
      </c>
      <c r="R198" s="200">
        <f t="shared" si="32"/>
        <v>0</v>
      </c>
      <c r="S198" s="200">
        <v>0</v>
      </c>
      <c r="T198" s="201">
        <f t="shared" si="33"/>
        <v>0</v>
      </c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R198" s="202" t="s">
        <v>217</v>
      </c>
      <c r="AT198" s="202" t="s">
        <v>214</v>
      </c>
      <c r="AU198" s="202" t="s">
        <v>86</v>
      </c>
      <c r="AY198" s="17" t="s">
        <v>142</v>
      </c>
      <c r="BE198" s="203">
        <f t="shared" si="34"/>
        <v>0</v>
      </c>
      <c r="BF198" s="203">
        <f t="shared" si="35"/>
        <v>0</v>
      </c>
      <c r="BG198" s="203">
        <f t="shared" si="36"/>
        <v>0</v>
      </c>
      <c r="BH198" s="203">
        <f t="shared" si="37"/>
        <v>0</v>
      </c>
      <c r="BI198" s="203">
        <f t="shared" si="38"/>
        <v>0</v>
      </c>
      <c r="BJ198" s="17" t="s">
        <v>84</v>
      </c>
      <c r="BK198" s="203">
        <f t="shared" si="39"/>
        <v>0</v>
      </c>
      <c r="BL198" s="17" t="s">
        <v>218</v>
      </c>
      <c r="BM198" s="202" t="s">
        <v>504</v>
      </c>
    </row>
    <row r="199" spans="1:65" s="12" customFormat="1" ht="22.9" customHeight="1">
      <c r="B199" s="177"/>
      <c r="C199" s="178"/>
      <c r="D199" s="179" t="s">
        <v>76</v>
      </c>
      <c r="E199" s="218" t="s">
        <v>162</v>
      </c>
      <c r="F199" s="218" t="s">
        <v>505</v>
      </c>
      <c r="G199" s="178"/>
      <c r="H199" s="178"/>
      <c r="I199" s="181"/>
      <c r="J199" s="219">
        <f>BK199</f>
        <v>0</v>
      </c>
      <c r="K199" s="178"/>
      <c r="L199" s="183"/>
      <c r="M199" s="184"/>
      <c r="N199" s="185"/>
      <c r="O199" s="185"/>
      <c r="P199" s="186">
        <f>SUM(P200:P226)</f>
        <v>0</v>
      </c>
      <c r="Q199" s="185"/>
      <c r="R199" s="186">
        <f>SUM(R200:R226)</f>
        <v>0.89399999999999991</v>
      </c>
      <c r="S199" s="185"/>
      <c r="T199" s="187">
        <f>SUM(T200:T226)</f>
        <v>0</v>
      </c>
      <c r="AR199" s="188" t="s">
        <v>84</v>
      </c>
      <c r="AT199" s="189" t="s">
        <v>76</v>
      </c>
      <c r="AU199" s="189" t="s">
        <v>84</v>
      </c>
      <c r="AY199" s="188" t="s">
        <v>142</v>
      </c>
      <c r="BK199" s="190">
        <f>SUM(BK200:BK226)</f>
        <v>0</v>
      </c>
    </row>
    <row r="200" spans="1:65" s="2" customFormat="1" ht="36" customHeight="1">
      <c r="A200" s="35"/>
      <c r="B200" s="36"/>
      <c r="C200" s="191" t="s">
        <v>506</v>
      </c>
      <c r="D200" s="191" t="s">
        <v>143</v>
      </c>
      <c r="E200" s="192" t="s">
        <v>507</v>
      </c>
      <c r="F200" s="193" t="s">
        <v>508</v>
      </c>
      <c r="G200" s="194" t="s">
        <v>509</v>
      </c>
      <c r="H200" s="195">
        <v>32</v>
      </c>
      <c r="I200" s="196"/>
      <c r="J200" s="197">
        <f>ROUND(I200*H200,2)</f>
        <v>0</v>
      </c>
      <c r="K200" s="193" t="s">
        <v>147</v>
      </c>
      <c r="L200" s="40"/>
      <c r="M200" s="198" t="s">
        <v>32</v>
      </c>
      <c r="N200" s="199" t="s">
        <v>48</v>
      </c>
      <c r="O200" s="65"/>
      <c r="P200" s="200">
        <f>O200*H200</f>
        <v>0</v>
      </c>
      <c r="Q200" s="200">
        <v>0</v>
      </c>
      <c r="R200" s="200">
        <f>Q200*H200</f>
        <v>0</v>
      </c>
      <c r="S200" s="200">
        <v>0</v>
      </c>
      <c r="T200" s="201">
        <f>S200*H200</f>
        <v>0</v>
      </c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R200" s="202" t="s">
        <v>158</v>
      </c>
      <c r="AT200" s="202" t="s">
        <v>143</v>
      </c>
      <c r="AU200" s="202" t="s">
        <v>86</v>
      </c>
      <c r="AY200" s="17" t="s">
        <v>142</v>
      </c>
      <c r="BE200" s="203">
        <f>IF(N200="základní",J200,0)</f>
        <v>0</v>
      </c>
      <c r="BF200" s="203">
        <f>IF(N200="snížená",J200,0)</f>
        <v>0</v>
      </c>
      <c r="BG200" s="203">
        <f>IF(N200="zákl. přenesená",J200,0)</f>
        <v>0</v>
      </c>
      <c r="BH200" s="203">
        <f>IF(N200="sníž. přenesená",J200,0)</f>
        <v>0</v>
      </c>
      <c r="BI200" s="203">
        <f>IF(N200="nulová",J200,0)</f>
        <v>0</v>
      </c>
      <c r="BJ200" s="17" t="s">
        <v>84</v>
      </c>
      <c r="BK200" s="203">
        <f>ROUND(I200*H200,2)</f>
        <v>0</v>
      </c>
      <c r="BL200" s="17" t="s">
        <v>158</v>
      </c>
      <c r="BM200" s="202" t="s">
        <v>510</v>
      </c>
    </row>
    <row r="201" spans="1:65" s="2" customFormat="1" ht="29.25">
      <c r="A201" s="35"/>
      <c r="B201" s="36"/>
      <c r="C201" s="37"/>
      <c r="D201" s="204" t="s">
        <v>149</v>
      </c>
      <c r="E201" s="37"/>
      <c r="F201" s="205" t="s">
        <v>511</v>
      </c>
      <c r="G201" s="37"/>
      <c r="H201" s="37"/>
      <c r="I201" s="116"/>
      <c r="J201" s="37"/>
      <c r="K201" s="37"/>
      <c r="L201" s="40"/>
      <c r="M201" s="206"/>
      <c r="N201" s="207"/>
      <c r="O201" s="65"/>
      <c r="P201" s="65"/>
      <c r="Q201" s="65"/>
      <c r="R201" s="65"/>
      <c r="S201" s="65"/>
      <c r="T201" s="66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T201" s="17" t="s">
        <v>149</v>
      </c>
      <c r="AU201" s="17" t="s">
        <v>86</v>
      </c>
    </row>
    <row r="202" spans="1:65" s="2" customFormat="1" ht="24" customHeight="1">
      <c r="A202" s="35"/>
      <c r="B202" s="36"/>
      <c r="C202" s="191" t="s">
        <v>512</v>
      </c>
      <c r="D202" s="191" t="s">
        <v>143</v>
      </c>
      <c r="E202" s="192" t="s">
        <v>513</v>
      </c>
      <c r="F202" s="193" t="s">
        <v>514</v>
      </c>
      <c r="G202" s="194" t="s">
        <v>146</v>
      </c>
      <c r="H202" s="195">
        <v>3</v>
      </c>
      <c r="I202" s="196"/>
      <c r="J202" s="197">
        <f>ROUND(I202*H202,2)</f>
        <v>0</v>
      </c>
      <c r="K202" s="193" t="s">
        <v>147</v>
      </c>
      <c r="L202" s="40"/>
      <c r="M202" s="198" t="s">
        <v>32</v>
      </c>
      <c r="N202" s="199" t="s">
        <v>48</v>
      </c>
      <c r="O202" s="65"/>
      <c r="P202" s="200">
        <f>O202*H202</f>
        <v>0</v>
      </c>
      <c r="Q202" s="200">
        <v>0</v>
      </c>
      <c r="R202" s="200">
        <f>Q202*H202</f>
        <v>0</v>
      </c>
      <c r="S202" s="200">
        <v>0</v>
      </c>
      <c r="T202" s="201">
        <f>S202*H202</f>
        <v>0</v>
      </c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R202" s="202" t="s">
        <v>158</v>
      </c>
      <c r="AT202" s="202" t="s">
        <v>143</v>
      </c>
      <c r="AU202" s="202" t="s">
        <v>86</v>
      </c>
      <c r="AY202" s="17" t="s">
        <v>142</v>
      </c>
      <c r="BE202" s="203">
        <f>IF(N202="základní",J202,0)</f>
        <v>0</v>
      </c>
      <c r="BF202" s="203">
        <f>IF(N202="snížená",J202,0)</f>
        <v>0</v>
      </c>
      <c r="BG202" s="203">
        <f>IF(N202="zákl. přenesená",J202,0)</f>
        <v>0</v>
      </c>
      <c r="BH202" s="203">
        <f>IF(N202="sníž. přenesená",J202,0)</f>
        <v>0</v>
      </c>
      <c r="BI202" s="203">
        <f>IF(N202="nulová",J202,0)</f>
        <v>0</v>
      </c>
      <c r="BJ202" s="17" t="s">
        <v>84</v>
      </c>
      <c r="BK202" s="203">
        <f>ROUND(I202*H202,2)</f>
        <v>0</v>
      </c>
      <c r="BL202" s="17" t="s">
        <v>158</v>
      </c>
      <c r="BM202" s="202" t="s">
        <v>515</v>
      </c>
    </row>
    <row r="203" spans="1:65" s="2" customFormat="1" ht="29.25">
      <c r="A203" s="35"/>
      <c r="B203" s="36"/>
      <c r="C203" s="37"/>
      <c r="D203" s="204" t="s">
        <v>149</v>
      </c>
      <c r="E203" s="37"/>
      <c r="F203" s="205" t="s">
        <v>516</v>
      </c>
      <c r="G203" s="37"/>
      <c r="H203" s="37"/>
      <c r="I203" s="116"/>
      <c r="J203" s="37"/>
      <c r="K203" s="37"/>
      <c r="L203" s="40"/>
      <c r="M203" s="206"/>
      <c r="N203" s="207"/>
      <c r="O203" s="65"/>
      <c r="P203" s="65"/>
      <c r="Q203" s="65"/>
      <c r="R203" s="65"/>
      <c r="S203" s="65"/>
      <c r="T203" s="66"/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T203" s="17" t="s">
        <v>149</v>
      </c>
      <c r="AU203" s="17" t="s">
        <v>86</v>
      </c>
    </row>
    <row r="204" spans="1:65" s="2" customFormat="1" ht="24" customHeight="1">
      <c r="A204" s="35"/>
      <c r="B204" s="36"/>
      <c r="C204" s="208" t="s">
        <v>517</v>
      </c>
      <c r="D204" s="208" t="s">
        <v>214</v>
      </c>
      <c r="E204" s="209" t="s">
        <v>518</v>
      </c>
      <c r="F204" s="210" t="s">
        <v>519</v>
      </c>
      <c r="G204" s="211" t="s">
        <v>146</v>
      </c>
      <c r="H204" s="212">
        <v>3</v>
      </c>
      <c r="I204" s="213"/>
      <c r="J204" s="214">
        <f t="shared" ref="J204:J216" si="40">ROUND(I204*H204,2)</f>
        <v>0</v>
      </c>
      <c r="K204" s="210" t="s">
        <v>147</v>
      </c>
      <c r="L204" s="215"/>
      <c r="M204" s="216" t="s">
        <v>32</v>
      </c>
      <c r="N204" s="217" t="s">
        <v>48</v>
      </c>
      <c r="O204" s="65"/>
      <c r="P204" s="200">
        <f t="shared" ref="P204:P216" si="41">O204*H204</f>
        <v>0</v>
      </c>
      <c r="Q204" s="200">
        <v>0.29799999999999999</v>
      </c>
      <c r="R204" s="200">
        <f t="shared" ref="R204:R216" si="42">Q204*H204</f>
        <v>0.89399999999999991</v>
      </c>
      <c r="S204" s="200">
        <v>0</v>
      </c>
      <c r="T204" s="201">
        <f t="shared" ref="T204:T216" si="43">S204*H204</f>
        <v>0</v>
      </c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R204" s="202" t="s">
        <v>217</v>
      </c>
      <c r="AT204" s="202" t="s">
        <v>214</v>
      </c>
      <c r="AU204" s="202" t="s">
        <v>86</v>
      </c>
      <c r="AY204" s="17" t="s">
        <v>142</v>
      </c>
      <c r="BE204" s="203">
        <f t="shared" ref="BE204:BE216" si="44">IF(N204="základní",J204,0)</f>
        <v>0</v>
      </c>
      <c r="BF204" s="203">
        <f t="shared" ref="BF204:BF216" si="45">IF(N204="snížená",J204,0)</f>
        <v>0</v>
      </c>
      <c r="BG204" s="203">
        <f t="shared" ref="BG204:BG216" si="46">IF(N204="zákl. přenesená",J204,0)</f>
        <v>0</v>
      </c>
      <c r="BH204" s="203">
        <f t="shared" ref="BH204:BH216" si="47">IF(N204="sníž. přenesená",J204,0)</f>
        <v>0</v>
      </c>
      <c r="BI204" s="203">
        <f t="shared" ref="BI204:BI216" si="48">IF(N204="nulová",J204,0)</f>
        <v>0</v>
      </c>
      <c r="BJ204" s="17" t="s">
        <v>84</v>
      </c>
      <c r="BK204" s="203">
        <f t="shared" ref="BK204:BK216" si="49">ROUND(I204*H204,2)</f>
        <v>0</v>
      </c>
      <c r="BL204" s="17" t="s">
        <v>218</v>
      </c>
      <c r="BM204" s="202" t="s">
        <v>520</v>
      </c>
    </row>
    <row r="205" spans="1:65" s="2" customFormat="1" ht="24" customHeight="1">
      <c r="A205" s="35"/>
      <c r="B205" s="36"/>
      <c r="C205" s="208" t="s">
        <v>521</v>
      </c>
      <c r="D205" s="208" t="s">
        <v>214</v>
      </c>
      <c r="E205" s="209" t="s">
        <v>522</v>
      </c>
      <c r="F205" s="210" t="s">
        <v>523</v>
      </c>
      <c r="G205" s="211" t="s">
        <v>146</v>
      </c>
      <c r="H205" s="212">
        <v>1</v>
      </c>
      <c r="I205" s="213"/>
      <c r="J205" s="214">
        <f t="shared" si="40"/>
        <v>0</v>
      </c>
      <c r="K205" s="210" t="s">
        <v>147</v>
      </c>
      <c r="L205" s="215"/>
      <c r="M205" s="216" t="s">
        <v>32</v>
      </c>
      <c r="N205" s="217" t="s">
        <v>48</v>
      </c>
      <c r="O205" s="65"/>
      <c r="P205" s="200">
        <f t="shared" si="41"/>
        <v>0</v>
      </c>
      <c r="Q205" s="200">
        <v>0</v>
      </c>
      <c r="R205" s="200">
        <f t="shared" si="42"/>
        <v>0</v>
      </c>
      <c r="S205" s="200">
        <v>0</v>
      </c>
      <c r="T205" s="201">
        <f t="shared" si="43"/>
        <v>0</v>
      </c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R205" s="202" t="s">
        <v>230</v>
      </c>
      <c r="AT205" s="202" t="s">
        <v>214</v>
      </c>
      <c r="AU205" s="202" t="s">
        <v>86</v>
      </c>
      <c r="AY205" s="17" t="s">
        <v>142</v>
      </c>
      <c r="BE205" s="203">
        <f t="shared" si="44"/>
        <v>0</v>
      </c>
      <c r="BF205" s="203">
        <f t="shared" si="45"/>
        <v>0</v>
      </c>
      <c r="BG205" s="203">
        <f t="shared" si="46"/>
        <v>0</v>
      </c>
      <c r="BH205" s="203">
        <f t="shared" si="47"/>
        <v>0</v>
      </c>
      <c r="BI205" s="203">
        <f t="shared" si="48"/>
        <v>0</v>
      </c>
      <c r="BJ205" s="17" t="s">
        <v>84</v>
      </c>
      <c r="BK205" s="203">
        <f t="shared" si="49"/>
        <v>0</v>
      </c>
      <c r="BL205" s="17" t="s">
        <v>230</v>
      </c>
      <c r="BM205" s="202" t="s">
        <v>524</v>
      </c>
    </row>
    <row r="206" spans="1:65" s="2" customFormat="1" ht="24" customHeight="1">
      <c r="A206" s="35"/>
      <c r="B206" s="36"/>
      <c r="C206" s="208" t="s">
        <v>525</v>
      </c>
      <c r="D206" s="208" t="s">
        <v>214</v>
      </c>
      <c r="E206" s="209" t="s">
        <v>526</v>
      </c>
      <c r="F206" s="210" t="s">
        <v>527</v>
      </c>
      <c r="G206" s="211" t="s">
        <v>146</v>
      </c>
      <c r="H206" s="212">
        <v>15</v>
      </c>
      <c r="I206" s="213"/>
      <c r="J206" s="214">
        <f t="shared" si="40"/>
        <v>0</v>
      </c>
      <c r="K206" s="210" t="s">
        <v>147</v>
      </c>
      <c r="L206" s="215"/>
      <c r="M206" s="216" t="s">
        <v>32</v>
      </c>
      <c r="N206" s="217" t="s">
        <v>48</v>
      </c>
      <c r="O206" s="65"/>
      <c r="P206" s="200">
        <f t="shared" si="41"/>
        <v>0</v>
      </c>
      <c r="Q206" s="200">
        <v>0</v>
      </c>
      <c r="R206" s="200">
        <f t="shared" si="42"/>
        <v>0</v>
      </c>
      <c r="S206" s="200">
        <v>0</v>
      </c>
      <c r="T206" s="201">
        <f t="shared" si="43"/>
        <v>0</v>
      </c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R206" s="202" t="s">
        <v>217</v>
      </c>
      <c r="AT206" s="202" t="s">
        <v>214</v>
      </c>
      <c r="AU206" s="202" t="s">
        <v>86</v>
      </c>
      <c r="AY206" s="17" t="s">
        <v>142</v>
      </c>
      <c r="BE206" s="203">
        <f t="shared" si="44"/>
        <v>0</v>
      </c>
      <c r="BF206" s="203">
        <f t="shared" si="45"/>
        <v>0</v>
      </c>
      <c r="BG206" s="203">
        <f t="shared" si="46"/>
        <v>0</v>
      </c>
      <c r="BH206" s="203">
        <f t="shared" si="47"/>
        <v>0</v>
      </c>
      <c r="BI206" s="203">
        <f t="shared" si="48"/>
        <v>0</v>
      </c>
      <c r="BJ206" s="17" t="s">
        <v>84</v>
      </c>
      <c r="BK206" s="203">
        <f t="shared" si="49"/>
        <v>0</v>
      </c>
      <c r="BL206" s="17" t="s">
        <v>218</v>
      </c>
      <c r="BM206" s="202" t="s">
        <v>528</v>
      </c>
    </row>
    <row r="207" spans="1:65" s="2" customFormat="1" ht="24" customHeight="1">
      <c r="A207" s="35"/>
      <c r="B207" s="36"/>
      <c r="C207" s="208" t="s">
        <v>529</v>
      </c>
      <c r="D207" s="208" t="s">
        <v>214</v>
      </c>
      <c r="E207" s="209" t="s">
        <v>530</v>
      </c>
      <c r="F207" s="210" t="s">
        <v>531</v>
      </c>
      <c r="G207" s="211" t="s">
        <v>146</v>
      </c>
      <c r="H207" s="212">
        <v>8</v>
      </c>
      <c r="I207" s="213"/>
      <c r="J207" s="214">
        <f t="shared" si="40"/>
        <v>0</v>
      </c>
      <c r="K207" s="210" t="s">
        <v>147</v>
      </c>
      <c r="L207" s="215"/>
      <c r="M207" s="216" t="s">
        <v>32</v>
      </c>
      <c r="N207" s="217" t="s">
        <v>48</v>
      </c>
      <c r="O207" s="65"/>
      <c r="P207" s="200">
        <f t="shared" si="41"/>
        <v>0</v>
      </c>
      <c r="Q207" s="200">
        <v>0</v>
      </c>
      <c r="R207" s="200">
        <f t="shared" si="42"/>
        <v>0</v>
      </c>
      <c r="S207" s="200">
        <v>0</v>
      </c>
      <c r="T207" s="201">
        <f t="shared" si="43"/>
        <v>0</v>
      </c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R207" s="202" t="s">
        <v>217</v>
      </c>
      <c r="AT207" s="202" t="s">
        <v>214</v>
      </c>
      <c r="AU207" s="202" t="s">
        <v>86</v>
      </c>
      <c r="AY207" s="17" t="s">
        <v>142</v>
      </c>
      <c r="BE207" s="203">
        <f t="shared" si="44"/>
        <v>0</v>
      </c>
      <c r="BF207" s="203">
        <f t="shared" si="45"/>
        <v>0</v>
      </c>
      <c r="BG207" s="203">
        <f t="shared" si="46"/>
        <v>0</v>
      </c>
      <c r="BH207" s="203">
        <f t="shared" si="47"/>
        <v>0</v>
      </c>
      <c r="BI207" s="203">
        <f t="shared" si="48"/>
        <v>0</v>
      </c>
      <c r="BJ207" s="17" t="s">
        <v>84</v>
      </c>
      <c r="BK207" s="203">
        <f t="shared" si="49"/>
        <v>0</v>
      </c>
      <c r="BL207" s="17" t="s">
        <v>218</v>
      </c>
      <c r="BM207" s="202" t="s">
        <v>532</v>
      </c>
    </row>
    <row r="208" spans="1:65" s="2" customFormat="1" ht="24" customHeight="1">
      <c r="A208" s="35"/>
      <c r="B208" s="36"/>
      <c r="C208" s="208" t="s">
        <v>533</v>
      </c>
      <c r="D208" s="208" t="s">
        <v>214</v>
      </c>
      <c r="E208" s="209" t="s">
        <v>534</v>
      </c>
      <c r="F208" s="210" t="s">
        <v>535</v>
      </c>
      <c r="G208" s="211" t="s">
        <v>146</v>
      </c>
      <c r="H208" s="212">
        <v>2</v>
      </c>
      <c r="I208" s="213"/>
      <c r="J208" s="214">
        <f t="shared" si="40"/>
        <v>0</v>
      </c>
      <c r="K208" s="210" t="s">
        <v>147</v>
      </c>
      <c r="L208" s="215"/>
      <c r="M208" s="216" t="s">
        <v>32</v>
      </c>
      <c r="N208" s="217" t="s">
        <v>48</v>
      </c>
      <c r="O208" s="65"/>
      <c r="P208" s="200">
        <f t="shared" si="41"/>
        <v>0</v>
      </c>
      <c r="Q208" s="200">
        <v>0</v>
      </c>
      <c r="R208" s="200">
        <f t="shared" si="42"/>
        <v>0</v>
      </c>
      <c r="S208" s="200">
        <v>0</v>
      </c>
      <c r="T208" s="201">
        <f t="shared" si="43"/>
        <v>0</v>
      </c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R208" s="202" t="s">
        <v>217</v>
      </c>
      <c r="AT208" s="202" t="s">
        <v>214</v>
      </c>
      <c r="AU208" s="202" t="s">
        <v>86</v>
      </c>
      <c r="AY208" s="17" t="s">
        <v>142</v>
      </c>
      <c r="BE208" s="203">
        <f t="shared" si="44"/>
        <v>0</v>
      </c>
      <c r="BF208" s="203">
        <f t="shared" si="45"/>
        <v>0</v>
      </c>
      <c r="BG208" s="203">
        <f t="shared" si="46"/>
        <v>0</v>
      </c>
      <c r="BH208" s="203">
        <f t="shared" si="47"/>
        <v>0</v>
      </c>
      <c r="BI208" s="203">
        <f t="shared" si="48"/>
        <v>0</v>
      </c>
      <c r="BJ208" s="17" t="s">
        <v>84</v>
      </c>
      <c r="BK208" s="203">
        <f t="shared" si="49"/>
        <v>0</v>
      </c>
      <c r="BL208" s="17" t="s">
        <v>218</v>
      </c>
      <c r="BM208" s="202" t="s">
        <v>536</v>
      </c>
    </row>
    <row r="209" spans="1:65" s="2" customFormat="1" ht="24" customHeight="1">
      <c r="A209" s="35"/>
      <c r="B209" s="36"/>
      <c r="C209" s="208" t="s">
        <v>537</v>
      </c>
      <c r="D209" s="208" t="s">
        <v>214</v>
      </c>
      <c r="E209" s="209" t="s">
        <v>538</v>
      </c>
      <c r="F209" s="210" t="s">
        <v>539</v>
      </c>
      <c r="G209" s="211" t="s">
        <v>146</v>
      </c>
      <c r="H209" s="212">
        <v>6</v>
      </c>
      <c r="I209" s="213"/>
      <c r="J209" s="214">
        <f t="shared" si="40"/>
        <v>0</v>
      </c>
      <c r="K209" s="210" t="s">
        <v>147</v>
      </c>
      <c r="L209" s="215"/>
      <c r="M209" s="216" t="s">
        <v>32</v>
      </c>
      <c r="N209" s="217" t="s">
        <v>48</v>
      </c>
      <c r="O209" s="65"/>
      <c r="P209" s="200">
        <f t="shared" si="41"/>
        <v>0</v>
      </c>
      <c r="Q209" s="200">
        <v>0</v>
      </c>
      <c r="R209" s="200">
        <f t="shared" si="42"/>
        <v>0</v>
      </c>
      <c r="S209" s="200">
        <v>0</v>
      </c>
      <c r="T209" s="201">
        <f t="shared" si="43"/>
        <v>0</v>
      </c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R209" s="202" t="s">
        <v>217</v>
      </c>
      <c r="AT209" s="202" t="s">
        <v>214</v>
      </c>
      <c r="AU209" s="202" t="s">
        <v>86</v>
      </c>
      <c r="AY209" s="17" t="s">
        <v>142</v>
      </c>
      <c r="BE209" s="203">
        <f t="shared" si="44"/>
        <v>0</v>
      </c>
      <c r="BF209" s="203">
        <f t="shared" si="45"/>
        <v>0</v>
      </c>
      <c r="BG209" s="203">
        <f t="shared" si="46"/>
        <v>0</v>
      </c>
      <c r="BH209" s="203">
        <f t="shared" si="47"/>
        <v>0</v>
      </c>
      <c r="BI209" s="203">
        <f t="shared" si="48"/>
        <v>0</v>
      </c>
      <c r="BJ209" s="17" t="s">
        <v>84</v>
      </c>
      <c r="BK209" s="203">
        <f t="shared" si="49"/>
        <v>0</v>
      </c>
      <c r="BL209" s="17" t="s">
        <v>218</v>
      </c>
      <c r="BM209" s="202" t="s">
        <v>540</v>
      </c>
    </row>
    <row r="210" spans="1:65" s="2" customFormat="1" ht="24" customHeight="1">
      <c r="A210" s="35"/>
      <c r="B210" s="36"/>
      <c r="C210" s="208" t="s">
        <v>541</v>
      </c>
      <c r="D210" s="208" t="s">
        <v>214</v>
      </c>
      <c r="E210" s="209" t="s">
        <v>542</v>
      </c>
      <c r="F210" s="210" t="s">
        <v>543</v>
      </c>
      <c r="G210" s="211" t="s">
        <v>146</v>
      </c>
      <c r="H210" s="212">
        <v>4</v>
      </c>
      <c r="I210" s="213"/>
      <c r="J210" s="214">
        <f t="shared" si="40"/>
        <v>0</v>
      </c>
      <c r="K210" s="210" t="s">
        <v>147</v>
      </c>
      <c r="L210" s="215"/>
      <c r="M210" s="216" t="s">
        <v>32</v>
      </c>
      <c r="N210" s="217" t="s">
        <v>48</v>
      </c>
      <c r="O210" s="65"/>
      <c r="P210" s="200">
        <f t="shared" si="41"/>
        <v>0</v>
      </c>
      <c r="Q210" s="200">
        <v>0</v>
      </c>
      <c r="R210" s="200">
        <f t="shared" si="42"/>
        <v>0</v>
      </c>
      <c r="S210" s="200">
        <v>0</v>
      </c>
      <c r="T210" s="201">
        <f t="shared" si="43"/>
        <v>0</v>
      </c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R210" s="202" t="s">
        <v>217</v>
      </c>
      <c r="AT210" s="202" t="s">
        <v>214</v>
      </c>
      <c r="AU210" s="202" t="s">
        <v>86</v>
      </c>
      <c r="AY210" s="17" t="s">
        <v>142</v>
      </c>
      <c r="BE210" s="203">
        <f t="shared" si="44"/>
        <v>0</v>
      </c>
      <c r="BF210" s="203">
        <f t="shared" si="45"/>
        <v>0</v>
      </c>
      <c r="BG210" s="203">
        <f t="shared" si="46"/>
        <v>0</v>
      </c>
      <c r="BH210" s="203">
        <f t="shared" si="47"/>
        <v>0</v>
      </c>
      <c r="BI210" s="203">
        <f t="shared" si="48"/>
        <v>0</v>
      </c>
      <c r="BJ210" s="17" t="s">
        <v>84</v>
      </c>
      <c r="BK210" s="203">
        <f t="shared" si="49"/>
        <v>0</v>
      </c>
      <c r="BL210" s="17" t="s">
        <v>218</v>
      </c>
      <c r="BM210" s="202" t="s">
        <v>544</v>
      </c>
    </row>
    <row r="211" spans="1:65" s="2" customFormat="1" ht="24" customHeight="1">
      <c r="A211" s="35"/>
      <c r="B211" s="36"/>
      <c r="C211" s="208" t="s">
        <v>545</v>
      </c>
      <c r="D211" s="208" t="s">
        <v>214</v>
      </c>
      <c r="E211" s="209" t="s">
        <v>546</v>
      </c>
      <c r="F211" s="210" t="s">
        <v>547</v>
      </c>
      <c r="G211" s="211" t="s">
        <v>146</v>
      </c>
      <c r="H211" s="212">
        <v>4</v>
      </c>
      <c r="I211" s="213"/>
      <c r="J211" s="214">
        <f t="shared" si="40"/>
        <v>0</v>
      </c>
      <c r="K211" s="210" t="s">
        <v>147</v>
      </c>
      <c r="L211" s="215"/>
      <c r="M211" s="216" t="s">
        <v>32</v>
      </c>
      <c r="N211" s="217" t="s">
        <v>48</v>
      </c>
      <c r="O211" s="65"/>
      <c r="P211" s="200">
        <f t="shared" si="41"/>
        <v>0</v>
      </c>
      <c r="Q211" s="200">
        <v>0</v>
      </c>
      <c r="R211" s="200">
        <f t="shared" si="42"/>
        <v>0</v>
      </c>
      <c r="S211" s="200">
        <v>0</v>
      </c>
      <c r="T211" s="201">
        <f t="shared" si="43"/>
        <v>0</v>
      </c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R211" s="202" t="s">
        <v>217</v>
      </c>
      <c r="AT211" s="202" t="s">
        <v>214</v>
      </c>
      <c r="AU211" s="202" t="s">
        <v>86</v>
      </c>
      <c r="AY211" s="17" t="s">
        <v>142</v>
      </c>
      <c r="BE211" s="203">
        <f t="shared" si="44"/>
        <v>0</v>
      </c>
      <c r="BF211" s="203">
        <f t="shared" si="45"/>
        <v>0</v>
      </c>
      <c r="BG211" s="203">
        <f t="shared" si="46"/>
        <v>0</v>
      </c>
      <c r="BH211" s="203">
        <f t="shared" si="47"/>
        <v>0</v>
      </c>
      <c r="BI211" s="203">
        <f t="shared" si="48"/>
        <v>0</v>
      </c>
      <c r="BJ211" s="17" t="s">
        <v>84</v>
      </c>
      <c r="BK211" s="203">
        <f t="shared" si="49"/>
        <v>0</v>
      </c>
      <c r="BL211" s="17" t="s">
        <v>218</v>
      </c>
      <c r="BM211" s="202" t="s">
        <v>548</v>
      </c>
    </row>
    <row r="212" spans="1:65" s="2" customFormat="1" ht="24" customHeight="1">
      <c r="A212" s="35"/>
      <c r="B212" s="36"/>
      <c r="C212" s="208" t="s">
        <v>549</v>
      </c>
      <c r="D212" s="208" t="s">
        <v>214</v>
      </c>
      <c r="E212" s="209" t="s">
        <v>550</v>
      </c>
      <c r="F212" s="210" t="s">
        <v>551</v>
      </c>
      <c r="G212" s="211" t="s">
        <v>146</v>
      </c>
      <c r="H212" s="212">
        <v>2</v>
      </c>
      <c r="I212" s="213"/>
      <c r="J212" s="214">
        <f t="shared" si="40"/>
        <v>0</v>
      </c>
      <c r="K212" s="210" t="s">
        <v>147</v>
      </c>
      <c r="L212" s="215"/>
      <c r="M212" s="216" t="s">
        <v>32</v>
      </c>
      <c r="N212" s="217" t="s">
        <v>48</v>
      </c>
      <c r="O212" s="65"/>
      <c r="P212" s="200">
        <f t="shared" si="41"/>
        <v>0</v>
      </c>
      <c r="Q212" s="200">
        <v>0</v>
      </c>
      <c r="R212" s="200">
        <f t="shared" si="42"/>
        <v>0</v>
      </c>
      <c r="S212" s="200">
        <v>0</v>
      </c>
      <c r="T212" s="201">
        <f t="shared" si="43"/>
        <v>0</v>
      </c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R212" s="202" t="s">
        <v>217</v>
      </c>
      <c r="AT212" s="202" t="s">
        <v>214</v>
      </c>
      <c r="AU212" s="202" t="s">
        <v>86</v>
      </c>
      <c r="AY212" s="17" t="s">
        <v>142</v>
      </c>
      <c r="BE212" s="203">
        <f t="shared" si="44"/>
        <v>0</v>
      </c>
      <c r="BF212" s="203">
        <f t="shared" si="45"/>
        <v>0</v>
      </c>
      <c r="BG212" s="203">
        <f t="shared" si="46"/>
        <v>0</v>
      </c>
      <c r="BH212" s="203">
        <f t="shared" si="47"/>
        <v>0</v>
      </c>
      <c r="BI212" s="203">
        <f t="shared" si="48"/>
        <v>0</v>
      </c>
      <c r="BJ212" s="17" t="s">
        <v>84</v>
      </c>
      <c r="BK212" s="203">
        <f t="shared" si="49"/>
        <v>0</v>
      </c>
      <c r="BL212" s="17" t="s">
        <v>218</v>
      </c>
      <c r="BM212" s="202" t="s">
        <v>552</v>
      </c>
    </row>
    <row r="213" spans="1:65" s="2" customFormat="1" ht="24" customHeight="1">
      <c r="A213" s="35"/>
      <c r="B213" s="36"/>
      <c r="C213" s="208" t="s">
        <v>553</v>
      </c>
      <c r="D213" s="208" t="s">
        <v>214</v>
      </c>
      <c r="E213" s="209" t="s">
        <v>554</v>
      </c>
      <c r="F213" s="210" t="s">
        <v>555</v>
      </c>
      <c r="G213" s="211" t="s">
        <v>146</v>
      </c>
      <c r="H213" s="212">
        <v>9</v>
      </c>
      <c r="I213" s="213"/>
      <c r="J213" s="214">
        <f t="shared" si="40"/>
        <v>0</v>
      </c>
      <c r="K213" s="210" t="s">
        <v>147</v>
      </c>
      <c r="L213" s="215"/>
      <c r="M213" s="216" t="s">
        <v>32</v>
      </c>
      <c r="N213" s="217" t="s">
        <v>48</v>
      </c>
      <c r="O213" s="65"/>
      <c r="P213" s="200">
        <f t="shared" si="41"/>
        <v>0</v>
      </c>
      <c r="Q213" s="200">
        <v>0</v>
      </c>
      <c r="R213" s="200">
        <f t="shared" si="42"/>
        <v>0</v>
      </c>
      <c r="S213" s="200">
        <v>0</v>
      </c>
      <c r="T213" s="201">
        <f t="shared" si="43"/>
        <v>0</v>
      </c>
      <c r="U213" s="35"/>
      <c r="V213" s="35"/>
      <c r="W213" s="35"/>
      <c r="X213" s="35"/>
      <c r="Y213" s="35"/>
      <c r="Z213" s="35"/>
      <c r="AA213" s="35"/>
      <c r="AB213" s="35"/>
      <c r="AC213" s="35"/>
      <c r="AD213" s="35"/>
      <c r="AE213" s="35"/>
      <c r="AR213" s="202" t="s">
        <v>217</v>
      </c>
      <c r="AT213" s="202" t="s">
        <v>214</v>
      </c>
      <c r="AU213" s="202" t="s">
        <v>86</v>
      </c>
      <c r="AY213" s="17" t="s">
        <v>142</v>
      </c>
      <c r="BE213" s="203">
        <f t="shared" si="44"/>
        <v>0</v>
      </c>
      <c r="BF213" s="203">
        <f t="shared" si="45"/>
        <v>0</v>
      </c>
      <c r="BG213" s="203">
        <f t="shared" si="46"/>
        <v>0</v>
      </c>
      <c r="BH213" s="203">
        <f t="shared" si="47"/>
        <v>0</v>
      </c>
      <c r="BI213" s="203">
        <f t="shared" si="48"/>
        <v>0</v>
      </c>
      <c r="BJ213" s="17" t="s">
        <v>84</v>
      </c>
      <c r="BK213" s="203">
        <f t="shared" si="49"/>
        <v>0</v>
      </c>
      <c r="BL213" s="17" t="s">
        <v>218</v>
      </c>
      <c r="BM213" s="202" t="s">
        <v>556</v>
      </c>
    </row>
    <row r="214" spans="1:65" s="2" customFormat="1" ht="24" customHeight="1">
      <c r="A214" s="35"/>
      <c r="B214" s="36"/>
      <c r="C214" s="208" t="s">
        <v>557</v>
      </c>
      <c r="D214" s="208" t="s">
        <v>214</v>
      </c>
      <c r="E214" s="209" t="s">
        <v>558</v>
      </c>
      <c r="F214" s="210" t="s">
        <v>559</v>
      </c>
      <c r="G214" s="211" t="s">
        <v>146</v>
      </c>
      <c r="H214" s="212">
        <v>9</v>
      </c>
      <c r="I214" s="213"/>
      <c r="J214" s="214">
        <f t="shared" si="40"/>
        <v>0</v>
      </c>
      <c r="K214" s="210" t="s">
        <v>147</v>
      </c>
      <c r="L214" s="215"/>
      <c r="M214" s="216" t="s">
        <v>32</v>
      </c>
      <c r="N214" s="217" t="s">
        <v>48</v>
      </c>
      <c r="O214" s="65"/>
      <c r="P214" s="200">
        <f t="shared" si="41"/>
        <v>0</v>
      </c>
      <c r="Q214" s="200">
        <v>0</v>
      </c>
      <c r="R214" s="200">
        <f t="shared" si="42"/>
        <v>0</v>
      </c>
      <c r="S214" s="200">
        <v>0</v>
      </c>
      <c r="T214" s="201">
        <f t="shared" si="43"/>
        <v>0</v>
      </c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R214" s="202" t="s">
        <v>217</v>
      </c>
      <c r="AT214" s="202" t="s">
        <v>214</v>
      </c>
      <c r="AU214" s="202" t="s">
        <v>86</v>
      </c>
      <c r="AY214" s="17" t="s">
        <v>142</v>
      </c>
      <c r="BE214" s="203">
        <f t="shared" si="44"/>
        <v>0</v>
      </c>
      <c r="BF214" s="203">
        <f t="shared" si="45"/>
        <v>0</v>
      </c>
      <c r="BG214" s="203">
        <f t="shared" si="46"/>
        <v>0</v>
      </c>
      <c r="BH214" s="203">
        <f t="shared" si="47"/>
        <v>0</v>
      </c>
      <c r="BI214" s="203">
        <f t="shared" si="48"/>
        <v>0</v>
      </c>
      <c r="BJ214" s="17" t="s">
        <v>84</v>
      </c>
      <c r="BK214" s="203">
        <f t="shared" si="49"/>
        <v>0</v>
      </c>
      <c r="BL214" s="17" t="s">
        <v>218</v>
      </c>
      <c r="BM214" s="202" t="s">
        <v>560</v>
      </c>
    </row>
    <row r="215" spans="1:65" s="2" customFormat="1" ht="24" customHeight="1">
      <c r="A215" s="35"/>
      <c r="B215" s="36"/>
      <c r="C215" s="208" t="s">
        <v>561</v>
      </c>
      <c r="D215" s="208" t="s">
        <v>214</v>
      </c>
      <c r="E215" s="209" t="s">
        <v>562</v>
      </c>
      <c r="F215" s="210" t="s">
        <v>563</v>
      </c>
      <c r="G215" s="211" t="s">
        <v>146</v>
      </c>
      <c r="H215" s="212">
        <v>1</v>
      </c>
      <c r="I215" s="213"/>
      <c r="J215" s="214">
        <f t="shared" si="40"/>
        <v>0</v>
      </c>
      <c r="K215" s="210" t="s">
        <v>147</v>
      </c>
      <c r="L215" s="215"/>
      <c r="M215" s="216" t="s">
        <v>32</v>
      </c>
      <c r="N215" s="217" t="s">
        <v>48</v>
      </c>
      <c r="O215" s="65"/>
      <c r="P215" s="200">
        <f t="shared" si="41"/>
        <v>0</v>
      </c>
      <c r="Q215" s="200">
        <v>0</v>
      </c>
      <c r="R215" s="200">
        <f t="shared" si="42"/>
        <v>0</v>
      </c>
      <c r="S215" s="200">
        <v>0</v>
      </c>
      <c r="T215" s="201">
        <f t="shared" si="43"/>
        <v>0</v>
      </c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R215" s="202" t="s">
        <v>217</v>
      </c>
      <c r="AT215" s="202" t="s">
        <v>214</v>
      </c>
      <c r="AU215" s="202" t="s">
        <v>86</v>
      </c>
      <c r="AY215" s="17" t="s">
        <v>142</v>
      </c>
      <c r="BE215" s="203">
        <f t="shared" si="44"/>
        <v>0</v>
      </c>
      <c r="BF215" s="203">
        <f t="shared" si="45"/>
        <v>0</v>
      </c>
      <c r="BG215" s="203">
        <f t="shared" si="46"/>
        <v>0</v>
      </c>
      <c r="BH215" s="203">
        <f t="shared" si="47"/>
        <v>0</v>
      </c>
      <c r="BI215" s="203">
        <f t="shared" si="48"/>
        <v>0</v>
      </c>
      <c r="BJ215" s="17" t="s">
        <v>84</v>
      </c>
      <c r="BK215" s="203">
        <f t="shared" si="49"/>
        <v>0</v>
      </c>
      <c r="BL215" s="17" t="s">
        <v>218</v>
      </c>
      <c r="BM215" s="202" t="s">
        <v>564</v>
      </c>
    </row>
    <row r="216" spans="1:65" s="2" customFormat="1" ht="36" customHeight="1">
      <c r="A216" s="35"/>
      <c r="B216" s="36"/>
      <c r="C216" s="191" t="s">
        <v>565</v>
      </c>
      <c r="D216" s="191" t="s">
        <v>143</v>
      </c>
      <c r="E216" s="192" t="s">
        <v>566</v>
      </c>
      <c r="F216" s="193" t="s">
        <v>567</v>
      </c>
      <c r="G216" s="194" t="s">
        <v>509</v>
      </c>
      <c r="H216" s="195">
        <v>25</v>
      </c>
      <c r="I216" s="196"/>
      <c r="J216" s="197">
        <f t="shared" si="40"/>
        <v>0</v>
      </c>
      <c r="K216" s="193" t="s">
        <v>147</v>
      </c>
      <c r="L216" s="40"/>
      <c r="M216" s="198" t="s">
        <v>32</v>
      </c>
      <c r="N216" s="199" t="s">
        <v>48</v>
      </c>
      <c r="O216" s="65"/>
      <c r="P216" s="200">
        <f t="shared" si="41"/>
        <v>0</v>
      </c>
      <c r="Q216" s="200">
        <v>0</v>
      </c>
      <c r="R216" s="200">
        <f t="shared" si="42"/>
        <v>0</v>
      </c>
      <c r="S216" s="200">
        <v>0</v>
      </c>
      <c r="T216" s="201">
        <f t="shared" si="43"/>
        <v>0</v>
      </c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R216" s="202" t="s">
        <v>158</v>
      </c>
      <c r="AT216" s="202" t="s">
        <v>143</v>
      </c>
      <c r="AU216" s="202" t="s">
        <v>86</v>
      </c>
      <c r="AY216" s="17" t="s">
        <v>142</v>
      </c>
      <c r="BE216" s="203">
        <f t="shared" si="44"/>
        <v>0</v>
      </c>
      <c r="BF216" s="203">
        <f t="shared" si="45"/>
        <v>0</v>
      </c>
      <c r="BG216" s="203">
        <f t="shared" si="46"/>
        <v>0</v>
      </c>
      <c r="BH216" s="203">
        <f t="shared" si="47"/>
        <v>0</v>
      </c>
      <c r="BI216" s="203">
        <f t="shared" si="48"/>
        <v>0</v>
      </c>
      <c r="BJ216" s="17" t="s">
        <v>84</v>
      </c>
      <c r="BK216" s="203">
        <f t="shared" si="49"/>
        <v>0</v>
      </c>
      <c r="BL216" s="17" t="s">
        <v>158</v>
      </c>
      <c r="BM216" s="202" t="s">
        <v>568</v>
      </c>
    </row>
    <row r="217" spans="1:65" s="2" customFormat="1" ht="29.25">
      <c r="A217" s="35"/>
      <c r="B217" s="36"/>
      <c r="C217" s="37"/>
      <c r="D217" s="204" t="s">
        <v>149</v>
      </c>
      <c r="E217" s="37"/>
      <c r="F217" s="205" t="s">
        <v>569</v>
      </c>
      <c r="G217" s="37"/>
      <c r="H217" s="37"/>
      <c r="I217" s="116"/>
      <c r="J217" s="37"/>
      <c r="K217" s="37"/>
      <c r="L217" s="40"/>
      <c r="M217" s="206"/>
      <c r="N217" s="207"/>
      <c r="O217" s="65"/>
      <c r="P217" s="65"/>
      <c r="Q217" s="65"/>
      <c r="R217" s="65"/>
      <c r="S217" s="65"/>
      <c r="T217" s="66"/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T217" s="17" t="s">
        <v>149</v>
      </c>
      <c r="AU217" s="17" t="s">
        <v>86</v>
      </c>
    </row>
    <row r="218" spans="1:65" s="2" customFormat="1" ht="19.5">
      <c r="A218" s="35"/>
      <c r="B218" s="36"/>
      <c r="C218" s="37"/>
      <c r="D218" s="204" t="s">
        <v>420</v>
      </c>
      <c r="E218" s="37"/>
      <c r="F218" s="205" t="s">
        <v>570</v>
      </c>
      <c r="G218" s="37"/>
      <c r="H218" s="37"/>
      <c r="I218" s="116"/>
      <c r="J218" s="37"/>
      <c r="K218" s="37"/>
      <c r="L218" s="40"/>
      <c r="M218" s="206"/>
      <c r="N218" s="207"/>
      <c r="O218" s="65"/>
      <c r="P218" s="65"/>
      <c r="Q218" s="65"/>
      <c r="R218" s="65"/>
      <c r="S218" s="65"/>
      <c r="T218" s="66"/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T218" s="17" t="s">
        <v>420</v>
      </c>
      <c r="AU218" s="17" t="s">
        <v>86</v>
      </c>
    </row>
    <row r="219" spans="1:65" s="2" customFormat="1" ht="24" customHeight="1">
      <c r="A219" s="35"/>
      <c r="B219" s="36"/>
      <c r="C219" s="208" t="s">
        <v>571</v>
      </c>
      <c r="D219" s="208" t="s">
        <v>214</v>
      </c>
      <c r="E219" s="209" t="s">
        <v>572</v>
      </c>
      <c r="F219" s="210" t="s">
        <v>573</v>
      </c>
      <c r="G219" s="211" t="s">
        <v>146</v>
      </c>
      <c r="H219" s="212">
        <v>3</v>
      </c>
      <c r="I219" s="213"/>
      <c r="J219" s="214">
        <f t="shared" ref="J219:J225" si="50">ROUND(I219*H219,2)</f>
        <v>0</v>
      </c>
      <c r="K219" s="210" t="s">
        <v>147</v>
      </c>
      <c r="L219" s="215"/>
      <c r="M219" s="216" t="s">
        <v>32</v>
      </c>
      <c r="N219" s="217" t="s">
        <v>48</v>
      </c>
      <c r="O219" s="65"/>
      <c r="P219" s="200">
        <f t="shared" ref="P219:P225" si="51">O219*H219</f>
        <v>0</v>
      </c>
      <c r="Q219" s="200">
        <v>0</v>
      </c>
      <c r="R219" s="200">
        <f t="shared" ref="R219:R225" si="52">Q219*H219</f>
        <v>0</v>
      </c>
      <c r="S219" s="200">
        <v>0</v>
      </c>
      <c r="T219" s="201">
        <f t="shared" ref="T219:T225" si="53">S219*H219</f>
        <v>0</v>
      </c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R219" s="202" t="s">
        <v>230</v>
      </c>
      <c r="AT219" s="202" t="s">
        <v>214</v>
      </c>
      <c r="AU219" s="202" t="s">
        <v>86</v>
      </c>
      <c r="AY219" s="17" t="s">
        <v>142</v>
      </c>
      <c r="BE219" s="203">
        <f t="shared" ref="BE219:BE225" si="54">IF(N219="základní",J219,0)</f>
        <v>0</v>
      </c>
      <c r="BF219" s="203">
        <f t="shared" ref="BF219:BF225" si="55">IF(N219="snížená",J219,0)</f>
        <v>0</v>
      </c>
      <c r="BG219" s="203">
        <f t="shared" ref="BG219:BG225" si="56">IF(N219="zákl. přenesená",J219,0)</f>
        <v>0</v>
      </c>
      <c r="BH219" s="203">
        <f t="shared" ref="BH219:BH225" si="57">IF(N219="sníž. přenesená",J219,0)</f>
        <v>0</v>
      </c>
      <c r="BI219" s="203">
        <f t="shared" ref="BI219:BI225" si="58">IF(N219="nulová",J219,0)</f>
        <v>0</v>
      </c>
      <c r="BJ219" s="17" t="s">
        <v>84</v>
      </c>
      <c r="BK219" s="203">
        <f t="shared" ref="BK219:BK225" si="59">ROUND(I219*H219,2)</f>
        <v>0</v>
      </c>
      <c r="BL219" s="17" t="s">
        <v>230</v>
      </c>
      <c r="BM219" s="202" t="s">
        <v>574</v>
      </c>
    </row>
    <row r="220" spans="1:65" s="2" customFormat="1" ht="24" customHeight="1">
      <c r="A220" s="35"/>
      <c r="B220" s="36"/>
      <c r="C220" s="208" t="s">
        <v>575</v>
      </c>
      <c r="D220" s="208" t="s">
        <v>214</v>
      </c>
      <c r="E220" s="209" t="s">
        <v>576</v>
      </c>
      <c r="F220" s="210" t="s">
        <v>577</v>
      </c>
      <c r="G220" s="211" t="s">
        <v>275</v>
      </c>
      <c r="H220" s="212">
        <v>4</v>
      </c>
      <c r="I220" s="213"/>
      <c r="J220" s="214">
        <f t="shared" si="50"/>
        <v>0</v>
      </c>
      <c r="K220" s="210" t="s">
        <v>147</v>
      </c>
      <c r="L220" s="215"/>
      <c r="M220" s="216" t="s">
        <v>32</v>
      </c>
      <c r="N220" s="217" t="s">
        <v>48</v>
      </c>
      <c r="O220" s="65"/>
      <c r="P220" s="200">
        <f t="shared" si="51"/>
        <v>0</v>
      </c>
      <c r="Q220" s="200">
        <v>0</v>
      </c>
      <c r="R220" s="200">
        <f t="shared" si="52"/>
        <v>0</v>
      </c>
      <c r="S220" s="200">
        <v>0</v>
      </c>
      <c r="T220" s="201">
        <f t="shared" si="53"/>
        <v>0</v>
      </c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R220" s="202" t="s">
        <v>217</v>
      </c>
      <c r="AT220" s="202" t="s">
        <v>214</v>
      </c>
      <c r="AU220" s="202" t="s">
        <v>86</v>
      </c>
      <c r="AY220" s="17" t="s">
        <v>142</v>
      </c>
      <c r="BE220" s="203">
        <f t="shared" si="54"/>
        <v>0</v>
      </c>
      <c r="BF220" s="203">
        <f t="shared" si="55"/>
        <v>0</v>
      </c>
      <c r="BG220" s="203">
        <f t="shared" si="56"/>
        <v>0</v>
      </c>
      <c r="BH220" s="203">
        <f t="shared" si="57"/>
        <v>0</v>
      </c>
      <c r="BI220" s="203">
        <f t="shared" si="58"/>
        <v>0</v>
      </c>
      <c r="BJ220" s="17" t="s">
        <v>84</v>
      </c>
      <c r="BK220" s="203">
        <f t="shared" si="59"/>
        <v>0</v>
      </c>
      <c r="BL220" s="17" t="s">
        <v>218</v>
      </c>
      <c r="BM220" s="202" t="s">
        <v>578</v>
      </c>
    </row>
    <row r="221" spans="1:65" s="2" customFormat="1" ht="24" customHeight="1">
      <c r="A221" s="35"/>
      <c r="B221" s="36"/>
      <c r="C221" s="208" t="s">
        <v>579</v>
      </c>
      <c r="D221" s="208" t="s">
        <v>214</v>
      </c>
      <c r="E221" s="209" t="s">
        <v>580</v>
      </c>
      <c r="F221" s="210" t="s">
        <v>581</v>
      </c>
      <c r="G221" s="211" t="s">
        <v>275</v>
      </c>
      <c r="H221" s="212">
        <v>5</v>
      </c>
      <c r="I221" s="213"/>
      <c r="J221" s="214">
        <f t="shared" si="50"/>
        <v>0</v>
      </c>
      <c r="K221" s="210" t="s">
        <v>147</v>
      </c>
      <c r="L221" s="215"/>
      <c r="M221" s="216" t="s">
        <v>32</v>
      </c>
      <c r="N221" s="217" t="s">
        <v>48</v>
      </c>
      <c r="O221" s="65"/>
      <c r="P221" s="200">
        <f t="shared" si="51"/>
        <v>0</v>
      </c>
      <c r="Q221" s="200">
        <v>0</v>
      </c>
      <c r="R221" s="200">
        <f t="shared" si="52"/>
        <v>0</v>
      </c>
      <c r="S221" s="200">
        <v>0</v>
      </c>
      <c r="T221" s="201">
        <f t="shared" si="53"/>
        <v>0</v>
      </c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R221" s="202" t="s">
        <v>217</v>
      </c>
      <c r="AT221" s="202" t="s">
        <v>214</v>
      </c>
      <c r="AU221" s="202" t="s">
        <v>86</v>
      </c>
      <c r="AY221" s="17" t="s">
        <v>142</v>
      </c>
      <c r="BE221" s="203">
        <f t="shared" si="54"/>
        <v>0</v>
      </c>
      <c r="BF221" s="203">
        <f t="shared" si="55"/>
        <v>0</v>
      </c>
      <c r="BG221" s="203">
        <f t="shared" si="56"/>
        <v>0</v>
      </c>
      <c r="BH221" s="203">
        <f t="shared" si="57"/>
        <v>0</v>
      </c>
      <c r="BI221" s="203">
        <f t="shared" si="58"/>
        <v>0</v>
      </c>
      <c r="BJ221" s="17" t="s">
        <v>84</v>
      </c>
      <c r="BK221" s="203">
        <f t="shared" si="59"/>
        <v>0</v>
      </c>
      <c r="BL221" s="17" t="s">
        <v>218</v>
      </c>
      <c r="BM221" s="202" t="s">
        <v>582</v>
      </c>
    </row>
    <row r="222" spans="1:65" s="2" customFormat="1" ht="24" customHeight="1">
      <c r="A222" s="35"/>
      <c r="B222" s="36"/>
      <c r="C222" s="208" t="s">
        <v>583</v>
      </c>
      <c r="D222" s="208" t="s">
        <v>214</v>
      </c>
      <c r="E222" s="209" t="s">
        <v>584</v>
      </c>
      <c r="F222" s="210" t="s">
        <v>585</v>
      </c>
      <c r="G222" s="211" t="s">
        <v>146</v>
      </c>
      <c r="H222" s="212">
        <v>1</v>
      </c>
      <c r="I222" s="213"/>
      <c r="J222" s="214">
        <f t="shared" si="50"/>
        <v>0</v>
      </c>
      <c r="K222" s="210" t="s">
        <v>147</v>
      </c>
      <c r="L222" s="215"/>
      <c r="M222" s="216" t="s">
        <v>32</v>
      </c>
      <c r="N222" s="217" t="s">
        <v>48</v>
      </c>
      <c r="O222" s="65"/>
      <c r="P222" s="200">
        <f t="shared" si="51"/>
        <v>0</v>
      </c>
      <c r="Q222" s="200">
        <v>0</v>
      </c>
      <c r="R222" s="200">
        <f t="shared" si="52"/>
        <v>0</v>
      </c>
      <c r="S222" s="200">
        <v>0</v>
      </c>
      <c r="T222" s="201">
        <f t="shared" si="53"/>
        <v>0</v>
      </c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35"/>
      <c r="AR222" s="202" t="s">
        <v>217</v>
      </c>
      <c r="AT222" s="202" t="s">
        <v>214</v>
      </c>
      <c r="AU222" s="202" t="s">
        <v>86</v>
      </c>
      <c r="AY222" s="17" t="s">
        <v>142</v>
      </c>
      <c r="BE222" s="203">
        <f t="shared" si="54"/>
        <v>0</v>
      </c>
      <c r="BF222" s="203">
        <f t="shared" si="55"/>
        <v>0</v>
      </c>
      <c r="BG222" s="203">
        <f t="shared" si="56"/>
        <v>0</v>
      </c>
      <c r="BH222" s="203">
        <f t="shared" si="57"/>
        <v>0</v>
      </c>
      <c r="BI222" s="203">
        <f t="shared" si="58"/>
        <v>0</v>
      </c>
      <c r="BJ222" s="17" t="s">
        <v>84</v>
      </c>
      <c r="BK222" s="203">
        <f t="shared" si="59"/>
        <v>0</v>
      </c>
      <c r="BL222" s="17" t="s">
        <v>218</v>
      </c>
      <c r="BM222" s="202" t="s">
        <v>586</v>
      </c>
    </row>
    <row r="223" spans="1:65" s="2" customFormat="1" ht="24" customHeight="1">
      <c r="A223" s="35"/>
      <c r="B223" s="36"/>
      <c r="C223" s="208" t="s">
        <v>587</v>
      </c>
      <c r="D223" s="208" t="s">
        <v>214</v>
      </c>
      <c r="E223" s="209" t="s">
        <v>588</v>
      </c>
      <c r="F223" s="210" t="s">
        <v>589</v>
      </c>
      <c r="G223" s="211" t="s">
        <v>146</v>
      </c>
      <c r="H223" s="212">
        <v>4</v>
      </c>
      <c r="I223" s="213"/>
      <c r="J223" s="214">
        <f t="shared" si="50"/>
        <v>0</v>
      </c>
      <c r="K223" s="210" t="s">
        <v>147</v>
      </c>
      <c r="L223" s="215"/>
      <c r="M223" s="216" t="s">
        <v>32</v>
      </c>
      <c r="N223" s="217" t="s">
        <v>48</v>
      </c>
      <c r="O223" s="65"/>
      <c r="P223" s="200">
        <f t="shared" si="51"/>
        <v>0</v>
      </c>
      <c r="Q223" s="200">
        <v>0</v>
      </c>
      <c r="R223" s="200">
        <f t="shared" si="52"/>
        <v>0</v>
      </c>
      <c r="S223" s="200">
        <v>0</v>
      </c>
      <c r="T223" s="201">
        <f t="shared" si="53"/>
        <v>0</v>
      </c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R223" s="202" t="s">
        <v>230</v>
      </c>
      <c r="AT223" s="202" t="s">
        <v>214</v>
      </c>
      <c r="AU223" s="202" t="s">
        <v>86</v>
      </c>
      <c r="AY223" s="17" t="s">
        <v>142</v>
      </c>
      <c r="BE223" s="203">
        <f t="shared" si="54"/>
        <v>0</v>
      </c>
      <c r="BF223" s="203">
        <f t="shared" si="55"/>
        <v>0</v>
      </c>
      <c r="BG223" s="203">
        <f t="shared" si="56"/>
        <v>0</v>
      </c>
      <c r="BH223" s="203">
        <f t="shared" si="57"/>
        <v>0</v>
      </c>
      <c r="BI223" s="203">
        <f t="shared" si="58"/>
        <v>0</v>
      </c>
      <c r="BJ223" s="17" t="s">
        <v>84</v>
      </c>
      <c r="BK223" s="203">
        <f t="shared" si="59"/>
        <v>0</v>
      </c>
      <c r="BL223" s="17" t="s">
        <v>230</v>
      </c>
      <c r="BM223" s="202" t="s">
        <v>590</v>
      </c>
    </row>
    <row r="224" spans="1:65" s="2" customFormat="1" ht="24" customHeight="1">
      <c r="A224" s="35"/>
      <c r="B224" s="36"/>
      <c r="C224" s="208" t="s">
        <v>591</v>
      </c>
      <c r="D224" s="208" t="s">
        <v>214</v>
      </c>
      <c r="E224" s="209" t="s">
        <v>592</v>
      </c>
      <c r="F224" s="210" t="s">
        <v>593</v>
      </c>
      <c r="G224" s="211" t="s">
        <v>146</v>
      </c>
      <c r="H224" s="212">
        <v>2</v>
      </c>
      <c r="I224" s="213"/>
      <c r="J224" s="214">
        <f t="shared" si="50"/>
        <v>0</v>
      </c>
      <c r="K224" s="210" t="s">
        <v>147</v>
      </c>
      <c r="L224" s="215"/>
      <c r="M224" s="216" t="s">
        <v>32</v>
      </c>
      <c r="N224" s="217" t="s">
        <v>48</v>
      </c>
      <c r="O224" s="65"/>
      <c r="P224" s="200">
        <f t="shared" si="51"/>
        <v>0</v>
      </c>
      <c r="Q224" s="200">
        <v>0</v>
      </c>
      <c r="R224" s="200">
        <f t="shared" si="52"/>
        <v>0</v>
      </c>
      <c r="S224" s="200">
        <v>0</v>
      </c>
      <c r="T224" s="201">
        <f t="shared" si="53"/>
        <v>0</v>
      </c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R224" s="202" t="s">
        <v>217</v>
      </c>
      <c r="AT224" s="202" t="s">
        <v>214</v>
      </c>
      <c r="AU224" s="202" t="s">
        <v>86</v>
      </c>
      <c r="AY224" s="17" t="s">
        <v>142</v>
      </c>
      <c r="BE224" s="203">
        <f t="shared" si="54"/>
        <v>0</v>
      </c>
      <c r="BF224" s="203">
        <f t="shared" si="55"/>
        <v>0</v>
      </c>
      <c r="BG224" s="203">
        <f t="shared" si="56"/>
        <v>0</v>
      </c>
      <c r="BH224" s="203">
        <f t="shared" si="57"/>
        <v>0</v>
      </c>
      <c r="BI224" s="203">
        <f t="shared" si="58"/>
        <v>0</v>
      </c>
      <c r="BJ224" s="17" t="s">
        <v>84</v>
      </c>
      <c r="BK224" s="203">
        <f t="shared" si="59"/>
        <v>0</v>
      </c>
      <c r="BL224" s="17" t="s">
        <v>218</v>
      </c>
      <c r="BM224" s="202" t="s">
        <v>594</v>
      </c>
    </row>
    <row r="225" spans="1:65" s="2" customFormat="1" ht="24" customHeight="1">
      <c r="A225" s="35"/>
      <c r="B225" s="36"/>
      <c r="C225" s="191" t="s">
        <v>595</v>
      </c>
      <c r="D225" s="191" t="s">
        <v>143</v>
      </c>
      <c r="E225" s="192" t="s">
        <v>596</v>
      </c>
      <c r="F225" s="193" t="s">
        <v>597</v>
      </c>
      <c r="G225" s="194" t="s">
        <v>598</v>
      </c>
      <c r="H225" s="195">
        <v>4</v>
      </c>
      <c r="I225" s="196"/>
      <c r="J225" s="197">
        <f t="shared" si="50"/>
        <v>0</v>
      </c>
      <c r="K225" s="193" t="s">
        <v>147</v>
      </c>
      <c r="L225" s="40"/>
      <c r="M225" s="198" t="s">
        <v>32</v>
      </c>
      <c r="N225" s="199" t="s">
        <v>48</v>
      </c>
      <c r="O225" s="65"/>
      <c r="P225" s="200">
        <f t="shared" si="51"/>
        <v>0</v>
      </c>
      <c r="Q225" s="200">
        <v>0</v>
      </c>
      <c r="R225" s="200">
        <f t="shared" si="52"/>
        <v>0</v>
      </c>
      <c r="S225" s="200">
        <v>0</v>
      </c>
      <c r="T225" s="201">
        <f t="shared" si="53"/>
        <v>0</v>
      </c>
      <c r="U225" s="35"/>
      <c r="V225" s="35"/>
      <c r="W225" s="35"/>
      <c r="X225" s="35"/>
      <c r="Y225" s="35"/>
      <c r="Z225" s="35"/>
      <c r="AA225" s="35"/>
      <c r="AB225" s="35"/>
      <c r="AC225" s="35"/>
      <c r="AD225" s="35"/>
      <c r="AE225" s="35"/>
      <c r="AR225" s="202" t="s">
        <v>158</v>
      </c>
      <c r="AT225" s="202" t="s">
        <v>143</v>
      </c>
      <c r="AU225" s="202" t="s">
        <v>86</v>
      </c>
      <c r="AY225" s="17" t="s">
        <v>142</v>
      </c>
      <c r="BE225" s="203">
        <f t="shared" si="54"/>
        <v>0</v>
      </c>
      <c r="BF225" s="203">
        <f t="shared" si="55"/>
        <v>0</v>
      </c>
      <c r="BG225" s="203">
        <f t="shared" si="56"/>
        <v>0</v>
      </c>
      <c r="BH225" s="203">
        <f t="shared" si="57"/>
        <v>0</v>
      </c>
      <c r="BI225" s="203">
        <f t="shared" si="58"/>
        <v>0</v>
      </c>
      <c r="BJ225" s="17" t="s">
        <v>84</v>
      </c>
      <c r="BK225" s="203">
        <f t="shared" si="59"/>
        <v>0</v>
      </c>
      <c r="BL225" s="17" t="s">
        <v>158</v>
      </c>
      <c r="BM225" s="202" t="s">
        <v>599</v>
      </c>
    </row>
    <row r="226" spans="1:65" s="2" customFormat="1" ht="19.5">
      <c r="A226" s="35"/>
      <c r="B226" s="36"/>
      <c r="C226" s="37"/>
      <c r="D226" s="204" t="s">
        <v>149</v>
      </c>
      <c r="E226" s="37"/>
      <c r="F226" s="205" t="s">
        <v>600</v>
      </c>
      <c r="G226" s="37"/>
      <c r="H226" s="37"/>
      <c r="I226" s="116"/>
      <c r="J226" s="37"/>
      <c r="K226" s="37"/>
      <c r="L226" s="40"/>
      <c r="M226" s="206"/>
      <c r="N226" s="207"/>
      <c r="O226" s="65"/>
      <c r="P226" s="65"/>
      <c r="Q226" s="65"/>
      <c r="R226" s="65"/>
      <c r="S226" s="65"/>
      <c r="T226" s="66"/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35"/>
      <c r="AT226" s="17" t="s">
        <v>149</v>
      </c>
      <c r="AU226" s="17" t="s">
        <v>86</v>
      </c>
    </row>
    <row r="227" spans="1:65" s="12" customFormat="1" ht="25.9" customHeight="1">
      <c r="B227" s="177"/>
      <c r="C227" s="178"/>
      <c r="D227" s="179" t="s">
        <v>76</v>
      </c>
      <c r="E227" s="180" t="s">
        <v>601</v>
      </c>
      <c r="F227" s="180" t="s">
        <v>602</v>
      </c>
      <c r="G227" s="178"/>
      <c r="H227" s="178"/>
      <c r="I227" s="181"/>
      <c r="J227" s="182">
        <f>BK227</f>
        <v>0</v>
      </c>
      <c r="K227" s="178"/>
      <c r="L227" s="183"/>
      <c r="M227" s="184"/>
      <c r="N227" s="185"/>
      <c r="O227" s="185"/>
      <c r="P227" s="186">
        <f>SUM(P228:P255)</f>
        <v>0</v>
      </c>
      <c r="Q227" s="185"/>
      <c r="R227" s="186">
        <f>SUM(R228:R255)</f>
        <v>0</v>
      </c>
      <c r="S227" s="185"/>
      <c r="T227" s="187">
        <f>SUM(T228:T255)</f>
        <v>0</v>
      </c>
      <c r="AR227" s="188" t="s">
        <v>84</v>
      </c>
      <c r="AT227" s="189" t="s">
        <v>76</v>
      </c>
      <c r="AU227" s="189" t="s">
        <v>77</v>
      </c>
      <c r="AY227" s="188" t="s">
        <v>142</v>
      </c>
      <c r="BK227" s="190">
        <f>SUM(BK228:BK255)</f>
        <v>0</v>
      </c>
    </row>
    <row r="228" spans="1:65" s="2" customFormat="1" ht="24" customHeight="1">
      <c r="A228" s="35"/>
      <c r="B228" s="36"/>
      <c r="C228" s="208" t="s">
        <v>603</v>
      </c>
      <c r="D228" s="208" t="s">
        <v>214</v>
      </c>
      <c r="E228" s="209" t="s">
        <v>604</v>
      </c>
      <c r="F228" s="210" t="s">
        <v>605</v>
      </c>
      <c r="G228" s="211" t="s">
        <v>275</v>
      </c>
      <c r="H228" s="212">
        <v>55</v>
      </c>
      <c r="I228" s="213"/>
      <c r="J228" s="214">
        <f t="shared" ref="J228:J255" si="60">ROUND(I228*H228,2)</f>
        <v>0</v>
      </c>
      <c r="K228" s="210" t="s">
        <v>147</v>
      </c>
      <c r="L228" s="215"/>
      <c r="M228" s="216" t="s">
        <v>32</v>
      </c>
      <c r="N228" s="217" t="s">
        <v>48</v>
      </c>
      <c r="O228" s="65"/>
      <c r="P228" s="200">
        <f t="shared" ref="P228:P255" si="61">O228*H228</f>
        <v>0</v>
      </c>
      <c r="Q228" s="200">
        <v>0</v>
      </c>
      <c r="R228" s="200">
        <f t="shared" ref="R228:R255" si="62">Q228*H228</f>
        <v>0</v>
      </c>
      <c r="S228" s="200">
        <v>0</v>
      </c>
      <c r="T228" s="201">
        <f t="shared" ref="T228:T255" si="63">S228*H228</f>
        <v>0</v>
      </c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R228" s="202" t="s">
        <v>217</v>
      </c>
      <c r="AT228" s="202" t="s">
        <v>214</v>
      </c>
      <c r="AU228" s="202" t="s">
        <v>84</v>
      </c>
      <c r="AY228" s="17" t="s">
        <v>142</v>
      </c>
      <c r="BE228" s="203">
        <f t="shared" ref="BE228:BE255" si="64">IF(N228="základní",J228,0)</f>
        <v>0</v>
      </c>
      <c r="BF228" s="203">
        <f t="shared" ref="BF228:BF255" si="65">IF(N228="snížená",J228,0)</f>
        <v>0</v>
      </c>
      <c r="BG228" s="203">
        <f t="shared" ref="BG228:BG255" si="66">IF(N228="zákl. přenesená",J228,0)</f>
        <v>0</v>
      </c>
      <c r="BH228" s="203">
        <f t="shared" ref="BH228:BH255" si="67">IF(N228="sníž. přenesená",J228,0)</f>
        <v>0</v>
      </c>
      <c r="BI228" s="203">
        <f t="shared" ref="BI228:BI255" si="68">IF(N228="nulová",J228,0)</f>
        <v>0</v>
      </c>
      <c r="BJ228" s="17" t="s">
        <v>84</v>
      </c>
      <c r="BK228" s="203">
        <f t="shared" ref="BK228:BK255" si="69">ROUND(I228*H228,2)</f>
        <v>0</v>
      </c>
      <c r="BL228" s="17" t="s">
        <v>218</v>
      </c>
      <c r="BM228" s="202" t="s">
        <v>606</v>
      </c>
    </row>
    <row r="229" spans="1:65" s="2" customFormat="1" ht="24" customHeight="1">
      <c r="A229" s="35"/>
      <c r="B229" s="36"/>
      <c r="C229" s="208" t="s">
        <v>607</v>
      </c>
      <c r="D229" s="208" t="s">
        <v>214</v>
      </c>
      <c r="E229" s="209" t="s">
        <v>608</v>
      </c>
      <c r="F229" s="210" t="s">
        <v>609</v>
      </c>
      <c r="G229" s="211" t="s">
        <v>275</v>
      </c>
      <c r="H229" s="212">
        <v>81</v>
      </c>
      <c r="I229" s="213"/>
      <c r="J229" s="214">
        <f t="shared" si="60"/>
        <v>0</v>
      </c>
      <c r="K229" s="210" t="s">
        <v>147</v>
      </c>
      <c r="L229" s="215"/>
      <c r="M229" s="216" t="s">
        <v>32</v>
      </c>
      <c r="N229" s="217" t="s">
        <v>48</v>
      </c>
      <c r="O229" s="65"/>
      <c r="P229" s="200">
        <f t="shared" si="61"/>
        <v>0</v>
      </c>
      <c r="Q229" s="200">
        <v>0</v>
      </c>
      <c r="R229" s="200">
        <f t="shared" si="62"/>
        <v>0</v>
      </c>
      <c r="S229" s="200">
        <v>0</v>
      </c>
      <c r="T229" s="201">
        <f t="shared" si="63"/>
        <v>0</v>
      </c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5"/>
      <c r="AR229" s="202" t="s">
        <v>217</v>
      </c>
      <c r="AT229" s="202" t="s">
        <v>214</v>
      </c>
      <c r="AU229" s="202" t="s">
        <v>84</v>
      </c>
      <c r="AY229" s="17" t="s">
        <v>142</v>
      </c>
      <c r="BE229" s="203">
        <f t="shared" si="64"/>
        <v>0</v>
      </c>
      <c r="BF229" s="203">
        <f t="shared" si="65"/>
        <v>0</v>
      </c>
      <c r="BG229" s="203">
        <f t="shared" si="66"/>
        <v>0</v>
      </c>
      <c r="BH229" s="203">
        <f t="shared" si="67"/>
        <v>0</v>
      </c>
      <c r="BI229" s="203">
        <f t="shared" si="68"/>
        <v>0</v>
      </c>
      <c r="BJ229" s="17" t="s">
        <v>84</v>
      </c>
      <c r="BK229" s="203">
        <f t="shared" si="69"/>
        <v>0</v>
      </c>
      <c r="BL229" s="17" t="s">
        <v>218</v>
      </c>
      <c r="BM229" s="202" t="s">
        <v>610</v>
      </c>
    </row>
    <row r="230" spans="1:65" s="2" customFormat="1" ht="24" customHeight="1">
      <c r="A230" s="35"/>
      <c r="B230" s="36"/>
      <c r="C230" s="208" t="s">
        <v>611</v>
      </c>
      <c r="D230" s="208" t="s">
        <v>214</v>
      </c>
      <c r="E230" s="209" t="s">
        <v>612</v>
      </c>
      <c r="F230" s="210" t="s">
        <v>613</v>
      </c>
      <c r="G230" s="211" t="s">
        <v>275</v>
      </c>
      <c r="H230" s="212">
        <v>40</v>
      </c>
      <c r="I230" s="213"/>
      <c r="J230" s="214">
        <f t="shared" si="60"/>
        <v>0</v>
      </c>
      <c r="K230" s="210" t="s">
        <v>147</v>
      </c>
      <c r="L230" s="215"/>
      <c r="M230" s="216" t="s">
        <v>32</v>
      </c>
      <c r="N230" s="217" t="s">
        <v>48</v>
      </c>
      <c r="O230" s="65"/>
      <c r="P230" s="200">
        <f t="shared" si="61"/>
        <v>0</v>
      </c>
      <c r="Q230" s="200">
        <v>0</v>
      </c>
      <c r="R230" s="200">
        <f t="shared" si="62"/>
        <v>0</v>
      </c>
      <c r="S230" s="200">
        <v>0</v>
      </c>
      <c r="T230" s="201">
        <f t="shared" si="63"/>
        <v>0</v>
      </c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35"/>
      <c r="AR230" s="202" t="s">
        <v>217</v>
      </c>
      <c r="AT230" s="202" t="s">
        <v>214</v>
      </c>
      <c r="AU230" s="202" t="s">
        <v>84</v>
      </c>
      <c r="AY230" s="17" t="s">
        <v>142</v>
      </c>
      <c r="BE230" s="203">
        <f t="shared" si="64"/>
        <v>0</v>
      </c>
      <c r="BF230" s="203">
        <f t="shared" si="65"/>
        <v>0</v>
      </c>
      <c r="BG230" s="203">
        <f t="shared" si="66"/>
        <v>0</v>
      </c>
      <c r="BH230" s="203">
        <f t="shared" si="67"/>
        <v>0</v>
      </c>
      <c r="BI230" s="203">
        <f t="shared" si="68"/>
        <v>0</v>
      </c>
      <c r="BJ230" s="17" t="s">
        <v>84</v>
      </c>
      <c r="BK230" s="203">
        <f t="shared" si="69"/>
        <v>0</v>
      </c>
      <c r="BL230" s="17" t="s">
        <v>218</v>
      </c>
      <c r="BM230" s="202" t="s">
        <v>614</v>
      </c>
    </row>
    <row r="231" spans="1:65" s="2" customFormat="1" ht="24" customHeight="1">
      <c r="A231" s="35"/>
      <c r="B231" s="36"/>
      <c r="C231" s="208" t="s">
        <v>615</v>
      </c>
      <c r="D231" s="208" t="s">
        <v>214</v>
      </c>
      <c r="E231" s="209" t="s">
        <v>616</v>
      </c>
      <c r="F231" s="210" t="s">
        <v>617</v>
      </c>
      <c r="G231" s="211" t="s">
        <v>275</v>
      </c>
      <c r="H231" s="212">
        <v>99</v>
      </c>
      <c r="I231" s="213"/>
      <c r="J231" s="214">
        <f t="shared" si="60"/>
        <v>0</v>
      </c>
      <c r="K231" s="210" t="s">
        <v>147</v>
      </c>
      <c r="L231" s="215"/>
      <c r="M231" s="216" t="s">
        <v>32</v>
      </c>
      <c r="N231" s="217" t="s">
        <v>48</v>
      </c>
      <c r="O231" s="65"/>
      <c r="P231" s="200">
        <f t="shared" si="61"/>
        <v>0</v>
      </c>
      <c r="Q231" s="200">
        <v>0</v>
      </c>
      <c r="R231" s="200">
        <f t="shared" si="62"/>
        <v>0</v>
      </c>
      <c r="S231" s="200">
        <v>0</v>
      </c>
      <c r="T231" s="201">
        <f t="shared" si="63"/>
        <v>0</v>
      </c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R231" s="202" t="s">
        <v>217</v>
      </c>
      <c r="AT231" s="202" t="s">
        <v>214</v>
      </c>
      <c r="AU231" s="202" t="s">
        <v>84</v>
      </c>
      <c r="AY231" s="17" t="s">
        <v>142</v>
      </c>
      <c r="BE231" s="203">
        <f t="shared" si="64"/>
        <v>0</v>
      </c>
      <c r="BF231" s="203">
        <f t="shared" si="65"/>
        <v>0</v>
      </c>
      <c r="BG231" s="203">
        <f t="shared" si="66"/>
        <v>0</v>
      </c>
      <c r="BH231" s="203">
        <f t="shared" si="67"/>
        <v>0</v>
      </c>
      <c r="BI231" s="203">
        <f t="shared" si="68"/>
        <v>0</v>
      </c>
      <c r="BJ231" s="17" t="s">
        <v>84</v>
      </c>
      <c r="BK231" s="203">
        <f t="shared" si="69"/>
        <v>0</v>
      </c>
      <c r="BL231" s="17" t="s">
        <v>218</v>
      </c>
      <c r="BM231" s="202" t="s">
        <v>618</v>
      </c>
    </row>
    <row r="232" spans="1:65" s="2" customFormat="1" ht="24" customHeight="1">
      <c r="A232" s="35"/>
      <c r="B232" s="36"/>
      <c r="C232" s="208" t="s">
        <v>619</v>
      </c>
      <c r="D232" s="208" t="s">
        <v>214</v>
      </c>
      <c r="E232" s="209" t="s">
        <v>620</v>
      </c>
      <c r="F232" s="210" t="s">
        <v>621</v>
      </c>
      <c r="G232" s="211" t="s">
        <v>275</v>
      </c>
      <c r="H232" s="212">
        <v>99</v>
      </c>
      <c r="I232" s="213"/>
      <c r="J232" s="214">
        <f t="shared" si="60"/>
        <v>0</v>
      </c>
      <c r="K232" s="210" t="s">
        <v>147</v>
      </c>
      <c r="L232" s="215"/>
      <c r="M232" s="216" t="s">
        <v>32</v>
      </c>
      <c r="N232" s="217" t="s">
        <v>48</v>
      </c>
      <c r="O232" s="65"/>
      <c r="P232" s="200">
        <f t="shared" si="61"/>
        <v>0</v>
      </c>
      <c r="Q232" s="200">
        <v>0</v>
      </c>
      <c r="R232" s="200">
        <f t="shared" si="62"/>
        <v>0</v>
      </c>
      <c r="S232" s="200">
        <v>0</v>
      </c>
      <c r="T232" s="201">
        <f t="shared" si="63"/>
        <v>0</v>
      </c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35"/>
      <c r="AR232" s="202" t="s">
        <v>217</v>
      </c>
      <c r="AT232" s="202" t="s">
        <v>214</v>
      </c>
      <c r="AU232" s="202" t="s">
        <v>84</v>
      </c>
      <c r="AY232" s="17" t="s">
        <v>142</v>
      </c>
      <c r="BE232" s="203">
        <f t="shared" si="64"/>
        <v>0</v>
      </c>
      <c r="BF232" s="203">
        <f t="shared" si="65"/>
        <v>0</v>
      </c>
      <c r="BG232" s="203">
        <f t="shared" si="66"/>
        <v>0</v>
      </c>
      <c r="BH232" s="203">
        <f t="shared" si="67"/>
        <v>0</v>
      </c>
      <c r="BI232" s="203">
        <f t="shared" si="68"/>
        <v>0</v>
      </c>
      <c r="BJ232" s="17" t="s">
        <v>84</v>
      </c>
      <c r="BK232" s="203">
        <f t="shared" si="69"/>
        <v>0</v>
      </c>
      <c r="BL232" s="17" t="s">
        <v>218</v>
      </c>
      <c r="BM232" s="202" t="s">
        <v>622</v>
      </c>
    </row>
    <row r="233" spans="1:65" s="2" customFormat="1" ht="24" customHeight="1">
      <c r="A233" s="35"/>
      <c r="B233" s="36"/>
      <c r="C233" s="208" t="s">
        <v>623</v>
      </c>
      <c r="D233" s="208" t="s">
        <v>214</v>
      </c>
      <c r="E233" s="209" t="s">
        <v>624</v>
      </c>
      <c r="F233" s="210" t="s">
        <v>625</v>
      </c>
      <c r="G233" s="211" t="s">
        <v>275</v>
      </c>
      <c r="H233" s="212">
        <v>1100</v>
      </c>
      <c r="I233" s="213"/>
      <c r="J233" s="214">
        <f t="shared" si="60"/>
        <v>0</v>
      </c>
      <c r="K233" s="210" t="s">
        <v>147</v>
      </c>
      <c r="L233" s="215"/>
      <c r="M233" s="216" t="s">
        <v>32</v>
      </c>
      <c r="N233" s="217" t="s">
        <v>48</v>
      </c>
      <c r="O233" s="65"/>
      <c r="P233" s="200">
        <f t="shared" si="61"/>
        <v>0</v>
      </c>
      <c r="Q233" s="200">
        <v>0</v>
      </c>
      <c r="R233" s="200">
        <f t="shared" si="62"/>
        <v>0</v>
      </c>
      <c r="S233" s="200">
        <v>0</v>
      </c>
      <c r="T233" s="201">
        <f t="shared" si="63"/>
        <v>0</v>
      </c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5"/>
      <c r="AR233" s="202" t="s">
        <v>217</v>
      </c>
      <c r="AT233" s="202" t="s">
        <v>214</v>
      </c>
      <c r="AU233" s="202" t="s">
        <v>84</v>
      </c>
      <c r="AY233" s="17" t="s">
        <v>142</v>
      </c>
      <c r="BE233" s="203">
        <f t="shared" si="64"/>
        <v>0</v>
      </c>
      <c r="BF233" s="203">
        <f t="shared" si="65"/>
        <v>0</v>
      </c>
      <c r="BG233" s="203">
        <f t="shared" si="66"/>
        <v>0</v>
      </c>
      <c r="BH233" s="203">
        <f t="shared" si="67"/>
        <v>0</v>
      </c>
      <c r="BI233" s="203">
        <f t="shared" si="68"/>
        <v>0</v>
      </c>
      <c r="BJ233" s="17" t="s">
        <v>84</v>
      </c>
      <c r="BK233" s="203">
        <f t="shared" si="69"/>
        <v>0</v>
      </c>
      <c r="BL233" s="17" t="s">
        <v>218</v>
      </c>
      <c r="BM233" s="202" t="s">
        <v>626</v>
      </c>
    </row>
    <row r="234" spans="1:65" s="2" customFormat="1" ht="24" customHeight="1">
      <c r="A234" s="35"/>
      <c r="B234" s="36"/>
      <c r="C234" s="191" t="s">
        <v>627</v>
      </c>
      <c r="D234" s="191" t="s">
        <v>143</v>
      </c>
      <c r="E234" s="192" t="s">
        <v>628</v>
      </c>
      <c r="F234" s="193" t="s">
        <v>629</v>
      </c>
      <c r="G234" s="194" t="s">
        <v>275</v>
      </c>
      <c r="H234" s="195">
        <v>52</v>
      </c>
      <c r="I234" s="196"/>
      <c r="J234" s="197">
        <f t="shared" si="60"/>
        <v>0</v>
      </c>
      <c r="K234" s="193" t="s">
        <v>147</v>
      </c>
      <c r="L234" s="40"/>
      <c r="M234" s="198" t="s">
        <v>32</v>
      </c>
      <c r="N234" s="199" t="s">
        <v>48</v>
      </c>
      <c r="O234" s="65"/>
      <c r="P234" s="200">
        <f t="shared" si="61"/>
        <v>0</v>
      </c>
      <c r="Q234" s="200">
        <v>0</v>
      </c>
      <c r="R234" s="200">
        <f t="shared" si="62"/>
        <v>0</v>
      </c>
      <c r="S234" s="200">
        <v>0</v>
      </c>
      <c r="T234" s="201">
        <f t="shared" si="63"/>
        <v>0</v>
      </c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R234" s="202" t="s">
        <v>158</v>
      </c>
      <c r="AT234" s="202" t="s">
        <v>143</v>
      </c>
      <c r="AU234" s="202" t="s">
        <v>84</v>
      </c>
      <c r="AY234" s="17" t="s">
        <v>142</v>
      </c>
      <c r="BE234" s="203">
        <f t="shared" si="64"/>
        <v>0</v>
      </c>
      <c r="BF234" s="203">
        <f t="shared" si="65"/>
        <v>0</v>
      </c>
      <c r="BG234" s="203">
        <f t="shared" si="66"/>
        <v>0</v>
      </c>
      <c r="BH234" s="203">
        <f t="shared" si="67"/>
        <v>0</v>
      </c>
      <c r="BI234" s="203">
        <f t="shared" si="68"/>
        <v>0</v>
      </c>
      <c r="BJ234" s="17" t="s">
        <v>84</v>
      </c>
      <c r="BK234" s="203">
        <f t="shared" si="69"/>
        <v>0</v>
      </c>
      <c r="BL234" s="17" t="s">
        <v>158</v>
      </c>
      <c r="BM234" s="202" t="s">
        <v>630</v>
      </c>
    </row>
    <row r="235" spans="1:65" s="2" customFormat="1" ht="24" customHeight="1">
      <c r="A235" s="35"/>
      <c r="B235" s="36"/>
      <c r="C235" s="191" t="s">
        <v>631</v>
      </c>
      <c r="D235" s="191" t="s">
        <v>143</v>
      </c>
      <c r="E235" s="192" t="s">
        <v>632</v>
      </c>
      <c r="F235" s="193" t="s">
        <v>633</v>
      </c>
      <c r="G235" s="194" t="s">
        <v>146</v>
      </c>
      <c r="H235" s="195">
        <v>22</v>
      </c>
      <c r="I235" s="196"/>
      <c r="J235" s="197">
        <f t="shared" si="60"/>
        <v>0</v>
      </c>
      <c r="K235" s="193" t="s">
        <v>147</v>
      </c>
      <c r="L235" s="40"/>
      <c r="M235" s="198" t="s">
        <v>32</v>
      </c>
      <c r="N235" s="199" t="s">
        <v>48</v>
      </c>
      <c r="O235" s="65"/>
      <c r="P235" s="200">
        <f t="shared" si="61"/>
        <v>0</v>
      </c>
      <c r="Q235" s="200">
        <v>0</v>
      </c>
      <c r="R235" s="200">
        <f t="shared" si="62"/>
        <v>0</v>
      </c>
      <c r="S235" s="200">
        <v>0</v>
      </c>
      <c r="T235" s="201">
        <f t="shared" si="63"/>
        <v>0</v>
      </c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35"/>
      <c r="AR235" s="202" t="s">
        <v>634</v>
      </c>
      <c r="AT235" s="202" t="s">
        <v>143</v>
      </c>
      <c r="AU235" s="202" t="s">
        <v>84</v>
      </c>
      <c r="AY235" s="17" t="s">
        <v>142</v>
      </c>
      <c r="BE235" s="203">
        <f t="shared" si="64"/>
        <v>0</v>
      </c>
      <c r="BF235" s="203">
        <f t="shared" si="65"/>
        <v>0</v>
      </c>
      <c r="BG235" s="203">
        <f t="shared" si="66"/>
        <v>0</v>
      </c>
      <c r="BH235" s="203">
        <f t="shared" si="67"/>
        <v>0</v>
      </c>
      <c r="BI235" s="203">
        <f t="shared" si="68"/>
        <v>0</v>
      </c>
      <c r="BJ235" s="17" t="s">
        <v>84</v>
      </c>
      <c r="BK235" s="203">
        <f t="shared" si="69"/>
        <v>0</v>
      </c>
      <c r="BL235" s="17" t="s">
        <v>634</v>
      </c>
      <c r="BM235" s="202" t="s">
        <v>635</v>
      </c>
    </row>
    <row r="236" spans="1:65" s="2" customFormat="1" ht="24" customHeight="1">
      <c r="A236" s="35"/>
      <c r="B236" s="36"/>
      <c r="C236" s="208" t="s">
        <v>636</v>
      </c>
      <c r="D236" s="208" t="s">
        <v>214</v>
      </c>
      <c r="E236" s="209" t="s">
        <v>637</v>
      </c>
      <c r="F236" s="210" t="s">
        <v>638</v>
      </c>
      <c r="G236" s="211" t="s">
        <v>146</v>
      </c>
      <c r="H236" s="212">
        <v>4</v>
      </c>
      <c r="I236" s="213"/>
      <c r="J236" s="214">
        <f t="shared" si="60"/>
        <v>0</v>
      </c>
      <c r="K236" s="210" t="s">
        <v>147</v>
      </c>
      <c r="L236" s="215"/>
      <c r="M236" s="216" t="s">
        <v>32</v>
      </c>
      <c r="N236" s="217" t="s">
        <v>48</v>
      </c>
      <c r="O236" s="65"/>
      <c r="P236" s="200">
        <f t="shared" si="61"/>
        <v>0</v>
      </c>
      <c r="Q236" s="200">
        <v>0</v>
      </c>
      <c r="R236" s="200">
        <f t="shared" si="62"/>
        <v>0</v>
      </c>
      <c r="S236" s="200">
        <v>0</v>
      </c>
      <c r="T236" s="201">
        <f t="shared" si="63"/>
        <v>0</v>
      </c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35"/>
      <c r="AR236" s="202" t="s">
        <v>217</v>
      </c>
      <c r="AT236" s="202" t="s">
        <v>214</v>
      </c>
      <c r="AU236" s="202" t="s">
        <v>84</v>
      </c>
      <c r="AY236" s="17" t="s">
        <v>142</v>
      </c>
      <c r="BE236" s="203">
        <f t="shared" si="64"/>
        <v>0</v>
      </c>
      <c r="BF236" s="203">
        <f t="shared" si="65"/>
        <v>0</v>
      </c>
      <c r="BG236" s="203">
        <f t="shared" si="66"/>
        <v>0</v>
      </c>
      <c r="BH236" s="203">
        <f t="shared" si="67"/>
        <v>0</v>
      </c>
      <c r="BI236" s="203">
        <f t="shared" si="68"/>
        <v>0</v>
      </c>
      <c r="BJ236" s="17" t="s">
        <v>84</v>
      </c>
      <c r="BK236" s="203">
        <f t="shared" si="69"/>
        <v>0</v>
      </c>
      <c r="BL236" s="17" t="s">
        <v>218</v>
      </c>
      <c r="BM236" s="202" t="s">
        <v>639</v>
      </c>
    </row>
    <row r="237" spans="1:65" s="2" customFormat="1" ht="24" customHeight="1">
      <c r="A237" s="35"/>
      <c r="B237" s="36"/>
      <c r="C237" s="208" t="s">
        <v>640</v>
      </c>
      <c r="D237" s="208" t="s">
        <v>214</v>
      </c>
      <c r="E237" s="209" t="s">
        <v>641</v>
      </c>
      <c r="F237" s="210" t="s">
        <v>642</v>
      </c>
      <c r="G237" s="211" t="s">
        <v>146</v>
      </c>
      <c r="H237" s="212">
        <v>16</v>
      </c>
      <c r="I237" s="213"/>
      <c r="J237" s="214">
        <f t="shared" si="60"/>
        <v>0</v>
      </c>
      <c r="K237" s="210" t="s">
        <v>147</v>
      </c>
      <c r="L237" s="215"/>
      <c r="M237" s="216" t="s">
        <v>32</v>
      </c>
      <c r="N237" s="217" t="s">
        <v>48</v>
      </c>
      <c r="O237" s="65"/>
      <c r="P237" s="200">
        <f t="shared" si="61"/>
        <v>0</v>
      </c>
      <c r="Q237" s="200">
        <v>0</v>
      </c>
      <c r="R237" s="200">
        <f t="shared" si="62"/>
        <v>0</v>
      </c>
      <c r="S237" s="200">
        <v>0</v>
      </c>
      <c r="T237" s="201">
        <f t="shared" si="63"/>
        <v>0</v>
      </c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R237" s="202" t="s">
        <v>217</v>
      </c>
      <c r="AT237" s="202" t="s">
        <v>214</v>
      </c>
      <c r="AU237" s="202" t="s">
        <v>84</v>
      </c>
      <c r="AY237" s="17" t="s">
        <v>142</v>
      </c>
      <c r="BE237" s="203">
        <f t="shared" si="64"/>
        <v>0</v>
      </c>
      <c r="BF237" s="203">
        <f t="shared" si="65"/>
        <v>0</v>
      </c>
      <c r="BG237" s="203">
        <f t="shared" si="66"/>
        <v>0</v>
      </c>
      <c r="BH237" s="203">
        <f t="shared" si="67"/>
        <v>0</v>
      </c>
      <c r="BI237" s="203">
        <f t="shared" si="68"/>
        <v>0</v>
      </c>
      <c r="BJ237" s="17" t="s">
        <v>84</v>
      </c>
      <c r="BK237" s="203">
        <f t="shared" si="69"/>
        <v>0</v>
      </c>
      <c r="BL237" s="17" t="s">
        <v>218</v>
      </c>
      <c r="BM237" s="202" t="s">
        <v>643</v>
      </c>
    </row>
    <row r="238" spans="1:65" s="2" customFormat="1" ht="24" customHeight="1">
      <c r="A238" s="35"/>
      <c r="B238" s="36"/>
      <c r="C238" s="191" t="s">
        <v>644</v>
      </c>
      <c r="D238" s="191" t="s">
        <v>143</v>
      </c>
      <c r="E238" s="192" t="s">
        <v>645</v>
      </c>
      <c r="F238" s="193" t="s">
        <v>646</v>
      </c>
      <c r="G238" s="194" t="s">
        <v>146</v>
      </c>
      <c r="H238" s="195">
        <v>8</v>
      </c>
      <c r="I238" s="196"/>
      <c r="J238" s="197">
        <f t="shared" si="60"/>
        <v>0</v>
      </c>
      <c r="K238" s="193" t="s">
        <v>147</v>
      </c>
      <c r="L238" s="40"/>
      <c r="M238" s="198" t="s">
        <v>32</v>
      </c>
      <c r="N238" s="199" t="s">
        <v>48</v>
      </c>
      <c r="O238" s="65"/>
      <c r="P238" s="200">
        <f t="shared" si="61"/>
        <v>0</v>
      </c>
      <c r="Q238" s="200">
        <v>0</v>
      </c>
      <c r="R238" s="200">
        <f t="shared" si="62"/>
        <v>0</v>
      </c>
      <c r="S238" s="200">
        <v>0</v>
      </c>
      <c r="T238" s="201">
        <f t="shared" si="63"/>
        <v>0</v>
      </c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R238" s="202" t="s">
        <v>158</v>
      </c>
      <c r="AT238" s="202" t="s">
        <v>143</v>
      </c>
      <c r="AU238" s="202" t="s">
        <v>84</v>
      </c>
      <c r="AY238" s="17" t="s">
        <v>142</v>
      </c>
      <c r="BE238" s="203">
        <f t="shared" si="64"/>
        <v>0</v>
      </c>
      <c r="BF238" s="203">
        <f t="shared" si="65"/>
        <v>0</v>
      </c>
      <c r="BG238" s="203">
        <f t="shared" si="66"/>
        <v>0</v>
      </c>
      <c r="BH238" s="203">
        <f t="shared" si="67"/>
        <v>0</v>
      </c>
      <c r="BI238" s="203">
        <f t="shared" si="68"/>
        <v>0</v>
      </c>
      <c r="BJ238" s="17" t="s">
        <v>84</v>
      </c>
      <c r="BK238" s="203">
        <f t="shared" si="69"/>
        <v>0</v>
      </c>
      <c r="BL238" s="17" t="s">
        <v>158</v>
      </c>
      <c r="BM238" s="202" t="s">
        <v>647</v>
      </c>
    </row>
    <row r="239" spans="1:65" s="2" customFormat="1" ht="36" customHeight="1">
      <c r="A239" s="35"/>
      <c r="B239" s="36"/>
      <c r="C239" s="191" t="s">
        <v>648</v>
      </c>
      <c r="D239" s="191" t="s">
        <v>143</v>
      </c>
      <c r="E239" s="192" t="s">
        <v>649</v>
      </c>
      <c r="F239" s="193" t="s">
        <v>650</v>
      </c>
      <c r="G239" s="194" t="s">
        <v>275</v>
      </c>
      <c r="H239" s="195">
        <v>1450</v>
      </c>
      <c r="I239" s="196"/>
      <c r="J239" s="197">
        <f t="shared" si="60"/>
        <v>0</v>
      </c>
      <c r="K239" s="193" t="s">
        <v>147</v>
      </c>
      <c r="L239" s="40"/>
      <c r="M239" s="198" t="s">
        <v>32</v>
      </c>
      <c r="N239" s="199" t="s">
        <v>48</v>
      </c>
      <c r="O239" s="65"/>
      <c r="P239" s="200">
        <f t="shared" si="61"/>
        <v>0</v>
      </c>
      <c r="Q239" s="200">
        <v>0</v>
      </c>
      <c r="R239" s="200">
        <f t="shared" si="62"/>
        <v>0</v>
      </c>
      <c r="S239" s="200">
        <v>0</v>
      </c>
      <c r="T239" s="201">
        <f t="shared" si="63"/>
        <v>0</v>
      </c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35"/>
      <c r="AR239" s="202" t="s">
        <v>158</v>
      </c>
      <c r="AT239" s="202" t="s">
        <v>143</v>
      </c>
      <c r="AU239" s="202" t="s">
        <v>84</v>
      </c>
      <c r="AY239" s="17" t="s">
        <v>142</v>
      </c>
      <c r="BE239" s="203">
        <f t="shared" si="64"/>
        <v>0</v>
      </c>
      <c r="BF239" s="203">
        <f t="shared" si="65"/>
        <v>0</v>
      </c>
      <c r="BG239" s="203">
        <f t="shared" si="66"/>
        <v>0</v>
      </c>
      <c r="BH239" s="203">
        <f t="shared" si="67"/>
        <v>0</v>
      </c>
      <c r="BI239" s="203">
        <f t="shared" si="68"/>
        <v>0</v>
      </c>
      <c r="BJ239" s="17" t="s">
        <v>84</v>
      </c>
      <c r="BK239" s="203">
        <f t="shared" si="69"/>
        <v>0</v>
      </c>
      <c r="BL239" s="17" t="s">
        <v>158</v>
      </c>
      <c r="BM239" s="202" t="s">
        <v>651</v>
      </c>
    </row>
    <row r="240" spans="1:65" s="2" customFormat="1" ht="36" customHeight="1">
      <c r="A240" s="35"/>
      <c r="B240" s="36"/>
      <c r="C240" s="191" t="s">
        <v>652</v>
      </c>
      <c r="D240" s="191" t="s">
        <v>143</v>
      </c>
      <c r="E240" s="192" t="s">
        <v>653</v>
      </c>
      <c r="F240" s="193" t="s">
        <v>654</v>
      </c>
      <c r="G240" s="194" t="s">
        <v>275</v>
      </c>
      <c r="H240" s="195">
        <v>95</v>
      </c>
      <c r="I240" s="196"/>
      <c r="J240" s="197">
        <f t="shared" si="60"/>
        <v>0</v>
      </c>
      <c r="K240" s="193" t="s">
        <v>147</v>
      </c>
      <c r="L240" s="40"/>
      <c r="M240" s="198" t="s">
        <v>32</v>
      </c>
      <c r="N240" s="199" t="s">
        <v>48</v>
      </c>
      <c r="O240" s="65"/>
      <c r="P240" s="200">
        <f t="shared" si="61"/>
        <v>0</v>
      </c>
      <c r="Q240" s="200">
        <v>0</v>
      </c>
      <c r="R240" s="200">
        <f t="shared" si="62"/>
        <v>0</v>
      </c>
      <c r="S240" s="200">
        <v>0</v>
      </c>
      <c r="T240" s="201">
        <f t="shared" si="63"/>
        <v>0</v>
      </c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R240" s="202" t="s">
        <v>158</v>
      </c>
      <c r="AT240" s="202" t="s">
        <v>143</v>
      </c>
      <c r="AU240" s="202" t="s">
        <v>84</v>
      </c>
      <c r="AY240" s="17" t="s">
        <v>142</v>
      </c>
      <c r="BE240" s="203">
        <f t="shared" si="64"/>
        <v>0</v>
      </c>
      <c r="BF240" s="203">
        <f t="shared" si="65"/>
        <v>0</v>
      </c>
      <c r="BG240" s="203">
        <f t="shared" si="66"/>
        <v>0</v>
      </c>
      <c r="BH240" s="203">
        <f t="shared" si="67"/>
        <v>0</v>
      </c>
      <c r="BI240" s="203">
        <f t="shared" si="68"/>
        <v>0</v>
      </c>
      <c r="BJ240" s="17" t="s">
        <v>84</v>
      </c>
      <c r="BK240" s="203">
        <f t="shared" si="69"/>
        <v>0</v>
      </c>
      <c r="BL240" s="17" t="s">
        <v>158</v>
      </c>
      <c r="BM240" s="202" t="s">
        <v>655</v>
      </c>
    </row>
    <row r="241" spans="1:65" s="2" customFormat="1" ht="24" customHeight="1">
      <c r="A241" s="35"/>
      <c r="B241" s="36"/>
      <c r="C241" s="191" t="s">
        <v>656</v>
      </c>
      <c r="D241" s="191" t="s">
        <v>143</v>
      </c>
      <c r="E241" s="192" t="s">
        <v>657</v>
      </c>
      <c r="F241" s="193" t="s">
        <v>658</v>
      </c>
      <c r="G241" s="194" t="s">
        <v>146</v>
      </c>
      <c r="H241" s="195">
        <v>55</v>
      </c>
      <c r="I241" s="196"/>
      <c r="J241" s="197">
        <f t="shared" si="60"/>
        <v>0</v>
      </c>
      <c r="K241" s="193" t="s">
        <v>147</v>
      </c>
      <c r="L241" s="40"/>
      <c r="M241" s="198" t="s">
        <v>32</v>
      </c>
      <c r="N241" s="199" t="s">
        <v>48</v>
      </c>
      <c r="O241" s="65"/>
      <c r="P241" s="200">
        <f t="shared" si="61"/>
        <v>0</v>
      </c>
      <c r="Q241" s="200">
        <v>0</v>
      </c>
      <c r="R241" s="200">
        <f t="shared" si="62"/>
        <v>0</v>
      </c>
      <c r="S241" s="200">
        <v>0</v>
      </c>
      <c r="T241" s="201">
        <f t="shared" si="63"/>
        <v>0</v>
      </c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R241" s="202" t="s">
        <v>158</v>
      </c>
      <c r="AT241" s="202" t="s">
        <v>143</v>
      </c>
      <c r="AU241" s="202" t="s">
        <v>84</v>
      </c>
      <c r="AY241" s="17" t="s">
        <v>142</v>
      </c>
      <c r="BE241" s="203">
        <f t="shared" si="64"/>
        <v>0</v>
      </c>
      <c r="BF241" s="203">
        <f t="shared" si="65"/>
        <v>0</v>
      </c>
      <c r="BG241" s="203">
        <f t="shared" si="66"/>
        <v>0</v>
      </c>
      <c r="BH241" s="203">
        <f t="shared" si="67"/>
        <v>0</v>
      </c>
      <c r="BI241" s="203">
        <f t="shared" si="68"/>
        <v>0</v>
      </c>
      <c r="BJ241" s="17" t="s">
        <v>84</v>
      </c>
      <c r="BK241" s="203">
        <f t="shared" si="69"/>
        <v>0</v>
      </c>
      <c r="BL241" s="17" t="s">
        <v>158</v>
      </c>
      <c r="BM241" s="202" t="s">
        <v>659</v>
      </c>
    </row>
    <row r="242" spans="1:65" s="2" customFormat="1" ht="36" customHeight="1">
      <c r="A242" s="35"/>
      <c r="B242" s="36"/>
      <c r="C242" s="191" t="s">
        <v>660</v>
      </c>
      <c r="D242" s="191" t="s">
        <v>143</v>
      </c>
      <c r="E242" s="192" t="s">
        <v>661</v>
      </c>
      <c r="F242" s="193" t="s">
        <v>662</v>
      </c>
      <c r="G242" s="194" t="s">
        <v>146</v>
      </c>
      <c r="H242" s="195">
        <v>6</v>
      </c>
      <c r="I242" s="196"/>
      <c r="J242" s="197">
        <f t="shared" si="60"/>
        <v>0</v>
      </c>
      <c r="K242" s="193" t="s">
        <v>147</v>
      </c>
      <c r="L242" s="40"/>
      <c r="M242" s="198" t="s">
        <v>32</v>
      </c>
      <c r="N242" s="199" t="s">
        <v>48</v>
      </c>
      <c r="O242" s="65"/>
      <c r="P242" s="200">
        <f t="shared" si="61"/>
        <v>0</v>
      </c>
      <c r="Q242" s="200">
        <v>0</v>
      </c>
      <c r="R242" s="200">
        <f t="shared" si="62"/>
        <v>0</v>
      </c>
      <c r="S242" s="200">
        <v>0</v>
      </c>
      <c r="T242" s="201">
        <f t="shared" si="63"/>
        <v>0</v>
      </c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  <c r="AR242" s="202" t="s">
        <v>634</v>
      </c>
      <c r="AT242" s="202" t="s">
        <v>143</v>
      </c>
      <c r="AU242" s="202" t="s">
        <v>84</v>
      </c>
      <c r="AY242" s="17" t="s">
        <v>142</v>
      </c>
      <c r="BE242" s="203">
        <f t="shared" si="64"/>
        <v>0</v>
      </c>
      <c r="BF242" s="203">
        <f t="shared" si="65"/>
        <v>0</v>
      </c>
      <c r="BG242" s="203">
        <f t="shared" si="66"/>
        <v>0</v>
      </c>
      <c r="BH242" s="203">
        <f t="shared" si="67"/>
        <v>0</v>
      </c>
      <c r="BI242" s="203">
        <f t="shared" si="68"/>
        <v>0</v>
      </c>
      <c r="BJ242" s="17" t="s">
        <v>84</v>
      </c>
      <c r="BK242" s="203">
        <f t="shared" si="69"/>
        <v>0</v>
      </c>
      <c r="BL242" s="17" t="s">
        <v>634</v>
      </c>
      <c r="BM242" s="202" t="s">
        <v>663</v>
      </c>
    </row>
    <row r="243" spans="1:65" s="2" customFormat="1" ht="36" customHeight="1">
      <c r="A243" s="35"/>
      <c r="B243" s="36"/>
      <c r="C243" s="191" t="s">
        <v>664</v>
      </c>
      <c r="D243" s="191" t="s">
        <v>143</v>
      </c>
      <c r="E243" s="192" t="s">
        <v>665</v>
      </c>
      <c r="F243" s="193" t="s">
        <v>666</v>
      </c>
      <c r="G243" s="194" t="s">
        <v>146</v>
      </c>
      <c r="H243" s="195">
        <v>4</v>
      </c>
      <c r="I243" s="196"/>
      <c r="J243" s="197">
        <f t="shared" si="60"/>
        <v>0</v>
      </c>
      <c r="K243" s="193" t="s">
        <v>147</v>
      </c>
      <c r="L243" s="40"/>
      <c r="M243" s="198" t="s">
        <v>32</v>
      </c>
      <c r="N243" s="199" t="s">
        <v>48</v>
      </c>
      <c r="O243" s="65"/>
      <c r="P243" s="200">
        <f t="shared" si="61"/>
        <v>0</v>
      </c>
      <c r="Q243" s="200">
        <v>0</v>
      </c>
      <c r="R243" s="200">
        <f t="shared" si="62"/>
        <v>0</v>
      </c>
      <c r="S243" s="200">
        <v>0</v>
      </c>
      <c r="T243" s="201">
        <f t="shared" si="63"/>
        <v>0</v>
      </c>
      <c r="U243" s="35"/>
      <c r="V243" s="35"/>
      <c r="W243" s="35"/>
      <c r="X243" s="35"/>
      <c r="Y243" s="35"/>
      <c r="Z243" s="35"/>
      <c r="AA243" s="35"/>
      <c r="AB243" s="35"/>
      <c r="AC243" s="35"/>
      <c r="AD243" s="35"/>
      <c r="AE243" s="35"/>
      <c r="AR243" s="202" t="s">
        <v>634</v>
      </c>
      <c r="AT243" s="202" t="s">
        <v>143</v>
      </c>
      <c r="AU243" s="202" t="s">
        <v>84</v>
      </c>
      <c r="AY243" s="17" t="s">
        <v>142</v>
      </c>
      <c r="BE243" s="203">
        <f t="shared" si="64"/>
        <v>0</v>
      </c>
      <c r="BF243" s="203">
        <f t="shared" si="65"/>
        <v>0</v>
      </c>
      <c r="BG243" s="203">
        <f t="shared" si="66"/>
        <v>0</v>
      </c>
      <c r="BH243" s="203">
        <f t="shared" si="67"/>
        <v>0</v>
      </c>
      <c r="BI243" s="203">
        <f t="shared" si="68"/>
        <v>0</v>
      </c>
      <c r="BJ243" s="17" t="s">
        <v>84</v>
      </c>
      <c r="BK243" s="203">
        <f t="shared" si="69"/>
        <v>0</v>
      </c>
      <c r="BL243" s="17" t="s">
        <v>634</v>
      </c>
      <c r="BM243" s="202" t="s">
        <v>667</v>
      </c>
    </row>
    <row r="244" spans="1:65" s="2" customFormat="1" ht="48" customHeight="1">
      <c r="A244" s="35"/>
      <c r="B244" s="36"/>
      <c r="C244" s="191" t="s">
        <v>668</v>
      </c>
      <c r="D244" s="191" t="s">
        <v>143</v>
      </c>
      <c r="E244" s="192" t="s">
        <v>669</v>
      </c>
      <c r="F244" s="193" t="s">
        <v>670</v>
      </c>
      <c r="G244" s="194" t="s">
        <v>146</v>
      </c>
      <c r="H244" s="195">
        <v>21</v>
      </c>
      <c r="I244" s="196"/>
      <c r="J244" s="197">
        <f t="shared" si="60"/>
        <v>0</v>
      </c>
      <c r="K244" s="193" t="s">
        <v>147</v>
      </c>
      <c r="L244" s="40"/>
      <c r="M244" s="198" t="s">
        <v>32</v>
      </c>
      <c r="N244" s="199" t="s">
        <v>48</v>
      </c>
      <c r="O244" s="65"/>
      <c r="P244" s="200">
        <f t="shared" si="61"/>
        <v>0</v>
      </c>
      <c r="Q244" s="200">
        <v>0</v>
      </c>
      <c r="R244" s="200">
        <f t="shared" si="62"/>
        <v>0</v>
      </c>
      <c r="S244" s="200">
        <v>0</v>
      </c>
      <c r="T244" s="201">
        <f t="shared" si="63"/>
        <v>0</v>
      </c>
      <c r="U244" s="35"/>
      <c r="V244" s="35"/>
      <c r="W244" s="35"/>
      <c r="X244" s="35"/>
      <c r="Y244" s="35"/>
      <c r="Z244" s="35"/>
      <c r="AA244" s="35"/>
      <c r="AB244" s="35"/>
      <c r="AC244" s="35"/>
      <c r="AD244" s="35"/>
      <c r="AE244" s="35"/>
      <c r="AR244" s="202" t="s">
        <v>634</v>
      </c>
      <c r="AT244" s="202" t="s">
        <v>143</v>
      </c>
      <c r="AU244" s="202" t="s">
        <v>84</v>
      </c>
      <c r="AY244" s="17" t="s">
        <v>142</v>
      </c>
      <c r="BE244" s="203">
        <f t="shared" si="64"/>
        <v>0</v>
      </c>
      <c r="BF244" s="203">
        <f t="shared" si="65"/>
        <v>0</v>
      </c>
      <c r="BG244" s="203">
        <f t="shared" si="66"/>
        <v>0</v>
      </c>
      <c r="BH244" s="203">
        <f t="shared" si="67"/>
        <v>0</v>
      </c>
      <c r="BI244" s="203">
        <f t="shared" si="68"/>
        <v>0</v>
      </c>
      <c r="BJ244" s="17" t="s">
        <v>84</v>
      </c>
      <c r="BK244" s="203">
        <f t="shared" si="69"/>
        <v>0</v>
      </c>
      <c r="BL244" s="17" t="s">
        <v>634</v>
      </c>
      <c r="BM244" s="202" t="s">
        <v>671</v>
      </c>
    </row>
    <row r="245" spans="1:65" s="2" customFormat="1" ht="48" customHeight="1">
      <c r="A245" s="35"/>
      <c r="B245" s="36"/>
      <c r="C245" s="191" t="s">
        <v>672</v>
      </c>
      <c r="D245" s="191" t="s">
        <v>143</v>
      </c>
      <c r="E245" s="192" t="s">
        <v>673</v>
      </c>
      <c r="F245" s="193" t="s">
        <v>674</v>
      </c>
      <c r="G245" s="194" t="s">
        <v>146</v>
      </c>
      <c r="H245" s="195">
        <v>2</v>
      </c>
      <c r="I245" s="196"/>
      <c r="J245" s="197">
        <f t="shared" si="60"/>
        <v>0</v>
      </c>
      <c r="K245" s="193" t="s">
        <v>147</v>
      </c>
      <c r="L245" s="40"/>
      <c r="M245" s="198" t="s">
        <v>32</v>
      </c>
      <c r="N245" s="199" t="s">
        <v>48</v>
      </c>
      <c r="O245" s="65"/>
      <c r="P245" s="200">
        <f t="shared" si="61"/>
        <v>0</v>
      </c>
      <c r="Q245" s="200">
        <v>0</v>
      </c>
      <c r="R245" s="200">
        <f t="shared" si="62"/>
        <v>0</v>
      </c>
      <c r="S245" s="200">
        <v>0</v>
      </c>
      <c r="T245" s="201">
        <f t="shared" si="63"/>
        <v>0</v>
      </c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35"/>
      <c r="AR245" s="202" t="s">
        <v>634</v>
      </c>
      <c r="AT245" s="202" t="s">
        <v>143</v>
      </c>
      <c r="AU245" s="202" t="s">
        <v>84</v>
      </c>
      <c r="AY245" s="17" t="s">
        <v>142</v>
      </c>
      <c r="BE245" s="203">
        <f t="shared" si="64"/>
        <v>0</v>
      </c>
      <c r="BF245" s="203">
        <f t="shared" si="65"/>
        <v>0</v>
      </c>
      <c r="BG245" s="203">
        <f t="shared" si="66"/>
        <v>0</v>
      </c>
      <c r="BH245" s="203">
        <f t="shared" si="67"/>
        <v>0</v>
      </c>
      <c r="BI245" s="203">
        <f t="shared" si="68"/>
        <v>0</v>
      </c>
      <c r="BJ245" s="17" t="s">
        <v>84</v>
      </c>
      <c r="BK245" s="203">
        <f t="shared" si="69"/>
        <v>0</v>
      </c>
      <c r="BL245" s="17" t="s">
        <v>634</v>
      </c>
      <c r="BM245" s="202" t="s">
        <v>675</v>
      </c>
    </row>
    <row r="246" spans="1:65" s="2" customFormat="1" ht="48" customHeight="1">
      <c r="A246" s="35"/>
      <c r="B246" s="36"/>
      <c r="C246" s="191" t="s">
        <v>676</v>
      </c>
      <c r="D246" s="191" t="s">
        <v>143</v>
      </c>
      <c r="E246" s="192" t="s">
        <v>677</v>
      </c>
      <c r="F246" s="193" t="s">
        <v>678</v>
      </c>
      <c r="G246" s="194" t="s">
        <v>146</v>
      </c>
      <c r="H246" s="195">
        <v>4</v>
      </c>
      <c r="I246" s="196"/>
      <c r="J246" s="197">
        <f t="shared" si="60"/>
        <v>0</v>
      </c>
      <c r="K246" s="193" t="s">
        <v>147</v>
      </c>
      <c r="L246" s="40"/>
      <c r="M246" s="198" t="s">
        <v>32</v>
      </c>
      <c r="N246" s="199" t="s">
        <v>48</v>
      </c>
      <c r="O246" s="65"/>
      <c r="P246" s="200">
        <f t="shared" si="61"/>
        <v>0</v>
      </c>
      <c r="Q246" s="200">
        <v>0</v>
      </c>
      <c r="R246" s="200">
        <f t="shared" si="62"/>
        <v>0</v>
      </c>
      <c r="S246" s="200">
        <v>0</v>
      </c>
      <c r="T246" s="201">
        <f t="shared" si="63"/>
        <v>0</v>
      </c>
      <c r="U246" s="35"/>
      <c r="V246" s="35"/>
      <c r="W246" s="35"/>
      <c r="X246" s="35"/>
      <c r="Y246" s="35"/>
      <c r="Z246" s="35"/>
      <c r="AA246" s="35"/>
      <c r="AB246" s="35"/>
      <c r="AC246" s="35"/>
      <c r="AD246" s="35"/>
      <c r="AE246" s="35"/>
      <c r="AR246" s="202" t="s">
        <v>634</v>
      </c>
      <c r="AT246" s="202" t="s">
        <v>143</v>
      </c>
      <c r="AU246" s="202" t="s">
        <v>84</v>
      </c>
      <c r="AY246" s="17" t="s">
        <v>142</v>
      </c>
      <c r="BE246" s="203">
        <f t="shared" si="64"/>
        <v>0</v>
      </c>
      <c r="BF246" s="203">
        <f t="shared" si="65"/>
        <v>0</v>
      </c>
      <c r="BG246" s="203">
        <f t="shared" si="66"/>
        <v>0</v>
      </c>
      <c r="BH246" s="203">
        <f t="shared" si="67"/>
        <v>0</v>
      </c>
      <c r="BI246" s="203">
        <f t="shared" si="68"/>
        <v>0</v>
      </c>
      <c r="BJ246" s="17" t="s">
        <v>84</v>
      </c>
      <c r="BK246" s="203">
        <f t="shared" si="69"/>
        <v>0</v>
      </c>
      <c r="BL246" s="17" t="s">
        <v>634</v>
      </c>
      <c r="BM246" s="202" t="s">
        <v>679</v>
      </c>
    </row>
    <row r="247" spans="1:65" s="2" customFormat="1" ht="24" customHeight="1">
      <c r="A247" s="35"/>
      <c r="B247" s="36"/>
      <c r="C247" s="191" t="s">
        <v>230</v>
      </c>
      <c r="D247" s="191" t="s">
        <v>143</v>
      </c>
      <c r="E247" s="192" t="s">
        <v>680</v>
      </c>
      <c r="F247" s="193" t="s">
        <v>681</v>
      </c>
      <c r="G247" s="194" t="s">
        <v>275</v>
      </c>
      <c r="H247" s="195">
        <v>450</v>
      </c>
      <c r="I247" s="196"/>
      <c r="J247" s="197">
        <f t="shared" si="60"/>
        <v>0</v>
      </c>
      <c r="K247" s="193" t="s">
        <v>147</v>
      </c>
      <c r="L247" s="40"/>
      <c r="M247" s="198" t="s">
        <v>32</v>
      </c>
      <c r="N247" s="199" t="s">
        <v>48</v>
      </c>
      <c r="O247" s="65"/>
      <c r="P247" s="200">
        <f t="shared" si="61"/>
        <v>0</v>
      </c>
      <c r="Q247" s="200">
        <v>0</v>
      </c>
      <c r="R247" s="200">
        <f t="shared" si="62"/>
        <v>0</v>
      </c>
      <c r="S247" s="200">
        <v>0</v>
      </c>
      <c r="T247" s="201">
        <f t="shared" si="63"/>
        <v>0</v>
      </c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R247" s="202" t="s">
        <v>84</v>
      </c>
      <c r="AT247" s="202" t="s">
        <v>143</v>
      </c>
      <c r="AU247" s="202" t="s">
        <v>84</v>
      </c>
      <c r="AY247" s="17" t="s">
        <v>142</v>
      </c>
      <c r="BE247" s="203">
        <f t="shared" si="64"/>
        <v>0</v>
      </c>
      <c r="BF247" s="203">
        <f t="shared" si="65"/>
        <v>0</v>
      </c>
      <c r="BG247" s="203">
        <f t="shared" si="66"/>
        <v>0</v>
      </c>
      <c r="BH247" s="203">
        <f t="shared" si="67"/>
        <v>0</v>
      </c>
      <c r="BI247" s="203">
        <f t="shared" si="68"/>
        <v>0</v>
      </c>
      <c r="BJ247" s="17" t="s">
        <v>84</v>
      </c>
      <c r="BK247" s="203">
        <f t="shared" si="69"/>
        <v>0</v>
      </c>
      <c r="BL247" s="17" t="s">
        <v>84</v>
      </c>
      <c r="BM247" s="202" t="s">
        <v>682</v>
      </c>
    </row>
    <row r="248" spans="1:65" s="2" customFormat="1" ht="24" customHeight="1">
      <c r="A248" s="35"/>
      <c r="B248" s="36"/>
      <c r="C248" s="191" t="s">
        <v>683</v>
      </c>
      <c r="D248" s="191" t="s">
        <v>143</v>
      </c>
      <c r="E248" s="192" t="s">
        <v>684</v>
      </c>
      <c r="F248" s="193" t="s">
        <v>685</v>
      </c>
      <c r="G248" s="194" t="s">
        <v>275</v>
      </c>
      <c r="H248" s="195">
        <v>75</v>
      </c>
      <c r="I248" s="196"/>
      <c r="J248" s="197">
        <f t="shared" si="60"/>
        <v>0</v>
      </c>
      <c r="K248" s="193" t="s">
        <v>147</v>
      </c>
      <c r="L248" s="40"/>
      <c r="M248" s="198" t="s">
        <v>32</v>
      </c>
      <c r="N248" s="199" t="s">
        <v>48</v>
      </c>
      <c r="O248" s="65"/>
      <c r="P248" s="200">
        <f t="shared" si="61"/>
        <v>0</v>
      </c>
      <c r="Q248" s="200">
        <v>0</v>
      </c>
      <c r="R248" s="200">
        <f t="shared" si="62"/>
        <v>0</v>
      </c>
      <c r="S248" s="200">
        <v>0</v>
      </c>
      <c r="T248" s="201">
        <f t="shared" si="63"/>
        <v>0</v>
      </c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35"/>
      <c r="AR248" s="202" t="s">
        <v>634</v>
      </c>
      <c r="AT248" s="202" t="s">
        <v>143</v>
      </c>
      <c r="AU248" s="202" t="s">
        <v>84</v>
      </c>
      <c r="AY248" s="17" t="s">
        <v>142</v>
      </c>
      <c r="BE248" s="203">
        <f t="shared" si="64"/>
        <v>0</v>
      </c>
      <c r="BF248" s="203">
        <f t="shared" si="65"/>
        <v>0</v>
      </c>
      <c r="BG248" s="203">
        <f t="shared" si="66"/>
        <v>0</v>
      </c>
      <c r="BH248" s="203">
        <f t="shared" si="67"/>
        <v>0</v>
      </c>
      <c r="BI248" s="203">
        <f t="shared" si="68"/>
        <v>0</v>
      </c>
      <c r="BJ248" s="17" t="s">
        <v>84</v>
      </c>
      <c r="BK248" s="203">
        <f t="shared" si="69"/>
        <v>0</v>
      </c>
      <c r="BL248" s="17" t="s">
        <v>634</v>
      </c>
      <c r="BM248" s="202" t="s">
        <v>686</v>
      </c>
    </row>
    <row r="249" spans="1:65" s="2" customFormat="1" ht="24" customHeight="1">
      <c r="A249" s="35"/>
      <c r="B249" s="36"/>
      <c r="C249" s="191" t="s">
        <v>687</v>
      </c>
      <c r="D249" s="191" t="s">
        <v>143</v>
      </c>
      <c r="E249" s="192" t="s">
        <v>688</v>
      </c>
      <c r="F249" s="193" t="s">
        <v>689</v>
      </c>
      <c r="G249" s="194" t="s">
        <v>690</v>
      </c>
      <c r="H249" s="195">
        <v>700</v>
      </c>
      <c r="I249" s="196"/>
      <c r="J249" s="197">
        <f t="shared" si="60"/>
        <v>0</v>
      </c>
      <c r="K249" s="193" t="s">
        <v>147</v>
      </c>
      <c r="L249" s="40"/>
      <c r="M249" s="198" t="s">
        <v>32</v>
      </c>
      <c r="N249" s="199" t="s">
        <v>48</v>
      </c>
      <c r="O249" s="65"/>
      <c r="P249" s="200">
        <f t="shared" si="61"/>
        <v>0</v>
      </c>
      <c r="Q249" s="200">
        <v>0</v>
      </c>
      <c r="R249" s="200">
        <f t="shared" si="62"/>
        <v>0</v>
      </c>
      <c r="S249" s="200">
        <v>0</v>
      </c>
      <c r="T249" s="201">
        <f t="shared" si="63"/>
        <v>0</v>
      </c>
      <c r="U249" s="35"/>
      <c r="V249" s="35"/>
      <c r="W249" s="35"/>
      <c r="X249" s="35"/>
      <c r="Y249" s="35"/>
      <c r="Z249" s="35"/>
      <c r="AA249" s="35"/>
      <c r="AB249" s="35"/>
      <c r="AC249" s="35"/>
      <c r="AD249" s="35"/>
      <c r="AE249" s="35"/>
      <c r="AR249" s="202" t="s">
        <v>634</v>
      </c>
      <c r="AT249" s="202" t="s">
        <v>143</v>
      </c>
      <c r="AU249" s="202" t="s">
        <v>84</v>
      </c>
      <c r="AY249" s="17" t="s">
        <v>142</v>
      </c>
      <c r="BE249" s="203">
        <f t="shared" si="64"/>
        <v>0</v>
      </c>
      <c r="BF249" s="203">
        <f t="shared" si="65"/>
        <v>0</v>
      </c>
      <c r="BG249" s="203">
        <f t="shared" si="66"/>
        <v>0</v>
      </c>
      <c r="BH249" s="203">
        <f t="shared" si="67"/>
        <v>0</v>
      </c>
      <c r="BI249" s="203">
        <f t="shared" si="68"/>
        <v>0</v>
      </c>
      <c r="BJ249" s="17" t="s">
        <v>84</v>
      </c>
      <c r="BK249" s="203">
        <f t="shared" si="69"/>
        <v>0</v>
      </c>
      <c r="BL249" s="17" t="s">
        <v>634</v>
      </c>
      <c r="BM249" s="202" t="s">
        <v>691</v>
      </c>
    </row>
    <row r="250" spans="1:65" s="2" customFormat="1" ht="24" customHeight="1">
      <c r="A250" s="35"/>
      <c r="B250" s="36"/>
      <c r="C250" s="208" t="s">
        <v>692</v>
      </c>
      <c r="D250" s="208" t="s">
        <v>214</v>
      </c>
      <c r="E250" s="209" t="s">
        <v>693</v>
      </c>
      <c r="F250" s="210" t="s">
        <v>605</v>
      </c>
      <c r="G250" s="211" t="s">
        <v>275</v>
      </c>
      <c r="H250" s="212">
        <v>400</v>
      </c>
      <c r="I250" s="213"/>
      <c r="J250" s="214">
        <f t="shared" si="60"/>
        <v>0</v>
      </c>
      <c r="K250" s="210" t="s">
        <v>147</v>
      </c>
      <c r="L250" s="215"/>
      <c r="M250" s="216" t="s">
        <v>32</v>
      </c>
      <c r="N250" s="217" t="s">
        <v>48</v>
      </c>
      <c r="O250" s="65"/>
      <c r="P250" s="200">
        <f t="shared" si="61"/>
        <v>0</v>
      </c>
      <c r="Q250" s="200">
        <v>0</v>
      </c>
      <c r="R250" s="200">
        <f t="shared" si="62"/>
        <v>0</v>
      </c>
      <c r="S250" s="200">
        <v>0</v>
      </c>
      <c r="T250" s="201">
        <f t="shared" si="63"/>
        <v>0</v>
      </c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35"/>
      <c r="AR250" s="202" t="s">
        <v>217</v>
      </c>
      <c r="AT250" s="202" t="s">
        <v>214</v>
      </c>
      <c r="AU250" s="202" t="s">
        <v>84</v>
      </c>
      <c r="AY250" s="17" t="s">
        <v>142</v>
      </c>
      <c r="BE250" s="203">
        <f t="shared" si="64"/>
        <v>0</v>
      </c>
      <c r="BF250" s="203">
        <f t="shared" si="65"/>
        <v>0</v>
      </c>
      <c r="BG250" s="203">
        <f t="shared" si="66"/>
        <v>0</v>
      </c>
      <c r="BH250" s="203">
        <f t="shared" si="67"/>
        <v>0</v>
      </c>
      <c r="BI250" s="203">
        <f t="shared" si="68"/>
        <v>0</v>
      </c>
      <c r="BJ250" s="17" t="s">
        <v>84</v>
      </c>
      <c r="BK250" s="203">
        <f t="shared" si="69"/>
        <v>0</v>
      </c>
      <c r="BL250" s="17" t="s">
        <v>218</v>
      </c>
      <c r="BM250" s="202" t="s">
        <v>694</v>
      </c>
    </row>
    <row r="251" spans="1:65" s="2" customFormat="1" ht="24" customHeight="1">
      <c r="A251" s="35"/>
      <c r="B251" s="36"/>
      <c r="C251" s="208" t="s">
        <v>695</v>
      </c>
      <c r="D251" s="208" t="s">
        <v>214</v>
      </c>
      <c r="E251" s="209" t="s">
        <v>696</v>
      </c>
      <c r="F251" s="210" t="s">
        <v>697</v>
      </c>
      <c r="G251" s="211" t="s">
        <v>275</v>
      </c>
      <c r="H251" s="212">
        <v>250</v>
      </c>
      <c r="I251" s="213"/>
      <c r="J251" s="214">
        <f t="shared" si="60"/>
        <v>0</v>
      </c>
      <c r="K251" s="210" t="s">
        <v>147</v>
      </c>
      <c r="L251" s="215"/>
      <c r="M251" s="216" t="s">
        <v>32</v>
      </c>
      <c r="N251" s="217" t="s">
        <v>48</v>
      </c>
      <c r="O251" s="65"/>
      <c r="P251" s="200">
        <f t="shared" si="61"/>
        <v>0</v>
      </c>
      <c r="Q251" s="200">
        <v>0</v>
      </c>
      <c r="R251" s="200">
        <f t="shared" si="62"/>
        <v>0</v>
      </c>
      <c r="S251" s="200">
        <v>0</v>
      </c>
      <c r="T251" s="201">
        <f t="shared" si="63"/>
        <v>0</v>
      </c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  <c r="AE251" s="35"/>
      <c r="AR251" s="202" t="s">
        <v>217</v>
      </c>
      <c r="AT251" s="202" t="s">
        <v>214</v>
      </c>
      <c r="AU251" s="202" t="s">
        <v>84</v>
      </c>
      <c r="AY251" s="17" t="s">
        <v>142</v>
      </c>
      <c r="BE251" s="203">
        <f t="shared" si="64"/>
        <v>0</v>
      </c>
      <c r="BF251" s="203">
        <f t="shared" si="65"/>
        <v>0</v>
      </c>
      <c r="BG251" s="203">
        <f t="shared" si="66"/>
        <v>0</v>
      </c>
      <c r="BH251" s="203">
        <f t="shared" si="67"/>
        <v>0</v>
      </c>
      <c r="BI251" s="203">
        <f t="shared" si="68"/>
        <v>0</v>
      </c>
      <c r="BJ251" s="17" t="s">
        <v>84</v>
      </c>
      <c r="BK251" s="203">
        <f t="shared" si="69"/>
        <v>0</v>
      </c>
      <c r="BL251" s="17" t="s">
        <v>218</v>
      </c>
      <c r="BM251" s="202" t="s">
        <v>698</v>
      </c>
    </row>
    <row r="252" spans="1:65" s="2" customFormat="1" ht="24" customHeight="1">
      <c r="A252" s="35"/>
      <c r="B252" s="36"/>
      <c r="C252" s="208" t="s">
        <v>699</v>
      </c>
      <c r="D252" s="208" t="s">
        <v>214</v>
      </c>
      <c r="E252" s="209" t="s">
        <v>700</v>
      </c>
      <c r="F252" s="210" t="s">
        <v>701</v>
      </c>
      <c r="G252" s="211" t="s">
        <v>275</v>
      </c>
      <c r="H252" s="212">
        <v>500</v>
      </c>
      <c r="I252" s="213"/>
      <c r="J252" s="214">
        <f t="shared" si="60"/>
        <v>0</v>
      </c>
      <c r="K252" s="210" t="s">
        <v>147</v>
      </c>
      <c r="L252" s="215"/>
      <c r="M252" s="216" t="s">
        <v>32</v>
      </c>
      <c r="N252" s="217" t="s">
        <v>48</v>
      </c>
      <c r="O252" s="65"/>
      <c r="P252" s="200">
        <f t="shared" si="61"/>
        <v>0</v>
      </c>
      <c r="Q252" s="200">
        <v>0</v>
      </c>
      <c r="R252" s="200">
        <f t="shared" si="62"/>
        <v>0</v>
      </c>
      <c r="S252" s="200">
        <v>0</v>
      </c>
      <c r="T252" s="201">
        <f t="shared" si="63"/>
        <v>0</v>
      </c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R252" s="202" t="s">
        <v>217</v>
      </c>
      <c r="AT252" s="202" t="s">
        <v>214</v>
      </c>
      <c r="AU252" s="202" t="s">
        <v>84</v>
      </c>
      <c r="AY252" s="17" t="s">
        <v>142</v>
      </c>
      <c r="BE252" s="203">
        <f t="shared" si="64"/>
        <v>0</v>
      </c>
      <c r="BF252" s="203">
        <f t="shared" si="65"/>
        <v>0</v>
      </c>
      <c r="BG252" s="203">
        <f t="shared" si="66"/>
        <v>0</v>
      </c>
      <c r="BH252" s="203">
        <f t="shared" si="67"/>
        <v>0</v>
      </c>
      <c r="BI252" s="203">
        <f t="shared" si="68"/>
        <v>0</v>
      </c>
      <c r="BJ252" s="17" t="s">
        <v>84</v>
      </c>
      <c r="BK252" s="203">
        <f t="shared" si="69"/>
        <v>0</v>
      </c>
      <c r="BL252" s="17" t="s">
        <v>218</v>
      </c>
      <c r="BM252" s="202" t="s">
        <v>702</v>
      </c>
    </row>
    <row r="253" spans="1:65" s="2" customFormat="1" ht="24" customHeight="1">
      <c r="A253" s="35"/>
      <c r="B253" s="36"/>
      <c r="C253" s="208" t="s">
        <v>703</v>
      </c>
      <c r="D253" s="208" t="s">
        <v>214</v>
      </c>
      <c r="E253" s="209" t="s">
        <v>704</v>
      </c>
      <c r="F253" s="210" t="s">
        <v>705</v>
      </c>
      <c r="G253" s="211" t="s">
        <v>275</v>
      </c>
      <c r="H253" s="212">
        <v>44</v>
      </c>
      <c r="I253" s="213"/>
      <c r="J253" s="214">
        <f t="shared" si="60"/>
        <v>0</v>
      </c>
      <c r="K253" s="210" t="s">
        <v>147</v>
      </c>
      <c r="L253" s="215"/>
      <c r="M253" s="216" t="s">
        <v>32</v>
      </c>
      <c r="N253" s="217" t="s">
        <v>48</v>
      </c>
      <c r="O253" s="65"/>
      <c r="P253" s="200">
        <f t="shared" si="61"/>
        <v>0</v>
      </c>
      <c r="Q253" s="200">
        <v>0</v>
      </c>
      <c r="R253" s="200">
        <f t="shared" si="62"/>
        <v>0</v>
      </c>
      <c r="S253" s="200">
        <v>0</v>
      </c>
      <c r="T253" s="201">
        <f t="shared" si="63"/>
        <v>0</v>
      </c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  <c r="AE253" s="35"/>
      <c r="AR253" s="202" t="s">
        <v>217</v>
      </c>
      <c r="AT253" s="202" t="s">
        <v>214</v>
      </c>
      <c r="AU253" s="202" t="s">
        <v>84</v>
      </c>
      <c r="AY253" s="17" t="s">
        <v>142</v>
      </c>
      <c r="BE253" s="203">
        <f t="shared" si="64"/>
        <v>0</v>
      </c>
      <c r="BF253" s="203">
        <f t="shared" si="65"/>
        <v>0</v>
      </c>
      <c r="BG253" s="203">
        <f t="shared" si="66"/>
        <v>0</v>
      </c>
      <c r="BH253" s="203">
        <f t="shared" si="67"/>
        <v>0</v>
      </c>
      <c r="BI253" s="203">
        <f t="shared" si="68"/>
        <v>0</v>
      </c>
      <c r="BJ253" s="17" t="s">
        <v>84</v>
      </c>
      <c r="BK253" s="203">
        <f t="shared" si="69"/>
        <v>0</v>
      </c>
      <c r="BL253" s="17" t="s">
        <v>218</v>
      </c>
      <c r="BM253" s="202" t="s">
        <v>706</v>
      </c>
    </row>
    <row r="254" spans="1:65" s="2" customFormat="1" ht="24" customHeight="1">
      <c r="A254" s="35"/>
      <c r="B254" s="36"/>
      <c r="C254" s="208" t="s">
        <v>707</v>
      </c>
      <c r="D254" s="208" t="s">
        <v>214</v>
      </c>
      <c r="E254" s="209" t="s">
        <v>708</v>
      </c>
      <c r="F254" s="210" t="s">
        <v>709</v>
      </c>
      <c r="G254" s="211" t="s">
        <v>275</v>
      </c>
      <c r="H254" s="212">
        <v>450</v>
      </c>
      <c r="I254" s="213"/>
      <c r="J254" s="214">
        <f t="shared" si="60"/>
        <v>0</v>
      </c>
      <c r="K254" s="210" t="s">
        <v>147</v>
      </c>
      <c r="L254" s="215"/>
      <c r="M254" s="216" t="s">
        <v>32</v>
      </c>
      <c r="N254" s="217" t="s">
        <v>48</v>
      </c>
      <c r="O254" s="65"/>
      <c r="P254" s="200">
        <f t="shared" si="61"/>
        <v>0</v>
      </c>
      <c r="Q254" s="200">
        <v>0</v>
      </c>
      <c r="R254" s="200">
        <f t="shared" si="62"/>
        <v>0</v>
      </c>
      <c r="S254" s="200">
        <v>0</v>
      </c>
      <c r="T254" s="201">
        <f t="shared" si="63"/>
        <v>0</v>
      </c>
      <c r="U254" s="35"/>
      <c r="V254" s="35"/>
      <c r="W254" s="35"/>
      <c r="X254" s="35"/>
      <c r="Y254" s="35"/>
      <c r="Z254" s="35"/>
      <c r="AA254" s="35"/>
      <c r="AB254" s="35"/>
      <c r="AC254" s="35"/>
      <c r="AD254" s="35"/>
      <c r="AE254" s="35"/>
      <c r="AR254" s="202" t="s">
        <v>217</v>
      </c>
      <c r="AT254" s="202" t="s">
        <v>214</v>
      </c>
      <c r="AU254" s="202" t="s">
        <v>84</v>
      </c>
      <c r="AY254" s="17" t="s">
        <v>142</v>
      </c>
      <c r="BE254" s="203">
        <f t="shared" si="64"/>
        <v>0</v>
      </c>
      <c r="BF254" s="203">
        <f t="shared" si="65"/>
        <v>0</v>
      </c>
      <c r="BG254" s="203">
        <f t="shared" si="66"/>
        <v>0</v>
      </c>
      <c r="BH254" s="203">
        <f t="shared" si="67"/>
        <v>0</v>
      </c>
      <c r="BI254" s="203">
        <f t="shared" si="68"/>
        <v>0</v>
      </c>
      <c r="BJ254" s="17" t="s">
        <v>84</v>
      </c>
      <c r="BK254" s="203">
        <f t="shared" si="69"/>
        <v>0</v>
      </c>
      <c r="BL254" s="17" t="s">
        <v>218</v>
      </c>
      <c r="BM254" s="202" t="s">
        <v>710</v>
      </c>
    </row>
    <row r="255" spans="1:65" s="2" customFormat="1" ht="24" customHeight="1">
      <c r="A255" s="35"/>
      <c r="B255" s="36"/>
      <c r="C255" s="208" t="s">
        <v>711</v>
      </c>
      <c r="D255" s="208" t="s">
        <v>214</v>
      </c>
      <c r="E255" s="209" t="s">
        <v>712</v>
      </c>
      <c r="F255" s="210" t="s">
        <v>713</v>
      </c>
      <c r="G255" s="211" t="s">
        <v>275</v>
      </c>
      <c r="H255" s="212">
        <v>100</v>
      </c>
      <c r="I255" s="213"/>
      <c r="J255" s="214">
        <f t="shared" si="60"/>
        <v>0</v>
      </c>
      <c r="K255" s="210" t="s">
        <v>147</v>
      </c>
      <c r="L255" s="215"/>
      <c r="M255" s="216" t="s">
        <v>32</v>
      </c>
      <c r="N255" s="217" t="s">
        <v>48</v>
      </c>
      <c r="O255" s="65"/>
      <c r="P255" s="200">
        <f t="shared" si="61"/>
        <v>0</v>
      </c>
      <c r="Q255" s="200">
        <v>0</v>
      </c>
      <c r="R255" s="200">
        <f t="shared" si="62"/>
        <v>0</v>
      </c>
      <c r="S255" s="200">
        <v>0</v>
      </c>
      <c r="T255" s="201">
        <f t="shared" si="63"/>
        <v>0</v>
      </c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35"/>
      <c r="AR255" s="202" t="s">
        <v>217</v>
      </c>
      <c r="AT255" s="202" t="s">
        <v>214</v>
      </c>
      <c r="AU255" s="202" t="s">
        <v>84</v>
      </c>
      <c r="AY255" s="17" t="s">
        <v>142</v>
      </c>
      <c r="BE255" s="203">
        <f t="shared" si="64"/>
        <v>0</v>
      </c>
      <c r="BF255" s="203">
        <f t="shared" si="65"/>
        <v>0</v>
      </c>
      <c r="BG255" s="203">
        <f t="shared" si="66"/>
        <v>0</v>
      </c>
      <c r="BH255" s="203">
        <f t="shared" si="67"/>
        <v>0</v>
      </c>
      <c r="BI255" s="203">
        <f t="shared" si="68"/>
        <v>0</v>
      </c>
      <c r="BJ255" s="17" t="s">
        <v>84</v>
      </c>
      <c r="BK255" s="203">
        <f t="shared" si="69"/>
        <v>0</v>
      </c>
      <c r="BL255" s="17" t="s">
        <v>218</v>
      </c>
      <c r="BM255" s="202" t="s">
        <v>714</v>
      </c>
    </row>
    <row r="256" spans="1:65" s="12" customFormat="1" ht="25.9" customHeight="1">
      <c r="B256" s="177"/>
      <c r="C256" s="178"/>
      <c r="D256" s="179" t="s">
        <v>76</v>
      </c>
      <c r="E256" s="180" t="s">
        <v>715</v>
      </c>
      <c r="F256" s="180" t="s">
        <v>716</v>
      </c>
      <c r="G256" s="178"/>
      <c r="H256" s="178"/>
      <c r="I256" s="181"/>
      <c r="J256" s="182">
        <f>BK256</f>
        <v>0</v>
      </c>
      <c r="K256" s="178"/>
      <c r="L256" s="183"/>
      <c r="M256" s="184"/>
      <c r="N256" s="185"/>
      <c r="O256" s="185"/>
      <c r="P256" s="186">
        <f>SUM(P257:P280)</f>
        <v>0</v>
      </c>
      <c r="Q256" s="185"/>
      <c r="R256" s="186">
        <f>SUM(R257:R280)</f>
        <v>0</v>
      </c>
      <c r="S256" s="185"/>
      <c r="T256" s="187">
        <f>SUM(T257:T280)</f>
        <v>0</v>
      </c>
      <c r="AR256" s="188" t="s">
        <v>84</v>
      </c>
      <c r="AT256" s="189" t="s">
        <v>76</v>
      </c>
      <c r="AU256" s="189" t="s">
        <v>77</v>
      </c>
      <c r="AY256" s="188" t="s">
        <v>142</v>
      </c>
      <c r="BK256" s="190">
        <f>SUM(BK257:BK280)</f>
        <v>0</v>
      </c>
    </row>
    <row r="257" spans="1:65" s="2" customFormat="1" ht="24" customHeight="1">
      <c r="A257" s="35"/>
      <c r="B257" s="36"/>
      <c r="C257" s="208" t="s">
        <v>717</v>
      </c>
      <c r="D257" s="208" t="s">
        <v>214</v>
      </c>
      <c r="E257" s="209" t="s">
        <v>718</v>
      </c>
      <c r="F257" s="210" t="s">
        <v>719</v>
      </c>
      <c r="G257" s="211" t="s">
        <v>146</v>
      </c>
      <c r="H257" s="212">
        <v>6</v>
      </c>
      <c r="I257" s="213"/>
      <c r="J257" s="214">
        <f t="shared" ref="J257:J280" si="70">ROUND(I257*H257,2)</f>
        <v>0</v>
      </c>
      <c r="K257" s="210" t="s">
        <v>147</v>
      </c>
      <c r="L257" s="215"/>
      <c r="M257" s="216" t="s">
        <v>32</v>
      </c>
      <c r="N257" s="217" t="s">
        <v>48</v>
      </c>
      <c r="O257" s="65"/>
      <c r="P257" s="200">
        <f t="shared" ref="P257:P280" si="71">O257*H257</f>
        <v>0</v>
      </c>
      <c r="Q257" s="200">
        <v>0</v>
      </c>
      <c r="R257" s="200">
        <f t="shared" ref="R257:R280" si="72">Q257*H257</f>
        <v>0</v>
      </c>
      <c r="S257" s="200">
        <v>0</v>
      </c>
      <c r="T257" s="201">
        <f t="shared" ref="T257:T280" si="73">S257*H257</f>
        <v>0</v>
      </c>
      <c r="U257" s="35"/>
      <c r="V257" s="35"/>
      <c r="W257" s="35"/>
      <c r="X257" s="35"/>
      <c r="Y257" s="35"/>
      <c r="Z257" s="35"/>
      <c r="AA257" s="35"/>
      <c r="AB257" s="35"/>
      <c r="AC257" s="35"/>
      <c r="AD257" s="35"/>
      <c r="AE257" s="35"/>
      <c r="AR257" s="202" t="s">
        <v>230</v>
      </c>
      <c r="AT257" s="202" t="s">
        <v>214</v>
      </c>
      <c r="AU257" s="202" t="s">
        <v>84</v>
      </c>
      <c r="AY257" s="17" t="s">
        <v>142</v>
      </c>
      <c r="BE257" s="203">
        <f t="shared" ref="BE257:BE280" si="74">IF(N257="základní",J257,0)</f>
        <v>0</v>
      </c>
      <c r="BF257" s="203">
        <f t="shared" ref="BF257:BF280" si="75">IF(N257="snížená",J257,0)</f>
        <v>0</v>
      </c>
      <c r="BG257" s="203">
        <f t="shared" ref="BG257:BG280" si="76">IF(N257="zákl. přenesená",J257,0)</f>
        <v>0</v>
      </c>
      <c r="BH257" s="203">
        <f t="shared" ref="BH257:BH280" si="77">IF(N257="sníž. přenesená",J257,0)</f>
        <v>0</v>
      </c>
      <c r="BI257" s="203">
        <f t="shared" ref="BI257:BI280" si="78">IF(N257="nulová",J257,0)</f>
        <v>0</v>
      </c>
      <c r="BJ257" s="17" t="s">
        <v>84</v>
      </c>
      <c r="BK257" s="203">
        <f t="shared" ref="BK257:BK280" si="79">ROUND(I257*H257,2)</f>
        <v>0</v>
      </c>
      <c r="BL257" s="17" t="s">
        <v>230</v>
      </c>
      <c r="BM257" s="202" t="s">
        <v>720</v>
      </c>
    </row>
    <row r="258" spans="1:65" s="2" customFormat="1" ht="36" customHeight="1">
      <c r="A258" s="35"/>
      <c r="B258" s="36"/>
      <c r="C258" s="191" t="s">
        <v>721</v>
      </c>
      <c r="D258" s="191" t="s">
        <v>143</v>
      </c>
      <c r="E258" s="192" t="s">
        <v>722</v>
      </c>
      <c r="F258" s="193" t="s">
        <v>723</v>
      </c>
      <c r="G258" s="194" t="s">
        <v>146</v>
      </c>
      <c r="H258" s="195">
        <v>1</v>
      </c>
      <c r="I258" s="196"/>
      <c r="J258" s="197">
        <f t="shared" si="70"/>
        <v>0</v>
      </c>
      <c r="K258" s="193" t="s">
        <v>147</v>
      </c>
      <c r="L258" s="40"/>
      <c r="M258" s="198" t="s">
        <v>32</v>
      </c>
      <c r="N258" s="199" t="s">
        <v>48</v>
      </c>
      <c r="O258" s="65"/>
      <c r="P258" s="200">
        <f t="shared" si="71"/>
        <v>0</v>
      </c>
      <c r="Q258" s="200">
        <v>0</v>
      </c>
      <c r="R258" s="200">
        <f t="shared" si="72"/>
        <v>0</v>
      </c>
      <c r="S258" s="200">
        <v>0</v>
      </c>
      <c r="T258" s="201">
        <f t="shared" si="73"/>
        <v>0</v>
      </c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35"/>
      <c r="AR258" s="202" t="s">
        <v>634</v>
      </c>
      <c r="AT258" s="202" t="s">
        <v>143</v>
      </c>
      <c r="AU258" s="202" t="s">
        <v>84</v>
      </c>
      <c r="AY258" s="17" t="s">
        <v>142</v>
      </c>
      <c r="BE258" s="203">
        <f t="shared" si="74"/>
        <v>0</v>
      </c>
      <c r="BF258" s="203">
        <f t="shared" si="75"/>
        <v>0</v>
      </c>
      <c r="BG258" s="203">
        <f t="shared" si="76"/>
        <v>0</v>
      </c>
      <c r="BH258" s="203">
        <f t="shared" si="77"/>
        <v>0</v>
      </c>
      <c r="BI258" s="203">
        <f t="shared" si="78"/>
        <v>0</v>
      </c>
      <c r="BJ258" s="17" t="s">
        <v>84</v>
      </c>
      <c r="BK258" s="203">
        <f t="shared" si="79"/>
        <v>0</v>
      </c>
      <c r="BL258" s="17" t="s">
        <v>634</v>
      </c>
      <c r="BM258" s="202" t="s">
        <v>724</v>
      </c>
    </row>
    <row r="259" spans="1:65" s="2" customFormat="1" ht="24" customHeight="1">
      <c r="A259" s="35"/>
      <c r="B259" s="36"/>
      <c r="C259" s="208" t="s">
        <v>725</v>
      </c>
      <c r="D259" s="208" t="s">
        <v>214</v>
      </c>
      <c r="E259" s="209" t="s">
        <v>726</v>
      </c>
      <c r="F259" s="210" t="s">
        <v>727</v>
      </c>
      <c r="G259" s="211" t="s">
        <v>146</v>
      </c>
      <c r="H259" s="212">
        <v>3</v>
      </c>
      <c r="I259" s="213"/>
      <c r="J259" s="214">
        <f t="shared" si="70"/>
        <v>0</v>
      </c>
      <c r="K259" s="210" t="s">
        <v>147</v>
      </c>
      <c r="L259" s="215"/>
      <c r="M259" s="216" t="s">
        <v>32</v>
      </c>
      <c r="N259" s="217" t="s">
        <v>48</v>
      </c>
      <c r="O259" s="65"/>
      <c r="P259" s="200">
        <f t="shared" si="71"/>
        <v>0</v>
      </c>
      <c r="Q259" s="200">
        <v>0</v>
      </c>
      <c r="R259" s="200">
        <f t="shared" si="72"/>
        <v>0</v>
      </c>
      <c r="S259" s="200">
        <v>0</v>
      </c>
      <c r="T259" s="201">
        <f t="shared" si="73"/>
        <v>0</v>
      </c>
      <c r="U259" s="35"/>
      <c r="V259" s="35"/>
      <c r="W259" s="35"/>
      <c r="X259" s="35"/>
      <c r="Y259" s="35"/>
      <c r="Z259" s="35"/>
      <c r="AA259" s="35"/>
      <c r="AB259" s="35"/>
      <c r="AC259" s="35"/>
      <c r="AD259" s="35"/>
      <c r="AE259" s="35"/>
      <c r="AR259" s="202" t="s">
        <v>217</v>
      </c>
      <c r="AT259" s="202" t="s">
        <v>214</v>
      </c>
      <c r="AU259" s="202" t="s">
        <v>84</v>
      </c>
      <c r="AY259" s="17" t="s">
        <v>142</v>
      </c>
      <c r="BE259" s="203">
        <f t="shared" si="74"/>
        <v>0</v>
      </c>
      <c r="BF259" s="203">
        <f t="shared" si="75"/>
        <v>0</v>
      </c>
      <c r="BG259" s="203">
        <f t="shared" si="76"/>
        <v>0</v>
      </c>
      <c r="BH259" s="203">
        <f t="shared" si="77"/>
        <v>0</v>
      </c>
      <c r="BI259" s="203">
        <f t="shared" si="78"/>
        <v>0</v>
      </c>
      <c r="BJ259" s="17" t="s">
        <v>84</v>
      </c>
      <c r="BK259" s="203">
        <f t="shared" si="79"/>
        <v>0</v>
      </c>
      <c r="BL259" s="17" t="s">
        <v>218</v>
      </c>
      <c r="BM259" s="202" t="s">
        <v>728</v>
      </c>
    </row>
    <row r="260" spans="1:65" s="2" customFormat="1" ht="24" customHeight="1">
      <c r="A260" s="35"/>
      <c r="B260" s="36"/>
      <c r="C260" s="208" t="s">
        <v>729</v>
      </c>
      <c r="D260" s="208" t="s">
        <v>214</v>
      </c>
      <c r="E260" s="209" t="s">
        <v>730</v>
      </c>
      <c r="F260" s="210" t="s">
        <v>731</v>
      </c>
      <c r="G260" s="211" t="s">
        <v>275</v>
      </c>
      <c r="H260" s="212">
        <v>30</v>
      </c>
      <c r="I260" s="213"/>
      <c r="J260" s="214">
        <f t="shared" si="70"/>
        <v>0</v>
      </c>
      <c r="K260" s="210" t="s">
        <v>147</v>
      </c>
      <c r="L260" s="215"/>
      <c r="M260" s="216" t="s">
        <v>32</v>
      </c>
      <c r="N260" s="217" t="s">
        <v>48</v>
      </c>
      <c r="O260" s="65"/>
      <c r="P260" s="200">
        <f t="shared" si="71"/>
        <v>0</v>
      </c>
      <c r="Q260" s="200">
        <v>0</v>
      </c>
      <c r="R260" s="200">
        <f t="shared" si="72"/>
        <v>0</v>
      </c>
      <c r="S260" s="200">
        <v>0</v>
      </c>
      <c r="T260" s="201">
        <f t="shared" si="73"/>
        <v>0</v>
      </c>
      <c r="U260" s="35"/>
      <c r="V260" s="35"/>
      <c r="W260" s="35"/>
      <c r="X260" s="35"/>
      <c r="Y260" s="35"/>
      <c r="Z260" s="35"/>
      <c r="AA260" s="35"/>
      <c r="AB260" s="35"/>
      <c r="AC260" s="35"/>
      <c r="AD260" s="35"/>
      <c r="AE260" s="35"/>
      <c r="AR260" s="202" t="s">
        <v>217</v>
      </c>
      <c r="AT260" s="202" t="s">
        <v>214</v>
      </c>
      <c r="AU260" s="202" t="s">
        <v>84</v>
      </c>
      <c r="AY260" s="17" t="s">
        <v>142</v>
      </c>
      <c r="BE260" s="203">
        <f t="shared" si="74"/>
        <v>0</v>
      </c>
      <c r="BF260" s="203">
        <f t="shared" si="75"/>
        <v>0</v>
      </c>
      <c r="BG260" s="203">
        <f t="shared" si="76"/>
        <v>0</v>
      </c>
      <c r="BH260" s="203">
        <f t="shared" si="77"/>
        <v>0</v>
      </c>
      <c r="BI260" s="203">
        <f t="shared" si="78"/>
        <v>0</v>
      </c>
      <c r="BJ260" s="17" t="s">
        <v>84</v>
      </c>
      <c r="BK260" s="203">
        <f t="shared" si="79"/>
        <v>0</v>
      </c>
      <c r="BL260" s="17" t="s">
        <v>218</v>
      </c>
      <c r="BM260" s="202" t="s">
        <v>732</v>
      </c>
    </row>
    <row r="261" spans="1:65" s="2" customFormat="1" ht="24" customHeight="1">
      <c r="A261" s="35"/>
      <c r="B261" s="36"/>
      <c r="C261" s="208" t="s">
        <v>733</v>
      </c>
      <c r="D261" s="208" t="s">
        <v>214</v>
      </c>
      <c r="E261" s="209" t="s">
        <v>734</v>
      </c>
      <c r="F261" s="210" t="s">
        <v>735</v>
      </c>
      <c r="G261" s="211" t="s">
        <v>146</v>
      </c>
      <c r="H261" s="212">
        <v>9</v>
      </c>
      <c r="I261" s="213"/>
      <c r="J261" s="214">
        <f t="shared" si="70"/>
        <v>0</v>
      </c>
      <c r="K261" s="210" t="s">
        <v>147</v>
      </c>
      <c r="L261" s="215"/>
      <c r="M261" s="216" t="s">
        <v>32</v>
      </c>
      <c r="N261" s="217" t="s">
        <v>48</v>
      </c>
      <c r="O261" s="65"/>
      <c r="P261" s="200">
        <f t="shared" si="71"/>
        <v>0</v>
      </c>
      <c r="Q261" s="200">
        <v>0</v>
      </c>
      <c r="R261" s="200">
        <f t="shared" si="72"/>
        <v>0</v>
      </c>
      <c r="S261" s="200">
        <v>0</v>
      </c>
      <c r="T261" s="201">
        <f t="shared" si="73"/>
        <v>0</v>
      </c>
      <c r="U261" s="35"/>
      <c r="V261" s="35"/>
      <c r="W261" s="35"/>
      <c r="X261" s="35"/>
      <c r="Y261" s="35"/>
      <c r="Z261" s="35"/>
      <c r="AA261" s="35"/>
      <c r="AB261" s="35"/>
      <c r="AC261" s="35"/>
      <c r="AD261" s="35"/>
      <c r="AE261" s="35"/>
      <c r="AR261" s="202" t="s">
        <v>217</v>
      </c>
      <c r="AT261" s="202" t="s">
        <v>214</v>
      </c>
      <c r="AU261" s="202" t="s">
        <v>84</v>
      </c>
      <c r="AY261" s="17" t="s">
        <v>142</v>
      </c>
      <c r="BE261" s="203">
        <f t="shared" si="74"/>
        <v>0</v>
      </c>
      <c r="BF261" s="203">
        <f t="shared" si="75"/>
        <v>0</v>
      </c>
      <c r="BG261" s="203">
        <f t="shared" si="76"/>
        <v>0</v>
      </c>
      <c r="BH261" s="203">
        <f t="shared" si="77"/>
        <v>0</v>
      </c>
      <c r="BI261" s="203">
        <f t="shared" si="78"/>
        <v>0</v>
      </c>
      <c r="BJ261" s="17" t="s">
        <v>84</v>
      </c>
      <c r="BK261" s="203">
        <f t="shared" si="79"/>
        <v>0</v>
      </c>
      <c r="BL261" s="17" t="s">
        <v>218</v>
      </c>
      <c r="BM261" s="202" t="s">
        <v>736</v>
      </c>
    </row>
    <row r="262" spans="1:65" s="2" customFormat="1" ht="24" customHeight="1">
      <c r="A262" s="35"/>
      <c r="B262" s="36"/>
      <c r="C262" s="208" t="s">
        <v>737</v>
      </c>
      <c r="D262" s="208" t="s">
        <v>214</v>
      </c>
      <c r="E262" s="209" t="s">
        <v>738</v>
      </c>
      <c r="F262" s="210" t="s">
        <v>739</v>
      </c>
      <c r="G262" s="211" t="s">
        <v>146</v>
      </c>
      <c r="H262" s="212">
        <v>3</v>
      </c>
      <c r="I262" s="213"/>
      <c r="J262" s="214">
        <f t="shared" si="70"/>
        <v>0</v>
      </c>
      <c r="K262" s="210" t="s">
        <v>147</v>
      </c>
      <c r="L262" s="215"/>
      <c r="M262" s="216" t="s">
        <v>32</v>
      </c>
      <c r="N262" s="217" t="s">
        <v>48</v>
      </c>
      <c r="O262" s="65"/>
      <c r="P262" s="200">
        <f t="shared" si="71"/>
        <v>0</v>
      </c>
      <c r="Q262" s="200">
        <v>0</v>
      </c>
      <c r="R262" s="200">
        <f t="shared" si="72"/>
        <v>0</v>
      </c>
      <c r="S262" s="200">
        <v>0</v>
      </c>
      <c r="T262" s="201">
        <f t="shared" si="73"/>
        <v>0</v>
      </c>
      <c r="U262" s="35"/>
      <c r="V262" s="35"/>
      <c r="W262" s="35"/>
      <c r="X262" s="35"/>
      <c r="Y262" s="35"/>
      <c r="Z262" s="35"/>
      <c r="AA262" s="35"/>
      <c r="AB262" s="35"/>
      <c r="AC262" s="35"/>
      <c r="AD262" s="35"/>
      <c r="AE262" s="35"/>
      <c r="AR262" s="202" t="s">
        <v>217</v>
      </c>
      <c r="AT262" s="202" t="s">
        <v>214</v>
      </c>
      <c r="AU262" s="202" t="s">
        <v>84</v>
      </c>
      <c r="AY262" s="17" t="s">
        <v>142</v>
      </c>
      <c r="BE262" s="203">
        <f t="shared" si="74"/>
        <v>0</v>
      </c>
      <c r="BF262" s="203">
        <f t="shared" si="75"/>
        <v>0</v>
      </c>
      <c r="BG262" s="203">
        <f t="shared" si="76"/>
        <v>0</v>
      </c>
      <c r="BH262" s="203">
        <f t="shared" si="77"/>
        <v>0</v>
      </c>
      <c r="BI262" s="203">
        <f t="shared" si="78"/>
        <v>0</v>
      </c>
      <c r="BJ262" s="17" t="s">
        <v>84</v>
      </c>
      <c r="BK262" s="203">
        <f t="shared" si="79"/>
        <v>0</v>
      </c>
      <c r="BL262" s="17" t="s">
        <v>218</v>
      </c>
      <c r="BM262" s="202" t="s">
        <v>740</v>
      </c>
    </row>
    <row r="263" spans="1:65" s="2" customFormat="1" ht="24" customHeight="1">
      <c r="A263" s="35"/>
      <c r="B263" s="36"/>
      <c r="C263" s="208" t="s">
        <v>741</v>
      </c>
      <c r="D263" s="208" t="s">
        <v>214</v>
      </c>
      <c r="E263" s="209" t="s">
        <v>742</v>
      </c>
      <c r="F263" s="210" t="s">
        <v>743</v>
      </c>
      <c r="G263" s="211" t="s">
        <v>146</v>
      </c>
      <c r="H263" s="212">
        <v>9</v>
      </c>
      <c r="I263" s="213"/>
      <c r="J263" s="214">
        <f t="shared" si="70"/>
        <v>0</v>
      </c>
      <c r="K263" s="210" t="s">
        <v>147</v>
      </c>
      <c r="L263" s="215"/>
      <c r="M263" s="216" t="s">
        <v>32</v>
      </c>
      <c r="N263" s="217" t="s">
        <v>48</v>
      </c>
      <c r="O263" s="65"/>
      <c r="P263" s="200">
        <f t="shared" si="71"/>
        <v>0</v>
      </c>
      <c r="Q263" s="200">
        <v>0</v>
      </c>
      <c r="R263" s="200">
        <f t="shared" si="72"/>
        <v>0</v>
      </c>
      <c r="S263" s="200">
        <v>0</v>
      </c>
      <c r="T263" s="201">
        <f t="shared" si="73"/>
        <v>0</v>
      </c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R263" s="202" t="s">
        <v>217</v>
      </c>
      <c r="AT263" s="202" t="s">
        <v>214</v>
      </c>
      <c r="AU263" s="202" t="s">
        <v>84</v>
      </c>
      <c r="AY263" s="17" t="s">
        <v>142</v>
      </c>
      <c r="BE263" s="203">
        <f t="shared" si="74"/>
        <v>0</v>
      </c>
      <c r="BF263" s="203">
        <f t="shared" si="75"/>
        <v>0</v>
      </c>
      <c r="BG263" s="203">
        <f t="shared" si="76"/>
        <v>0</v>
      </c>
      <c r="BH263" s="203">
        <f t="shared" si="77"/>
        <v>0</v>
      </c>
      <c r="BI263" s="203">
        <f t="shared" si="78"/>
        <v>0</v>
      </c>
      <c r="BJ263" s="17" t="s">
        <v>84</v>
      </c>
      <c r="BK263" s="203">
        <f t="shared" si="79"/>
        <v>0</v>
      </c>
      <c r="BL263" s="17" t="s">
        <v>218</v>
      </c>
      <c r="BM263" s="202" t="s">
        <v>744</v>
      </c>
    </row>
    <row r="264" spans="1:65" s="2" customFormat="1" ht="36" customHeight="1">
      <c r="A264" s="35"/>
      <c r="B264" s="36"/>
      <c r="C264" s="208" t="s">
        <v>745</v>
      </c>
      <c r="D264" s="208" t="s">
        <v>214</v>
      </c>
      <c r="E264" s="209" t="s">
        <v>746</v>
      </c>
      <c r="F264" s="210" t="s">
        <v>747</v>
      </c>
      <c r="G264" s="211" t="s">
        <v>146</v>
      </c>
      <c r="H264" s="212">
        <v>3</v>
      </c>
      <c r="I264" s="213"/>
      <c r="J264" s="214">
        <f t="shared" si="70"/>
        <v>0</v>
      </c>
      <c r="K264" s="210" t="s">
        <v>147</v>
      </c>
      <c r="L264" s="215"/>
      <c r="M264" s="216" t="s">
        <v>32</v>
      </c>
      <c r="N264" s="217" t="s">
        <v>48</v>
      </c>
      <c r="O264" s="65"/>
      <c r="P264" s="200">
        <f t="shared" si="71"/>
        <v>0</v>
      </c>
      <c r="Q264" s="200">
        <v>0</v>
      </c>
      <c r="R264" s="200">
        <f t="shared" si="72"/>
        <v>0</v>
      </c>
      <c r="S264" s="200">
        <v>0</v>
      </c>
      <c r="T264" s="201">
        <f t="shared" si="73"/>
        <v>0</v>
      </c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R264" s="202" t="s">
        <v>217</v>
      </c>
      <c r="AT264" s="202" t="s">
        <v>214</v>
      </c>
      <c r="AU264" s="202" t="s">
        <v>84</v>
      </c>
      <c r="AY264" s="17" t="s">
        <v>142</v>
      </c>
      <c r="BE264" s="203">
        <f t="shared" si="74"/>
        <v>0</v>
      </c>
      <c r="BF264" s="203">
        <f t="shared" si="75"/>
        <v>0</v>
      </c>
      <c r="BG264" s="203">
        <f t="shared" si="76"/>
        <v>0</v>
      </c>
      <c r="BH264" s="203">
        <f t="shared" si="77"/>
        <v>0</v>
      </c>
      <c r="BI264" s="203">
        <f t="shared" si="78"/>
        <v>0</v>
      </c>
      <c r="BJ264" s="17" t="s">
        <v>84</v>
      </c>
      <c r="BK264" s="203">
        <f t="shared" si="79"/>
        <v>0</v>
      </c>
      <c r="BL264" s="17" t="s">
        <v>218</v>
      </c>
      <c r="BM264" s="202" t="s">
        <v>748</v>
      </c>
    </row>
    <row r="265" spans="1:65" s="2" customFormat="1" ht="24" customHeight="1">
      <c r="A265" s="35"/>
      <c r="B265" s="36"/>
      <c r="C265" s="208" t="s">
        <v>749</v>
      </c>
      <c r="D265" s="208" t="s">
        <v>214</v>
      </c>
      <c r="E265" s="209" t="s">
        <v>750</v>
      </c>
      <c r="F265" s="210" t="s">
        <v>751</v>
      </c>
      <c r="G265" s="211" t="s">
        <v>146</v>
      </c>
      <c r="H265" s="212">
        <v>20</v>
      </c>
      <c r="I265" s="213"/>
      <c r="J265" s="214">
        <f t="shared" si="70"/>
        <v>0</v>
      </c>
      <c r="K265" s="210" t="s">
        <v>147</v>
      </c>
      <c r="L265" s="215"/>
      <c r="M265" s="216" t="s">
        <v>32</v>
      </c>
      <c r="N265" s="217" t="s">
        <v>48</v>
      </c>
      <c r="O265" s="65"/>
      <c r="P265" s="200">
        <f t="shared" si="71"/>
        <v>0</v>
      </c>
      <c r="Q265" s="200">
        <v>0</v>
      </c>
      <c r="R265" s="200">
        <f t="shared" si="72"/>
        <v>0</v>
      </c>
      <c r="S265" s="200">
        <v>0</v>
      </c>
      <c r="T265" s="201">
        <f t="shared" si="73"/>
        <v>0</v>
      </c>
      <c r="U265" s="35"/>
      <c r="V265" s="35"/>
      <c r="W265" s="35"/>
      <c r="X265" s="35"/>
      <c r="Y265" s="35"/>
      <c r="Z265" s="35"/>
      <c r="AA265" s="35"/>
      <c r="AB265" s="35"/>
      <c r="AC265" s="35"/>
      <c r="AD265" s="35"/>
      <c r="AE265" s="35"/>
      <c r="AR265" s="202" t="s">
        <v>217</v>
      </c>
      <c r="AT265" s="202" t="s">
        <v>214</v>
      </c>
      <c r="AU265" s="202" t="s">
        <v>84</v>
      </c>
      <c r="AY265" s="17" t="s">
        <v>142</v>
      </c>
      <c r="BE265" s="203">
        <f t="shared" si="74"/>
        <v>0</v>
      </c>
      <c r="BF265" s="203">
        <f t="shared" si="75"/>
        <v>0</v>
      </c>
      <c r="BG265" s="203">
        <f t="shared" si="76"/>
        <v>0</v>
      </c>
      <c r="BH265" s="203">
        <f t="shared" si="77"/>
        <v>0</v>
      </c>
      <c r="BI265" s="203">
        <f t="shared" si="78"/>
        <v>0</v>
      </c>
      <c r="BJ265" s="17" t="s">
        <v>84</v>
      </c>
      <c r="BK265" s="203">
        <f t="shared" si="79"/>
        <v>0</v>
      </c>
      <c r="BL265" s="17" t="s">
        <v>218</v>
      </c>
      <c r="BM265" s="202" t="s">
        <v>752</v>
      </c>
    </row>
    <row r="266" spans="1:65" s="2" customFormat="1" ht="36" customHeight="1">
      <c r="A266" s="35"/>
      <c r="B266" s="36"/>
      <c r="C266" s="191" t="s">
        <v>753</v>
      </c>
      <c r="D266" s="191" t="s">
        <v>143</v>
      </c>
      <c r="E266" s="192" t="s">
        <v>754</v>
      </c>
      <c r="F266" s="193" t="s">
        <v>755</v>
      </c>
      <c r="G266" s="194" t="s">
        <v>146</v>
      </c>
      <c r="H266" s="195">
        <v>20</v>
      </c>
      <c r="I266" s="196"/>
      <c r="J266" s="197">
        <f t="shared" si="70"/>
        <v>0</v>
      </c>
      <c r="K266" s="193" t="s">
        <v>147</v>
      </c>
      <c r="L266" s="40"/>
      <c r="M266" s="198" t="s">
        <v>32</v>
      </c>
      <c r="N266" s="199" t="s">
        <v>48</v>
      </c>
      <c r="O266" s="65"/>
      <c r="P266" s="200">
        <f t="shared" si="71"/>
        <v>0</v>
      </c>
      <c r="Q266" s="200">
        <v>0</v>
      </c>
      <c r="R266" s="200">
        <f t="shared" si="72"/>
        <v>0</v>
      </c>
      <c r="S266" s="200">
        <v>0</v>
      </c>
      <c r="T266" s="201">
        <f t="shared" si="73"/>
        <v>0</v>
      </c>
      <c r="U266" s="35"/>
      <c r="V266" s="35"/>
      <c r="W266" s="35"/>
      <c r="X266" s="35"/>
      <c r="Y266" s="35"/>
      <c r="Z266" s="35"/>
      <c r="AA266" s="35"/>
      <c r="AB266" s="35"/>
      <c r="AC266" s="35"/>
      <c r="AD266" s="35"/>
      <c r="AE266" s="35"/>
      <c r="AR266" s="202" t="s">
        <v>634</v>
      </c>
      <c r="AT266" s="202" t="s">
        <v>143</v>
      </c>
      <c r="AU266" s="202" t="s">
        <v>84</v>
      </c>
      <c r="AY266" s="17" t="s">
        <v>142</v>
      </c>
      <c r="BE266" s="203">
        <f t="shared" si="74"/>
        <v>0</v>
      </c>
      <c r="BF266" s="203">
        <f t="shared" si="75"/>
        <v>0</v>
      </c>
      <c r="BG266" s="203">
        <f t="shared" si="76"/>
        <v>0</v>
      </c>
      <c r="BH266" s="203">
        <f t="shared" si="77"/>
        <v>0</v>
      </c>
      <c r="BI266" s="203">
        <f t="shared" si="78"/>
        <v>0</v>
      </c>
      <c r="BJ266" s="17" t="s">
        <v>84</v>
      </c>
      <c r="BK266" s="203">
        <f t="shared" si="79"/>
        <v>0</v>
      </c>
      <c r="BL266" s="17" t="s">
        <v>634</v>
      </c>
      <c r="BM266" s="202" t="s">
        <v>756</v>
      </c>
    </row>
    <row r="267" spans="1:65" s="2" customFormat="1" ht="36" customHeight="1">
      <c r="A267" s="35"/>
      <c r="B267" s="36"/>
      <c r="C267" s="191" t="s">
        <v>757</v>
      </c>
      <c r="D267" s="191" t="s">
        <v>143</v>
      </c>
      <c r="E267" s="192" t="s">
        <v>758</v>
      </c>
      <c r="F267" s="193" t="s">
        <v>759</v>
      </c>
      <c r="G267" s="194" t="s">
        <v>146</v>
      </c>
      <c r="H267" s="195">
        <v>20</v>
      </c>
      <c r="I267" s="196"/>
      <c r="J267" s="197">
        <f t="shared" si="70"/>
        <v>0</v>
      </c>
      <c r="K267" s="193" t="s">
        <v>147</v>
      </c>
      <c r="L267" s="40"/>
      <c r="M267" s="198" t="s">
        <v>32</v>
      </c>
      <c r="N267" s="199" t="s">
        <v>48</v>
      </c>
      <c r="O267" s="65"/>
      <c r="P267" s="200">
        <f t="shared" si="71"/>
        <v>0</v>
      </c>
      <c r="Q267" s="200">
        <v>0</v>
      </c>
      <c r="R267" s="200">
        <f t="shared" si="72"/>
        <v>0</v>
      </c>
      <c r="S267" s="200">
        <v>0</v>
      </c>
      <c r="T267" s="201">
        <f t="shared" si="73"/>
        <v>0</v>
      </c>
      <c r="U267" s="35"/>
      <c r="V267" s="35"/>
      <c r="W267" s="35"/>
      <c r="X267" s="35"/>
      <c r="Y267" s="35"/>
      <c r="Z267" s="35"/>
      <c r="AA267" s="35"/>
      <c r="AB267" s="35"/>
      <c r="AC267" s="35"/>
      <c r="AD267" s="35"/>
      <c r="AE267" s="35"/>
      <c r="AR267" s="202" t="s">
        <v>634</v>
      </c>
      <c r="AT267" s="202" t="s">
        <v>143</v>
      </c>
      <c r="AU267" s="202" t="s">
        <v>84</v>
      </c>
      <c r="AY267" s="17" t="s">
        <v>142</v>
      </c>
      <c r="BE267" s="203">
        <f t="shared" si="74"/>
        <v>0</v>
      </c>
      <c r="BF267" s="203">
        <f t="shared" si="75"/>
        <v>0</v>
      </c>
      <c r="BG267" s="203">
        <f t="shared" si="76"/>
        <v>0</v>
      </c>
      <c r="BH267" s="203">
        <f t="shared" si="77"/>
        <v>0</v>
      </c>
      <c r="BI267" s="203">
        <f t="shared" si="78"/>
        <v>0</v>
      </c>
      <c r="BJ267" s="17" t="s">
        <v>84</v>
      </c>
      <c r="BK267" s="203">
        <f t="shared" si="79"/>
        <v>0</v>
      </c>
      <c r="BL267" s="17" t="s">
        <v>634</v>
      </c>
      <c r="BM267" s="202" t="s">
        <v>760</v>
      </c>
    </row>
    <row r="268" spans="1:65" s="2" customFormat="1" ht="24" customHeight="1">
      <c r="A268" s="35"/>
      <c r="B268" s="36"/>
      <c r="C268" s="208" t="s">
        <v>761</v>
      </c>
      <c r="D268" s="208" t="s">
        <v>214</v>
      </c>
      <c r="E268" s="209" t="s">
        <v>762</v>
      </c>
      <c r="F268" s="210" t="s">
        <v>763</v>
      </c>
      <c r="G268" s="211" t="s">
        <v>146</v>
      </c>
      <c r="H268" s="212">
        <v>40</v>
      </c>
      <c r="I268" s="213"/>
      <c r="J268" s="214">
        <f t="shared" si="70"/>
        <v>0</v>
      </c>
      <c r="K268" s="210" t="s">
        <v>147</v>
      </c>
      <c r="L268" s="215"/>
      <c r="M268" s="216" t="s">
        <v>32</v>
      </c>
      <c r="N268" s="217" t="s">
        <v>48</v>
      </c>
      <c r="O268" s="65"/>
      <c r="P268" s="200">
        <f t="shared" si="71"/>
        <v>0</v>
      </c>
      <c r="Q268" s="200">
        <v>0</v>
      </c>
      <c r="R268" s="200">
        <f t="shared" si="72"/>
        <v>0</v>
      </c>
      <c r="S268" s="200">
        <v>0</v>
      </c>
      <c r="T268" s="201">
        <f t="shared" si="73"/>
        <v>0</v>
      </c>
      <c r="U268" s="35"/>
      <c r="V268" s="35"/>
      <c r="W268" s="35"/>
      <c r="X268" s="35"/>
      <c r="Y268" s="35"/>
      <c r="Z268" s="35"/>
      <c r="AA268" s="35"/>
      <c r="AB268" s="35"/>
      <c r="AC268" s="35"/>
      <c r="AD268" s="35"/>
      <c r="AE268" s="35"/>
      <c r="AR268" s="202" t="s">
        <v>217</v>
      </c>
      <c r="AT268" s="202" t="s">
        <v>214</v>
      </c>
      <c r="AU268" s="202" t="s">
        <v>84</v>
      </c>
      <c r="AY268" s="17" t="s">
        <v>142</v>
      </c>
      <c r="BE268" s="203">
        <f t="shared" si="74"/>
        <v>0</v>
      </c>
      <c r="BF268" s="203">
        <f t="shared" si="75"/>
        <v>0</v>
      </c>
      <c r="BG268" s="203">
        <f t="shared" si="76"/>
        <v>0</v>
      </c>
      <c r="BH268" s="203">
        <f t="shared" si="77"/>
        <v>0</v>
      </c>
      <c r="BI268" s="203">
        <f t="shared" si="78"/>
        <v>0</v>
      </c>
      <c r="BJ268" s="17" t="s">
        <v>84</v>
      </c>
      <c r="BK268" s="203">
        <f t="shared" si="79"/>
        <v>0</v>
      </c>
      <c r="BL268" s="17" t="s">
        <v>218</v>
      </c>
      <c r="BM268" s="202" t="s">
        <v>764</v>
      </c>
    </row>
    <row r="269" spans="1:65" s="2" customFormat="1" ht="36" customHeight="1">
      <c r="A269" s="35"/>
      <c r="B269" s="36"/>
      <c r="C269" s="191" t="s">
        <v>765</v>
      </c>
      <c r="D269" s="191" t="s">
        <v>143</v>
      </c>
      <c r="E269" s="192" t="s">
        <v>766</v>
      </c>
      <c r="F269" s="193" t="s">
        <v>767</v>
      </c>
      <c r="G269" s="194" t="s">
        <v>146</v>
      </c>
      <c r="H269" s="195">
        <v>1</v>
      </c>
      <c r="I269" s="196"/>
      <c r="J269" s="197">
        <f t="shared" si="70"/>
        <v>0</v>
      </c>
      <c r="K269" s="193" t="s">
        <v>147</v>
      </c>
      <c r="L269" s="40"/>
      <c r="M269" s="198" t="s">
        <v>32</v>
      </c>
      <c r="N269" s="199" t="s">
        <v>48</v>
      </c>
      <c r="O269" s="65"/>
      <c r="P269" s="200">
        <f t="shared" si="71"/>
        <v>0</v>
      </c>
      <c r="Q269" s="200">
        <v>0</v>
      </c>
      <c r="R269" s="200">
        <f t="shared" si="72"/>
        <v>0</v>
      </c>
      <c r="S269" s="200">
        <v>0</v>
      </c>
      <c r="T269" s="201">
        <f t="shared" si="73"/>
        <v>0</v>
      </c>
      <c r="U269" s="35"/>
      <c r="V269" s="35"/>
      <c r="W269" s="35"/>
      <c r="X269" s="35"/>
      <c r="Y269" s="35"/>
      <c r="Z269" s="35"/>
      <c r="AA269" s="35"/>
      <c r="AB269" s="35"/>
      <c r="AC269" s="35"/>
      <c r="AD269" s="35"/>
      <c r="AE269" s="35"/>
      <c r="AR269" s="202" t="s">
        <v>634</v>
      </c>
      <c r="AT269" s="202" t="s">
        <v>143</v>
      </c>
      <c r="AU269" s="202" t="s">
        <v>84</v>
      </c>
      <c r="AY269" s="17" t="s">
        <v>142</v>
      </c>
      <c r="BE269" s="203">
        <f t="shared" si="74"/>
        <v>0</v>
      </c>
      <c r="BF269" s="203">
        <f t="shared" si="75"/>
        <v>0</v>
      </c>
      <c r="BG269" s="203">
        <f t="shared" si="76"/>
        <v>0</v>
      </c>
      <c r="BH269" s="203">
        <f t="shared" si="77"/>
        <v>0</v>
      </c>
      <c r="BI269" s="203">
        <f t="shared" si="78"/>
        <v>0</v>
      </c>
      <c r="BJ269" s="17" t="s">
        <v>84</v>
      </c>
      <c r="BK269" s="203">
        <f t="shared" si="79"/>
        <v>0</v>
      </c>
      <c r="BL269" s="17" t="s">
        <v>634</v>
      </c>
      <c r="BM269" s="202" t="s">
        <v>768</v>
      </c>
    </row>
    <row r="270" spans="1:65" s="2" customFormat="1" ht="24" customHeight="1">
      <c r="A270" s="35"/>
      <c r="B270" s="36"/>
      <c r="C270" s="208" t="s">
        <v>769</v>
      </c>
      <c r="D270" s="208" t="s">
        <v>214</v>
      </c>
      <c r="E270" s="209" t="s">
        <v>770</v>
      </c>
      <c r="F270" s="210" t="s">
        <v>771</v>
      </c>
      <c r="G270" s="211" t="s">
        <v>146</v>
      </c>
      <c r="H270" s="212">
        <v>20</v>
      </c>
      <c r="I270" s="213"/>
      <c r="J270" s="214">
        <f t="shared" si="70"/>
        <v>0</v>
      </c>
      <c r="K270" s="210" t="s">
        <v>147</v>
      </c>
      <c r="L270" s="215"/>
      <c r="M270" s="216" t="s">
        <v>32</v>
      </c>
      <c r="N270" s="217" t="s">
        <v>48</v>
      </c>
      <c r="O270" s="65"/>
      <c r="P270" s="200">
        <f t="shared" si="71"/>
        <v>0</v>
      </c>
      <c r="Q270" s="200">
        <v>0</v>
      </c>
      <c r="R270" s="200">
        <f t="shared" si="72"/>
        <v>0</v>
      </c>
      <c r="S270" s="200">
        <v>0</v>
      </c>
      <c r="T270" s="201">
        <f t="shared" si="73"/>
        <v>0</v>
      </c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R270" s="202" t="s">
        <v>217</v>
      </c>
      <c r="AT270" s="202" t="s">
        <v>214</v>
      </c>
      <c r="AU270" s="202" t="s">
        <v>84</v>
      </c>
      <c r="AY270" s="17" t="s">
        <v>142</v>
      </c>
      <c r="BE270" s="203">
        <f t="shared" si="74"/>
        <v>0</v>
      </c>
      <c r="BF270" s="203">
        <f t="shared" si="75"/>
        <v>0</v>
      </c>
      <c r="BG270" s="203">
        <f t="shared" si="76"/>
        <v>0</v>
      </c>
      <c r="BH270" s="203">
        <f t="shared" si="77"/>
        <v>0</v>
      </c>
      <c r="BI270" s="203">
        <f t="shared" si="78"/>
        <v>0</v>
      </c>
      <c r="BJ270" s="17" t="s">
        <v>84</v>
      </c>
      <c r="BK270" s="203">
        <f t="shared" si="79"/>
        <v>0</v>
      </c>
      <c r="BL270" s="17" t="s">
        <v>218</v>
      </c>
      <c r="BM270" s="202" t="s">
        <v>772</v>
      </c>
    </row>
    <row r="271" spans="1:65" s="2" customFormat="1" ht="24" customHeight="1">
      <c r="A271" s="35"/>
      <c r="B271" s="36"/>
      <c r="C271" s="208" t="s">
        <v>773</v>
      </c>
      <c r="D271" s="208" t="s">
        <v>214</v>
      </c>
      <c r="E271" s="209" t="s">
        <v>774</v>
      </c>
      <c r="F271" s="210" t="s">
        <v>763</v>
      </c>
      <c r="G271" s="211" t="s">
        <v>146</v>
      </c>
      <c r="H271" s="212">
        <v>20</v>
      </c>
      <c r="I271" s="213"/>
      <c r="J271" s="214">
        <f t="shared" si="70"/>
        <v>0</v>
      </c>
      <c r="K271" s="210" t="s">
        <v>147</v>
      </c>
      <c r="L271" s="215"/>
      <c r="M271" s="216" t="s">
        <v>32</v>
      </c>
      <c r="N271" s="217" t="s">
        <v>48</v>
      </c>
      <c r="O271" s="65"/>
      <c r="P271" s="200">
        <f t="shared" si="71"/>
        <v>0</v>
      </c>
      <c r="Q271" s="200">
        <v>0</v>
      </c>
      <c r="R271" s="200">
        <f t="shared" si="72"/>
        <v>0</v>
      </c>
      <c r="S271" s="200">
        <v>0</v>
      </c>
      <c r="T271" s="201">
        <f t="shared" si="73"/>
        <v>0</v>
      </c>
      <c r="U271" s="35"/>
      <c r="V271" s="35"/>
      <c r="W271" s="35"/>
      <c r="X271" s="35"/>
      <c r="Y271" s="35"/>
      <c r="Z271" s="35"/>
      <c r="AA271" s="35"/>
      <c r="AB271" s="35"/>
      <c r="AC271" s="35"/>
      <c r="AD271" s="35"/>
      <c r="AE271" s="35"/>
      <c r="AR271" s="202" t="s">
        <v>217</v>
      </c>
      <c r="AT271" s="202" t="s">
        <v>214</v>
      </c>
      <c r="AU271" s="202" t="s">
        <v>84</v>
      </c>
      <c r="AY271" s="17" t="s">
        <v>142</v>
      </c>
      <c r="BE271" s="203">
        <f t="shared" si="74"/>
        <v>0</v>
      </c>
      <c r="BF271" s="203">
        <f t="shared" si="75"/>
        <v>0</v>
      </c>
      <c r="BG271" s="203">
        <f t="shared" si="76"/>
        <v>0</v>
      </c>
      <c r="BH271" s="203">
        <f t="shared" si="77"/>
        <v>0</v>
      </c>
      <c r="BI271" s="203">
        <f t="shared" si="78"/>
        <v>0</v>
      </c>
      <c r="BJ271" s="17" t="s">
        <v>84</v>
      </c>
      <c r="BK271" s="203">
        <f t="shared" si="79"/>
        <v>0</v>
      </c>
      <c r="BL271" s="17" t="s">
        <v>218</v>
      </c>
      <c r="BM271" s="202" t="s">
        <v>775</v>
      </c>
    </row>
    <row r="272" spans="1:65" s="2" customFormat="1" ht="24" customHeight="1">
      <c r="A272" s="35"/>
      <c r="B272" s="36"/>
      <c r="C272" s="208" t="s">
        <v>776</v>
      </c>
      <c r="D272" s="208" t="s">
        <v>214</v>
      </c>
      <c r="E272" s="209" t="s">
        <v>777</v>
      </c>
      <c r="F272" s="210" t="s">
        <v>778</v>
      </c>
      <c r="G272" s="211" t="s">
        <v>146</v>
      </c>
      <c r="H272" s="212">
        <v>4</v>
      </c>
      <c r="I272" s="213"/>
      <c r="J272" s="214">
        <f t="shared" si="70"/>
        <v>0</v>
      </c>
      <c r="K272" s="210" t="s">
        <v>147</v>
      </c>
      <c r="L272" s="215"/>
      <c r="M272" s="216" t="s">
        <v>32</v>
      </c>
      <c r="N272" s="217" t="s">
        <v>48</v>
      </c>
      <c r="O272" s="65"/>
      <c r="P272" s="200">
        <f t="shared" si="71"/>
        <v>0</v>
      </c>
      <c r="Q272" s="200">
        <v>0</v>
      </c>
      <c r="R272" s="200">
        <f t="shared" si="72"/>
        <v>0</v>
      </c>
      <c r="S272" s="200">
        <v>0</v>
      </c>
      <c r="T272" s="201">
        <f t="shared" si="73"/>
        <v>0</v>
      </c>
      <c r="U272" s="35"/>
      <c r="V272" s="35"/>
      <c r="W272" s="35"/>
      <c r="X272" s="35"/>
      <c r="Y272" s="35"/>
      <c r="Z272" s="35"/>
      <c r="AA272" s="35"/>
      <c r="AB272" s="35"/>
      <c r="AC272" s="35"/>
      <c r="AD272" s="35"/>
      <c r="AE272" s="35"/>
      <c r="AR272" s="202" t="s">
        <v>230</v>
      </c>
      <c r="AT272" s="202" t="s">
        <v>214</v>
      </c>
      <c r="AU272" s="202" t="s">
        <v>84</v>
      </c>
      <c r="AY272" s="17" t="s">
        <v>142</v>
      </c>
      <c r="BE272" s="203">
        <f t="shared" si="74"/>
        <v>0</v>
      </c>
      <c r="BF272" s="203">
        <f t="shared" si="75"/>
        <v>0</v>
      </c>
      <c r="BG272" s="203">
        <f t="shared" si="76"/>
        <v>0</v>
      </c>
      <c r="BH272" s="203">
        <f t="shared" si="77"/>
        <v>0</v>
      </c>
      <c r="BI272" s="203">
        <f t="shared" si="78"/>
        <v>0</v>
      </c>
      <c r="BJ272" s="17" t="s">
        <v>84</v>
      </c>
      <c r="BK272" s="203">
        <f t="shared" si="79"/>
        <v>0</v>
      </c>
      <c r="BL272" s="17" t="s">
        <v>230</v>
      </c>
      <c r="BM272" s="202" t="s">
        <v>779</v>
      </c>
    </row>
    <row r="273" spans="1:65" s="2" customFormat="1" ht="24" customHeight="1">
      <c r="A273" s="35"/>
      <c r="B273" s="36"/>
      <c r="C273" s="208" t="s">
        <v>780</v>
      </c>
      <c r="D273" s="208" t="s">
        <v>214</v>
      </c>
      <c r="E273" s="209" t="s">
        <v>781</v>
      </c>
      <c r="F273" s="210" t="s">
        <v>782</v>
      </c>
      <c r="G273" s="211" t="s">
        <v>146</v>
      </c>
      <c r="H273" s="212">
        <v>3</v>
      </c>
      <c r="I273" s="213"/>
      <c r="J273" s="214">
        <f t="shared" si="70"/>
        <v>0</v>
      </c>
      <c r="K273" s="210" t="s">
        <v>147</v>
      </c>
      <c r="L273" s="215"/>
      <c r="M273" s="216" t="s">
        <v>32</v>
      </c>
      <c r="N273" s="217" t="s">
        <v>48</v>
      </c>
      <c r="O273" s="65"/>
      <c r="P273" s="200">
        <f t="shared" si="71"/>
        <v>0</v>
      </c>
      <c r="Q273" s="200">
        <v>0</v>
      </c>
      <c r="R273" s="200">
        <f t="shared" si="72"/>
        <v>0</v>
      </c>
      <c r="S273" s="200">
        <v>0</v>
      </c>
      <c r="T273" s="201">
        <f t="shared" si="73"/>
        <v>0</v>
      </c>
      <c r="U273" s="35"/>
      <c r="V273" s="35"/>
      <c r="W273" s="35"/>
      <c r="X273" s="35"/>
      <c r="Y273" s="35"/>
      <c r="Z273" s="35"/>
      <c r="AA273" s="35"/>
      <c r="AB273" s="35"/>
      <c r="AC273" s="35"/>
      <c r="AD273" s="35"/>
      <c r="AE273" s="35"/>
      <c r="AR273" s="202" t="s">
        <v>230</v>
      </c>
      <c r="AT273" s="202" t="s">
        <v>214</v>
      </c>
      <c r="AU273" s="202" t="s">
        <v>84</v>
      </c>
      <c r="AY273" s="17" t="s">
        <v>142</v>
      </c>
      <c r="BE273" s="203">
        <f t="shared" si="74"/>
        <v>0</v>
      </c>
      <c r="BF273" s="203">
        <f t="shared" si="75"/>
        <v>0</v>
      </c>
      <c r="BG273" s="203">
        <f t="shared" si="76"/>
        <v>0</v>
      </c>
      <c r="BH273" s="203">
        <f t="shared" si="77"/>
        <v>0</v>
      </c>
      <c r="BI273" s="203">
        <f t="shared" si="78"/>
        <v>0</v>
      </c>
      <c r="BJ273" s="17" t="s">
        <v>84</v>
      </c>
      <c r="BK273" s="203">
        <f t="shared" si="79"/>
        <v>0</v>
      </c>
      <c r="BL273" s="17" t="s">
        <v>230</v>
      </c>
      <c r="BM273" s="202" t="s">
        <v>783</v>
      </c>
    </row>
    <row r="274" spans="1:65" s="2" customFormat="1" ht="24" customHeight="1">
      <c r="A274" s="35"/>
      <c r="B274" s="36"/>
      <c r="C274" s="208" t="s">
        <v>784</v>
      </c>
      <c r="D274" s="208" t="s">
        <v>214</v>
      </c>
      <c r="E274" s="209" t="s">
        <v>785</v>
      </c>
      <c r="F274" s="210" t="s">
        <v>786</v>
      </c>
      <c r="G274" s="211" t="s">
        <v>146</v>
      </c>
      <c r="H274" s="212">
        <v>26</v>
      </c>
      <c r="I274" s="213"/>
      <c r="J274" s="214">
        <f t="shared" si="70"/>
        <v>0</v>
      </c>
      <c r="K274" s="210" t="s">
        <v>147</v>
      </c>
      <c r="L274" s="215"/>
      <c r="M274" s="216" t="s">
        <v>32</v>
      </c>
      <c r="N274" s="217" t="s">
        <v>48</v>
      </c>
      <c r="O274" s="65"/>
      <c r="P274" s="200">
        <f t="shared" si="71"/>
        <v>0</v>
      </c>
      <c r="Q274" s="200">
        <v>0</v>
      </c>
      <c r="R274" s="200">
        <f t="shared" si="72"/>
        <v>0</v>
      </c>
      <c r="S274" s="200">
        <v>0</v>
      </c>
      <c r="T274" s="201">
        <f t="shared" si="73"/>
        <v>0</v>
      </c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35"/>
      <c r="AR274" s="202" t="s">
        <v>217</v>
      </c>
      <c r="AT274" s="202" t="s">
        <v>214</v>
      </c>
      <c r="AU274" s="202" t="s">
        <v>84</v>
      </c>
      <c r="AY274" s="17" t="s">
        <v>142</v>
      </c>
      <c r="BE274" s="203">
        <f t="shared" si="74"/>
        <v>0</v>
      </c>
      <c r="BF274" s="203">
        <f t="shared" si="75"/>
        <v>0</v>
      </c>
      <c r="BG274" s="203">
        <f t="shared" si="76"/>
        <v>0</v>
      </c>
      <c r="BH274" s="203">
        <f t="shared" si="77"/>
        <v>0</v>
      </c>
      <c r="BI274" s="203">
        <f t="shared" si="78"/>
        <v>0</v>
      </c>
      <c r="BJ274" s="17" t="s">
        <v>84</v>
      </c>
      <c r="BK274" s="203">
        <f t="shared" si="79"/>
        <v>0</v>
      </c>
      <c r="BL274" s="17" t="s">
        <v>218</v>
      </c>
      <c r="BM274" s="202" t="s">
        <v>787</v>
      </c>
    </row>
    <row r="275" spans="1:65" s="2" customFormat="1" ht="24" customHeight="1">
      <c r="A275" s="35"/>
      <c r="B275" s="36"/>
      <c r="C275" s="191" t="s">
        <v>788</v>
      </c>
      <c r="D275" s="191" t="s">
        <v>143</v>
      </c>
      <c r="E275" s="192" t="s">
        <v>789</v>
      </c>
      <c r="F275" s="193" t="s">
        <v>790</v>
      </c>
      <c r="G275" s="194" t="s">
        <v>146</v>
      </c>
      <c r="H275" s="195">
        <v>2</v>
      </c>
      <c r="I275" s="196"/>
      <c r="J275" s="197">
        <f t="shared" si="70"/>
        <v>0</v>
      </c>
      <c r="K275" s="193" t="s">
        <v>147</v>
      </c>
      <c r="L275" s="40"/>
      <c r="M275" s="198" t="s">
        <v>32</v>
      </c>
      <c r="N275" s="199" t="s">
        <v>48</v>
      </c>
      <c r="O275" s="65"/>
      <c r="P275" s="200">
        <f t="shared" si="71"/>
        <v>0</v>
      </c>
      <c r="Q275" s="200">
        <v>0</v>
      </c>
      <c r="R275" s="200">
        <f t="shared" si="72"/>
        <v>0</v>
      </c>
      <c r="S275" s="200">
        <v>0</v>
      </c>
      <c r="T275" s="201">
        <f t="shared" si="73"/>
        <v>0</v>
      </c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35"/>
      <c r="AR275" s="202" t="s">
        <v>634</v>
      </c>
      <c r="AT275" s="202" t="s">
        <v>143</v>
      </c>
      <c r="AU275" s="202" t="s">
        <v>84</v>
      </c>
      <c r="AY275" s="17" t="s">
        <v>142</v>
      </c>
      <c r="BE275" s="203">
        <f t="shared" si="74"/>
        <v>0</v>
      </c>
      <c r="BF275" s="203">
        <f t="shared" si="75"/>
        <v>0</v>
      </c>
      <c r="BG275" s="203">
        <f t="shared" si="76"/>
        <v>0</v>
      </c>
      <c r="BH275" s="203">
        <f t="shared" si="77"/>
        <v>0</v>
      </c>
      <c r="BI275" s="203">
        <f t="shared" si="78"/>
        <v>0</v>
      </c>
      <c r="BJ275" s="17" t="s">
        <v>84</v>
      </c>
      <c r="BK275" s="203">
        <f t="shared" si="79"/>
        <v>0</v>
      </c>
      <c r="BL275" s="17" t="s">
        <v>634</v>
      </c>
      <c r="BM275" s="202" t="s">
        <v>791</v>
      </c>
    </row>
    <row r="276" spans="1:65" s="2" customFormat="1" ht="24" customHeight="1">
      <c r="A276" s="35"/>
      <c r="B276" s="36"/>
      <c r="C276" s="208" t="s">
        <v>792</v>
      </c>
      <c r="D276" s="208" t="s">
        <v>214</v>
      </c>
      <c r="E276" s="209" t="s">
        <v>793</v>
      </c>
      <c r="F276" s="210" t="s">
        <v>794</v>
      </c>
      <c r="G276" s="211" t="s">
        <v>275</v>
      </c>
      <c r="H276" s="212">
        <v>21</v>
      </c>
      <c r="I276" s="213"/>
      <c r="J276" s="214">
        <f t="shared" si="70"/>
        <v>0</v>
      </c>
      <c r="K276" s="210" t="s">
        <v>147</v>
      </c>
      <c r="L276" s="215"/>
      <c r="M276" s="216" t="s">
        <v>32</v>
      </c>
      <c r="N276" s="217" t="s">
        <v>48</v>
      </c>
      <c r="O276" s="65"/>
      <c r="P276" s="200">
        <f t="shared" si="71"/>
        <v>0</v>
      </c>
      <c r="Q276" s="200">
        <v>0</v>
      </c>
      <c r="R276" s="200">
        <f t="shared" si="72"/>
        <v>0</v>
      </c>
      <c r="S276" s="200">
        <v>0</v>
      </c>
      <c r="T276" s="201">
        <f t="shared" si="73"/>
        <v>0</v>
      </c>
      <c r="U276" s="35"/>
      <c r="V276" s="35"/>
      <c r="W276" s="35"/>
      <c r="X276" s="35"/>
      <c r="Y276" s="35"/>
      <c r="Z276" s="35"/>
      <c r="AA276" s="35"/>
      <c r="AB276" s="35"/>
      <c r="AC276" s="35"/>
      <c r="AD276" s="35"/>
      <c r="AE276" s="35"/>
      <c r="AR276" s="202" t="s">
        <v>217</v>
      </c>
      <c r="AT276" s="202" t="s">
        <v>214</v>
      </c>
      <c r="AU276" s="202" t="s">
        <v>84</v>
      </c>
      <c r="AY276" s="17" t="s">
        <v>142</v>
      </c>
      <c r="BE276" s="203">
        <f t="shared" si="74"/>
        <v>0</v>
      </c>
      <c r="BF276" s="203">
        <f t="shared" si="75"/>
        <v>0</v>
      </c>
      <c r="BG276" s="203">
        <f t="shared" si="76"/>
        <v>0</v>
      </c>
      <c r="BH276" s="203">
        <f t="shared" si="77"/>
        <v>0</v>
      </c>
      <c r="BI276" s="203">
        <f t="shared" si="78"/>
        <v>0</v>
      </c>
      <c r="BJ276" s="17" t="s">
        <v>84</v>
      </c>
      <c r="BK276" s="203">
        <f t="shared" si="79"/>
        <v>0</v>
      </c>
      <c r="BL276" s="17" t="s">
        <v>218</v>
      </c>
      <c r="BM276" s="202" t="s">
        <v>795</v>
      </c>
    </row>
    <row r="277" spans="1:65" s="2" customFormat="1" ht="24" customHeight="1">
      <c r="A277" s="35"/>
      <c r="B277" s="36"/>
      <c r="C277" s="191" t="s">
        <v>796</v>
      </c>
      <c r="D277" s="191" t="s">
        <v>143</v>
      </c>
      <c r="E277" s="192" t="s">
        <v>797</v>
      </c>
      <c r="F277" s="193" t="s">
        <v>798</v>
      </c>
      <c r="G277" s="194" t="s">
        <v>146</v>
      </c>
      <c r="H277" s="195">
        <v>20</v>
      </c>
      <c r="I277" s="196"/>
      <c r="J277" s="197">
        <f t="shared" si="70"/>
        <v>0</v>
      </c>
      <c r="K277" s="193" t="s">
        <v>147</v>
      </c>
      <c r="L277" s="40"/>
      <c r="M277" s="198" t="s">
        <v>32</v>
      </c>
      <c r="N277" s="199" t="s">
        <v>48</v>
      </c>
      <c r="O277" s="65"/>
      <c r="P277" s="200">
        <f t="shared" si="71"/>
        <v>0</v>
      </c>
      <c r="Q277" s="200">
        <v>0</v>
      </c>
      <c r="R277" s="200">
        <f t="shared" si="72"/>
        <v>0</v>
      </c>
      <c r="S277" s="200">
        <v>0</v>
      </c>
      <c r="T277" s="201">
        <f t="shared" si="73"/>
        <v>0</v>
      </c>
      <c r="U277" s="35"/>
      <c r="V277" s="35"/>
      <c r="W277" s="35"/>
      <c r="X277" s="35"/>
      <c r="Y277" s="35"/>
      <c r="Z277" s="35"/>
      <c r="AA277" s="35"/>
      <c r="AB277" s="35"/>
      <c r="AC277" s="35"/>
      <c r="AD277" s="35"/>
      <c r="AE277" s="35"/>
      <c r="AR277" s="202" t="s">
        <v>634</v>
      </c>
      <c r="AT277" s="202" t="s">
        <v>143</v>
      </c>
      <c r="AU277" s="202" t="s">
        <v>84</v>
      </c>
      <c r="AY277" s="17" t="s">
        <v>142</v>
      </c>
      <c r="BE277" s="203">
        <f t="shared" si="74"/>
        <v>0</v>
      </c>
      <c r="BF277" s="203">
        <f t="shared" si="75"/>
        <v>0</v>
      </c>
      <c r="BG277" s="203">
        <f t="shared" si="76"/>
        <v>0</v>
      </c>
      <c r="BH277" s="203">
        <f t="shared" si="77"/>
        <v>0</v>
      </c>
      <c r="BI277" s="203">
        <f t="shared" si="78"/>
        <v>0</v>
      </c>
      <c r="BJ277" s="17" t="s">
        <v>84</v>
      </c>
      <c r="BK277" s="203">
        <f t="shared" si="79"/>
        <v>0</v>
      </c>
      <c r="BL277" s="17" t="s">
        <v>634</v>
      </c>
      <c r="BM277" s="202" t="s">
        <v>799</v>
      </c>
    </row>
    <row r="278" spans="1:65" s="2" customFormat="1" ht="24" customHeight="1">
      <c r="A278" s="35"/>
      <c r="B278" s="36"/>
      <c r="C278" s="191" t="s">
        <v>800</v>
      </c>
      <c r="D278" s="191" t="s">
        <v>143</v>
      </c>
      <c r="E278" s="192" t="s">
        <v>801</v>
      </c>
      <c r="F278" s="193" t="s">
        <v>802</v>
      </c>
      <c r="G278" s="194" t="s">
        <v>146</v>
      </c>
      <c r="H278" s="195">
        <v>20</v>
      </c>
      <c r="I278" s="196"/>
      <c r="J278" s="197">
        <f t="shared" si="70"/>
        <v>0</v>
      </c>
      <c r="K278" s="193" t="s">
        <v>147</v>
      </c>
      <c r="L278" s="40"/>
      <c r="M278" s="198" t="s">
        <v>32</v>
      </c>
      <c r="N278" s="199" t="s">
        <v>48</v>
      </c>
      <c r="O278" s="65"/>
      <c r="P278" s="200">
        <f t="shared" si="71"/>
        <v>0</v>
      </c>
      <c r="Q278" s="200">
        <v>0</v>
      </c>
      <c r="R278" s="200">
        <f t="shared" si="72"/>
        <v>0</v>
      </c>
      <c r="S278" s="200">
        <v>0</v>
      </c>
      <c r="T278" s="201">
        <f t="shared" si="73"/>
        <v>0</v>
      </c>
      <c r="U278" s="35"/>
      <c r="V278" s="35"/>
      <c r="W278" s="35"/>
      <c r="X278" s="35"/>
      <c r="Y278" s="35"/>
      <c r="Z278" s="35"/>
      <c r="AA278" s="35"/>
      <c r="AB278" s="35"/>
      <c r="AC278" s="35"/>
      <c r="AD278" s="35"/>
      <c r="AE278" s="35"/>
      <c r="AR278" s="202" t="s">
        <v>634</v>
      </c>
      <c r="AT278" s="202" t="s">
        <v>143</v>
      </c>
      <c r="AU278" s="202" t="s">
        <v>84</v>
      </c>
      <c r="AY278" s="17" t="s">
        <v>142</v>
      </c>
      <c r="BE278" s="203">
        <f t="shared" si="74"/>
        <v>0</v>
      </c>
      <c r="BF278" s="203">
        <f t="shared" si="75"/>
        <v>0</v>
      </c>
      <c r="BG278" s="203">
        <f t="shared" si="76"/>
        <v>0</v>
      </c>
      <c r="BH278" s="203">
        <f t="shared" si="77"/>
        <v>0</v>
      </c>
      <c r="BI278" s="203">
        <f t="shared" si="78"/>
        <v>0</v>
      </c>
      <c r="BJ278" s="17" t="s">
        <v>84</v>
      </c>
      <c r="BK278" s="203">
        <f t="shared" si="79"/>
        <v>0</v>
      </c>
      <c r="BL278" s="17" t="s">
        <v>634</v>
      </c>
      <c r="BM278" s="202" t="s">
        <v>803</v>
      </c>
    </row>
    <row r="279" spans="1:65" s="2" customFormat="1" ht="24" customHeight="1">
      <c r="A279" s="35"/>
      <c r="B279" s="36"/>
      <c r="C279" s="208" t="s">
        <v>804</v>
      </c>
      <c r="D279" s="208" t="s">
        <v>214</v>
      </c>
      <c r="E279" s="209" t="s">
        <v>805</v>
      </c>
      <c r="F279" s="210" t="s">
        <v>806</v>
      </c>
      <c r="G279" s="211" t="s">
        <v>146</v>
      </c>
      <c r="H279" s="212">
        <v>1</v>
      </c>
      <c r="I279" s="213"/>
      <c r="J279" s="214">
        <f t="shared" si="70"/>
        <v>0</v>
      </c>
      <c r="K279" s="210" t="s">
        <v>147</v>
      </c>
      <c r="L279" s="215"/>
      <c r="M279" s="216" t="s">
        <v>32</v>
      </c>
      <c r="N279" s="217" t="s">
        <v>48</v>
      </c>
      <c r="O279" s="65"/>
      <c r="P279" s="200">
        <f t="shared" si="71"/>
        <v>0</v>
      </c>
      <c r="Q279" s="200">
        <v>0</v>
      </c>
      <c r="R279" s="200">
        <f t="shared" si="72"/>
        <v>0</v>
      </c>
      <c r="S279" s="200">
        <v>0</v>
      </c>
      <c r="T279" s="201">
        <f t="shared" si="73"/>
        <v>0</v>
      </c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35"/>
      <c r="AR279" s="202" t="s">
        <v>217</v>
      </c>
      <c r="AT279" s="202" t="s">
        <v>214</v>
      </c>
      <c r="AU279" s="202" t="s">
        <v>84</v>
      </c>
      <c r="AY279" s="17" t="s">
        <v>142</v>
      </c>
      <c r="BE279" s="203">
        <f t="shared" si="74"/>
        <v>0</v>
      </c>
      <c r="BF279" s="203">
        <f t="shared" si="75"/>
        <v>0</v>
      </c>
      <c r="BG279" s="203">
        <f t="shared" si="76"/>
        <v>0</v>
      </c>
      <c r="BH279" s="203">
        <f t="shared" si="77"/>
        <v>0</v>
      </c>
      <c r="BI279" s="203">
        <f t="shared" si="78"/>
        <v>0</v>
      </c>
      <c r="BJ279" s="17" t="s">
        <v>84</v>
      </c>
      <c r="BK279" s="203">
        <f t="shared" si="79"/>
        <v>0</v>
      </c>
      <c r="BL279" s="17" t="s">
        <v>218</v>
      </c>
      <c r="BM279" s="202" t="s">
        <v>807</v>
      </c>
    </row>
    <row r="280" spans="1:65" s="2" customFormat="1" ht="24" customHeight="1">
      <c r="A280" s="35"/>
      <c r="B280" s="36"/>
      <c r="C280" s="191" t="s">
        <v>808</v>
      </c>
      <c r="D280" s="191" t="s">
        <v>143</v>
      </c>
      <c r="E280" s="192" t="s">
        <v>809</v>
      </c>
      <c r="F280" s="193" t="s">
        <v>810</v>
      </c>
      <c r="G280" s="194" t="s">
        <v>146</v>
      </c>
      <c r="H280" s="195">
        <v>6</v>
      </c>
      <c r="I280" s="196"/>
      <c r="J280" s="197">
        <f t="shared" si="70"/>
        <v>0</v>
      </c>
      <c r="K280" s="193" t="s">
        <v>147</v>
      </c>
      <c r="L280" s="40"/>
      <c r="M280" s="198" t="s">
        <v>32</v>
      </c>
      <c r="N280" s="199" t="s">
        <v>48</v>
      </c>
      <c r="O280" s="65"/>
      <c r="P280" s="200">
        <f t="shared" si="71"/>
        <v>0</v>
      </c>
      <c r="Q280" s="200">
        <v>0</v>
      </c>
      <c r="R280" s="200">
        <f t="shared" si="72"/>
        <v>0</v>
      </c>
      <c r="S280" s="200">
        <v>0</v>
      </c>
      <c r="T280" s="201">
        <f t="shared" si="73"/>
        <v>0</v>
      </c>
      <c r="U280" s="35"/>
      <c r="V280" s="35"/>
      <c r="W280" s="35"/>
      <c r="X280" s="35"/>
      <c r="Y280" s="35"/>
      <c r="Z280" s="35"/>
      <c r="AA280" s="35"/>
      <c r="AB280" s="35"/>
      <c r="AC280" s="35"/>
      <c r="AD280" s="35"/>
      <c r="AE280" s="35"/>
      <c r="AR280" s="202" t="s">
        <v>634</v>
      </c>
      <c r="AT280" s="202" t="s">
        <v>143</v>
      </c>
      <c r="AU280" s="202" t="s">
        <v>84</v>
      </c>
      <c r="AY280" s="17" t="s">
        <v>142</v>
      </c>
      <c r="BE280" s="203">
        <f t="shared" si="74"/>
        <v>0</v>
      </c>
      <c r="BF280" s="203">
        <f t="shared" si="75"/>
        <v>0</v>
      </c>
      <c r="BG280" s="203">
        <f t="shared" si="76"/>
        <v>0</v>
      </c>
      <c r="BH280" s="203">
        <f t="shared" si="77"/>
        <v>0</v>
      </c>
      <c r="BI280" s="203">
        <f t="shared" si="78"/>
        <v>0</v>
      </c>
      <c r="BJ280" s="17" t="s">
        <v>84</v>
      </c>
      <c r="BK280" s="203">
        <f t="shared" si="79"/>
        <v>0</v>
      </c>
      <c r="BL280" s="17" t="s">
        <v>634</v>
      </c>
      <c r="BM280" s="202" t="s">
        <v>811</v>
      </c>
    </row>
    <row r="281" spans="1:65" s="12" customFormat="1" ht="25.9" customHeight="1">
      <c r="B281" s="177"/>
      <c r="C281" s="178"/>
      <c r="D281" s="179" t="s">
        <v>76</v>
      </c>
      <c r="E281" s="180" t="s">
        <v>812</v>
      </c>
      <c r="F281" s="180" t="s">
        <v>813</v>
      </c>
      <c r="G281" s="178"/>
      <c r="H281" s="178"/>
      <c r="I281" s="181"/>
      <c r="J281" s="182">
        <f>BK281</f>
        <v>0</v>
      </c>
      <c r="K281" s="178"/>
      <c r="L281" s="183"/>
      <c r="M281" s="184"/>
      <c r="N281" s="185"/>
      <c r="O281" s="185"/>
      <c r="P281" s="186">
        <f>SUM(P282:P293)</f>
        <v>0</v>
      </c>
      <c r="Q281" s="185"/>
      <c r="R281" s="186">
        <f>SUM(R282:R293)</f>
        <v>0</v>
      </c>
      <c r="S281" s="185"/>
      <c r="T281" s="187">
        <f>SUM(T282:T293)</f>
        <v>0</v>
      </c>
      <c r="AR281" s="188" t="s">
        <v>84</v>
      </c>
      <c r="AT281" s="189" t="s">
        <v>76</v>
      </c>
      <c r="AU281" s="189" t="s">
        <v>77</v>
      </c>
      <c r="AY281" s="188" t="s">
        <v>142</v>
      </c>
      <c r="BK281" s="190">
        <f>SUM(BK282:BK293)</f>
        <v>0</v>
      </c>
    </row>
    <row r="282" spans="1:65" s="2" customFormat="1" ht="24" customHeight="1">
      <c r="A282" s="35"/>
      <c r="B282" s="36"/>
      <c r="C282" s="208" t="s">
        <v>814</v>
      </c>
      <c r="D282" s="208" t="s">
        <v>214</v>
      </c>
      <c r="E282" s="209" t="s">
        <v>815</v>
      </c>
      <c r="F282" s="210" t="s">
        <v>816</v>
      </c>
      <c r="G282" s="211" t="s">
        <v>146</v>
      </c>
      <c r="H282" s="212">
        <v>4</v>
      </c>
      <c r="I282" s="213"/>
      <c r="J282" s="214">
        <f t="shared" ref="J282:J293" si="80">ROUND(I282*H282,2)</f>
        <v>0</v>
      </c>
      <c r="K282" s="210" t="s">
        <v>147</v>
      </c>
      <c r="L282" s="215"/>
      <c r="M282" s="216" t="s">
        <v>32</v>
      </c>
      <c r="N282" s="217" t="s">
        <v>48</v>
      </c>
      <c r="O282" s="65"/>
      <c r="P282" s="200">
        <f t="shared" ref="P282:P293" si="81">O282*H282</f>
        <v>0</v>
      </c>
      <c r="Q282" s="200">
        <v>0</v>
      </c>
      <c r="R282" s="200">
        <f t="shared" ref="R282:R293" si="82">Q282*H282</f>
        <v>0</v>
      </c>
      <c r="S282" s="200">
        <v>0</v>
      </c>
      <c r="T282" s="201">
        <f t="shared" ref="T282:T293" si="83">S282*H282</f>
        <v>0</v>
      </c>
      <c r="U282" s="35"/>
      <c r="V282" s="35"/>
      <c r="W282" s="35"/>
      <c r="X282" s="35"/>
      <c r="Y282" s="35"/>
      <c r="Z282" s="35"/>
      <c r="AA282" s="35"/>
      <c r="AB282" s="35"/>
      <c r="AC282" s="35"/>
      <c r="AD282" s="35"/>
      <c r="AE282" s="35"/>
      <c r="AR282" s="202" t="s">
        <v>230</v>
      </c>
      <c r="AT282" s="202" t="s">
        <v>214</v>
      </c>
      <c r="AU282" s="202" t="s">
        <v>84</v>
      </c>
      <c r="AY282" s="17" t="s">
        <v>142</v>
      </c>
      <c r="BE282" s="203">
        <f t="shared" ref="BE282:BE293" si="84">IF(N282="základní",J282,0)</f>
        <v>0</v>
      </c>
      <c r="BF282" s="203">
        <f t="shared" ref="BF282:BF293" si="85">IF(N282="snížená",J282,0)</f>
        <v>0</v>
      </c>
      <c r="BG282" s="203">
        <f t="shared" ref="BG282:BG293" si="86">IF(N282="zákl. přenesená",J282,0)</f>
        <v>0</v>
      </c>
      <c r="BH282" s="203">
        <f t="shared" ref="BH282:BH293" si="87">IF(N282="sníž. přenesená",J282,0)</f>
        <v>0</v>
      </c>
      <c r="BI282" s="203">
        <f t="shared" ref="BI282:BI293" si="88">IF(N282="nulová",J282,0)</f>
        <v>0</v>
      </c>
      <c r="BJ282" s="17" t="s">
        <v>84</v>
      </c>
      <c r="BK282" s="203">
        <f t="shared" ref="BK282:BK293" si="89">ROUND(I282*H282,2)</f>
        <v>0</v>
      </c>
      <c r="BL282" s="17" t="s">
        <v>230</v>
      </c>
      <c r="BM282" s="202" t="s">
        <v>817</v>
      </c>
    </row>
    <row r="283" spans="1:65" s="2" customFormat="1" ht="24" customHeight="1">
      <c r="A283" s="35"/>
      <c r="B283" s="36"/>
      <c r="C283" s="208" t="s">
        <v>818</v>
      </c>
      <c r="D283" s="208" t="s">
        <v>214</v>
      </c>
      <c r="E283" s="209" t="s">
        <v>819</v>
      </c>
      <c r="F283" s="210" t="s">
        <v>820</v>
      </c>
      <c r="G283" s="211" t="s">
        <v>146</v>
      </c>
      <c r="H283" s="212">
        <v>4</v>
      </c>
      <c r="I283" s="213"/>
      <c r="J283" s="214">
        <f t="shared" si="80"/>
        <v>0</v>
      </c>
      <c r="K283" s="210" t="s">
        <v>147</v>
      </c>
      <c r="L283" s="215"/>
      <c r="M283" s="216" t="s">
        <v>32</v>
      </c>
      <c r="N283" s="217" t="s">
        <v>48</v>
      </c>
      <c r="O283" s="65"/>
      <c r="P283" s="200">
        <f t="shared" si="81"/>
        <v>0</v>
      </c>
      <c r="Q283" s="200">
        <v>0</v>
      </c>
      <c r="R283" s="200">
        <f t="shared" si="82"/>
        <v>0</v>
      </c>
      <c r="S283" s="200">
        <v>0</v>
      </c>
      <c r="T283" s="201">
        <f t="shared" si="83"/>
        <v>0</v>
      </c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35"/>
      <c r="AR283" s="202" t="s">
        <v>217</v>
      </c>
      <c r="AT283" s="202" t="s">
        <v>214</v>
      </c>
      <c r="AU283" s="202" t="s">
        <v>84</v>
      </c>
      <c r="AY283" s="17" t="s">
        <v>142</v>
      </c>
      <c r="BE283" s="203">
        <f t="shared" si="84"/>
        <v>0</v>
      </c>
      <c r="BF283" s="203">
        <f t="shared" si="85"/>
        <v>0</v>
      </c>
      <c r="BG283" s="203">
        <f t="shared" si="86"/>
        <v>0</v>
      </c>
      <c r="BH283" s="203">
        <f t="shared" si="87"/>
        <v>0</v>
      </c>
      <c r="BI283" s="203">
        <f t="shared" si="88"/>
        <v>0</v>
      </c>
      <c r="BJ283" s="17" t="s">
        <v>84</v>
      </c>
      <c r="BK283" s="203">
        <f t="shared" si="89"/>
        <v>0</v>
      </c>
      <c r="BL283" s="17" t="s">
        <v>218</v>
      </c>
      <c r="BM283" s="202" t="s">
        <v>821</v>
      </c>
    </row>
    <row r="284" spans="1:65" s="2" customFormat="1" ht="24" customHeight="1">
      <c r="A284" s="35"/>
      <c r="B284" s="36"/>
      <c r="C284" s="208" t="s">
        <v>822</v>
      </c>
      <c r="D284" s="208" t="s">
        <v>214</v>
      </c>
      <c r="E284" s="209" t="s">
        <v>823</v>
      </c>
      <c r="F284" s="210" t="s">
        <v>824</v>
      </c>
      <c r="G284" s="211" t="s">
        <v>146</v>
      </c>
      <c r="H284" s="212">
        <v>1</v>
      </c>
      <c r="I284" s="213"/>
      <c r="J284" s="214">
        <f t="shared" si="80"/>
        <v>0</v>
      </c>
      <c r="K284" s="210" t="s">
        <v>147</v>
      </c>
      <c r="L284" s="215"/>
      <c r="M284" s="216" t="s">
        <v>32</v>
      </c>
      <c r="N284" s="217" t="s">
        <v>48</v>
      </c>
      <c r="O284" s="65"/>
      <c r="P284" s="200">
        <f t="shared" si="81"/>
        <v>0</v>
      </c>
      <c r="Q284" s="200">
        <v>0</v>
      </c>
      <c r="R284" s="200">
        <f t="shared" si="82"/>
        <v>0</v>
      </c>
      <c r="S284" s="200">
        <v>0</v>
      </c>
      <c r="T284" s="201">
        <f t="shared" si="83"/>
        <v>0</v>
      </c>
      <c r="U284" s="35"/>
      <c r="V284" s="35"/>
      <c r="W284" s="35"/>
      <c r="X284" s="35"/>
      <c r="Y284" s="35"/>
      <c r="Z284" s="35"/>
      <c r="AA284" s="35"/>
      <c r="AB284" s="35"/>
      <c r="AC284" s="35"/>
      <c r="AD284" s="35"/>
      <c r="AE284" s="35"/>
      <c r="AR284" s="202" t="s">
        <v>217</v>
      </c>
      <c r="AT284" s="202" t="s">
        <v>214</v>
      </c>
      <c r="AU284" s="202" t="s">
        <v>84</v>
      </c>
      <c r="AY284" s="17" t="s">
        <v>142</v>
      </c>
      <c r="BE284" s="203">
        <f t="shared" si="84"/>
        <v>0</v>
      </c>
      <c r="BF284" s="203">
        <f t="shared" si="85"/>
        <v>0</v>
      </c>
      <c r="BG284" s="203">
        <f t="shared" si="86"/>
        <v>0</v>
      </c>
      <c r="BH284" s="203">
        <f t="shared" si="87"/>
        <v>0</v>
      </c>
      <c r="BI284" s="203">
        <f t="shared" si="88"/>
        <v>0</v>
      </c>
      <c r="BJ284" s="17" t="s">
        <v>84</v>
      </c>
      <c r="BK284" s="203">
        <f t="shared" si="89"/>
        <v>0</v>
      </c>
      <c r="BL284" s="17" t="s">
        <v>218</v>
      </c>
      <c r="BM284" s="202" t="s">
        <v>825</v>
      </c>
    </row>
    <row r="285" spans="1:65" s="2" customFormat="1" ht="24" customHeight="1">
      <c r="A285" s="35"/>
      <c r="B285" s="36"/>
      <c r="C285" s="208" t="s">
        <v>826</v>
      </c>
      <c r="D285" s="208" t="s">
        <v>214</v>
      </c>
      <c r="E285" s="209" t="s">
        <v>827</v>
      </c>
      <c r="F285" s="210" t="s">
        <v>828</v>
      </c>
      <c r="G285" s="211" t="s">
        <v>146</v>
      </c>
      <c r="H285" s="212">
        <v>1</v>
      </c>
      <c r="I285" s="213"/>
      <c r="J285" s="214">
        <f t="shared" si="80"/>
        <v>0</v>
      </c>
      <c r="K285" s="210" t="s">
        <v>147</v>
      </c>
      <c r="L285" s="215"/>
      <c r="M285" s="216" t="s">
        <v>32</v>
      </c>
      <c r="N285" s="217" t="s">
        <v>48</v>
      </c>
      <c r="O285" s="65"/>
      <c r="P285" s="200">
        <f t="shared" si="81"/>
        <v>0</v>
      </c>
      <c r="Q285" s="200">
        <v>0</v>
      </c>
      <c r="R285" s="200">
        <f t="shared" si="82"/>
        <v>0</v>
      </c>
      <c r="S285" s="200">
        <v>0</v>
      </c>
      <c r="T285" s="201">
        <f t="shared" si="83"/>
        <v>0</v>
      </c>
      <c r="U285" s="35"/>
      <c r="V285" s="35"/>
      <c r="W285" s="35"/>
      <c r="X285" s="35"/>
      <c r="Y285" s="35"/>
      <c r="Z285" s="35"/>
      <c r="AA285" s="35"/>
      <c r="AB285" s="35"/>
      <c r="AC285" s="35"/>
      <c r="AD285" s="35"/>
      <c r="AE285" s="35"/>
      <c r="AR285" s="202" t="s">
        <v>230</v>
      </c>
      <c r="AT285" s="202" t="s">
        <v>214</v>
      </c>
      <c r="AU285" s="202" t="s">
        <v>84</v>
      </c>
      <c r="AY285" s="17" t="s">
        <v>142</v>
      </c>
      <c r="BE285" s="203">
        <f t="shared" si="84"/>
        <v>0</v>
      </c>
      <c r="BF285" s="203">
        <f t="shared" si="85"/>
        <v>0</v>
      </c>
      <c r="BG285" s="203">
        <f t="shared" si="86"/>
        <v>0</v>
      </c>
      <c r="BH285" s="203">
        <f t="shared" si="87"/>
        <v>0</v>
      </c>
      <c r="BI285" s="203">
        <f t="shared" si="88"/>
        <v>0</v>
      </c>
      <c r="BJ285" s="17" t="s">
        <v>84</v>
      </c>
      <c r="BK285" s="203">
        <f t="shared" si="89"/>
        <v>0</v>
      </c>
      <c r="BL285" s="17" t="s">
        <v>230</v>
      </c>
      <c r="BM285" s="202" t="s">
        <v>829</v>
      </c>
    </row>
    <row r="286" spans="1:65" s="2" customFormat="1" ht="24" customHeight="1">
      <c r="A286" s="35"/>
      <c r="B286" s="36"/>
      <c r="C286" s="208" t="s">
        <v>830</v>
      </c>
      <c r="D286" s="208" t="s">
        <v>214</v>
      </c>
      <c r="E286" s="209" t="s">
        <v>831</v>
      </c>
      <c r="F286" s="210" t="s">
        <v>832</v>
      </c>
      <c r="G286" s="211" t="s">
        <v>146</v>
      </c>
      <c r="H286" s="212">
        <v>4</v>
      </c>
      <c r="I286" s="213"/>
      <c r="J286" s="214">
        <f t="shared" si="80"/>
        <v>0</v>
      </c>
      <c r="K286" s="210" t="s">
        <v>147</v>
      </c>
      <c r="L286" s="215"/>
      <c r="M286" s="216" t="s">
        <v>32</v>
      </c>
      <c r="N286" s="217" t="s">
        <v>48</v>
      </c>
      <c r="O286" s="65"/>
      <c r="P286" s="200">
        <f t="shared" si="81"/>
        <v>0</v>
      </c>
      <c r="Q286" s="200">
        <v>0</v>
      </c>
      <c r="R286" s="200">
        <f t="shared" si="82"/>
        <v>0</v>
      </c>
      <c r="S286" s="200">
        <v>0</v>
      </c>
      <c r="T286" s="201">
        <f t="shared" si="83"/>
        <v>0</v>
      </c>
      <c r="U286" s="35"/>
      <c r="V286" s="35"/>
      <c r="W286" s="35"/>
      <c r="X286" s="35"/>
      <c r="Y286" s="35"/>
      <c r="Z286" s="35"/>
      <c r="AA286" s="35"/>
      <c r="AB286" s="35"/>
      <c r="AC286" s="35"/>
      <c r="AD286" s="35"/>
      <c r="AE286" s="35"/>
      <c r="AR286" s="202" t="s">
        <v>217</v>
      </c>
      <c r="AT286" s="202" t="s">
        <v>214</v>
      </c>
      <c r="AU286" s="202" t="s">
        <v>84</v>
      </c>
      <c r="AY286" s="17" t="s">
        <v>142</v>
      </c>
      <c r="BE286" s="203">
        <f t="shared" si="84"/>
        <v>0</v>
      </c>
      <c r="BF286" s="203">
        <f t="shared" si="85"/>
        <v>0</v>
      </c>
      <c r="BG286" s="203">
        <f t="shared" si="86"/>
        <v>0</v>
      </c>
      <c r="BH286" s="203">
        <f t="shared" si="87"/>
        <v>0</v>
      </c>
      <c r="BI286" s="203">
        <f t="shared" si="88"/>
        <v>0</v>
      </c>
      <c r="BJ286" s="17" t="s">
        <v>84</v>
      </c>
      <c r="BK286" s="203">
        <f t="shared" si="89"/>
        <v>0</v>
      </c>
      <c r="BL286" s="17" t="s">
        <v>218</v>
      </c>
      <c r="BM286" s="202" t="s">
        <v>833</v>
      </c>
    </row>
    <row r="287" spans="1:65" s="2" customFormat="1" ht="24" customHeight="1">
      <c r="A287" s="35"/>
      <c r="B287" s="36"/>
      <c r="C287" s="208" t="s">
        <v>834</v>
      </c>
      <c r="D287" s="208" t="s">
        <v>214</v>
      </c>
      <c r="E287" s="209" t="s">
        <v>835</v>
      </c>
      <c r="F287" s="210" t="s">
        <v>836</v>
      </c>
      <c r="G287" s="211" t="s">
        <v>146</v>
      </c>
      <c r="H287" s="212">
        <v>4</v>
      </c>
      <c r="I287" s="213"/>
      <c r="J287" s="214">
        <f t="shared" si="80"/>
        <v>0</v>
      </c>
      <c r="K287" s="210" t="s">
        <v>147</v>
      </c>
      <c r="L287" s="215"/>
      <c r="M287" s="216" t="s">
        <v>32</v>
      </c>
      <c r="N287" s="217" t="s">
        <v>48</v>
      </c>
      <c r="O287" s="65"/>
      <c r="P287" s="200">
        <f t="shared" si="81"/>
        <v>0</v>
      </c>
      <c r="Q287" s="200">
        <v>0</v>
      </c>
      <c r="R287" s="200">
        <f t="shared" si="82"/>
        <v>0</v>
      </c>
      <c r="S287" s="200">
        <v>0</v>
      </c>
      <c r="T287" s="201">
        <f t="shared" si="83"/>
        <v>0</v>
      </c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R287" s="202" t="s">
        <v>230</v>
      </c>
      <c r="AT287" s="202" t="s">
        <v>214</v>
      </c>
      <c r="AU287" s="202" t="s">
        <v>84</v>
      </c>
      <c r="AY287" s="17" t="s">
        <v>142</v>
      </c>
      <c r="BE287" s="203">
        <f t="shared" si="84"/>
        <v>0</v>
      </c>
      <c r="BF287" s="203">
        <f t="shared" si="85"/>
        <v>0</v>
      </c>
      <c r="BG287" s="203">
        <f t="shared" si="86"/>
        <v>0</v>
      </c>
      <c r="BH287" s="203">
        <f t="shared" si="87"/>
        <v>0</v>
      </c>
      <c r="BI287" s="203">
        <f t="shared" si="88"/>
        <v>0</v>
      </c>
      <c r="BJ287" s="17" t="s">
        <v>84</v>
      </c>
      <c r="BK287" s="203">
        <f t="shared" si="89"/>
        <v>0</v>
      </c>
      <c r="BL287" s="17" t="s">
        <v>230</v>
      </c>
      <c r="BM287" s="202" t="s">
        <v>837</v>
      </c>
    </row>
    <row r="288" spans="1:65" s="2" customFormat="1" ht="24" customHeight="1">
      <c r="A288" s="35"/>
      <c r="B288" s="36"/>
      <c r="C288" s="208" t="s">
        <v>838</v>
      </c>
      <c r="D288" s="208" t="s">
        <v>214</v>
      </c>
      <c r="E288" s="209" t="s">
        <v>839</v>
      </c>
      <c r="F288" s="210" t="s">
        <v>840</v>
      </c>
      <c r="G288" s="211" t="s">
        <v>146</v>
      </c>
      <c r="H288" s="212">
        <v>4</v>
      </c>
      <c r="I288" s="213"/>
      <c r="J288" s="214">
        <f t="shared" si="80"/>
        <v>0</v>
      </c>
      <c r="K288" s="210" t="s">
        <v>147</v>
      </c>
      <c r="L288" s="215"/>
      <c r="M288" s="216" t="s">
        <v>32</v>
      </c>
      <c r="N288" s="217" t="s">
        <v>48</v>
      </c>
      <c r="O288" s="65"/>
      <c r="P288" s="200">
        <f t="shared" si="81"/>
        <v>0</v>
      </c>
      <c r="Q288" s="200">
        <v>0</v>
      </c>
      <c r="R288" s="200">
        <f t="shared" si="82"/>
        <v>0</v>
      </c>
      <c r="S288" s="200">
        <v>0</v>
      </c>
      <c r="T288" s="201">
        <f t="shared" si="83"/>
        <v>0</v>
      </c>
      <c r="U288" s="35"/>
      <c r="V288" s="35"/>
      <c r="W288" s="35"/>
      <c r="X288" s="35"/>
      <c r="Y288" s="35"/>
      <c r="Z288" s="35"/>
      <c r="AA288" s="35"/>
      <c r="AB288" s="35"/>
      <c r="AC288" s="35"/>
      <c r="AD288" s="35"/>
      <c r="AE288" s="35"/>
      <c r="AR288" s="202" t="s">
        <v>230</v>
      </c>
      <c r="AT288" s="202" t="s">
        <v>214</v>
      </c>
      <c r="AU288" s="202" t="s">
        <v>84</v>
      </c>
      <c r="AY288" s="17" t="s">
        <v>142</v>
      </c>
      <c r="BE288" s="203">
        <f t="shared" si="84"/>
        <v>0</v>
      </c>
      <c r="BF288" s="203">
        <f t="shared" si="85"/>
        <v>0</v>
      </c>
      <c r="BG288" s="203">
        <f t="shared" si="86"/>
        <v>0</v>
      </c>
      <c r="BH288" s="203">
        <f t="shared" si="87"/>
        <v>0</v>
      </c>
      <c r="BI288" s="203">
        <f t="shared" si="88"/>
        <v>0</v>
      </c>
      <c r="BJ288" s="17" t="s">
        <v>84</v>
      </c>
      <c r="BK288" s="203">
        <f t="shared" si="89"/>
        <v>0</v>
      </c>
      <c r="BL288" s="17" t="s">
        <v>230</v>
      </c>
      <c r="BM288" s="202" t="s">
        <v>841</v>
      </c>
    </row>
    <row r="289" spans="1:65" s="2" customFormat="1" ht="24" customHeight="1">
      <c r="A289" s="35"/>
      <c r="B289" s="36"/>
      <c r="C289" s="208" t="s">
        <v>842</v>
      </c>
      <c r="D289" s="208" t="s">
        <v>214</v>
      </c>
      <c r="E289" s="209" t="s">
        <v>843</v>
      </c>
      <c r="F289" s="210" t="s">
        <v>844</v>
      </c>
      <c r="G289" s="211" t="s">
        <v>146</v>
      </c>
      <c r="H289" s="212">
        <v>4</v>
      </c>
      <c r="I289" s="213"/>
      <c r="J289" s="214">
        <f t="shared" si="80"/>
        <v>0</v>
      </c>
      <c r="K289" s="210" t="s">
        <v>147</v>
      </c>
      <c r="L289" s="215"/>
      <c r="M289" s="216" t="s">
        <v>32</v>
      </c>
      <c r="N289" s="217" t="s">
        <v>48</v>
      </c>
      <c r="O289" s="65"/>
      <c r="P289" s="200">
        <f t="shared" si="81"/>
        <v>0</v>
      </c>
      <c r="Q289" s="200">
        <v>0</v>
      </c>
      <c r="R289" s="200">
        <f t="shared" si="82"/>
        <v>0</v>
      </c>
      <c r="S289" s="200">
        <v>0</v>
      </c>
      <c r="T289" s="201">
        <f t="shared" si="83"/>
        <v>0</v>
      </c>
      <c r="U289" s="35"/>
      <c r="V289" s="35"/>
      <c r="W289" s="35"/>
      <c r="X289" s="35"/>
      <c r="Y289" s="35"/>
      <c r="Z289" s="35"/>
      <c r="AA289" s="35"/>
      <c r="AB289" s="35"/>
      <c r="AC289" s="35"/>
      <c r="AD289" s="35"/>
      <c r="AE289" s="35"/>
      <c r="AR289" s="202" t="s">
        <v>230</v>
      </c>
      <c r="AT289" s="202" t="s">
        <v>214</v>
      </c>
      <c r="AU289" s="202" t="s">
        <v>84</v>
      </c>
      <c r="AY289" s="17" t="s">
        <v>142</v>
      </c>
      <c r="BE289" s="203">
        <f t="shared" si="84"/>
        <v>0</v>
      </c>
      <c r="BF289" s="203">
        <f t="shared" si="85"/>
        <v>0</v>
      </c>
      <c r="BG289" s="203">
        <f t="shared" si="86"/>
        <v>0</v>
      </c>
      <c r="BH289" s="203">
        <f t="shared" si="87"/>
        <v>0</v>
      </c>
      <c r="BI289" s="203">
        <f t="shared" si="88"/>
        <v>0</v>
      </c>
      <c r="BJ289" s="17" t="s">
        <v>84</v>
      </c>
      <c r="BK289" s="203">
        <f t="shared" si="89"/>
        <v>0</v>
      </c>
      <c r="BL289" s="17" t="s">
        <v>230</v>
      </c>
      <c r="BM289" s="202" t="s">
        <v>845</v>
      </c>
    </row>
    <row r="290" spans="1:65" s="2" customFormat="1" ht="24" customHeight="1">
      <c r="A290" s="35"/>
      <c r="B290" s="36"/>
      <c r="C290" s="208" t="s">
        <v>846</v>
      </c>
      <c r="D290" s="208" t="s">
        <v>214</v>
      </c>
      <c r="E290" s="209" t="s">
        <v>847</v>
      </c>
      <c r="F290" s="210" t="s">
        <v>848</v>
      </c>
      <c r="G290" s="211" t="s">
        <v>146</v>
      </c>
      <c r="H290" s="212">
        <v>3</v>
      </c>
      <c r="I290" s="213"/>
      <c r="J290" s="214">
        <f t="shared" si="80"/>
        <v>0</v>
      </c>
      <c r="K290" s="210" t="s">
        <v>147</v>
      </c>
      <c r="L290" s="215"/>
      <c r="M290" s="216" t="s">
        <v>32</v>
      </c>
      <c r="N290" s="217" t="s">
        <v>48</v>
      </c>
      <c r="O290" s="65"/>
      <c r="P290" s="200">
        <f t="shared" si="81"/>
        <v>0</v>
      </c>
      <c r="Q290" s="200">
        <v>0</v>
      </c>
      <c r="R290" s="200">
        <f t="shared" si="82"/>
        <v>0</v>
      </c>
      <c r="S290" s="200">
        <v>0</v>
      </c>
      <c r="T290" s="201">
        <f t="shared" si="83"/>
        <v>0</v>
      </c>
      <c r="U290" s="35"/>
      <c r="V290" s="35"/>
      <c r="W290" s="35"/>
      <c r="X290" s="35"/>
      <c r="Y290" s="35"/>
      <c r="Z290" s="35"/>
      <c r="AA290" s="35"/>
      <c r="AB290" s="35"/>
      <c r="AC290" s="35"/>
      <c r="AD290" s="35"/>
      <c r="AE290" s="35"/>
      <c r="AR290" s="202" t="s">
        <v>217</v>
      </c>
      <c r="AT290" s="202" t="s">
        <v>214</v>
      </c>
      <c r="AU290" s="202" t="s">
        <v>84</v>
      </c>
      <c r="AY290" s="17" t="s">
        <v>142</v>
      </c>
      <c r="BE290" s="203">
        <f t="shared" si="84"/>
        <v>0</v>
      </c>
      <c r="BF290" s="203">
        <f t="shared" si="85"/>
        <v>0</v>
      </c>
      <c r="BG290" s="203">
        <f t="shared" si="86"/>
        <v>0</v>
      </c>
      <c r="BH290" s="203">
        <f t="shared" si="87"/>
        <v>0</v>
      </c>
      <c r="BI290" s="203">
        <f t="shared" si="88"/>
        <v>0</v>
      </c>
      <c r="BJ290" s="17" t="s">
        <v>84</v>
      </c>
      <c r="BK290" s="203">
        <f t="shared" si="89"/>
        <v>0</v>
      </c>
      <c r="BL290" s="17" t="s">
        <v>218</v>
      </c>
      <c r="BM290" s="202" t="s">
        <v>849</v>
      </c>
    </row>
    <row r="291" spans="1:65" s="2" customFormat="1" ht="24" customHeight="1">
      <c r="A291" s="35"/>
      <c r="B291" s="36"/>
      <c r="C291" s="191" t="s">
        <v>850</v>
      </c>
      <c r="D291" s="191" t="s">
        <v>143</v>
      </c>
      <c r="E291" s="192" t="s">
        <v>851</v>
      </c>
      <c r="F291" s="193" t="s">
        <v>852</v>
      </c>
      <c r="G291" s="194" t="s">
        <v>146</v>
      </c>
      <c r="H291" s="195">
        <v>8</v>
      </c>
      <c r="I291" s="196"/>
      <c r="J291" s="197">
        <f t="shared" si="80"/>
        <v>0</v>
      </c>
      <c r="K291" s="193" t="s">
        <v>147</v>
      </c>
      <c r="L291" s="40"/>
      <c r="M291" s="198" t="s">
        <v>32</v>
      </c>
      <c r="N291" s="199" t="s">
        <v>48</v>
      </c>
      <c r="O291" s="65"/>
      <c r="P291" s="200">
        <f t="shared" si="81"/>
        <v>0</v>
      </c>
      <c r="Q291" s="200">
        <v>0</v>
      </c>
      <c r="R291" s="200">
        <f t="shared" si="82"/>
        <v>0</v>
      </c>
      <c r="S291" s="200">
        <v>0</v>
      </c>
      <c r="T291" s="201">
        <f t="shared" si="83"/>
        <v>0</v>
      </c>
      <c r="U291" s="35"/>
      <c r="V291" s="35"/>
      <c r="W291" s="35"/>
      <c r="X291" s="35"/>
      <c r="Y291" s="35"/>
      <c r="Z291" s="35"/>
      <c r="AA291" s="35"/>
      <c r="AB291" s="35"/>
      <c r="AC291" s="35"/>
      <c r="AD291" s="35"/>
      <c r="AE291" s="35"/>
      <c r="AR291" s="202" t="s">
        <v>158</v>
      </c>
      <c r="AT291" s="202" t="s">
        <v>143</v>
      </c>
      <c r="AU291" s="202" t="s">
        <v>84</v>
      </c>
      <c r="AY291" s="17" t="s">
        <v>142</v>
      </c>
      <c r="BE291" s="203">
        <f t="shared" si="84"/>
        <v>0</v>
      </c>
      <c r="BF291" s="203">
        <f t="shared" si="85"/>
        <v>0</v>
      </c>
      <c r="BG291" s="203">
        <f t="shared" si="86"/>
        <v>0</v>
      </c>
      <c r="BH291" s="203">
        <f t="shared" si="87"/>
        <v>0</v>
      </c>
      <c r="BI291" s="203">
        <f t="shared" si="88"/>
        <v>0</v>
      </c>
      <c r="BJ291" s="17" t="s">
        <v>84</v>
      </c>
      <c r="BK291" s="203">
        <f t="shared" si="89"/>
        <v>0</v>
      </c>
      <c r="BL291" s="17" t="s">
        <v>158</v>
      </c>
      <c r="BM291" s="202" t="s">
        <v>853</v>
      </c>
    </row>
    <row r="292" spans="1:65" s="2" customFormat="1" ht="24" customHeight="1">
      <c r="A292" s="35"/>
      <c r="B292" s="36"/>
      <c r="C292" s="191" t="s">
        <v>854</v>
      </c>
      <c r="D292" s="191" t="s">
        <v>143</v>
      </c>
      <c r="E292" s="192" t="s">
        <v>855</v>
      </c>
      <c r="F292" s="193" t="s">
        <v>856</v>
      </c>
      <c r="G292" s="194" t="s">
        <v>146</v>
      </c>
      <c r="H292" s="195">
        <v>8</v>
      </c>
      <c r="I292" s="196"/>
      <c r="J292" s="197">
        <f t="shared" si="80"/>
        <v>0</v>
      </c>
      <c r="K292" s="193" t="s">
        <v>147</v>
      </c>
      <c r="L292" s="40"/>
      <c r="M292" s="198" t="s">
        <v>32</v>
      </c>
      <c r="N292" s="199" t="s">
        <v>48</v>
      </c>
      <c r="O292" s="65"/>
      <c r="P292" s="200">
        <f t="shared" si="81"/>
        <v>0</v>
      </c>
      <c r="Q292" s="200">
        <v>0</v>
      </c>
      <c r="R292" s="200">
        <f t="shared" si="82"/>
        <v>0</v>
      </c>
      <c r="S292" s="200">
        <v>0</v>
      </c>
      <c r="T292" s="201">
        <f t="shared" si="83"/>
        <v>0</v>
      </c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35"/>
      <c r="AR292" s="202" t="s">
        <v>158</v>
      </c>
      <c r="AT292" s="202" t="s">
        <v>143</v>
      </c>
      <c r="AU292" s="202" t="s">
        <v>84</v>
      </c>
      <c r="AY292" s="17" t="s">
        <v>142</v>
      </c>
      <c r="BE292" s="203">
        <f t="shared" si="84"/>
        <v>0</v>
      </c>
      <c r="BF292" s="203">
        <f t="shared" si="85"/>
        <v>0</v>
      </c>
      <c r="BG292" s="203">
        <f t="shared" si="86"/>
        <v>0</v>
      </c>
      <c r="BH292" s="203">
        <f t="shared" si="87"/>
        <v>0</v>
      </c>
      <c r="BI292" s="203">
        <f t="shared" si="88"/>
        <v>0</v>
      </c>
      <c r="BJ292" s="17" t="s">
        <v>84</v>
      </c>
      <c r="BK292" s="203">
        <f t="shared" si="89"/>
        <v>0</v>
      </c>
      <c r="BL292" s="17" t="s">
        <v>158</v>
      </c>
      <c r="BM292" s="202" t="s">
        <v>857</v>
      </c>
    </row>
    <row r="293" spans="1:65" s="2" customFormat="1" ht="24" customHeight="1">
      <c r="A293" s="35"/>
      <c r="B293" s="36"/>
      <c r="C293" s="191" t="s">
        <v>858</v>
      </c>
      <c r="D293" s="191" t="s">
        <v>143</v>
      </c>
      <c r="E293" s="192" t="s">
        <v>859</v>
      </c>
      <c r="F293" s="193" t="s">
        <v>860</v>
      </c>
      <c r="G293" s="194" t="s">
        <v>146</v>
      </c>
      <c r="H293" s="195">
        <v>2</v>
      </c>
      <c r="I293" s="196"/>
      <c r="J293" s="197">
        <f t="shared" si="80"/>
        <v>0</v>
      </c>
      <c r="K293" s="193" t="s">
        <v>147</v>
      </c>
      <c r="L293" s="40"/>
      <c r="M293" s="198" t="s">
        <v>32</v>
      </c>
      <c r="N293" s="199" t="s">
        <v>48</v>
      </c>
      <c r="O293" s="65"/>
      <c r="P293" s="200">
        <f t="shared" si="81"/>
        <v>0</v>
      </c>
      <c r="Q293" s="200">
        <v>0</v>
      </c>
      <c r="R293" s="200">
        <f t="shared" si="82"/>
        <v>0</v>
      </c>
      <c r="S293" s="200">
        <v>0</v>
      </c>
      <c r="T293" s="201">
        <f t="shared" si="83"/>
        <v>0</v>
      </c>
      <c r="U293" s="35"/>
      <c r="V293" s="35"/>
      <c r="W293" s="35"/>
      <c r="X293" s="35"/>
      <c r="Y293" s="35"/>
      <c r="Z293" s="35"/>
      <c r="AA293" s="35"/>
      <c r="AB293" s="35"/>
      <c r="AC293" s="35"/>
      <c r="AD293" s="35"/>
      <c r="AE293" s="35"/>
      <c r="AR293" s="202" t="s">
        <v>158</v>
      </c>
      <c r="AT293" s="202" t="s">
        <v>143</v>
      </c>
      <c r="AU293" s="202" t="s">
        <v>84</v>
      </c>
      <c r="AY293" s="17" t="s">
        <v>142</v>
      </c>
      <c r="BE293" s="203">
        <f t="shared" si="84"/>
        <v>0</v>
      </c>
      <c r="BF293" s="203">
        <f t="shared" si="85"/>
        <v>0</v>
      </c>
      <c r="BG293" s="203">
        <f t="shared" si="86"/>
        <v>0</v>
      </c>
      <c r="BH293" s="203">
        <f t="shared" si="87"/>
        <v>0</v>
      </c>
      <c r="BI293" s="203">
        <f t="shared" si="88"/>
        <v>0</v>
      </c>
      <c r="BJ293" s="17" t="s">
        <v>84</v>
      </c>
      <c r="BK293" s="203">
        <f t="shared" si="89"/>
        <v>0</v>
      </c>
      <c r="BL293" s="17" t="s">
        <v>158</v>
      </c>
      <c r="BM293" s="202" t="s">
        <v>861</v>
      </c>
    </row>
    <row r="294" spans="1:65" s="12" customFormat="1" ht="25.9" customHeight="1">
      <c r="B294" s="177"/>
      <c r="C294" s="178"/>
      <c r="D294" s="179" t="s">
        <v>76</v>
      </c>
      <c r="E294" s="180" t="s">
        <v>862</v>
      </c>
      <c r="F294" s="180" t="s">
        <v>863</v>
      </c>
      <c r="G294" s="178"/>
      <c r="H294" s="178"/>
      <c r="I294" s="181"/>
      <c r="J294" s="182">
        <f>BK294</f>
        <v>0</v>
      </c>
      <c r="K294" s="178"/>
      <c r="L294" s="183"/>
      <c r="M294" s="184"/>
      <c r="N294" s="185"/>
      <c r="O294" s="185"/>
      <c r="P294" s="186">
        <f>SUM(P295:P298)</f>
        <v>0</v>
      </c>
      <c r="Q294" s="185"/>
      <c r="R294" s="186">
        <f>SUM(R295:R298)</f>
        <v>0</v>
      </c>
      <c r="S294" s="185"/>
      <c r="T294" s="187">
        <f>SUM(T295:T298)</f>
        <v>0</v>
      </c>
      <c r="AR294" s="188" t="s">
        <v>84</v>
      </c>
      <c r="AT294" s="189" t="s">
        <v>76</v>
      </c>
      <c r="AU294" s="189" t="s">
        <v>77</v>
      </c>
      <c r="AY294" s="188" t="s">
        <v>142</v>
      </c>
      <c r="BK294" s="190">
        <f>SUM(BK295:BK298)</f>
        <v>0</v>
      </c>
    </row>
    <row r="295" spans="1:65" s="2" customFormat="1" ht="24" customHeight="1">
      <c r="A295" s="35"/>
      <c r="B295" s="36"/>
      <c r="C295" s="191" t="s">
        <v>864</v>
      </c>
      <c r="D295" s="191" t="s">
        <v>143</v>
      </c>
      <c r="E295" s="192" t="s">
        <v>865</v>
      </c>
      <c r="F295" s="193" t="s">
        <v>866</v>
      </c>
      <c r="G295" s="194" t="s">
        <v>146</v>
      </c>
      <c r="H295" s="195">
        <v>6</v>
      </c>
      <c r="I295" s="196"/>
      <c r="J295" s="197">
        <f>ROUND(I295*H295,2)</f>
        <v>0</v>
      </c>
      <c r="K295" s="193" t="s">
        <v>147</v>
      </c>
      <c r="L295" s="40"/>
      <c r="M295" s="198" t="s">
        <v>32</v>
      </c>
      <c r="N295" s="199" t="s">
        <v>48</v>
      </c>
      <c r="O295" s="65"/>
      <c r="P295" s="200">
        <f>O295*H295</f>
        <v>0</v>
      </c>
      <c r="Q295" s="200">
        <v>0</v>
      </c>
      <c r="R295" s="200">
        <f>Q295*H295</f>
        <v>0</v>
      </c>
      <c r="S295" s="200">
        <v>0</v>
      </c>
      <c r="T295" s="201">
        <f>S295*H295</f>
        <v>0</v>
      </c>
      <c r="U295" s="35"/>
      <c r="V295" s="35"/>
      <c r="W295" s="35"/>
      <c r="X295" s="35"/>
      <c r="Y295" s="35"/>
      <c r="Z295" s="35"/>
      <c r="AA295" s="35"/>
      <c r="AB295" s="35"/>
      <c r="AC295" s="35"/>
      <c r="AD295" s="35"/>
      <c r="AE295" s="35"/>
      <c r="AR295" s="202" t="s">
        <v>634</v>
      </c>
      <c r="AT295" s="202" t="s">
        <v>143</v>
      </c>
      <c r="AU295" s="202" t="s">
        <v>84</v>
      </c>
      <c r="AY295" s="17" t="s">
        <v>142</v>
      </c>
      <c r="BE295" s="203">
        <f>IF(N295="základní",J295,0)</f>
        <v>0</v>
      </c>
      <c r="BF295" s="203">
        <f>IF(N295="snížená",J295,0)</f>
        <v>0</v>
      </c>
      <c r="BG295" s="203">
        <f>IF(N295="zákl. přenesená",J295,0)</f>
        <v>0</v>
      </c>
      <c r="BH295" s="203">
        <f>IF(N295="sníž. přenesená",J295,0)</f>
        <v>0</v>
      </c>
      <c r="BI295" s="203">
        <f>IF(N295="nulová",J295,0)</f>
        <v>0</v>
      </c>
      <c r="BJ295" s="17" t="s">
        <v>84</v>
      </c>
      <c r="BK295" s="203">
        <f>ROUND(I295*H295,2)</f>
        <v>0</v>
      </c>
      <c r="BL295" s="17" t="s">
        <v>634</v>
      </c>
      <c r="BM295" s="202" t="s">
        <v>867</v>
      </c>
    </row>
    <row r="296" spans="1:65" s="2" customFormat="1" ht="24" customHeight="1">
      <c r="A296" s="35"/>
      <c r="B296" s="36"/>
      <c r="C296" s="191" t="s">
        <v>868</v>
      </c>
      <c r="D296" s="191" t="s">
        <v>143</v>
      </c>
      <c r="E296" s="192" t="s">
        <v>869</v>
      </c>
      <c r="F296" s="193" t="s">
        <v>870</v>
      </c>
      <c r="G296" s="194" t="s">
        <v>871</v>
      </c>
      <c r="H296" s="195">
        <v>64</v>
      </c>
      <c r="I296" s="196"/>
      <c r="J296" s="197">
        <f>ROUND(I296*H296,2)</f>
        <v>0</v>
      </c>
      <c r="K296" s="193" t="s">
        <v>147</v>
      </c>
      <c r="L296" s="40"/>
      <c r="M296" s="198" t="s">
        <v>32</v>
      </c>
      <c r="N296" s="199" t="s">
        <v>48</v>
      </c>
      <c r="O296" s="65"/>
      <c r="P296" s="200">
        <f>O296*H296</f>
        <v>0</v>
      </c>
      <c r="Q296" s="200">
        <v>0</v>
      </c>
      <c r="R296" s="200">
        <f>Q296*H296</f>
        <v>0</v>
      </c>
      <c r="S296" s="200">
        <v>0</v>
      </c>
      <c r="T296" s="201">
        <f>S296*H296</f>
        <v>0</v>
      </c>
      <c r="U296" s="35"/>
      <c r="V296" s="35"/>
      <c r="W296" s="35"/>
      <c r="X296" s="35"/>
      <c r="Y296" s="35"/>
      <c r="Z296" s="35"/>
      <c r="AA296" s="35"/>
      <c r="AB296" s="35"/>
      <c r="AC296" s="35"/>
      <c r="AD296" s="35"/>
      <c r="AE296" s="35"/>
      <c r="AR296" s="202" t="s">
        <v>634</v>
      </c>
      <c r="AT296" s="202" t="s">
        <v>143</v>
      </c>
      <c r="AU296" s="202" t="s">
        <v>84</v>
      </c>
      <c r="AY296" s="17" t="s">
        <v>142</v>
      </c>
      <c r="BE296" s="203">
        <f>IF(N296="základní",J296,0)</f>
        <v>0</v>
      </c>
      <c r="BF296" s="203">
        <f>IF(N296="snížená",J296,0)</f>
        <v>0</v>
      </c>
      <c r="BG296" s="203">
        <f>IF(N296="zákl. přenesená",J296,0)</f>
        <v>0</v>
      </c>
      <c r="BH296" s="203">
        <f>IF(N296="sníž. přenesená",J296,0)</f>
        <v>0</v>
      </c>
      <c r="BI296" s="203">
        <f>IF(N296="nulová",J296,0)</f>
        <v>0</v>
      </c>
      <c r="BJ296" s="17" t="s">
        <v>84</v>
      </c>
      <c r="BK296" s="203">
        <f>ROUND(I296*H296,2)</f>
        <v>0</v>
      </c>
      <c r="BL296" s="17" t="s">
        <v>634</v>
      </c>
      <c r="BM296" s="202" t="s">
        <v>872</v>
      </c>
    </row>
    <row r="297" spans="1:65" s="2" customFormat="1" ht="24" customHeight="1">
      <c r="A297" s="35"/>
      <c r="B297" s="36"/>
      <c r="C297" s="191" t="s">
        <v>873</v>
      </c>
      <c r="D297" s="191" t="s">
        <v>143</v>
      </c>
      <c r="E297" s="192" t="s">
        <v>874</v>
      </c>
      <c r="F297" s="193" t="s">
        <v>875</v>
      </c>
      <c r="G297" s="194" t="s">
        <v>871</v>
      </c>
      <c r="H297" s="195">
        <v>110</v>
      </c>
      <c r="I297" s="196"/>
      <c r="J297" s="197">
        <f>ROUND(I297*H297,2)</f>
        <v>0</v>
      </c>
      <c r="K297" s="193" t="s">
        <v>147</v>
      </c>
      <c r="L297" s="40"/>
      <c r="M297" s="198" t="s">
        <v>32</v>
      </c>
      <c r="N297" s="199" t="s">
        <v>48</v>
      </c>
      <c r="O297" s="65"/>
      <c r="P297" s="200">
        <f>O297*H297</f>
        <v>0</v>
      </c>
      <c r="Q297" s="200">
        <v>0</v>
      </c>
      <c r="R297" s="200">
        <f>Q297*H297</f>
        <v>0</v>
      </c>
      <c r="S297" s="200">
        <v>0</v>
      </c>
      <c r="T297" s="201">
        <f>S297*H297</f>
        <v>0</v>
      </c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35"/>
      <c r="AR297" s="202" t="s">
        <v>634</v>
      </c>
      <c r="AT297" s="202" t="s">
        <v>143</v>
      </c>
      <c r="AU297" s="202" t="s">
        <v>84</v>
      </c>
      <c r="AY297" s="17" t="s">
        <v>142</v>
      </c>
      <c r="BE297" s="203">
        <f>IF(N297="základní",J297,0)</f>
        <v>0</v>
      </c>
      <c r="BF297" s="203">
        <f>IF(N297="snížená",J297,0)</f>
        <v>0</v>
      </c>
      <c r="BG297" s="203">
        <f>IF(N297="zákl. přenesená",J297,0)</f>
        <v>0</v>
      </c>
      <c r="BH297" s="203">
        <f>IF(N297="sníž. přenesená",J297,0)</f>
        <v>0</v>
      </c>
      <c r="BI297" s="203">
        <f>IF(N297="nulová",J297,0)</f>
        <v>0</v>
      </c>
      <c r="BJ297" s="17" t="s">
        <v>84</v>
      </c>
      <c r="BK297" s="203">
        <f>ROUND(I297*H297,2)</f>
        <v>0</v>
      </c>
      <c r="BL297" s="17" t="s">
        <v>634</v>
      </c>
      <c r="BM297" s="202" t="s">
        <v>876</v>
      </c>
    </row>
    <row r="298" spans="1:65" s="2" customFormat="1" ht="39">
      <c r="A298" s="35"/>
      <c r="B298" s="36"/>
      <c r="C298" s="37"/>
      <c r="D298" s="204" t="s">
        <v>420</v>
      </c>
      <c r="E298" s="37"/>
      <c r="F298" s="205" t="s">
        <v>877</v>
      </c>
      <c r="G298" s="37"/>
      <c r="H298" s="37"/>
      <c r="I298" s="116"/>
      <c r="J298" s="37"/>
      <c r="K298" s="37"/>
      <c r="L298" s="40"/>
      <c r="M298" s="206"/>
      <c r="N298" s="207"/>
      <c r="O298" s="65"/>
      <c r="P298" s="65"/>
      <c r="Q298" s="65"/>
      <c r="R298" s="65"/>
      <c r="S298" s="65"/>
      <c r="T298" s="66"/>
      <c r="U298" s="35"/>
      <c r="V298" s="35"/>
      <c r="W298" s="35"/>
      <c r="X298" s="35"/>
      <c r="Y298" s="35"/>
      <c r="Z298" s="35"/>
      <c r="AA298" s="35"/>
      <c r="AB298" s="35"/>
      <c r="AC298" s="35"/>
      <c r="AD298" s="35"/>
      <c r="AE298" s="35"/>
      <c r="AT298" s="17" t="s">
        <v>420</v>
      </c>
      <c r="AU298" s="17" t="s">
        <v>84</v>
      </c>
    </row>
    <row r="299" spans="1:65" s="12" customFormat="1" ht="25.9" customHeight="1">
      <c r="B299" s="177"/>
      <c r="C299" s="178"/>
      <c r="D299" s="179" t="s">
        <v>76</v>
      </c>
      <c r="E299" s="180" t="s">
        <v>878</v>
      </c>
      <c r="F299" s="180" t="s">
        <v>879</v>
      </c>
      <c r="G299" s="178"/>
      <c r="H299" s="178"/>
      <c r="I299" s="181"/>
      <c r="J299" s="182">
        <f>BK299</f>
        <v>0</v>
      </c>
      <c r="K299" s="178"/>
      <c r="L299" s="183"/>
      <c r="M299" s="184"/>
      <c r="N299" s="185"/>
      <c r="O299" s="185"/>
      <c r="P299" s="186">
        <f>P300+SUM(P301:P318)</f>
        <v>0</v>
      </c>
      <c r="Q299" s="185"/>
      <c r="R299" s="186">
        <f>R300+SUM(R301:R318)</f>
        <v>0</v>
      </c>
      <c r="S299" s="185"/>
      <c r="T299" s="187">
        <f>T300+SUM(T301:T318)</f>
        <v>0</v>
      </c>
      <c r="AR299" s="188" t="s">
        <v>84</v>
      </c>
      <c r="AT299" s="189" t="s">
        <v>76</v>
      </c>
      <c r="AU299" s="189" t="s">
        <v>77</v>
      </c>
      <c r="AY299" s="188" t="s">
        <v>142</v>
      </c>
      <c r="BK299" s="190">
        <f>BK300+SUM(BK301:BK318)</f>
        <v>0</v>
      </c>
    </row>
    <row r="300" spans="1:65" s="2" customFormat="1" ht="24" customHeight="1">
      <c r="A300" s="35"/>
      <c r="B300" s="36"/>
      <c r="C300" s="208" t="s">
        <v>880</v>
      </c>
      <c r="D300" s="208" t="s">
        <v>214</v>
      </c>
      <c r="E300" s="209" t="s">
        <v>881</v>
      </c>
      <c r="F300" s="210" t="s">
        <v>882</v>
      </c>
      <c r="G300" s="211" t="s">
        <v>324</v>
      </c>
      <c r="H300" s="212">
        <v>1</v>
      </c>
      <c r="I300" s="213"/>
      <c r="J300" s="214">
        <f t="shared" ref="J300:J317" si="90">ROUND(I300*H300,2)</f>
        <v>0</v>
      </c>
      <c r="K300" s="210" t="s">
        <v>147</v>
      </c>
      <c r="L300" s="215"/>
      <c r="M300" s="216" t="s">
        <v>32</v>
      </c>
      <c r="N300" s="217" t="s">
        <v>48</v>
      </c>
      <c r="O300" s="65"/>
      <c r="P300" s="200">
        <f t="shared" ref="P300:P317" si="91">O300*H300</f>
        <v>0</v>
      </c>
      <c r="Q300" s="200">
        <v>0</v>
      </c>
      <c r="R300" s="200">
        <f t="shared" ref="R300:R317" si="92">Q300*H300</f>
        <v>0</v>
      </c>
      <c r="S300" s="200">
        <v>0</v>
      </c>
      <c r="T300" s="201">
        <f t="shared" ref="T300:T317" si="93">S300*H300</f>
        <v>0</v>
      </c>
      <c r="U300" s="35"/>
      <c r="V300" s="35"/>
      <c r="W300" s="35"/>
      <c r="X300" s="35"/>
      <c r="Y300" s="35"/>
      <c r="Z300" s="35"/>
      <c r="AA300" s="35"/>
      <c r="AB300" s="35"/>
      <c r="AC300" s="35"/>
      <c r="AD300" s="35"/>
      <c r="AE300" s="35"/>
      <c r="AR300" s="202" t="s">
        <v>217</v>
      </c>
      <c r="AT300" s="202" t="s">
        <v>214</v>
      </c>
      <c r="AU300" s="202" t="s">
        <v>84</v>
      </c>
      <c r="AY300" s="17" t="s">
        <v>142</v>
      </c>
      <c r="BE300" s="203">
        <f t="shared" ref="BE300:BE317" si="94">IF(N300="základní",J300,0)</f>
        <v>0</v>
      </c>
      <c r="BF300" s="203">
        <f t="shared" ref="BF300:BF317" si="95">IF(N300="snížená",J300,0)</f>
        <v>0</v>
      </c>
      <c r="BG300" s="203">
        <f t="shared" ref="BG300:BG317" si="96">IF(N300="zákl. přenesená",J300,0)</f>
        <v>0</v>
      </c>
      <c r="BH300" s="203">
        <f t="shared" ref="BH300:BH317" si="97">IF(N300="sníž. přenesená",J300,0)</f>
        <v>0</v>
      </c>
      <c r="BI300" s="203">
        <f t="shared" ref="BI300:BI317" si="98">IF(N300="nulová",J300,0)</f>
        <v>0</v>
      </c>
      <c r="BJ300" s="17" t="s">
        <v>84</v>
      </c>
      <c r="BK300" s="203">
        <f t="shared" ref="BK300:BK317" si="99">ROUND(I300*H300,2)</f>
        <v>0</v>
      </c>
      <c r="BL300" s="17" t="s">
        <v>218</v>
      </c>
      <c r="BM300" s="202" t="s">
        <v>883</v>
      </c>
    </row>
    <row r="301" spans="1:65" s="2" customFormat="1" ht="24" customHeight="1">
      <c r="A301" s="35"/>
      <c r="B301" s="36"/>
      <c r="C301" s="208" t="s">
        <v>884</v>
      </c>
      <c r="D301" s="208" t="s">
        <v>214</v>
      </c>
      <c r="E301" s="209" t="s">
        <v>885</v>
      </c>
      <c r="F301" s="210" t="s">
        <v>886</v>
      </c>
      <c r="G301" s="211" t="s">
        <v>146</v>
      </c>
      <c r="H301" s="212">
        <v>1</v>
      </c>
      <c r="I301" s="213"/>
      <c r="J301" s="214">
        <f t="shared" si="90"/>
        <v>0</v>
      </c>
      <c r="K301" s="210" t="s">
        <v>147</v>
      </c>
      <c r="L301" s="215"/>
      <c r="M301" s="216" t="s">
        <v>32</v>
      </c>
      <c r="N301" s="217" t="s">
        <v>48</v>
      </c>
      <c r="O301" s="65"/>
      <c r="P301" s="200">
        <f t="shared" si="91"/>
        <v>0</v>
      </c>
      <c r="Q301" s="200">
        <v>0</v>
      </c>
      <c r="R301" s="200">
        <f t="shared" si="92"/>
        <v>0</v>
      </c>
      <c r="S301" s="200">
        <v>0</v>
      </c>
      <c r="T301" s="201">
        <f t="shared" si="93"/>
        <v>0</v>
      </c>
      <c r="U301" s="35"/>
      <c r="V301" s="35"/>
      <c r="W301" s="35"/>
      <c r="X301" s="35"/>
      <c r="Y301" s="35"/>
      <c r="Z301" s="35"/>
      <c r="AA301" s="35"/>
      <c r="AB301" s="35"/>
      <c r="AC301" s="35"/>
      <c r="AD301" s="35"/>
      <c r="AE301" s="35"/>
      <c r="AR301" s="202" t="s">
        <v>230</v>
      </c>
      <c r="AT301" s="202" t="s">
        <v>214</v>
      </c>
      <c r="AU301" s="202" t="s">
        <v>84</v>
      </c>
      <c r="AY301" s="17" t="s">
        <v>142</v>
      </c>
      <c r="BE301" s="203">
        <f t="shared" si="94"/>
        <v>0</v>
      </c>
      <c r="BF301" s="203">
        <f t="shared" si="95"/>
        <v>0</v>
      </c>
      <c r="BG301" s="203">
        <f t="shared" si="96"/>
        <v>0</v>
      </c>
      <c r="BH301" s="203">
        <f t="shared" si="97"/>
        <v>0</v>
      </c>
      <c r="BI301" s="203">
        <f t="shared" si="98"/>
        <v>0</v>
      </c>
      <c r="BJ301" s="17" t="s">
        <v>84</v>
      </c>
      <c r="BK301" s="203">
        <f t="shared" si="99"/>
        <v>0</v>
      </c>
      <c r="BL301" s="17" t="s">
        <v>230</v>
      </c>
      <c r="BM301" s="202" t="s">
        <v>887</v>
      </c>
    </row>
    <row r="302" spans="1:65" s="2" customFormat="1" ht="24" customHeight="1">
      <c r="A302" s="35"/>
      <c r="B302" s="36"/>
      <c r="C302" s="208" t="s">
        <v>888</v>
      </c>
      <c r="D302" s="208" t="s">
        <v>214</v>
      </c>
      <c r="E302" s="209" t="s">
        <v>889</v>
      </c>
      <c r="F302" s="210" t="s">
        <v>890</v>
      </c>
      <c r="G302" s="211" t="s">
        <v>146</v>
      </c>
      <c r="H302" s="212">
        <v>2</v>
      </c>
      <c r="I302" s="213"/>
      <c r="J302" s="214">
        <f t="shared" si="90"/>
        <v>0</v>
      </c>
      <c r="K302" s="210" t="s">
        <v>147</v>
      </c>
      <c r="L302" s="215"/>
      <c r="M302" s="216" t="s">
        <v>32</v>
      </c>
      <c r="N302" s="217" t="s">
        <v>48</v>
      </c>
      <c r="O302" s="65"/>
      <c r="P302" s="200">
        <f t="shared" si="91"/>
        <v>0</v>
      </c>
      <c r="Q302" s="200">
        <v>0</v>
      </c>
      <c r="R302" s="200">
        <f t="shared" si="92"/>
        <v>0</v>
      </c>
      <c r="S302" s="200">
        <v>0</v>
      </c>
      <c r="T302" s="201">
        <f t="shared" si="93"/>
        <v>0</v>
      </c>
      <c r="U302" s="35"/>
      <c r="V302" s="35"/>
      <c r="W302" s="35"/>
      <c r="X302" s="35"/>
      <c r="Y302" s="35"/>
      <c r="Z302" s="35"/>
      <c r="AA302" s="35"/>
      <c r="AB302" s="35"/>
      <c r="AC302" s="35"/>
      <c r="AD302" s="35"/>
      <c r="AE302" s="35"/>
      <c r="AR302" s="202" t="s">
        <v>217</v>
      </c>
      <c r="AT302" s="202" t="s">
        <v>214</v>
      </c>
      <c r="AU302" s="202" t="s">
        <v>84</v>
      </c>
      <c r="AY302" s="17" t="s">
        <v>142</v>
      </c>
      <c r="BE302" s="203">
        <f t="shared" si="94"/>
        <v>0</v>
      </c>
      <c r="BF302" s="203">
        <f t="shared" si="95"/>
        <v>0</v>
      </c>
      <c r="BG302" s="203">
        <f t="shared" si="96"/>
        <v>0</v>
      </c>
      <c r="BH302" s="203">
        <f t="shared" si="97"/>
        <v>0</v>
      </c>
      <c r="BI302" s="203">
        <f t="shared" si="98"/>
        <v>0</v>
      </c>
      <c r="BJ302" s="17" t="s">
        <v>84</v>
      </c>
      <c r="BK302" s="203">
        <f t="shared" si="99"/>
        <v>0</v>
      </c>
      <c r="BL302" s="17" t="s">
        <v>218</v>
      </c>
      <c r="BM302" s="202" t="s">
        <v>891</v>
      </c>
    </row>
    <row r="303" spans="1:65" s="2" customFormat="1" ht="24" customHeight="1">
      <c r="A303" s="35"/>
      <c r="B303" s="36"/>
      <c r="C303" s="208" t="s">
        <v>892</v>
      </c>
      <c r="D303" s="208" t="s">
        <v>214</v>
      </c>
      <c r="E303" s="209" t="s">
        <v>893</v>
      </c>
      <c r="F303" s="210" t="s">
        <v>894</v>
      </c>
      <c r="G303" s="211" t="s">
        <v>146</v>
      </c>
      <c r="H303" s="212">
        <v>1</v>
      </c>
      <c r="I303" s="213"/>
      <c r="J303" s="214">
        <f t="shared" si="90"/>
        <v>0</v>
      </c>
      <c r="K303" s="210" t="s">
        <v>147</v>
      </c>
      <c r="L303" s="215"/>
      <c r="M303" s="216" t="s">
        <v>32</v>
      </c>
      <c r="N303" s="217" t="s">
        <v>48</v>
      </c>
      <c r="O303" s="65"/>
      <c r="P303" s="200">
        <f t="shared" si="91"/>
        <v>0</v>
      </c>
      <c r="Q303" s="200">
        <v>0</v>
      </c>
      <c r="R303" s="200">
        <f t="shared" si="92"/>
        <v>0</v>
      </c>
      <c r="S303" s="200">
        <v>0</v>
      </c>
      <c r="T303" s="201">
        <f t="shared" si="93"/>
        <v>0</v>
      </c>
      <c r="U303" s="35"/>
      <c r="V303" s="35"/>
      <c r="W303" s="35"/>
      <c r="X303" s="35"/>
      <c r="Y303" s="35"/>
      <c r="Z303" s="35"/>
      <c r="AA303" s="35"/>
      <c r="AB303" s="35"/>
      <c r="AC303" s="35"/>
      <c r="AD303" s="35"/>
      <c r="AE303" s="35"/>
      <c r="AR303" s="202" t="s">
        <v>230</v>
      </c>
      <c r="AT303" s="202" t="s">
        <v>214</v>
      </c>
      <c r="AU303" s="202" t="s">
        <v>84</v>
      </c>
      <c r="AY303" s="17" t="s">
        <v>142</v>
      </c>
      <c r="BE303" s="203">
        <f t="shared" si="94"/>
        <v>0</v>
      </c>
      <c r="BF303" s="203">
        <f t="shared" si="95"/>
        <v>0</v>
      </c>
      <c r="BG303" s="203">
        <f t="shared" si="96"/>
        <v>0</v>
      </c>
      <c r="BH303" s="203">
        <f t="shared" si="97"/>
        <v>0</v>
      </c>
      <c r="BI303" s="203">
        <f t="shared" si="98"/>
        <v>0</v>
      </c>
      <c r="BJ303" s="17" t="s">
        <v>84</v>
      </c>
      <c r="BK303" s="203">
        <f t="shared" si="99"/>
        <v>0</v>
      </c>
      <c r="BL303" s="17" t="s">
        <v>230</v>
      </c>
      <c r="BM303" s="202" t="s">
        <v>895</v>
      </c>
    </row>
    <row r="304" spans="1:65" s="2" customFormat="1" ht="24" customHeight="1">
      <c r="A304" s="35"/>
      <c r="B304" s="36"/>
      <c r="C304" s="208" t="s">
        <v>896</v>
      </c>
      <c r="D304" s="208" t="s">
        <v>214</v>
      </c>
      <c r="E304" s="209" t="s">
        <v>897</v>
      </c>
      <c r="F304" s="210" t="s">
        <v>898</v>
      </c>
      <c r="G304" s="211" t="s">
        <v>146</v>
      </c>
      <c r="H304" s="212">
        <v>4</v>
      </c>
      <c r="I304" s="213"/>
      <c r="J304" s="214">
        <f t="shared" si="90"/>
        <v>0</v>
      </c>
      <c r="K304" s="210" t="s">
        <v>147</v>
      </c>
      <c r="L304" s="215"/>
      <c r="M304" s="216" t="s">
        <v>32</v>
      </c>
      <c r="N304" s="217" t="s">
        <v>48</v>
      </c>
      <c r="O304" s="65"/>
      <c r="P304" s="200">
        <f t="shared" si="91"/>
        <v>0</v>
      </c>
      <c r="Q304" s="200">
        <v>0</v>
      </c>
      <c r="R304" s="200">
        <f t="shared" si="92"/>
        <v>0</v>
      </c>
      <c r="S304" s="200">
        <v>0</v>
      </c>
      <c r="T304" s="201">
        <f t="shared" si="93"/>
        <v>0</v>
      </c>
      <c r="U304" s="35"/>
      <c r="V304" s="35"/>
      <c r="W304" s="35"/>
      <c r="X304" s="35"/>
      <c r="Y304" s="35"/>
      <c r="Z304" s="35"/>
      <c r="AA304" s="35"/>
      <c r="AB304" s="35"/>
      <c r="AC304" s="35"/>
      <c r="AD304" s="35"/>
      <c r="AE304" s="35"/>
      <c r="AR304" s="202" t="s">
        <v>217</v>
      </c>
      <c r="AT304" s="202" t="s">
        <v>214</v>
      </c>
      <c r="AU304" s="202" t="s">
        <v>84</v>
      </c>
      <c r="AY304" s="17" t="s">
        <v>142</v>
      </c>
      <c r="BE304" s="203">
        <f t="shared" si="94"/>
        <v>0</v>
      </c>
      <c r="BF304" s="203">
        <f t="shared" si="95"/>
        <v>0</v>
      </c>
      <c r="BG304" s="203">
        <f t="shared" si="96"/>
        <v>0</v>
      </c>
      <c r="BH304" s="203">
        <f t="shared" si="97"/>
        <v>0</v>
      </c>
      <c r="BI304" s="203">
        <f t="shared" si="98"/>
        <v>0</v>
      </c>
      <c r="BJ304" s="17" t="s">
        <v>84</v>
      </c>
      <c r="BK304" s="203">
        <f t="shared" si="99"/>
        <v>0</v>
      </c>
      <c r="BL304" s="17" t="s">
        <v>218</v>
      </c>
      <c r="BM304" s="202" t="s">
        <v>899</v>
      </c>
    </row>
    <row r="305" spans="1:65" s="2" customFormat="1" ht="24" customHeight="1">
      <c r="A305" s="35"/>
      <c r="B305" s="36"/>
      <c r="C305" s="208" t="s">
        <v>900</v>
      </c>
      <c r="D305" s="208" t="s">
        <v>214</v>
      </c>
      <c r="E305" s="209" t="s">
        <v>901</v>
      </c>
      <c r="F305" s="210" t="s">
        <v>902</v>
      </c>
      <c r="G305" s="211" t="s">
        <v>146</v>
      </c>
      <c r="H305" s="212">
        <v>2</v>
      </c>
      <c r="I305" s="213"/>
      <c r="J305" s="214">
        <f t="shared" si="90"/>
        <v>0</v>
      </c>
      <c r="K305" s="210" t="s">
        <v>147</v>
      </c>
      <c r="L305" s="215"/>
      <c r="M305" s="216" t="s">
        <v>32</v>
      </c>
      <c r="N305" s="217" t="s">
        <v>48</v>
      </c>
      <c r="O305" s="65"/>
      <c r="P305" s="200">
        <f t="shared" si="91"/>
        <v>0</v>
      </c>
      <c r="Q305" s="200">
        <v>0</v>
      </c>
      <c r="R305" s="200">
        <f t="shared" si="92"/>
        <v>0</v>
      </c>
      <c r="S305" s="200">
        <v>0</v>
      </c>
      <c r="T305" s="201">
        <f t="shared" si="93"/>
        <v>0</v>
      </c>
      <c r="U305" s="35"/>
      <c r="V305" s="35"/>
      <c r="W305" s="35"/>
      <c r="X305" s="35"/>
      <c r="Y305" s="35"/>
      <c r="Z305" s="35"/>
      <c r="AA305" s="35"/>
      <c r="AB305" s="35"/>
      <c r="AC305" s="35"/>
      <c r="AD305" s="35"/>
      <c r="AE305" s="35"/>
      <c r="AR305" s="202" t="s">
        <v>217</v>
      </c>
      <c r="AT305" s="202" t="s">
        <v>214</v>
      </c>
      <c r="AU305" s="202" t="s">
        <v>84</v>
      </c>
      <c r="AY305" s="17" t="s">
        <v>142</v>
      </c>
      <c r="BE305" s="203">
        <f t="shared" si="94"/>
        <v>0</v>
      </c>
      <c r="BF305" s="203">
        <f t="shared" si="95"/>
        <v>0</v>
      </c>
      <c r="BG305" s="203">
        <f t="shared" si="96"/>
        <v>0</v>
      </c>
      <c r="BH305" s="203">
        <f t="shared" si="97"/>
        <v>0</v>
      </c>
      <c r="BI305" s="203">
        <f t="shared" si="98"/>
        <v>0</v>
      </c>
      <c r="BJ305" s="17" t="s">
        <v>84</v>
      </c>
      <c r="BK305" s="203">
        <f t="shared" si="99"/>
        <v>0</v>
      </c>
      <c r="BL305" s="17" t="s">
        <v>218</v>
      </c>
      <c r="BM305" s="202" t="s">
        <v>903</v>
      </c>
    </row>
    <row r="306" spans="1:65" s="2" customFormat="1" ht="24" customHeight="1">
      <c r="A306" s="35"/>
      <c r="B306" s="36"/>
      <c r="C306" s="208" t="s">
        <v>904</v>
      </c>
      <c r="D306" s="208" t="s">
        <v>214</v>
      </c>
      <c r="E306" s="209" t="s">
        <v>905</v>
      </c>
      <c r="F306" s="210" t="s">
        <v>906</v>
      </c>
      <c r="G306" s="211" t="s">
        <v>146</v>
      </c>
      <c r="H306" s="212">
        <v>2</v>
      </c>
      <c r="I306" s="213"/>
      <c r="J306" s="214">
        <f t="shared" si="90"/>
        <v>0</v>
      </c>
      <c r="K306" s="210" t="s">
        <v>147</v>
      </c>
      <c r="L306" s="215"/>
      <c r="M306" s="216" t="s">
        <v>32</v>
      </c>
      <c r="N306" s="217" t="s">
        <v>48</v>
      </c>
      <c r="O306" s="65"/>
      <c r="P306" s="200">
        <f t="shared" si="91"/>
        <v>0</v>
      </c>
      <c r="Q306" s="200">
        <v>0</v>
      </c>
      <c r="R306" s="200">
        <f t="shared" si="92"/>
        <v>0</v>
      </c>
      <c r="S306" s="200">
        <v>0</v>
      </c>
      <c r="T306" s="201">
        <f t="shared" si="93"/>
        <v>0</v>
      </c>
      <c r="U306" s="35"/>
      <c r="V306" s="35"/>
      <c r="W306" s="35"/>
      <c r="X306" s="35"/>
      <c r="Y306" s="35"/>
      <c r="Z306" s="35"/>
      <c r="AA306" s="35"/>
      <c r="AB306" s="35"/>
      <c r="AC306" s="35"/>
      <c r="AD306" s="35"/>
      <c r="AE306" s="35"/>
      <c r="AR306" s="202" t="s">
        <v>217</v>
      </c>
      <c r="AT306" s="202" t="s">
        <v>214</v>
      </c>
      <c r="AU306" s="202" t="s">
        <v>84</v>
      </c>
      <c r="AY306" s="17" t="s">
        <v>142</v>
      </c>
      <c r="BE306" s="203">
        <f t="shared" si="94"/>
        <v>0</v>
      </c>
      <c r="BF306" s="203">
        <f t="shared" si="95"/>
        <v>0</v>
      </c>
      <c r="BG306" s="203">
        <f t="shared" si="96"/>
        <v>0</v>
      </c>
      <c r="BH306" s="203">
        <f t="shared" si="97"/>
        <v>0</v>
      </c>
      <c r="BI306" s="203">
        <f t="shared" si="98"/>
        <v>0</v>
      </c>
      <c r="BJ306" s="17" t="s">
        <v>84</v>
      </c>
      <c r="BK306" s="203">
        <f t="shared" si="99"/>
        <v>0</v>
      </c>
      <c r="BL306" s="17" t="s">
        <v>218</v>
      </c>
      <c r="BM306" s="202" t="s">
        <v>907</v>
      </c>
    </row>
    <row r="307" spans="1:65" s="2" customFormat="1" ht="24" customHeight="1">
      <c r="A307" s="35"/>
      <c r="B307" s="36"/>
      <c r="C307" s="208" t="s">
        <v>908</v>
      </c>
      <c r="D307" s="208" t="s">
        <v>214</v>
      </c>
      <c r="E307" s="209" t="s">
        <v>909</v>
      </c>
      <c r="F307" s="210" t="s">
        <v>910</v>
      </c>
      <c r="G307" s="211" t="s">
        <v>146</v>
      </c>
      <c r="H307" s="212">
        <v>2</v>
      </c>
      <c r="I307" s="213"/>
      <c r="J307" s="214">
        <f t="shared" si="90"/>
        <v>0</v>
      </c>
      <c r="K307" s="210" t="s">
        <v>147</v>
      </c>
      <c r="L307" s="215"/>
      <c r="M307" s="216" t="s">
        <v>32</v>
      </c>
      <c r="N307" s="217" t="s">
        <v>48</v>
      </c>
      <c r="O307" s="65"/>
      <c r="P307" s="200">
        <f t="shared" si="91"/>
        <v>0</v>
      </c>
      <c r="Q307" s="200">
        <v>0</v>
      </c>
      <c r="R307" s="200">
        <f t="shared" si="92"/>
        <v>0</v>
      </c>
      <c r="S307" s="200">
        <v>0</v>
      </c>
      <c r="T307" s="201">
        <f t="shared" si="93"/>
        <v>0</v>
      </c>
      <c r="U307" s="35"/>
      <c r="V307" s="35"/>
      <c r="W307" s="35"/>
      <c r="X307" s="35"/>
      <c r="Y307" s="35"/>
      <c r="Z307" s="35"/>
      <c r="AA307" s="35"/>
      <c r="AB307" s="35"/>
      <c r="AC307" s="35"/>
      <c r="AD307" s="35"/>
      <c r="AE307" s="35"/>
      <c r="AR307" s="202" t="s">
        <v>217</v>
      </c>
      <c r="AT307" s="202" t="s">
        <v>214</v>
      </c>
      <c r="AU307" s="202" t="s">
        <v>84</v>
      </c>
      <c r="AY307" s="17" t="s">
        <v>142</v>
      </c>
      <c r="BE307" s="203">
        <f t="shared" si="94"/>
        <v>0</v>
      </c>
      <c r="BF307" s="203">
        <f t="shared" si="95"/>
        <v>0</v>
      </c>
      <c r="BG307" s="203">
        <f t="shared" si="96"/>
        <v>0</v>
      </c>
      <c r="BH307" s="203">
        <f t="shared" si="97"/>
        <v>0</v>
      </c>
      <c r="BI307" s="203">
        <f t="shared" si="98"/>
        <v>0</v>
      </c>
      <c r="BJ307" s="17" t="s">
        <v>84</v>
      </c>
      <c r="BK307" s="203">
        <f t="shared" si="99"/>
        <v>0</v>
      </c>
      <c r="BL307" s="17" t="s">
        <v>218</v>
      </c>
      <c r="BM307" s="202" t="s">
        <v>911</v>
      </c>
    </row>
    <row r="308" spans="1:65" s="2" customFormat="1" ht="24" customHeight="1">
      <c r="A308" s="35"/>
      <c r="B308" s="36"/>
      <c r="C308" s="208" t="s">
        <v>912</v>
      </c>
      <c r="D308" s="208" t="s">
        <v>214</v>
      </c>
      <c r="E308" s="209" t="s">
        <v>913</v>
      </c>
      <c r="F308" s="210" t="s">
        <v>914</v>
      </c>
      <c r="G308" s="211" t="s">
        <v>146</v>
      </c>
      <c r="H308" s="212">
        <v>2</v>
      </c>
      <c r="I308" s="213"/>
      <c r="J308" s="214">
        <f t="shared" si="90"/>
        <v>0</v>
      </c>
      <c r="K308" s="210" t="s">
        <v>147</v>
      </c>
      <c r="L308" s="215"/>
      <c r="M308" s="216" t="s">
        <v>32</v>
      </c>
      <c r="N308" s="217" t="s">
        <v>48</v>
      </c>
      <c r="O308" s="65"/>
      <c r="P308" s="200">
        <f t="shared" si="91"/>
        <v>0</v>
      </c>
      <c r="Q308" s="200">
        <v>0</v>
      </c>
      <c r="R308" s="200">
        <f t="shared" si="92"/>
        <v>0</v>
      </c>
      <c r="S308" s="200">
        <v>0</v>
      </c>
      <c r="T308" s="201">
        <f t="shared" si="93"/>
        <v>0</v>
      </c>
      <c r="U308" s="35"/>
      <c r="V308" s="35"/>
      <c r="W308" s="35"/>
      <c r="X308" s="35"/>
      <c r="Y308" s="35"/>
      <c r="Z308" s="35"/>
      <c r="AA308" s="35"/>
      <c r="AB308" s="35"/>
      <c r="AC308" s="35"/>
      <c r="AD308" s="35"/>
      <c r="AE308" s="35"/>
      <c r="AR308" s="202" t="s">
        <v>217</v>
      </c>
      <c r="AT308" s="202" t="s">
        <v>214</v>
      </c>
      <c r="AU308" s="202" t="s">
        <v>84</v>
      </c>
      <c r="AY308" s="17" t="s">
        <v>142</v>
      </c>
      <c r="BE308" s="203">
        <f t="shared" si="94"/>
        <v>0</v>
      </c>
      <c r="BF308" s="203">
        <f t="shared" si="95"/>
        <v>0</v>
      </c>
      <c r="BG308" s="203">
        <f t="shared" si="96"/>
        <v>0</v>
      </c>
      <c r="BH308" s="203">
        <f t="shared" si="97"/>
        <v>0</v>
      </c>
      <c r="BI308" s="203">
        <f t="shared" si="98"/>
        <v>0</v>
      </c>
      <c r="BJ308" s="17" t="s">
        <v>84</v>
      </c>
      <c r="BK308" s="203">
        <f t="shared" si="99"/>
        <v>0</v>
      </c>
      <c r="BL308" s="17" t="s">
        <v>218</v>
      </c>
      <c r="BM308" s="202" t="s">
        <v>915</v>
      </c>
    </row>
    <row r="309" spans="1:65" s="2" customFormat="1" ht="24" customHeight="1">
      <c r="A309" s="35"/>
      <c r="B309" s="36"/>
      <c r="C309" s="208" t="s">
        <v>916</v>
      </c>
      <c r="D309" s="208" t="s">
        <v>214</v>
      </c>
      <c r="E309" s="209" t="s">
        <v>917</v>
      </c>
      <c r="F309" s="210" t="s">
        <v>918</v>
      </c>
      <c r="G309" s="211" t="s">
        <v>146</v>
      </c>
      <c r="H309" s="212">
        <v>4</v>
      </c>
      <c r="I309" s="213"/>
      <c r="J309" s="214">
        <f t="shared" si="90"/>
        <v>0</v>
      </c>
      <c r="K309" s="210" t="s">
        <v>147</v>
      </c>
      <c r="L309" s="215"/>
      <c r="M309" s="216" t="s">
        <v>32</v>
      </c>
      <c r="N309" s="217" t="s">
        <v>48</v>
      </c>
      <c r="O309" s="65"/>
      <c r="P309" s="200">
        <f t="shared" si="91"/>
        <v>0</v>
      </c>
      <c r="Q309" s="200">
        <v>0</v>
      </c>
      <c r="R309" s="200">
        <f t="shared" si="92"/>
        <v>0</v>
      </c>
      <c r="S309" s="200">
        <v>0</v>
      </c>
      <c r="T309" s="201">
        <f t="shared" si="93"/>
        <v>0</v>
      </c>
      <c r="U309" s="35"/>
      <c r="V309" s="35"/>
      <c r="W309" s="35"/>
      <c r="X309" s="35"/>
      <c r="Y309" s="35"/>
      <c r="Z309" s="35"/>
      <c r="AA309" s="35"/>
      <c r="AB309" s="35"/>
      <c r="AC309" s="35"/>
      <c r="AD309" s="35"/>
      <c r="AE309" s="35"/>
      <c r="AR309" s="202" t="s">
        <v>217</v>
      </c>
      <c r="AT309" s="202" t="s">
        <v>214</v>
      </c>
      <c r="AU309" s="202" t="s">
        <v>84</v>
      </c>
      <c r="AY309" s="17" t="s">
        <v>142</v>
      </c>
      <c r="BE309" s="203">
        <f t="shared" si="94"/>
        <v>0</v>
      </c>
      <c r="BF309" s="203">
        <f t="shared" si="95"/>
        <v>0</v>
      </c>
      <c r="BG309" s="203">
        <f t="shared" si="96"/>
        <v>0</v>
      </c>
      <c r="BH309" s="203">
        <f t="shared" si="97"/>
        <v>0</v>
      </c>
      <c r="BI309" s="203">
        <f t="shared" si="98"/>
        <v>0</v>
      </c>
      <c r="BJ309" s="17" t="s">
        <v>84</v>
      </c>
      <c r="BK309" s="203">
        <f t="shared" si="99"/>
        <v>0</v>
      </c>
      <c r="BL309" s="17" t="s">
        <v>218</v>
      </c>
      <c r="BM309" s="202" t="s">
        <v>919</v>
      </c>
    </row>
    <row r="310" spans="1:65" s="2" customFormat="1" ht="24" customHeight="1">
      <c r="A310" s="35"/>
      <c r="B310" s="36"/>
      <c r="C310" s="208" t="s">
        <v>920</v>
      </c>
      <c r="D310" s="208" t="s">
        <v>214</v>
      </c>
      <c r="E310" s="209" t="s">
        <v>921</v>
      </c>
      <c r="F310" s="210" t="s">
        <v>922</v>
      </c>
      <c r="G310" s="211" t="s">
        <v>146</v>
      </c>
      <c r="H310" s="212">
        <v>8</v>
      </c>
      <c r="I310" s="213"/>
      <c r="J310" s="214">
        <f t="shared" si="90"/>
        <v>0</v>
      </c>
      <c r="K310" s="210" t="s">
        <v>147</v>
      </c>
      <c r="L310" s="215"/>
      <c r="M310" s="216" t="s">
        <v>32</v>
      </c>
      <c r="N310" s="217" t="s">
        <v>48</v>
      </c>
      <c r="O310" s="65"/>
      <c r="P310" s="200">
        <f t="shared" si="91"/>
        <v>0</v>
      </c>
      <c r="Q310" s="200">
        <v>0</v>
      </c>
      <c r="R310" s="200">
        <f t="shared" si="92"/>
        <v>0</v>
      </c>
      <c r="S310" s="200">
        <v>0</v>
      </c>
      <c r="T310" s="201">
        <f t="shared" si="93"/>
        <v>0</v>
      </c>
      <c r="U310" s="35"/>
      <c r="V310" s="35"/>
      <c r="W310" s="35"/>
      <c r="X310" s="35"/>
      <c r="Y310" s="35"/>
      <c r="Z310" s="35"/>
      <c r="AA310" s="35"/>
      <c r="AB310" s="35"/>
      <c r="AC310" s="35"/>
      <c r="AD310" s="35"/>
      <c r="AE310" s="35"/>
      <c r="AR310" s="202" t="s">
        <v>217</v>
      </c>
      <c r="AT310" s="202" t="s">
        <v>214</v>
      </c>
      <c r="AU310" s="202" t="s">
        <v>84</v>
      </c>
      <c r="AY310" s="17" t="s">
        <v>142</v>
      </c>
      <c r="BE310" s="203">
        <f t="shared" si="94"/>
        <v>0</v>
      </c>
      <c r="BF310" s="203">
        <f t="shared" si="95"/>
        <v>0</v>
      </c>
      <c r="BG310" s="203">
        <f t="shared" si="96"/>
        <v>0</v>
      </c>
      <c r="BH310" s="203">
        <f t="shared" si="97"/>
        <v>0</v>
      </c>
      <c r="BI310" s="203">
        <f t="shared" si="98"/>
        <v>0</v>
      </c>
      <c r="BJ310" s="17" t="s">
        <v>84</v>
      </c>
      <c r="BK310" s="203">
        <f t="shared" si="99"/>
        <v>0</v>
      </c>
      <c r="BL310" s="17" t="s">
        <v>218</v>
      </c>
      <c r="BM310" s="202" t="s">
        <v>923</v>
      </c>
    </row>
    <row r="311" spans="1:65" s="2" customFormat="1" ht="24" customHeight="1">
      <c r="A311" s="35"/>
      <c r="B311" s="36"/>
      <c r="C311" s="208" t="s">
        <v>924</v>
      </c>
      <c r="D311" s="208" t="s">
        <v>214</v>
      </c>
      <c r="E311" s="209" t="s">
        <v>925</v>
      </c>
      <c r="F311" s="210" t="s">
        <v>926</v>
      </c>
      <c r="G311" s="211" t="s">
        <v>146</v>
      </c>
      <c r="H311" s="212">
        <v>12</v>
      </c>
      <c r="I311" s="213"/>
      <c r="J311" s="214">
        <f t="shared" si="90"/>
        <v>0</v>
      </c>
      <c r="K311" s="210" t="s">
        <v>147</v>
      </c>
      <c r="L311" s="215"/>
      <c r="M311" s="216" t="s">
        <v>32</v>
      </c>
      <c r="N311" s="217" t="s">
        <v>48</v>
      </c>
      <c r="O311" s="65"/>
      <c r="P311" s="200">
        <f t="shared" si="91"/>
        <v>0</v>
      </c>
      <c r="Q311" s="200">
        <v>0</v>
      </c>
      <c r="R311" s="200">
        <f t="shared" si="92"/>
        <v>0</v>
      </c>
      <c r="S311" s="200">
        <v>0</v>
      </c>
      <c r="T311" s="201">
        <f t="shared" si="93"/>
        <v>0</v>
      </c>
      <c r="U311" s="35"/>
      <c r="V311" s="35"/>
      <c r="W311" s="35"/>
      <c r="X311" s="35"/>
      <c r="Y311" s="35"/>
      <c r="Z311" s="35"/>
      <c r="AA311" s="35"/>
      <c r="AB311" s="35"/>
      <c r="AC311" s="35"/>
      <c r="AD311" s="35"/>
      <c r="AE311" s="35"/>
      <c r="AR311" s="202" t="s">
        <v>217</v>
      </c>
      <c r="AT311" s="202" t="s">
        <v>214</v>
      </c>
      <c r="AU311" s="202" t="s">
        <v>84</v>
      </c>
      <c r="AY311" s="17" t="s">
        <v>142</v>
      </c>
      <c r="BE311" s="203">
        <f t="shared" si="94"/>
        <v>0</v>
      </c>
      <c r="BF311" s="203">
        <f t="shared" si="95"/>
        <v>0</v>
      </c>
      <c r="BG311" s="203">
        <f t="shared" si="96"/>
        <v>0</v>
      </c>
      <c r="BH311" s="203">
        <f t="shared" si="97"/>
        <v>0</v>
      </c>
      <c r="BI311" s="203">
        <f t="shared" si="98"/>
        <v>0</v>
      </c>
      <c r="BJ311" s="17" t="s">
        <v>84</v>
      </c>
      <c r="BK311" s="203">
        <f t="shared" si="99"/>
        <v>0</v>
      </c>
      <c r="BL311" s="17" t="s">
        <v>218</v>
      </c>
      <c r="BM311" s="202" t="s">
        <v>927</v>
      </c>
    </row>
    <row r="312" spans="1:65" s="2" customFormat="1" ht="24" customHeight="1">
      <c r="A312" s="35"/>
      <c r="B312" s="36"/>
      <c r="C312" s="208" t="s">
        <v>928</v>
      </c>
      <c r="D312" s="208" t="s">
        <v>214</v>
      </c>
      <c r="E312" s="209" t="s">
        <v>929</v>
      </c>
      <c r="F312" s="210" t="s">
        <v>930</v>
      </c>
      <c r="G312" s="211" t="s">
        <v>146</v>
      </c>
      <c r="H312" s="212">
        <v>7</v>
      </c>
      <c r="I312" s="213"/>
      <c r="J312" s="214">
        <f t="shared" si="90"/>
        <v>0</v>
      </c>
      <c r="K312" s="210" t="s">
        <v>147</v>
      </c>
      <c r="L312" s="215"/>
      <c r="M312" s="216" t="s">
        <v>32</v>
      </c>
      <c r="N312" s="217" t="s">
        <v>48</v>
      </c>
      <c r="O312" s="65"/>
      <c r="P312" s="200">
        <f t="shared" si="91"/>
        <v>0</v>
      </c>
      <c r="Q312" s="200">
        <v>0</v>
      </c>
      <c r="R312" s="200">
        <f t="shared" si="92"/>
        <v>0</v>
      </c>
      <c r="S312" s="200">
        <v>0</v>
      </c>
      <c r="T312" s="201">
        <f t="shared" si="93"/>
        <v>0</v>
      </c>
      <c r="U312" s="35"/>
      <c r="V312" s="35"/>
      <c r="W312" s="35"/>
      <c r="X312" s="35"/>
      <c r="Y312" s="35"/>
      <c r="Z312" s="35"/>
      <c r="AA312" s="35"/>
      <c r="AB312" s="35"/>
      <c r="AC312" s="35"/>
      <c r="AD312" s="35"/>
      <c r="AE312" s="35"/>
      <c r="AR312" s="202" t="s">
        <v>217</v>
      </c>
      <c r="AT312" s="202" t="s">
        <v>214</v>
      </c>
      <c r="AU312" s="202" t="s">
        <v>84</v>
      </c>
      <c r="AY312" s="17" t="s">
        <v>142</v>
      </c>
      <c r="BE312" s="203">
        <f t="shared" si="94"/>
        <v>0</v>
      </c>
      <c r="BF312" s="203">
        <f t="shared" si="95"/>
        <v>0</v>
      </c>
      <c r="BG312" s="203">
        <f t="shared" si="96"/>
        <v>0</v>
      </c>
      <c r="BH312" s="203">
        <f t="shared" si="97"/>
        <v>0</v>
      </c>
      <c r="BI312" s="203">
        <f t="shared" si="98"/>
        <v>0</v>
      </c>
      <c r="BJ312" s="17" t="s">
        <v>84</v>
      </c>
      <c r="BK312" s="203">
        <f t="shared" si="99"/>
        <v>0</v>
      </c>
      <c r="BL312" s="17" t="s">
        <v>218</v>
      </c>
      <c r="BM312" s="202" t="s">
        <v>931</v>
      </c>
    </row>
    <row r="313" spans="1:65" s="2" customFormat="1" ht="24" customHeight="1">
      <c r="A313" s="35"/>
      <c r="B313" s="36"/>
      <c r="C313" s="208" t="s">
        <v>932</v>
      </c>
      <c r="D313" s="208" t="s">
        <v>214</v>
      </c>
      <c r="E313" s="209" t="s">
        <v>933</v>
      </c>
      <c r="F313" s="210" t="s">
        <v>934</v>
      </c>
      <c r="G313" s="211" t="s">
        <v>146</v>
      </c>
      <c r="H313" s="212">
        <v>1</v>
      </c>
      <c r="I313" s="213"/>
      <c r="J313" s="214">
        <f t="shared" si="90"/>
        <v>0</v>
      </c>
      <c r="K313" s="210" t="s">
        <v>147</v>
      </c>
      <c r="L313" s="215"/>
      <c r="M313" s="216" t="s">
        <v>32</v>
      </c>
      <c r="N313" s="217" t="s">
        <v>48</v>
      </c>
      <c r="O313" s="65"/>
      <c r="P313" s="200">
        <f t="shared" si="91"/>
        <v>0</v>
      </c>
      <c r="Q313" s="200">
        <v>0</v>
      </c>
      <c r="R313" s="200">
        <f t="shared" si="92"/>
        <v>0</v>
      </c>
      <c r="S313" s="200">
        <v>0</v>
      </c>
      <c r="T313" s="201">
        <f t="shared" si="93"/>
        <v>0</v>
      </c>
      <c r="U313" s="35"/>
      <c r="V313" s="35"/>
      <c r="W313" s="35"/>
      <c r="X313" s="35"/>
      <c r="Y313" s="35"/>
      <c r="Z313" s="35"/>
      <c r="AA313" s="35"/>
      <c r="AB313" s="35"/>
      <c r="AC313" s="35"/>
      <c r="AD313" s="35"/>
      <c r="AE313" s="35"/>
      <c r="AR313" s="202" t="s">
        <v>217</v>
      </c>
      <c r="AT313" s="202" t="s">
        <v>214</v>
      </c>
      <c r="AU313" s="202" t="s">
        <v>84</v>
      </c>
      <c r="AY313" s="17" t="s">
        <v>142</v>
      </c>
      <c r="BE313" s="203">
        <f t="shared" si="94"/>
        <v>0</v>
      </c>
      <c r="BF313" s="203">
        <f t="shared" si="95"/>
        <v>0</v>
      </c>
      <c r="BG313" s="203">
        <f t="shared" si="96"/>
        <v>0</v>
      </c>
      <c r="BH313" s="203">
        <f t="shared" si="97"/>
        <v>0</v>
      </c>
      <c r="BI313" s="203">
        <f t="shared" si="98"/>
        <v>0</v>
      </c>
      <c r="BJ313" s="17" t="s">
        <v>84</v>
      </c>
      <c r="BK313" s="203">
        <f t="shared" si="99"/>
        <v>0</v>
      </c>
      <c r="BL313" s="17" t="s">
        <v>218</v>
      </c>
      <c r="BM313" s="202" t="s">
        <v>935</v>
      </c>
    </row>
    <row r="314" spans="1:65" s="2" customFormat="1" ht="24" customHeight="1">
      <c r="A314" s="35"/>
      <c r="B314" s="36"/>
      <c r="C314" s="208" t="s">
        <v>936</v>
      </c>
      <c r="D314" s="208" t="s">
        <v>214</v>
      </c>
      <c r="E314" s="209" t="s">
        <v>937</v>
      </c>
      <c r="F314" s="210" t="s">
        <v>938</v>
      </c>
      <c r="G314" s="211" t="s">
        <v>324</v>
      </c>
      <c r="H314" s="212">
        <v>1</v>
      </c>
      <c r="I314" s="213"/>
      <c r="J314" s="214">
        <f t="shared" si="90"/>
        <v>0</v>
      </c>
      <c r="K314" s="210" t="s">
        <v>147</v>
      </c>
      <c r="L314" s="215"/>
      <c r="M314" s="216" t="s">
        <v>32</v>
      </c>
      <c r="N314" s="217" t="s">
        <v>48</v>
      </c>
      <c r="O314" s="65"/>
      <c r="P314" s="200">
        <f t="shared" si="91"/>
        <v>0</v>
      </c>
      <c r="Q314" s="200">
        <v>0</v>
      </c>
      <c r="R314" s="200">
        <f t="shared" si="92"/>
        <v>0</v>
      </c>
      <c r="S314" s="200">
        <v>0</v>
      </c>
      <c r="T314" s="201">
        <f t="shared" si="93"/>
        <v>0</v>
      </c>
      <c r="U314" s="35"/>
      <c r="V314" s="35"/>
      <c r="W314" s="35"/>
      <c r="X314" s="35"/>
      <c r="Y314" s="35"/>
      <c r="Z314" s="35"/>
      <c r="AA314" s="35"/>
      <c r="AB314" s="35"/>
      <c r="AC314" s="35"/>
      <c r="AD314" s="35"/>
      <c r="AE314" s="35"/>
      <c r="AR314" s="202" t="s">
        <v>217</v>
      </c>
      <c r="AT314" s="202" t="s">
        <v>214</v>
      </c>
      <c r="AU314" s="202" t="s">
        <v>84</v>
      </c>
      <c r="AY314" s="17" t="s">
        <v>142</v>
      </c>
      <c r="BE314" s="203">
        <f t="shared" si="94"/>
        <v>0</v>
      </c>
      <c r="BF314" s="203">
        <f t="shared" si="95"/>
        <v>0</v>
      </c>
      <c r="BG314" s="203">
        <f t="shared" si="96"/>
        <v>0</v>
      </c>
      <c r="BH314" s="203">
        <f t="shared" si="97"/>
        <v>0</v>
      </c>
      <c r="BI314" s="203">
        <f t="shared" si="98"/>
        <v>0</v>
      </c>
      <c r="BJ314" s="17" t="s">
        <v>84</v>
      </c>
      <c r="BK314" s="203">
        <f t="shared" si="99"/>
        <v>0</v>
      </c>
      <c r="BL314" s="17" t="s">
        <v>218</v>
      </c>
      <c r="BM314" s="202" t="s">
        <v>939</v>
      </c>
    </row>
    <row r="315" spans="1:65" s="2" customFormat="1" ht="24" customHeight="1">
      <c r="A315" s="35"/>
      <c r="B315" s="36"/>
      <c r="C315" s="208" t="s">
        <v>940</v>
      </c>
      <c r="D315" s="208" t="s">
        <v>214</v>
      </c>
      <c r="E315" s="209" t="s">
        <v>941</v>
      </c>
      <c r="F315" s="210" t="s">
        <v>942</v>
      </c>
      <c r="G315" s="211" t="s">
        <v>146</v>
      </c>
      <c r="H315" s="212">
        <v>1</v>
      </c>
      <c r="I315" s="213"/>
      <c r="J315" s="214">
        <f t="shared" si="90"/>
        <v>0</v>
      </c>
      <c r="K315" s="210" t="s">
        <v>147</v>
      </c>
      <c r="L315" s="215"/>
      <c r="M315" s="216" t="s">
        <v>32</v>
      </c>
      <c r="N315" s="217" t="s">
        <v>48</v>
      </c>
      <c r="O315" s="65"/>
      <c r="P315" s="200">
        <f t="shared" si="91"/>
        <v>0</v>
      </c>
      <c r="Q315" s="200">
        <v>0</v>
      </c>
      <c r="R315" s="200">
        <f t="shared" si="92"/>
        <v>0</v>
      </c>
      <c r="S315" s="200">
        <v>0</v>
      </c>
      <c r="T315" s="201">
        <f t="shared" si="93"/>
        <v>0</v>
      </c>
      <c r="U315" s="35"/>
      <c r="V315" s="35"/>
      <c r="W315" s="35"/>
      <c r="X315" s="35"/>
      <c r="Y315" s="35"/>
      <c r="Z315" s="35"/>
      <c r="AA315" s="35"/>
      <c r="AB315" s="35"/>
      <c r="AC315" s="35"/>
      <c r="AD315" s="35"/>
      <c r="AE315" s="35"/>
      <c r="AR315" s="202" t="s">
        <v>230</v>
      </c>
      <c r="AT315" s="202" t="s">
        <v>214</v>
      </c>
      <c r="AU315" s="202" t="s">
        <v>84</v>
      </c>
      <c r="AY315" s="17" t="s">
        <v>142</v>
      </c>
      <c r="BE315" s="203">
        <f t="shared" si="94"/>
        <v>0</v>
      </c>
      <c r="BF315" s="203">
        <f t="shared" si="95"/>
        <v>0</v>
      </c>
      <c r="BG315" s="203">
        <f t="shared" si="96"/>
        <v>0</v>
      </c>
      <c r="BH315" s="203">
        <f t="shared" si="97"/>
        <v>0</v>
      </c>
      <c r="BI315" s="203">
        <f t="shared" si="98"/>
        <v>0</v>
      </c>
      <c r="BJ315" s="17" t="s">
        <v>84</v>
      </c>
      <c r="BK315" s="203">
        <f t="shared" si="99"/>
        <v>0</v>
      </c>
      <c r="BL315" s="17" t="s">
        <v>230</v>
      </c>
      <c r="BM315" s="202" t="s">
        <v>943</v>
      </c>
    </row>
    <row r="316" spans="1:65" s="2" customFormat="1" ht="24" customHeight="1">
      <c r="A316" s="35"/>
      <c r="B316" s="36"/>
      <c r="C316" s="208" t="s">
        <v>944</v>
      </c>
      <c r="D316" s="208" t="s">
        <v>214</v>
      </c>
      <c r="E316" s="209" t="s">
        <v>945</v>
      </c>
      <c r="F316" s="210" t="s">
        <v>946</v>
      </c>
      <c r="G316" s="211" t="s">
        <v>146</v>
      </c>
      <c r="H316" s="212">
        <v>2</v>
      </c>
      <c r="I316" s="213"/>
      <c r="J316" s="214">
        <f t="shared" si="90"/>
        <v>0</v>
      </c>
      <c r="K316" s="210" t="s">
        <v>147</v>
      </c>
      <c r="L316" s="215"/>
      <c r="M316" s="216" t="s">
        <v>32</v>
      </c>
      <c r="N316" s="217" t="s">
        <v>48</v>
      </c>
      <c r="O316" s="65"/>
      <c r="P316" s="200">
        <f t="shared" si="91"/>
        <v>0</v>
      </c>
      <c r="Q316" s="200">
        <v>0</v>
      </c>
      <c r="R316" s="200">
        <f t="shared" si="92"/>
        <v>0</v>
      </c>
      <c r="S316" s="200">
        <v>0</v>
      </c>
      <c r="T316" s="201">
        <f t="shared" si="93"/>
        <v>0</v>
      </c>
      <c r="U316" s="35"/>
      <c r="V316" s="35"/>
      <c r="W316" s="35"/>
      <c r="X316" s="35"/>
      <c r="Y316" s="35"/>
      <c r="Z316" s="35"/>
      <c r="AA316" s="35"/>
      <c r="AB316" s="35"/>
      <c r="AC316" s="35"/>
      <c r="AD316" s="35"/>
      <c r="AE316" s="35"/>
      <c r="AR316" s="202" t="s">
        <v>230</v>
      </c>
      <c r="AT316" s="202" t="s">
        <v>214</v>
      </c>
      <c r="AU316" s="202" t="s">
        <v>84</v>
      </c>
      <c r="AY316" s="17" t="s">
        <v>142</v>
      </c>
      <c r="BE316" s="203">
        <f t="shared" si="94"/>
        <v>0</v>
      </c>
      <c r="BF316" s="203">
        <f t="shared" si="95"/>
        <v>0</v>
      </c>
      <c r="BG316" s="203">
        <f t="shared" si="96"/>
        <v>0</v>
      </c>
      <c r="BH316" s="203">
        <f t="shared" si="97"/>
        <v>0</v>
      </c>
      <c r="BI316" s="203">
        <f t="shared" si="98"/>
        <v>0</v>
      </c>
      <c r="BJ316" s="17" t="s">
        <v>84</v>
      </c>
      <c r="BK316" s="203">
        <f t="shared" si="99"/>
        <v>0</v>
      </c>
      <c r="BL316" s="17" t="s">
        <v>230</v>
      </c>
      <c r="BM316" s="202" t="s">
        <v>947</v>
      </c>
    </row>
    <row r="317" spans="1:65" s="2" customFormat="1" ht="24" customHeight="1">
      <c r="A317" s="35"/>
      <c r="B317" s="36"/>
      <c r="C317" s="208" t="s">
        <v>948</v>
      </c>
      <c r="D317" s="208" t="s">
        <v>214</v>
      </c>
      <c r="E317" s="209" t="s">
        <v>949</v>
      </c>
      <c r="F317" s="210" t="s">
        <v>950</v>
      </c>
      <c r="G317" s="211" t="s">
        <v>146</v>
      </c>
      <c r="H317" s="212">
        <v>1</v>
      </c>
      <c r="I317" s="213"/>
      <c r="J317" s="214">
        <f t="shared" si="90"/>
        <v>0</v>
      </c>
      <c r="K317" s="210" t="s">
        <v>147</v>
      </c>
      <c r="L317" s="215"/>
      <c r="M317" s="216" t="s">
        <v>32</v>
      </c>
      <c r="N317" s="217" t="s">
        <v>48</v>
      </c>
      <c r="O317" s="65"/>
      <c r="P317" s="200">
        <f t="shared" si="91"/>
        <v>0</v>
      </c>
      <c r="Q317" s="200">
        <v>0</v>
      </c>
      <c r="R317" s="200">
        <f t="shared" si="92"/>
        <v>0</v>
      </c>
      <c r="S317" s="200">
        <v>0</v>
      </c>
      <c r="T317" s="201">
        <f t="shared" si="93"/>
        <v>0</v>
      </c>
      <c r="U317" s="35"/>
      <c r="V317" s="35"/>
      <c r="W317" s="35"/>
      <c r="X317" s="35"/>
      <c r="Y317" s="35"/>
      <c r="Z317" s="35"/>
      <c r="AA317" s="35"/>
      <c r="AB317" s="35"/>
      <c r="AC317" s="35"/>
      <c r="AD317" s="35"/>
      <c r="AE317" s="35"/>
      <c r="AR317" s="202" t="s">
        <v>230</v>
      </c>
      <c r="AT317" s="202" t="s">
        <v>214</v>
      </c>
      <c r="AU317" s="202" t="s">
        <v>84</v>
      </c>
      <c r="AY317" s="17" t="s">
        <v>142</v>
      </c>
      <c r="BE317" s="203">
        <f t="shared" si="94"/>
        <v>0</v>
      </c>
      <c r="BF317" s="203">
        <f t="shared" si="95"/>
        <v>0</v>
      </c>
      <c r="BG317" s="203">
        <f t="shared" si="96"/>
        <v>0</v>
      </c>
      <c r="BH317" s="203">
        <f t="shared" si="97"/>
        <v>0</v>
      </c>
      <c r="BI317" s="203">
        <f t="shared" si="98"/>
        <v>0</v>
      </c>
      <c r="BJ317" s="17" t="s">
        <v>84</v>
      </c>
      <c r="BK317" s="203">
        <f t="shared" si="99"/>
        <v>0</v>
      </c>
      <c r="BL317" s="17" t="s">
        <v>230</v>
      </c>
      <c r="BM317" s="202" t="s">
        <v>951</v>
      </c>
    </row>
    <row r="318" spans="1:65" s="12" customFormat="1" ht="22.9" customHeight="1">
      <c r="B318" s="177"/>
      <c r="C318" s="178"/>
      <c r="D318" s="179" t="s">
        <v>76</v>
      </c>
      <c r="E318" s="218" t="s">
        <v>952</v>
      </c>
      <c r="F318" s="218" t="s">
        <v>953</v>
      </c>
      <c r="G318" s="178"/>
      <c r="H318" s="178"/>
      <c r="I318" s="181"/>
      <c r="J318" s="219">
        <f>BK318</f>
        <v>0</v>
      </c>
      <c r="K318" s="178"/>
      <c r="L318" s="183"/>
      <c r="M318" s="184"/>
      <c r="N318" s="185"/>
      <c r="O318" s="185"/>
      <c r="P318" s="186">
        <f>P319+P320+P345</f>
        <v>0</v>
      </c>
      <c r="Q318" s="185"/>
      <c r="R318" s="186">
        <f>R319+R320+R345</f>
        <v>0</v>
      </c>
      <c r="S318" s="185"/>
      <c r="T318" s="187">
        <f>T319+T320+T345</f>
        <v>0</v>
      </c>
      <c r="AR318" s="188" t="s">
        <v>84</v>
      </c>
      <c r="AT318" s="189" t="s">
        <v>76</v>
      </c>
      <c r="AU318" s="189" t="s">
        <v>84</v>
      </c>
      <c r="AY318" s="188" t="s">
        <v>142</v>
      </c>
      <c r="BK318" s="190">
        <f>BK319+BK320+BK345</f>
        <v>0</v>
      </c>
    </row>
    <row r="319" spans="1:65" s="2" customFormat="1" ht="24" customHeight="1">
      <c r="A319" s="35"/>
      <c r="B319" s="36"/>
      <c r="C319" s="208" t="s">
        <v>954</v>
      </c>
      <c r="D319" s="208" t="s">
        <v>214</v>
      </c>
      <c r="E319" s="209" t="s">
        <v>955</v>
      </c>
      <c r="F319" s="210" t="s">
        <v>956</v>
      </c>
      <c r="G319" s="211" t="s">
        <v>146</v>
      </c>
      <c r="H319" s="212">
        <v>23</v>
      </c>
      <c r="I319" s="213"/>
      <c r="J319" s="214">
        <f>ROUND(I319*H319,2)</f>
        <v>0</v>
      </c>
      <c r="K319" s="210" t="s">
        <v>147</v>
      </c>
      <c r="L319" s="215"/>
      <c r="M319" s="216" t="s">
        <v>32</v>
      </c>
      <c r="N319" s="217" t="s">
        <v>48</v>
      </c>
      <c r="O319" s="65"/>
      <c r="P319" s="200">
        <f>O319*H319</f>
        <v>0</v>
      </c>
      <c r="Q319" s="200">
        <v>0</v>
      </c>
      <c r="R319" s="200">
        <f>Q319*H319</f>
        <v>0</v>
      </c>
      <c r="S319" s="200">
        <v>0</v>
      </c>
      <c r="T319" s="201">
        <f>S319*H319</f>
        <v>0</v>
      </c>
      <c r="U319" s="35"/>
      <c r="V319" s="35"/>
      <c r="W319" s="35"/>
      <c r="X319" s="35"/>
      <c r="Y319" s="35"/>
      <c r="Z319" s="35"/>
      <c r="AA319" s="35"/>
      <c r="AB319" s="35"/>
      <c r="AC319" s="35"/>
      <c r="AD319" s="35"/>
      <c r="AE319" s="35"/>
      <c r="AR319" s="202" t="s">
        <v>217</v>
      </c>
      <c r="AT319" s="202" t="s">
        <v>214</v>
      </c>
      <c r="AU319" s="202" t="s">
        <v>86</v>
      </c>
      <c r="AY319" s="17" t="s">
        <v>142</v>
      </c>
      <c r="BE319" s="203">
        <f>IF(N319="základní",J319,0)</f>
        <v>0</v>
      </c>
      <c r="BF319" s="203">
        <f>IF(N319="snížená",J319,0)</f>
        <v>0</v>
      </c>
      <c r="BG319" s="203">
        <f>IF(N319="zákl. přenesená",J319,0)</f>
        <v>0</v>
      </c>
      <c r="BH319" s="203">
        <f>IF(N319="sníž. přenesená",J319,0)</f>
        <v>0</v>
      </c>
      <c r="BI319" s="203">
        <f>IF(N319="nulová",J319,0)</f>
        <v>0</v>
      </c>
      <c r="BJ319" s="17" t="s">
        <v>84</v>
      </c>
      <c r="BK319" s="203">
        <f>ROUND(I319*H319,2)</f>
        <v>0</v>
      </c>
      <c r="BL319" s="17" t="s">
        <v>218</v>
      </c>
      <c r="BM319" s="202" t="s">
        <v>957</v>
      </c>
    </row>
    <row r="320" spans="1:65" s="12" customFormat="1" ht="20.85" customHeight="1">
      <c r="B320" s="177"/>
      <c r="C320" s="178"/>
      <c r="D320" s="179" t="s">
        <v>76</v>
      </c>
      <c r="E320" s="218" t="s">
        <v>958</v>
      </c>
      <c r="F320" s="218" t="s">
        <v>959</v>
      </c>
      <c r="G320" s="178"/>
      <c r="H320" s="178"/>
      <c r="I320" s="181"/>
      <c r="J320" s="219">
        <f>BK320</f>
        <v>0</v>
      </c>
      <c r="K320" s="178"/>
      <c r="L320" s="183"/>
      <c r="M320" s="184"/>
      <c r="N320" s="185"/>
      <c r="O320" s="185"/>
      <c r="P320" s="186">
        <f>SUM(P321:P344)</f>
        <v>0</v>
      </c>
      <c r="Q320" s="185"/>
      <c r="R320" s="186">
        <f>SUM(R321:R344)</f>
        <v>0</v>
      </c>
      <c r="S320" s="185"/>
      <c r="T320" s="187">
        <f>SUM(T321:T344)</f>
        <v>0</v>
      </c>
      <c r="AR320" s="188" t="s">
        <v>84</v>
      </c>
      <c r="AT320" s="189" t="s">
        <v>76</v>
      </c>
      <c r="AU320" s="189" t="s">
        <v>86</v>
      </c>
      <c r="AY320" s="188" t="s">
        <v>142</v>
      </c>
      <c r="BK320" s="190">
        <f>SUM(BK321:BK344)</f>
        <v>0</v>
      </c>
    </row>
    <row r="321" spans="1:65" s="2" customFormat="1" ht="24" customHeight="1">
      <c r="A321" s="35"/>
      <c r="B321" s="36"/>
      <c r="C321" s="208" t="s">
        <v>960</v>
      </c>
      <c r="D321" s="208" t="s">
        <v>214</v>
      </c>
      <c r="E321" s="209" t="s">
        <v>961</v>
      </c>
      <c r="F321" s="210" t="s">
        <v>962</v>
      </c>
      <c r="G321" s="211" t="s">
        <v>146</v>
      </c>
      <c r="H321" s="212">
        <v>2</v>
      </c>
      <c r="I321" s="213"/>
      <c r="J321" s="214">
        <f t="shared" ref="J321:J344" si="100">ROUND(I321*H321,2)</f>
        <v>0</v>
      </c>
      <c r="K321" s="210" t="s">
        <v>147</v>
      </c>
      <c r="L321" s="215"/>
      <c r="M321" s="216" t="s">
        <v>32</v>
      </c>
      <c r="N321" s="217" t="s">
        <v>48</v>
      </c>
      <c r="O321" s="65"/>
      <c r="P321" s="200">
        <f t="shared" ref="P321:P344" si="101">O321*H321</f>
        <v>0</v>
      </c>
      <c r="Q321" s="200">
        <v>0</v>
      </c>
      <c r="R321" s="200">
        <f t="shared" ref="R321:R344" si="102">Q321*H321</f>
        <v>0</v>
      </c>
      <c r="S321" s="200">
        <v>0</v>
      </c>
      <c r="T321" s="201">
        <f t="shared" ref="T321:T344" si="103">S321*H321</f>
        <v>0</v>
      </c>
      <c r="U321" s="35"/>
      <c r="V321" s="35"/>
      <c r="W321" s="35"/>
      <c r="X321" s="35"/>
      <c r="Y321" s="35"/>
      <c r="Z321" s="35"/>
      <c r="AA321" s="35"/>
      <c r="AB321" s="35"/>
      <c r="AC321" s="35"/>
      <c r="AD321" s="35"/>
      <c r="AE321" s="35"/>
      <c r="AR321" s="202" t="s">
        <v>230</v>
      </c>
      <c r="AT321" s="202" t="s">
        <v>214</v>
      </c>
      <c r="AU321" s="202" t="s">
        <v>154</v>
      </c>
      <c r="AY321" s="17" t="s">
        <v>142</v>
      </c>
      <c r="BE321" s="203">
        <f t="shared" ref="BE321:BE344" si="104">IF(N321="základní",J321,0)</f>
        <v>0</v>
      </c>
      <c r="BF321" s="203">
        <f t="shared" ref="BF321:BF344" si="105">IF(N321="snížená",J321,0)</f>
        <v>0</v>
      </c>
      <c r="BG321" s="203">
        <f t="shared" ref="BG321:BG344" si="106">IF(N321="zákl. přenesená",J321,0)</f>
        <v>0</v>
      </c>
      <c r="BH321" s="203">
        <f t="shared" ref="BH321:BH344" si="107">IF(N321="sníž. přenesená",J321,0)</f>
        <v>0</v>
      </c>
      <c r="BI321" s="203">
        <f t="shared" ref="BI321:BI344" si="108">IF(N321="nulová",J321,0)</f>
        <v>0</v>
      </c>
      <c r="BJ321" s="17" t="s">
        <v>84</v>
      </c>
      <c r="BK321" s="203">
        <f t="shared" ref="BK321:BK344" si="109">ROUND(I321*H321,2)</f>
        <v>0</v>
      </c>
      <c r="BL321" s="17" t="s">
        <v>230</v>
      </c>
      <c r="BM321" s="202" t="s">
        <v>963</v>
      </c>
    </row>
    <row r="322" spans="1:65" s="2" customFormat="1" ht="24" customHeight="1">
      <c r="A322" s="35"/>
      <c r="B322" s="36"/>
      <c r="C322" s="208" t="s">
        <v>964</v>
      </c>
      <c r="D322" s="208" t="s">
        <v>214</v>
      </c>
      <c r="E322" s="209" t="s">
        <v>965</v>
      </c>
      <c r="F322" s="210" t="s">
        <v>966</v>
      </c>
      <c r="G322" s="211" t="s">
        <v>146</v>
      </c>
      <c r="H322" s="212">
        <v>2</v>
      </c>
      <c r="I322" s="213"/>
      <c r="J322" s="214">
        <f t="shared" si="100"/>
        <v>0</v>
      </c>
      <c r="K322" s="210" t="s">
        <v>147</v>
      </c>
      <c r="L322" s="215"/>
      <c r="M322" s="216" t="s">
        <v>32</v>
      </c>
      <c r="N322" s="217" t="s">
        <v>48</v>
      </c>
      <c r="O322" s="65"/>
      <c r="P322" s="200">
        <f t="shared" si="101"/>
        <v>0</v>
      </c>
      <c r="Q322" s="200">
        <v>0</v>
      </c>
      <c r="R322" s="200">
        <f t="shared" si="102"/>
        <v>0</v>
      </c>
      <c r="S322" s="200">
        <v>0</v>
      </c>
      <c r="T322" s="201">
        <f t="shared" si="103"/>
        <v>0</v>
      </c>
      <c r="U322" s="35"/>
      <c r="V322" s="35"/>
      <c r="W322" s="35"/>
      <c r="X322" s="35"/>
      <c r="Y322" s="35"/>
      <c r="Z322" s="35"/>
      <c r="AA322" s="35"/>
      <c r="AB322" s="35"/>
      <c r="AC322" s="35"/>
      <c r="AD322" s="35"/>
      <c r="AE322" s="35"/>
      <c r="AR322" s="202" t="s">
        <v>230</v>
      </c>
      <c r="AT322" s="202" t="s">
        <v>214</v>
      </c>
      <c r="AU322" s="202" t="s">
        <v>154</v>
      </c>
      <c r="AY322" s="17" t="s">
        <v>142</v>
      </c>
      <c r="BE322" s="203">
        <f t="shared" si="104"/>
        <v>0</v>
      </c>
      <c r="BF322" s="203">
        <f t="shared" si="105"/>
        <v>0</v>
      </c>
      <c r="BG322" s="203">
        <f t="shared" si="106"/>
        <v>0</v>
      </c>
      <c r="BH322" s="203">
        <f t="shared" si="107"/>
        <v>0</v>
      </c>
      <c r="BI322" s="203">
        <f t="shared" si="108"/>
        <v>0</v>
      </c>
      <c r="BJ322" s="17" t="s">
        <v>84</v>
      </c>
      <c r="BK322" s="203">
        <f t="shared" si="109"/>
        <v>0</v>
      </c>
      <c r="BL322" s="17" t="s">
        <v>230</v>
      </c>
      <c r="BM322" s="202" t="s">
        <v>967</v>
      </c>
    </row>
    <row r="323" spans="1:65" s="2" customFormat="1" ht="24" customHeight="1">
      <c r="A323" s="35"/>
      <c r="B323" s="36"/>
      <c r="C323" s="208" t="s">
        <v>968</v>
      </c>
      <c r="D323" s="208" t="s">
        <v>214</v>
      </c>
      <c r="E323" s="209" t="s">
        <v>969</v>
      </c>
      <c r="F323" s="210" t="s">
        <v>970</v>
      </c>
      <c r="G323" s="211" t="s">
        <v>146</v>
      </c>
      <c r="H323" s="212">
        <v>2</v>
      </c>
      <c r="I323" s="213"/>
      <c r="J323" s="214">
        <f t="shared" si="100"/>
        <v>0</v>
      </c>
      <c r="K323" s="210" t="s">
        <v>147</v>
      </c>
      <c r="L323" s="215"/>
      <c r="M323" s="216" t="s">
        <v>32</v>
      </c>
      <c r="N323" s="217" t="s">
        <v>48</v>
      </c>
      <c r="O323" s="65"/>
      <c r="P323" s="200">
        <f t="shared" si="101"/>
        <v>0</v>
      </c>
      <c r="Q323" s="200">
        <v>0</v>
      </c>
      <c r="R323" s="200">
        <f t="shared" si="102"/>
        <v>0</v>
      </c>
      <c r="S323" s="200">
        <v>0</v>
      </c>
      <c r="T323" s="201">
        <f t="shared" si="103"/>
        <v>0</v>
      </c>
      <c r="U323" s="35"/>
      <c r="V323" s="35"/>
      <c r="W323" s="35"/>
      <c r="X323" s="35"/>
      <c r="Y323" s="35"/>
      <c r="Z323" s="35"/>
      <c r="AA323" s="35"/>
      <c r="AB323" s="35"/>
      <c r="AC323" s="35"/>
      <c r="AD323" s="35"/>
      <c r="AE323" s="35"/>
      <c r="AR323" s="202" t="s">
        <v>230</v>
      </c>
      <c r="AT323" s="202" t="s">
        <v>214</v>
      </c>
      <c r="AU323" s="202" t="s">
        <v>154</v>
      </c>
      <c r="AY323" s="17" t="s">
        <v>142</v>
      </c>
      <c r="BE323" s="203">
        <f t="shared" si="104"/>
        <v>0</v>
      </c>
      <c r="BF323" s="203">
        <f t="shared" si="105"/>
        <v>0</v>
      </c>
      <c r="BG323" s="203">
        <f t="shared" si="106"/>
        <v>0</v>
      </c>
      <c r="BH323" s="203">
        <f t="shared" si="107"/>
        <v>0</v>
      </c>
      <c r="BI323" s="203">
        <f t="shared" si="108"/>
        <v>0</v>
      </c>
      <c r="BJ323" s="17" t="s">
        <v>84</v>
      </c>
      <c r="BK323" s="203">
        <f t="shared" si="109"/>
        <v>0</v>
      </c>
      <c r="BL323" s="17" t="s">
        <v>230</v>
      </c>
      <c r="BM323" s="202" t="s">
        <v>971</v>
      </c>
    </row>
    <row r="324" spans="1:65" s="2" customFormat="1" ht="24" customHeight="1">
      <c r="A324" s="35"/>
      <c r="B324" s="36"/>
      <c r="C324" s="208" t="s">
        <v>972</v>
      </c>
      <c r="D324" s="208" t="s">
        <v>214</v>
      </c>
      <c r="E324" s="209" t="s">
        <v>973</v>
      </c>
      <c r="F324" s="210" t="s">
        <v>974</v>
      </c>
      <c r="G324" s="211" t="s">
        <v>146</v>
      </c>
      <c r="H324" s="212">
        <v>4</v>
      </c>
      <c r="I324" s="213"/>
      <c r="J324" s="214">
        <f t="shared" si="100"/>
        <v>0</v>
      </c>
      <c r="K324" s="210" t="s">
        <v>147</v>
      </c>
      <c r="L324" s="215"/>
      <c r="M324" s="216" t="s">
        <v>32</v>
      </c>
      <c r="N324" s="217" t="s">
        <v>48</v>
      </c>
      <c r="O324" s="65"/>
      <c r="P324" s="200">
        <f t="shared" si="101"/>
        <v>0</v>
      </c>
      <c r="Q324" s="200">
        <v>0</v>
      </c>
      <c r="R324" s="200">
        <f t="shared" si="102"/>
        <v>0</v>
      </c>
      <c r="S324" s="200">
        <v>0</v>
      </c>
      <c r="T324" s="201">
        <f t="shared" si="103"/>
        <v>0</v>
      </c>
      <c r="U324" s="35"/>
      <c r="V324" s="35"/>
      <c r="W324" s="35"/>
      <c r="X324" s="35"/>
      <c r="Y324" s="35"/>
      <c r="Z324" s="35"/>
      <c r="AA324" s="35"/>
      <c r="AB324" s="35"/>
      <c r="AC324" s="35"/>
      <c r="AD324" s="35"/>
      <c r="AE324" s="35"/>
      <c r="AR324" s="202" t="s">
        <v>230</v>
      </c>
      <c r="AT324" s="202" t="s">
        <v>214</v>
      </c>
      <c r="AU324" s="202" t="s">
        <v>154</v>
      </c>
      <c r="AY324" s="17" t="s">
        <v>142</v>
      </c>
      <c r="BE324" s="203">
        <f t="shared" si="104"/>
        <v>0</v>
      </c>
      <c r="BF324" s="203">
        <f t="shared" si="105"/>
        <v>0</v>
      </c>
      <c r="BG324" s="203">
        <f t="shared" si="106"/>
        <v>0</v>
      </c>
      <c r="BH324" s="203">
        <f t="shared" si="107"/>
        <v>0</v>
      </c>
      <c r="BI324" s="203">
        <f t="shared" si="108"/>
        <v>0</v>
      </c>
      <c r="BJ324" s="17" t="s">
        <v>84</v>
      </c>
      <c r="BK324" s="203">
        <f t="shared" si="109"/>
        <v>0</v>
      </c>
      <c r="BL324" s="17" t="s">
        <v>230</v>
      </c>
      <c r="BM324" s="202" t="s">
        <v>975</v>
      </c>
    </row>
    <row r="325" spans="1:65" s="2" customFormat="1" ht="24" customHeight="1">
      <c r="A325" s="35"/>
      <c r="B325" s="36"/>
      <c r="C325" s="208" t="s">
        <v>976</v>
      </c>
      <c r="D325" s="208" t="s">
        <v>214</v>
      </c>
      <c r="E325" s="209" t="s">
        <v>977</v>
      </c>
      <c r="F325" s="210" t="s">
        <v>978</v>
      </c>
      <c r="G325" s="211" t="s">
        <v>146</v>
      </c>
      <c r="H325" s="212">
        <v>2</v>
      </c>
      <c r="I325" s="213"/>
      <c r="J325" s="214">
        <f t="shared" si="100"/>
        <v>0</v>
      </c>
      <c r="K325" s="210" t="s">
        <v>147</v>
      </c>
      <c r="L325" s="215"/>
      <c r="M325" s="216" t="s">
        <v>32</v>
      </c>
      <c r="N325" s="217" t="s">
        <v>48</v>
      </c>
      <c r="O325" s="65"/>
      <c r="P325" s="200">
        <f t="shared" si="101"/>
        <v>0</v>
      </c>
      <c r="Q325" s="200">
        <v>0</v>
      </c>
      <c r="R325" s="200">
        <f t="shared" si="102"/>
        <v>0</v>
      </c>
      <c r="S325" s="200">
        <v>0</v>
      </c>
      <c r="T325" s="201">
        <f t="shared" si="103"/>
        <v>0</v>
      </c>
      <c r="U325" s="35"/>
      <c r="V325" s="35"/>
      <c r="W325" s="35"/>
      <c r="X325" s="35"/>
      <c r="Y325" s="35"/>
      <c r="Z325" s="35"/>
      <c r="AA325" s="35"/>
      <c r="AB325" s="35"/>
      <c r="AC325" s="35"/>
      <c r="AD325" s="35"/>
      <c r="AE325" s="35"/>
      <c r="AR325" s="202" t="s">
        <v>230</v>
      </c>
      <c r="AT325" s="202" t="s">
        <v>214</v>
      </c>
      <c r="AU325" s="202" t="s">
        <v>154</v>
      </c>
      <c r="AY325" s="17" t="s">
        <v>142</v>
      </c>
      <c r="BE325" s="203">
        <f t="shared" si="104"/>
        <v>0</v>
      </c>
      <c r="BF325" s="203">
        <f t="shared" si="105"/>
        <v>0</v>
      </c>
      <c r="BG325" s="203">
        <f t="shared" si="106"/>
        <v>0</v>
      </c>
      <c r="BH325" s="203">
        <f t="shared" si="107"/>
        <v>0</v>
      </c>
      <c r="BI325" s="203">
        <f t="shared" si="108"/>
        <v>0</v>
      </c>
      <c r="BJ325" s="17" t="s">
        <v>84</v>
      </c>
      <c r="BK325" s="203">
        <f t="shared" si="109"/>
        <v>0</v>
      </c>
      <c r="BL325" s="17" t="s">
        <v>230</v>
      </c>
      <c r="BM325" s="202" t="s">
        <v>979</v>
      </c>
    </row>
    <row r="326" spans="1:65" s="2" customFormat="1" ht="24" customHeight="1">
      <c r="A326" s="35"/>
      <c r="B326" s="36"/>
      <c r="C326" s="208" t="s">
        <v>980</v>
      </c>
      <c r="D326" s="208" t="s">
        <v>214</v>
      </c>
      <c r="E326" s="209" t="s">
        <v>981</v>
      </c>
      <c r="F326" s="210" t="s">
        <v>982</v>
      </c>
      <c r="G326" s="211" t="s">
        <v>146</v>
      </c>
      <c r="H326" s="212">
        <v>4</v>
      </c>
      <c r="I326" s="213"/>
      <c r="J326" s="214">
        <f t="shared" si="100"/>
        <v>0</v>
      </c>
      <c r="K326" s="210" t="s">
        <v>147</v>
      </c>
      <c r="L326" s="215"/>
      <c r="M326" s="216" t="s">
        <v>32</v>
      </c>
      <c r="N326" s="217" t="s">
        <v>48</v>
      </c>
      <c r="O326" s="65"/>
      <c r="P326" s="200">
        <f t="shared" si="101"/>
        <v>0</v>
      </c>
      <c r="Q326" s="200">
        <v>0</v>
      </c>
      <c r="R326" s="200">
        <f t="shared" si="102"/>
        <v>0</v>
      </c>
      <c r="S326" s="200">
        <v>0</v>
      </c>
      <c r="T326" s="201">
        <f t="shared" si="103"/>
        <v>0</v>
      </c>
      <c r="U326" s="35"/>
      <c r="V326" s="35"/>
      <c r="W326" s="35"/>
      <c r="X326" s="35"/>
      <c r="Y326" s="35"/>
      <c r="Z326" s="35"/>
      <c r="AA326" s="35"/>
      <c r="AB326" s="35"/>
      <c r="AC326" s="35"/>
      <c r="AD326" s="35"/>
      <c r="AE326" s="35"/>
      <c r="AR326" s="202" t="s">
        <v>230</v>
      </c>
      <c r="AT326" s="202" t="s">
        <v>214</v>
      </c>
      <c r="AU326" s="202" t="s">
        <v>154</v>
      </c>
      <c r="AY326" s="17" t="s">
        <v>142</v>
      </c>
      <c r="BE326" s="203">
        <f t="shared" si="104"/>
        <v>0</v>
      </c>
      <c r="BF326" s="203">
        <f t="shared" si="105"/>
        <v>0</v>
      </c>
      <c r="BG326" s="203">
        <f t="shared" si="106"/>
        <v>0</v>
      </c>
      <c r="BH326" s="203">
        <f t="shared" si="107"/>
        <v>0</v>
      </c>
      <c r="BI326" s="203">
        <f t="shared" si="108"/>
        <v>0</v>
      </c>
      <c r="BJ326" s="17" t="s">
        <v>84</v>
      </c>
      <c r="BK326" s="203">
        <f t="shared" si="109"/>
        <v>0</v>
      </c>
      <c r="BL326" s="17" t="s">
        <v>230</v>
      </c>
      <c r="BM326" s="202" t="s">
        <v>983</v>
      </c>
    </row>
    <row r="327" spans="1:65" s="2" customFormat="1" ht="24" customHeight="1">
      <c r="A327" s="35"/>
      <c r="B327" s="36"/>
      <c r="C327" s="208" t="s">
        <v>984</v>
      </c>
      <c r="D327" s="208" t="s">
        <v>214</v>
      </c>
      <c r="E327" s="209" t="s">
        <v>985</v>
      </c>
      <c r="F327" s="210" t="s">
        <v>986</v>
      </c>
      <c r="G327" s="211" t="s">
        <v>146</v>
      </c>
      <c r="H327" s="212">
        <v>2</v>
      </c>
      <c r="I327" s="213"/>
      <c r="J327" s="214">
        <f t="shared" si="100"/>
        <v>0</v>
      </c>
      <c r="K327" s="210" t="s">
        <v>147</v>
      </c>
      <c r="L327" s="215"/>
      <c r="M327" s="216" t="s">
        <v>32</v>
      </c>
      <c r="N327" s="217" t="s">
        <v>48</v>
      </c>
      <c r="O327" s="65"/>
      <c r="P327" s="200">
        <f t="shared" si="101"/>
        <v>0</v>
      </c>
      <c r="Q327" s="200">
        <v>0</v>
      </c>
      <c r="R327" s="200">
        <f t="shared" si="102"/>
        <v>0</v>
      </c>
      <c r="S327" s="200">
        <v>0</v>
      </c>
      <c r="T327" s="201">
        <f t="shared" si="103"/>
        <v>0</v>
      </c>
      <c r="U327" s="35"/>
      <c r="V327" s="35"/>
      <c r="W327" s="35"/>
      <c r="X327" s="35"/>
      <c r="Y327" s="35"/>
      <c r="Z327" s="35"/>
      <c r="AA327" s="35"/>
      <c r="AB327" s="35"/>
      <c r="AC327" s="35"/>
      <c r="AD327" s="35"/>
      <c r="AE327" s="35"/>
      <c r="AR327" s="202" t="s">
        <v>230</v>
      </c>
      <c r="AT327" s="202" t="s">
        <v>214</v>
      </c>
      <c r="AU327" s="202" t="s">
        <v>154</v>
      </c>
      <c r="AY327" s="17" t="s">
        <v>142</v>
      </c>
      <c r="BE327" s="203">
        <f t="shared" si="104"/>
        <v>0</v>
      </c>
      <c r="BF327" s="203">
        <f t="shared" si="105"/>
        <v>0</v>
      </c>
      <c r="BG327" s="203">
        <f t="shared" si="106"/>
        <v>0</v>
      </c>
      <c r="BH327" s="203">
        <f t="shared" si="107"/>
        <v>0</v>
      </c>
      <c r="BI327" s="203">
        <f t="shared" si="108"/>
        <v>0</v>
      </c>
      <c r="BJ327" s="17" t="s">
        <v>84</v>
      </c>
      <c r="BK327" s="203">
        <f t="shared" si="109"/>
        <v>0</v>
      </c>
      <c r="BL327" s="17" t="s">
        <v>230</v>
      </c>
      <c r="BM327" s="202" t="s">
        <v>987</v>
      </c>
    </row>
    <row r="328" spans="1:65" s="2" customFormat="1" ht="24" customHeight="1">
      <c r="A328" s="35"/>
      <c r="B328" s="36"/>
      <c r="C328" s="208" t="s">
        <v>988</v>
      </c>
      <c r="D328" s="208" t="s">
        <v>214</v>
      </c>
      <c r="E328" s="209" t="s">
        <v>989</v>
      </c>
      <c r="F328" s="210" t="s">
        <v>990</v>
      </c>
      <c r="G328" s="211" t="s">
        <v>146</v>
      </c>
      <c r="H328" s="212">
        <v>12</v>
      </c>
      <c r="I328" s="213"/>
      <c r="J328" s="214">
        <f t="shared" si="100"/>
        <v>0</v>
      </c>
      <c r="K328" s="210" t="s">
        <v>147</v>
      </c>
      <c r="L328" s="215"/>
      <c r="M328" s="216" t="s">
        <v>32</v>
      </c>
      <c r="N328" s="217" t="s">
        <v>48</v>
      </c>
      <c r="O328" s="65"/>
      <c r="P328" s="200">
        <f t="shared" si="101"/>
        <v>0</v>
      </c>
      <c r="Q328" s="200">
        <v>0</v>
      </c>
      <c r="R328" s="200">
        <f t="shared" si="102"/>
        <v>0</v>
      </c>
      <c r="S328" s="200">
        <v>0</v>
      </c>
      <c r="T328" s="201">
        <f t="shared" si="103"/>
        <v>0</v>
      </c>
      <c r="U328" s="35"/>
      <c r="V328" s="35"/>
      <c r="W328" s="35"/>
      <c r="X328" s="35"/>
      <c r="Y328" s="35"/>
      <c r="Z328" s="35"/>
      <c r="AA328" s="35"/>
      <c r="AB328" s="35"/>
      <c r="AC328" s="35"/>
      <c r="AD328" s="35"/>
      <c r="AE328" s="35"/>
      <c r="AR328" s="202" t="s">
        <v>217</v>
      </c>
      <c r="AT328" s="202" t="s">
        <v>214</v>
      </c>
      <c r="AU328" s="202" t="s">
        <v>154</v>
      </c>
      <c r="AY328" s="17" t="s">
        <v>142</v>
      </c>
      <c r="BE328" s="203">
        <f t="shared" si="104"/>
        <v>0</v>
      </c>
      <c r="BF328" s="203">
        <f t="shared" si="105"/>
        <v>0</v>
      </c>
      <c r="BG328" s="203">
        <f t="shared" si="106"/>
        <v>0</v>
      </c>
      <c r="BH328" s="203">
        <f t="shared" si="107"/>
        <v>0</v>
      </c>
      <c r="BI328" s="203">
        <f t="shared" si="108"/>
        <v>0</v>
      </c>
      <c r="BJ328" s="17" t="s">
        <v>84</v>
      </c>
      <c r="BK328" s="203">
        <f t="shared" si="109"/>
        <v>0</v>
      </c>
      <c r="BL328" s="17" t="s">
        <v>218</v>
      </c>
      <c r="BM328" s="202" t="s">
        <v>991</v>
      </c>
    </row>
    <row r="329" spans="1:65" s="2" customFormat="1" ht="24" customHeight="1">
      <c r="A329" s="35"/>
      <c r="B329" s="36"/>
      <c r="C329" s="208" t="s">
        <v>992</v>
      </c>
      <c r="D329" s="208" t="s">
        <v>214</v>
      </c>
      <c r="E329" s="209" t="s">
        <v>993</v>
      </c>
      <c r="F329" s="210" t="s">
        <v>994</v>
      </c>
      <c r="G329" s="211" t="s">
        <v>146</v>
      </c>
      <c r="H329" s="212">
        <v>3</v>
      </c>
      <c r="I329" s="213"/>
      <c r="J329" s="214">
        <f t="shared" si="100"/>
        <v>0</v>
      </c>
      <c r="K329" s="210" t="s">
        <v>147</v>
      </c>
      <c r="L329" s="215"/>
      <c r="M329" s="216" t="s">
        <v>32</v>
      </c>
      <c r="N329" s="217" t="s">
        <v>48</v>
      </c>
      <c r="O329" s="65"/>
      <c r="P329" s="200">
        <f t="shared" si="101"/>
        <v>0</v>
      </c>
      <c r="Q329" s="200">
        <v>0</v>
      </c>
      <c r="R329" s="200">
        <f t="shared" si="102"/>
        <v>0</v>
      </c>
      <c r="S329" s="200">
        <v>0</v>
      </c>
      <c r="T329" s="201">
        <f t="shared" si="103"/>
        <v>0</v>
      </c>
      <c r="U329" s="35"/>
      <c r="V329" s="35"/>
      <c r="W329" s="35"/>
      <c r="X329" s="35"/>
      <c r="Y329" s="35"/>
      <c r="Z329" s="35"/>
      <c r="AA329" s="35"/>
      <c r="AB329" s="35"/>
      <c r="AC329" s="35"/>
      <c r="AD329" s="35"/>
      <c r="AE329" s="35"/>
      <c r="AR329" s="202" t="s">
        <v>230</v>
      </c>
      <c r="AT329" s="202" t="s">
        <v>214</v>
      </c>
      <c r="AU329" s="202" t="s">
        <v>154</v>
      </c>
      <c r="AY329" s="17" t="s">
        <v>142</v>
      </c>
      <c r="BE329" s="203">
        <f t="shared" si="104"/>
        <v>0</v>
      </c>
      <c r="BF329" s="203">
        <f t="shared" si="105"/>
        <v>0</v>
      </c>
      <c r="BG329" s="203">
        <f t="shared" si="106"/>
        <v>0</v>
      </c>
      <c r="BH329" s="203">
        <f t="shared" si="107"/>
        <v>0</v>
      </c>
      <c r="BI329" s="203">
        <f t="shared" si="108"/>
        <v>0</v>
      </c>
      <c r="BJ329" s="17" t="s">
        <v>84</v>
      </c>
      <c r="BK329" s="203">
        <f t="shared" si="109"/>
        <v>0</v>
      </c>
      <c r="BL329" s="17" t="s">
        <v>230</v>
      </c>
      <c r="BM329" s="202" t="s">
        <v>995</v>
      </c>
    </row>
    <row r="330" spans="1:65" s="2" customFormat="1" ht="24" customHeight="1">
      <c r="A330" s="35"/>
      <c r="B330" s="36"/>
      <c r="C330" s="208" t="s">
        <v>996</v>
      </c>
      <c r="D330" s="208" t="s">
        <v>214</v>
      </c>
      <c r="E330" s="209" t="s">
        <v>997</v>
      </c>
      <c r="F330" s="210" t="s">
        <v>998</v>
      </c>
      <c r="G330" s="211" t="s">
        <v>146</v>
      </c>
      <c r="H330" s="212">
        <v>2</v>
      </c>
      <c r="I330" s="213"/>
      <c r="J330" s="214">
        <f t="shared" si="100"/>
        <v>0</v>
      </c>
      <c r="K330" s="210" t="s">
        <v>147</v>
      </c>
      <c r="L330" s="215"/>
      <c r="M330" s="216" t="s">
        <v>32</v>
      </c>
      <c r="N330" s="217" t="s">
        <v>48</v>
      </c>
      <c r="O330" s="65"/>
      <c r="P330" s="200">
        <f t="shared" si="101"/>
        <v>0</v>
      </c>
      <c r="Q330" s="200">
        <v>0</v>
      </c>
      <c r="R330" s="200">
        <f t="shared" si="102"/>
        <v>0</v>
      </c>
      <c r="S330" s="200">
        <v>0</v>
      </c>
      <c r="T330" s="201">
        <f t="shared" si="103"/>
        <v>0</v>
      </c>
      <c r="U330" s="35"/>
      <c r="V330" s="35"/>
      <c r="W330" s="35"/>
      <c r="X330" s="35"/>
      <c r="Y330" s="35"/>
      <c r="Z330" s="35"/>
      <c r="AA330" s="35"/>
      <c r="AB330" s="35"/>
      <c r="AC330" s="35"/>
      <c r="AD330" s="35"/>
      <c r="AE330" s="35"/>
      <c r="AR330" s="202" t="s">
        <v>230</v>
      </c>
      <c r="AT330" s="202" t="s">
        <v>214</v>
      </c>
      <c r="AU330" s="202" t="s">
        <v>154</v>
      </c>
      <c r="AY330" s="17" t="s">
        <v>142</v>
      </c>
      <c r="BE330" s="203">
        <f t="shared" si="104"/>
        <v>0</v>
      </c>
      <c r="BF330" s="203">
        <f t="shared" si="105"/>
        <v>0</v>
      </c>
      <c r="BG330" s="203">
        <f t="shared" si="106"/>
        <v>0</v>
      </c>
      <c r="BH330" s="203">
        <f t="shared" si="107"/>
        <v>0</v>
      </c>
      <c r="BI330" s="203">
        <f t="shared" si="108"/>
        <v>0</v>
      </c>
      <c r="BJ330" s="17" t="s">
        <v>84</v>
      </c>
      <c r="BK330" s="203">
        <f t="shared" si="109"/>
        <v>0</v>
      </c>
      <c r="BL330" s="17" t="s">
        <v>230</v>
      </c>
      <c r="BM330" s="202" t="s">
        <v>999</v>
      </c>
    </row>
    <row r="331" spans="1:65" s="2" customFormat="1" ht="24" customHeight="1">
      <c r="A331" s="35"/>
      <c r="B331" s="36"/>
      <c r="C331" s="208" t="s">
        <v>1000</v>
      </c>
      <c r="D331" s="208" t="s">
        <v>214</v>
      </c>
      <c r="E331" s="209" t="s">
        <v>1001</v>
      </c>
      <c r="F331" s="210" t="s">
        <v>1002</v>
      </c>
      <c r="G331" s="211" t="s">
        <v>146</v>
      </c>
      <c r="H331" s="212">
        <v>2</v>
      </c>
      <c r="I331" s="213"/>
      <c r="J331" s="214">
        <f t="shared" si="100"/>
        <v>0</v>
      </c>
      <c r="K331" s="210" t="s">
        <v>147</v>
      </c>
      <c r="L331" s="215"/>
      <c r="M331" s="216" t="s">
        <v>32</v>
      </c>
      <c r="N331" s="217" t="s">
        <v>48</v>
      </c>
      <c r="O331" s="65"/>
      <c r="P331" s="200">
        <f t="shared" si="101"/>
        <v>0</v>
      </c>
      <c r="Q331" s="200">
        <v>0</v>
      </c>
      <c r="R331" s="200">
        <f t="shared" si="102"/>
        <v>0</v>
      </c>
      <c r="S331" s="200">
        <v>0</v>
      </c>
      <c r="T331" s="201">
        <f t="shared" si="103"/>
        <v>0</v>
      </c>
      <c r="U331" s="35"/>
      <c r="V331" s="35"/>
      <c r="W331" s="35"/>
      <c r="X331" s="35"/>
      <c r="Y331" s="35"/>
      <c r="Z331" s="35"/>
      <c r="AA331" s="35"/>
      <c r="AB331" s="35"/>
      <c r="AC331" s="35"/>
      <c r="AD331" s="35"/>
      <c r="AE331" s="35"/>
      <c r="AR331" s="202" t="s">
        <v>217</v>
      </c>
      <c r="AT331" s="202" t="s">
        <v>214</v>
      </c>
      <c r="AU331" s="202" t="s">
        <v>154</v>
      </c>
      <c r="AY331" s="17" t="s">
        <v>142</v>
      </c>
      <c r="BE331" s="203">
        <f t="shared" si="104"/>
        <v>0</v>
      </c>
      <c r="BF331" s="203">
        <f t="shared" si="105"/>
        <v>0</v>
      </c>
      <c r="BG331" s="203">
        <f t="shared" si="106"/>
        <v>0</v>
      </c>
      <c r="BH331" s="203">
        <f t="shared" si="107"/>
        <v>0</v>
      </c>
      <c r="BI331" s="203">
        <f t="shared" si="108"/>
        <v>0</v>
      </c>
      <c r="BJ331" s="17" t="s">
        <v>84</v>
      </c>
      <c r="BK331" s="203">
        <f t="shared" si="109"/>
        <v>0</v>
      </c>
      <c r="BL331" s="17" t="s">
        <v>218</v>
      </c>
      <c r="BM331" s="202" t="s">
        <v>1003</v>
      </c>
    </row>
    <row r="332" spans="1:65" s="2" customFormat="1" ht="24" customHeight="1">
      <c r="A332" s="35"/>
      <c r="B332" s="36"/>
      <c r="C332" s="208" t="s">
        <v>1004</v>
      </c>
      <c r="D332" s="208" t="s">
        <v>214</v>
      </c>
      <c r="E332" s="209" t="s">
        <v>1005</v>
      </c>
      <c r="F332" s="210" t="s">
        <v>1006</v>
      </c>
      <c r="G332" s="211" t="s">
        <v>146</v>
      </c>
      <c r="H332" s="212">
        <v>2</v>
      </c>
      <c r="I332" s="213"/>
      <c r="J332" s="214">
        <f t="shared" si="100"/>
        <v>0</v>
      </c>
      <c r="K332" s="210" t="s">
        <v>147</v>
      </c>
      <c r="L332" s="215"/>
      <c r="M332" s="216" t="s">
        <v>32</v>
      </c>
      <c r="N332" s="217" t="s">
        <v>48</v>
      </c>
      <c r="O332" s="65"/>
      <c r="P332" s="200">
        <f t="shared" si="101"/>
        <v>0</v>
      </c>
      <c r="Q332" s="200">
        <v>0</v>
      </c>
      <c r="R332" s="200">
        <f t="shared" si="102"/>
        <v>0</v>
      </c>
      <c r="S332" s="200">
        <v>0</v>
      </c>
      <c r="T332" s="201">
        <f t="shared" si="103"/>
        <v>0</v>
      </c>
      <c r="U332" s="35"/>
      <c r="V332" s="35"/>
      <c r="W332" s="35"/>
      <c r="X332" s="35"/>
      <c r="Y332" s="35"/>
      <c r="Z332" s="35"/>
      <c r="AA332" s="35"/>
      <c r="AB332" s="35"/>
      <c r="AC332" s="35"/>
      <c r="AD332" s="35"/>
      <c r="AE332" s="35"/>
      <c r="AR332" s="202" t="s">
        <v>217</v>
      </c>
      <c r="AT332" s="202" t="s">
        <v>214</v>
      </c>
      <c r="AU332" s="202" t="s">
        <v>154</v>
      </c>
      <c r="AY332" s="17" t="s">
        <v>142</v>
      </c>
      <c r="BE332" s="203">
        <f t="shared" si="104"/>
        <v>0</v>
      </c>
      <c r="BF332" s="203">
        <f t="shared" si="105"/>
        <v>0</v>
      </c>
      <c r="BG332" s="203">
        <f t="shared" si="106"/>
        <v>0</v>
      </c>
      <c r="BH332" s="203">
        <f t="shared" si="107"/>
        <v>0</v>
      </c>
      <c r="BI332" s="203">
        <f t="shared" si="108"/>
        <v>0</v>
      </c>
      <c r="BJ332" s="17" t="s">
        <v>84</v>
      </c>
      <c r="BK332" s="203">
        <f t="shared" si="109"/>
        <v>0</v>
      </c>
      <c r="BL332" s="17" t="s">
        <v>218</v>
      </c>
      <c r="BM332" s="202" t="s">
        <v>1007</v>
      </c>
    </row>
    <row r="333" spans="1:65" s="2" customFormat="1" ht="24" customHeight="1">
      <c r="A333" s="35"/>
      <c r="B333" s="36"/>
      <c r="C333" s="208" t="s">
        <v>1008</v>
      </c>
      <c r="D333" s="208" t="s">
        <v>214</v>
      </c>
      <c r="E333" s="209" t="s">
        <v>1009</v>
      </c>
      <c r="F333" s="210" t="s">
        <v>1010</v>
      </c>
      <c r="G333" s="211" t="s">
        <v>146</v>
      </c>
      <c r="H333" s="212">
        <v>2</v>
      </c>
      <c r="I333" s="213"/>
      <c r="J333" s="214">
        <f t="shared" si="100"/>
        <v>0</v>
      </c>
      <c r="K333" s="210" t="s">
        <v>147</v>
      </c>
      <c r="L333" s="215"/>
      <c r="M333" s="216" t="s">
        <v>32</v>
      </c>
      <c r="N333" s="217" t="s">
        <v>48</v>
      </c>
      <c r="O333" s="65"/>
      <c r="P333" s="200">
        <f t="shared" si="101"/>
        <v>0</v>
      </c>
      <c r="Q333" s="200">
        <v>0</v>
      </c>
      <c r="R333" s="200">
        <f t="shared" si="102"/>
        <v>0</v>
      </c>
      <c r="S333" s="200">
        <v>0</v>
      </c>
      <c r="T333" s="201">
        <f t="shared" si="103"/>
        <v>0</v>
      </c>
      <c r="U333" s="35"/>
      <c r="V333" s="35"/>
      <c r="W333" s="35"/>
      <c r="X333" s="35"/>
      <c r="Y333" s="35"/>
      <c r="Z333" s="35"/>
      <c r="AA333" s="35"/>
      <c r="AB333" s="35"/>
      <c r="AC333" s="35"/>
      <c r="AD333" s="35"/>
      <c r="AE333" s="35"/>
      <c r="AR333" s="202" t="s">
        <v>230</v>
      </c>
      <c r="AT333" s="202" t="s">
        <v>214</v>
      </c>
      <c r="AU333" s="202" t="s">
        <v>154</v>
      </c>
      <c r="AY333" s="17" t="s">
        <v>142</v>
      </c>
      <c r="BE333" s="203">
        <f t="shared" si="104"/>
        <v>0</v>
      </c>
      <c r="BF333" s="203">
        <f t="shared" si="105"/>
        <v>0</v>
      </c>
      <c r="BG333" s="203">
        <f t="shared" si="106"/>
        <v>0</v>
      </c>
      <c r="BH333" s="203">
        <f t="shared" si="107"/>
        <v>0</v>
      </c>
      <c r="BI333" s="203">
        <f t="shared" si="108"/>
        <v>0</v>
      </c>
      <c r="BJ333" s="17" t="s">
        <v>84</v>
      </c>
      <c r="BK333" s="203">
        <f t="shared" si="109"/>
        <v>0</v>
      </c>
      <c r="BL333" s="17" t="s">
        <v>230</v>
      </c>
      <c r="BM333" s="202" t="s">
        <v>1011</v>
      </c>
    </row>
    <row r="334" spans="1:65" s="2" customFormat="1" ht="24" customHeight="1">
      <c r="A334" s="35"/>
      <c r="B334" s="36"/>
      <c r="C334" s="208" t="s">
        <v>1012</v>
      </c>
      <c r="D334" s="208" t="s">
        <v>214</v>
      </c>
      <c r="E334" s="209" t="s">
        <v>1013</v>
      </c>
      <c r="F334" s="210" t="s">
        <v>1014</v>
      </c>
      <c r="G334" s="211" t="s">
        <v>146</v>
      </c>
      <c r="H334" s="212">
        <v>2</v>
      </c>
      <c r="I334" s="213"/>
      <c r="J334" s="214">
        <f t="shared" si="100"/>
        <v>0</v>
      </c>
      <c r="K334" s="210" t="s">
        <v>147</v>
      </c>
      <c r="L334" s="215"/>
      <c r="M334" s="216" t="s">
        <v>32</v>
      </c>
      <c r="N334" s="217" t="s">
        <v>48</v>
      </c>
      <c r="O334" s="65"/>
      <c r="P334" s="200">
        <f t="shared" si="101"/>
        <v>0</v>
      </c>
      <c r="Q334" s="200">
        <v>0</v>
      </c>
      <c r="R334" s="200">
        <f t="shared" si="102"/>
        <v>0</v>
      </c>
      <c r="S334" s="200">
        <v>0</v>
      </c>
      <c r="T334" s="201">
        <f t="shared" si="103"/>
        <v>0</v>
      </c>
      <c r="U334" s="35"/>
      <c r="V334" s="35"/>
      <c r="W334" s="35"/>
      <c r="X334" s="35"/>
      <c r="Y334" s="35"/>
      <c r="Z334" s="35"/>
      <c r="AA334" s="35"/>
      <c r="AB334" s="35"/>
      <c r="AC334" s="35"/>
      <c r="AD334" s="35"/>
      <c r="AE334" s="35"/>
      <c r="AR334" s="202" t="s">
        <v>217</v>
      </c>
      <c r="AT334" s="202" t="s">
        <v>214</v>
      </c>
      <c r="AU334" s="202" t="s">
        <v>154</v>
      </c>
      <c r="AY334" s="17" t="s">
        <v>142</v>
      </c>
      <c r="BE334" s="203">
        <f t="shared" si="104"/>
        <v>0</v>
      </c>
      <c r="BF334" s="203">
        <f t="shared" si="105"/>
        <v>0</v>
      </c>
      <c r="BG334" s="203">
        <f t="shared" si="106"/>
        <v>0</v>
      </c>
      <c r="BH334" s="203">
        <f t="shared" si="107"/>
        <v>0</v>
      </c>
      <c r="BI334" s="203">
        <f t="shared" si="108"/>
        <v>0</v>
      </c>
      <c r="BJ334" s="17" t="s">
        <v>84</v>
      </c>
      <c r="BK334" s="203">
        <f t="shared" si="109"/>
        <v>0</v>
      </c>
      <c r="BL334" s="17" t="s">
        <v>218</v>
      </c>
      <c r="BM334" s="202" t="s">
        <v>1015</v>
      </c>
    </row>
    <row r="335" spans="1:65" s="2" customFormat="1" ht="24" customHeight="1">
      <c r="A335" s="35"/>
      <c r="B335" s="36"/>
      <c r="C335" s="208" t="s">
        <v>1016</v>
      </c>
      <c r="D335" s="208" t="s">
        <v>214</v>
      </c>
      <c r="E335" s="209" t="s">
        <v>1017</v>
      </c>
      <c r="F335" s="210" t="s">
        <v>1018</v>
      </c>
      <c r="G335" s="211" t="s">
        <v>146</v>
      </c>
      <c r="H335" s="212">
        <v>8</v>
      </c>
      <c r="I335" s="213"/>
      <c r="J335" s="214">
        <f t="shared" si="100"/>
        <v>0</v>
      </c>
      <c r="K335" s="210" t="s">
        <v>147</v>
      </c>
      <c r="L335" s="215"/>
      <c r="M335" s="216" t="s">
        <v>32</v>
      </c>
      <c r="N335" s="217" t="s">
        <v>48</v>
      </c>
      <c r="O335" s="65"/>
      <c r="P335" s="200">
        <f t="shared" si="101"/>
        <v>0</v>
      </c>
      <c r="Q335" s="200">
        <v>0</v>
      </c>
      <c r="R335" s="200">
        <f t="shared" si="102"/>
        <v>0</v>
      </c>
      <c r="S335" s="200">
        <v>0</v>
      </c>
      <c r="T335" s="201">
        <f t="shared" si="103"/>
        <v>0</v>
      </c>
      <c r="U335" s="35"/>
      <c r="V335" s="35"/>
      <c r="W335" s="35"/>
      <c r="X335" s="35"/>
      <c r="Y335" s="35"/>
      <c r="Z335" s="35"/>
      <c r="AA335" s="35"/>
      <c r="AB335" s="35"/>
      <c r="AC335" s="35"/>
      <c r="AD335" s="35"/>
      <c r="AE335" s="35"/>
      <c r="AR335" s="202" t="s">
        <v>217</v>
      </c>
      <c r="AT335" s="202" t="s">
        <v>214</v>
      </c>
      <c r="AU335" s="202" t="s">
        <v>154</v>
      </c>
      <c r="AY335" s="17" t="s">
        <v>142</v>
      </c>
      <c r="BE335" s="203">
        <f t="shared" si="104"/>
        <v>0</v>
      </c>
      <c r="BF335" s="203">
        <f t="shared" si="105"/>
        <v>0</v>
      </c>
      <c r="BG335" s="203">
        <f t="shared" si="106"/>
        <v>0</v>
      </c>
      <c r="BH335" s="203">
        <f t="shared" si="107"/>
        <v>0</v>
      </c>
      <c r="BI335" s="203">
        <f t="shared" si="108"/>
        <v>0</v>
      </c>
      <c r="BJ335" s="17" t="s">
        <v>84</v>
      </c>
      <c r="BK335" s="203">
        <f t="shared" si="109"/>
        <v>0</v>
      </c>
      <c r="BL335" s="17" t="s">
        <v>218</v>
      </c>
      <c r="BM335" s="202" t="s">
        <v>1019</v>
      </c>
    </row>
    <row r="336" spans="1:65" s="2" customFormat="1" ht="24" customHeight="1">
      <c r="A336" s="35"/>
      <c r="B336" s="36"/>
      <c r="C336" s="208" t="s">
        <v>1020</v>
      </c>
      <c r="D336" s="208" t="s">
        <v>214</v>
      </c>
      <c r="E336" s="209" t="s">
        <v>1021</v>
      </c>
      <c r="F336" s="210" t="s">
        <v>1022</v>
      </c>
      <c r="G336" s="211" t="s">
        <v>146</v>
      </c>
      <c r="H336" s="212">
        <v>4</v>
      </c>
      <c r="I336" s="213"/>
      <c r="J336" s="214">
        <f t="shared" si="100"/>
        <v>0</v>
      </c>
      <c r="K336" s="210" t="s">
        <v>147</v>
      </c>
      <c r="L336" s="215"/>
      <c r="M336" s="216" t="s">
        <v>32</v>
      </c>
      <c r="N336" s="217" t="s">
        <v>48</v>
      </c>
      <c r="O336" s="65"/>
      <c r="P336" s="200">
        <f t="shared" si="101"/>
        <v>0</v>
      </c>
      <c r="Q336" s="200">
        <v>0</v>
      </c>
      <c r="R336" s="200">
        <f t="shared" si="102"/>
        <v>0</v>
      </c>
      <c r="S336" s="200">
        <v>0</v>
      </c>
      <c r="T336" s="201">
        <f t="shared" si="103"/>
        <v>0</v>
      </c>
      <c r="U336" s="35"/>
      <c r="V336" s="35"/>
      <c r="W336" s="35"/>
      <c r="X336" s="35"/>
      <c r="Y336" s="35"/>
      <c r="Z336" s="35"/>
      <c r="AA336" s="35"/>
      <c r="AB336" s="35"/>
      <c r="AC336" s="35"/>
      <c r="AD336" s="35"/>
      <c r="AE336" s="35"/>
      <c r="AR336" s="202" t="s">
        <v>217</v>
      </c>
      <c r="AT336" s="202" t="s">
        <v>214</v>
      </c>
      <c r="AU336" s="202" t="s">
        <v>154</v>
      </c>
      <c r="AY336" s="17" t="s">
        <v>142</v>
      </c>
      <c r="BE336" s="203">
        <f t="shared" si="104"/>
        <v>0</v>
      </c>
      <c r="BF336" s="203">
        <f t="shared" si="105"/>
        <v>0</v>
      </c>
      <c r="BG336" s="203">
        <f t="shared" si="106"/>
        <v>0</v>
      </c>
      <c r="BH336" s="203">
        <f t="shared" si="107"/>
        <v>0</v>
      </c>
      <c r="BI336" s="203">
        <f t="shared" si="108"/>
        <v>0</v>
      </c>
      <c r="BJ336" s="17" t="s">
        <v>84</v>
      </c>
      <c r="BK336" s="203">
        <f t="shared" si="109"/>
        <v>0</v>
      </c>
      <c r="BL336" s="17" t="s">
        <v>218</v>
      </c>
      <c r="BM336" s="202" t="s">
        <v>1023</v>
      </c>
    </row>
    <row r="337" spans="1:65" s="2" customFormat="1" ht="24" customHeight="1">
      <c r="A337" s="35"/>
      <c r="B337" s="36"/>
      <c r="C337" s="208" t="s">
        <v>1024</v>
      </c>
      <c r="D337" s="208" t="s">
        <v>214</v>
      </c>
      <c r="E337" s="209" t="s">
        <v>1025</v>
      </c>
      <c r="F337" s="210" t="s">
        <v>1026</v>
      </c>
      <c r="G337" s="211" t="s">
        <v>146</v>
      </c>
      <c r="H337" s="212">
        <v>3</v>
      </c>
      <c r="I337" s="213"/>
      <c r="J337" s="214">
        <f t="shared" si="100"/>
        <v>0</v>
      </c>
      <c r="K337" s="210" t="s">
        <v>147</v>
      </c>
      <c r="L337" s="215"/>
      <c r="M337" s="216" t="s">
        <v>32</v>
      </c>
      <c r="N337" s="217" t="s">
        <v>48</v>
      </c>
      <c r="O337" s="65"/>
      <c r="P337" s="200">
        <f t="shared" si="101"/>
        <v>0</v>
      </c>
      <c r="Q337" s="200">
        <v>0</v>
      </c>
      <c r="R337" s="200">
        <f t="shared" si="102"/>
        <v>0</v>
      </c>
      <c r="S337" s="200">
        <v>0</v>
      </c>
      <c r="T337" s="201">
        <f t="shared" si="103"/>
        <v>0</v>
      </c>
      <c r="U337" s="35"/>
      <c r="V337" s="35"/>
      <c r="W337" s="35"/>
      <c r="X337" s="35"/>
      <c r="Y337" s="35"/>
      <c r="Z337" s="35"/>
      <c r="AA337" s="35"/>
      <c r="AB337" s="35"/>
      <c r="AC337" s="35"/>
      <c r="AD337" s="35"/>
      <c r="AE337" s="35"/>
      <c r="AR337" s="202" t="s">
        <v>217</v>
      </c>
      <c r="AT337" s="202" t="s">
        <v>214</v>
      </c>
      <c r="AU337" s="202" t="s">
        <v>154</v>
      </c>
      <c r="AY337" s="17" t="s">
        <v>142</v>
      </c>
      <c r="BE337" s="203">
        <f t="shared" si="104"/>
        <v>0</v>
      </c>
      <c r="BF337" s="203">
        <f t="shared" si="105"/>
        <v>0</v>
      </c>
      <c r="BG337" s="203">
        <f t="shared" si="106"/>
        <v>0</v>
      </c>
      <c r="BH337" s="203">
        <f t="shared" si="107"/>
        <v>0</v>
      </c>
      <c r="BI337" s="203">
        <f t="shared" si="108"/>
        <v>0</v>
      </c>
      <c r="BJ337" s="17" t="s">
        <v>84</v>
      </c>
      <c r="BK337" s="203">
        <f t="shared" si="109"/>
        <v>0</v>
      </c>
      <c r="BL337" s="17" t="s">
        <v>218</v>
      </c>
      <c r="BM337" s="202" t="s">
        <v>1027</v>
      </c>
    </row>
    <row r="338" spans="1:65" s="2" customFormat="1" ht="24" customHeight="1">
      <c r="A338" s="35"/>
      <c r="B338" s="36"/>
      <c r="C338" s="208" t="s">
        <v>1028</v>
      </c>
      <c r="D338" s="208" t="s">
        <v>214</v>
      </c>
      <c r="E338" s="209" t="s">
        <v>1029</v>
      </c>
      <c r="F338" s="210" t="s">
        <v>1030</v>
      </c>
      <c r="G338" s="211" t="s">
        <v>146</v>
      </c>
      <c r="H338" s="212">
        <v>4</v>
      </c>
      <c r="I338" s="213"/>
      <c r="J338" s="214">
        <f t="shared" si="100"/>
        <v>0</v>
      </c>
      <c r="K338" s="210" t="s">
        <v>147</v>
      </c>
      <c r="L338" s="215"/>
      <c r="M338" s="216" t="s">
        <v>32</v>
      </c>
      <c r="N338" s="217" t="s">
        <v>48</v>
      </c>
      <c r="O338" s="65"/>
      <c r="P338" s="200">
        <f t="shared" si="101"/>
        <v>0</v>
      </c>
      <c r="Q338" s="200">
        <v>0</v>
      </c>
      <c r="R338" s="200">
        <f t="shared" si="102"/>
        <v>0</v>
      </c>
      <c r="S338" s="200">
        <v>0</v>
      </c>
      <c r="T338" s="201">
        <f t="shared" si="103"/>
        <v>0</v>
      </c>
      <c r="U338" s="35"/>
      <c r="V338" s="35"/>
      <c r="W338" s="35"/>
      <c r="X338" s="35"/>
      <c r="Y338" s="35"/>
      <c r="Z338" s="35"/>
      <c r="AA338" s="35"/>
      <c r="AB338" s="35"/>
      <c r="AC338" s="35"/>
      <c r="AD338" s="35"/>
      <c r="AE338" s="35"/>
      <c r="AR338" s="202" t="s">
        <v>217</v>
      </c>
      <c r="AT338" s="202" t="s">
        <v>214</v>
      </c>
      <c r="AU338" s="202" t="s">
        <v>154</v>
      </c>
      <c r="AY338" s="17" t="s">
        <v>142</v>
      </c>
      <c r="BE338" s="203">
        <f t="shared" si="104"/>
        <v>0</v>
      </c>
      <c r="BF338" s="203">
        <f t="shared" si="105"/>
        <v>0</v>
      </c>
      <c r="BG338" s="203">
        <f t="shared" si="106"/>
        <v>0</v>
      </c>
      <c r="BH338" s="203">
        <f t="shared" si="107"/>
        <v>0</v>
      </c>
      <c r="BI338" s="203">
        <f t="shared" si="108"/>
        <v>0</v>
      </c>
      <c r="BJ338" s="17" t="s">
        <v>84</v>
      </c>
      <c r="BK338" s="203">
        <f t="shared" si="109"/>
        <v>0</v>
      </c>
      <c r="BL338" s="17" t="s">
        <v>218</v>
      </c>
      <c r="BM338" s="202" t="s">
        <v>1031</v>
      </c>
    </row>
    <row r="339" spans="1:65" s="2" customFormat="1" ht="24" customHeight="1">
      <c r="A339" s="35"/>
      <c r="B339" s="36"/>
      <c r="C339" s="208" t="s">
        <v>1032</v>
      </c>
      <c r="D339" s="208" t="s">
        <v>214</v>
      </c>
      <c r="E339" s="209" t="s">
        <v>1033</v>
      </c>
      <c r="F339" s="210" t="s">
        <v>1034</v>
      </c>
      <c r="G339" s="211" t="s">
        <v>146</v>
      </c>
      <c r="H339" s="212">
        <v>3</v>
      </c>
      <c r="I339" s="213"/>
      <c r="J339" s="214">
        <f t="shared" si="100"/>
        <v>0</v>
      </c>
      <c r="K339" s="210" t="s">
        <v>147</v>
      </c>
      <c r="L339" s="215"/>
      <c r="M339" s="216" t="s">
        <v>32</v>
      </c>
      <c r="N339" s="217" t="s">
        <v>48</v>
      </c>
      <c r="O339" s="65"/>
      <c r="P339" s="200">
        <f t="shared" si="101"/>
        <v>0</v>
      </c>
      <c r="Q339" s="200">
        <v>0</v>
      </c>
      <c r="R339" s="200">
        <f t="shared" si="102"/>
        <v>0</v>
      </c>
      <c r="S339" s="200">
        <v>0</v>
      </c>
      <c r="T339" s="201">
        <f t="shared" si="103"/>
        <v>0</v>
      </c>
      <c r="U339" s="35"/>
      <c r="V339" s="35"/>
      <c r="W339" s="35"/>
      <c r="X339" s="35"/>
      <c r="Y339" s="35"/>
      <c r="Z339" s="35"/>
      <c r="AA339" s="35"/>
      <c r="AB339" s="35"/>
      <c r="AC339" s="35"/>
      <c r="AD339" s="35"/>
      <c r="AE339" s="35"/>
      <c r="AR339" s="202" t="s">
        <v>230</v>
      </c>
      <c r="AT339" s="202" t="s">
        <v>214</v>
      </c>
      <c r="AU339" s="202" t="s">
        <v>154</v>
      </c>
      <c r="AY339" s="17" t="s">
        <v>142</v>
      </c>
      <c r="BE339" s="203">
        <f t="shared" si="104"/>
        <v>0</v>
      </c>
      <c r="BF339" s="203">
        <f t="shared" si="105"/>
        <v>0</v>
      </c>
      <c r="BG339" s="203">
        <f t="shared" si="106"/>
        <v>0</v>
      </c>
      <c r="BH339" s="203">
        <f t="shared" si="107"/>
        <v>0</v>
      </c>
      <c r="BI339" s="203">
        <f t="shared" si="108"/>
        <v>0</v>
      </c>
      <c r="BJ339" s="17" t="s">
        <v>84</v>
      </c>
      <c r="BK339" s="203">
        <f t="shared" si="109"/>
        <v>0</v>
      </c>
      <c r="BL339" s="17" t="s">
        <v>230</v>
      </c>
      <c r="BM339" s="202" t="s">
        <v>1035</v>
      </c>
    </row>
    <row r="340" spans="1:65" s="2" customFormat="1" ht="24" customHeight="1">
      <c r="A340" s="35"/>
      <c r="B340" s="36"/>
      <c r="C340" s="208" t="s">
        <v>1036</v>
      </c>
      <c r="D340" s="208" t="s">
        <v>214</v>
      </c>
      <c r="E340" s="209" t="s">
        <v>1037</v>
      </c>
      <c r="F340" s="210" t="s">
        <v>1038</v>
      </c>
      <c r="G340" s="211" t="s">
        <v>146</v>
      </c>
      <c r="H340" s="212">
        <v>2</v>
      </c>
      <c r="I340" s="213"/>
      <c r="J340" s="214">
        <f t="shared" si="100"/>
        <v>0</v>
      </c>
      <c r="K340" s="210" t="s">
        <v>147</v>
      </c>
      <c r="L340" s="215"/>
      <c r="M340" s="216" t="s">
        <v>32</v>
      </c>
      <c r="N340" s="217" t="s">
        <v>48</v>
      </c>
      <c r="O340" s="65"/>
      <c r="P340" s="200">
        <f t="shared" si="101"/>
        <v>0</v>
      </c>
      <c r="Q340" s="200">
        <v>0</v>
      </c>
      <c r="R340" s="200">
        <f t="shared" si="102"/>
        <v>0</v>
      </c>
      <c r="S340" s="200">
        <v>0</v>
      </c>
      <c r="T340" s="201">
        <f t="shared" si="103"/>
        <v>0</v>
      </c>
      <c r="U340" s="35"/>
      <c r="V340" s="35"/>
      <c r="W340" s="35"/>
      <c r="X340" s="35"/>
      <c r="Y340" s="35"/>
      <c r="Z340" s="35"/>
      <c r="AA340" s="35"/>
      <c r="AB340" s="35"/>
      <c r="AC340" s="35"/>
      <c r="AD340" s="35"/>
      <c r="AE340" s="35"/>
      <c r="AR340" s="202" t="s">
        <v>217</v>
      </c>
      <c r="AT340" s="202" t="s">
        <v>214</v>
      </c>
      <c r="AU340" s="202" t="s">
        <v>154</v>
      </c>
      <c r="AY340" s="17" t="s">
        <v>142</v>
      </c>
      <c r="BE340" s="203">
        <f t="shared" si="104"/>
        <v>0</v>
      </c>
      <c r="BF340" s="203">
        <f t="shared" si="105"/>
        <v>0</v>
      </c>
      <c r="BG340" s="203">
        <f t="shared" si="106"/>
        <v>0</v>
      </c>
      <c r="BH340" s="203">
        <f t="shared" si="107"/>
        <v>0</v>
      </c>
      <c r="BI340" s="203">
        <f t="shared" si="108"/>
        <v>0</v>
      </c>
      <c r="BJ340" s="17" t="s">
        <v>84</v>
      </c>
      <c r="BK340" s="203">
        <f t="shared" si="109"/>
        <v>0</v>
      </c>
      <c r="BL340" s="17" t="s">
        <v>218</v>
      </c>
      <c r="BM340" s="202" t="s">
        <v>1039</v>
      </c>
    </row>
    <row r="341" spans="1:65" s="2" customFormat="1" ht="24" customHeight="1">
      <c r="A341" s="35"/>
      <c r="B341" s="36"/>
      <c r="C341" s="208" t="s">
        <v>1040</v>
      </c>
      <c r="D341" s="208" t="s">
        <v>214</v>
      </c>
      <c r="E341" s="209" t="s">
        <v>1041</v>
      </c>
      <c r="F341" s="210" t="s">
        <v>1042</v>
      </c>
      <c r="G341" s="211" t="s">
        <v>146</v>
      </c>
      <c r="H341" s="212">
        <v>2</v>
      </c>
      <c r="I341" s="213"/>
      <c r="J341" s="214">
        <f t="shared" si="100"/>
        <v>0</v>
      </c>
      <c r="K341" s="210" t="s">
        <v>147</v>
      </c>
      <c r="L341" s="215"/>
      <c r="M341" s="216" t="s">
        <v>32</v>
      </c>
      <c r="N341" s="217" t="s">
        <v>48</v>
      </c>
      <c r="O341" s="65"/>
      <c r="P341" s="200">
        <f t="shared" si="101"/>
        <v>0</v>
      </c>
      <c r="Q341" s="200">
        <v>0</v>
      </c>
      <c r="R341" s="200">
        <f t="shared" si="102"/>
        <v>0</v>
      </c>
      <c r="S341" s="200">
        <v>0</v>
      </c>
      <c r="T341" s="201">
        <f t="shared" si="103"/>
        <v>0</v>
      </c>
      <c r="U341" s="35"/>
      <c r="V341" s="35"/>
      <c r="W341" s="35"/>
      <c r="X341" s="35"/>
      <c r="Y341" s="35"/>
      <c r="Z341" s="35"/>
      <c r="AA341" s="35"/>
      <c r="AB341" s="35"/>
      <c r="AC341" s="35"/>
      <c r="AD341" s="35"/>
      <c r="AE341" s="35"/>
      <c r="AR341" s="202" t="s">
        <v>230</v>
      </c>
      <c r="AT341" s="202" t="s">
        <v>214</v>
      </c>
      <c r="AU341" s="202" t="s">
        <v>154</v>
      </c>
      <c r="AY341" s="17" t="s">
        <v>142</v>
      </c>
      <c r="BE341" s="203">
        <f t="shared" si="104"/>
        <v>0</v>
      </c>
      <c r="BF341" s="203">
        <f t="shared" si="105"/>
        <v>0</v>
      </c>
      <c r="BG341" s="203">
        <f t="shared" si="106"/>
        <v>0</v>
      </c>
      <c r="BH341" s="203">
        <f t="shared" si="107"/>
        <v>0</v>
      </c>
      <c r="BI341" s="203">
        <f t="shared" si="108"/>
        <v>0</v>
      </c>
      <c r="BJ341" s="17" t="s">
        <v>84</v>
      </c>
      <c r="BK341" s="203">
        <f t="shared" si="109"/>
        <v>0</v>
      </c>
      <c r="BL341" s="17" t="s">
        <v>230</v>
      </c>
      <c r="BM341" s="202" t="s">
        <v>1043</v>
      </c>
    </row>
    <row r="342" spans="1:65" s="2" customFormat="1" ht="24" customHeight="1">
      <c r="A342" s="35"/>
      <c r="B342" s="36"/>
      <c r="C342" s="208" t="s">
        <v>1044</v>
      </c>
      <c r="D342" s="208" t="s">
        <v>214</v>
      </c>
      <c r="E342" s="209" t="s">
        <v>1045</v>
      </c>
      <c r="F342" s="210" t="s">
        <v>1046</v>
      </c>
      <c r="G342" s="211" t="s">
        <v>146</v>
      </c>
      <c r="H342" s="212">
        <v>3</v>
      </c>
      <c r="I342" s="213"/>
      <c r="J342" s="214">
        <f t="shared" si="100"/>
        <v>0</v>
      </c>
      <c r="K342" s="210" t="s">
        <v>147</v>
      </c>
      <c r="L342" s="215"/>
      <c r="M342" s="216" t="s">
        <v>32</v>
      </c>
      <c r="N342" s="217" t="s">
        <v>48</v>
      </c>
      <c r="O342" s="65"/>
      <c r="P342" s="200">
        <f t="shared" si="101"/>
        <v>0</v>
      </c>
      <c r="Q342" s="200">
        <v>0</v>
      </c>
      <c r="R342" s="200">
        <f t="shared" si="102"/>
        <v>0</v>
      </c>
      <c r="S342" s="200">
        <v>0</v>
      </c>
      <c r="T342" s="201">
        <f t="shared" si="103"/>
        <v>0</v>
      </c>
      <c r="U342" s="35"/>
      <c r="V342" s="35"/>
      <c r="W342" s="35"/>
      <c r="X342" s="35"/>
      <c r="Y342" s="35"/>
      <c r="Z342" s="35"/>
      <c r="AA342" s="35"/>
      <c r="AB342" s="35"/>
      <c r="AC342" s="35"/>
      <c r="AD342" s="35"/>
      <c r="AE342" s="35"/>
      <c r="AR342" s="202" t="s">
        <v>217</v>
      </c>
      <c r="AT342" s="202" t="s">
        <v>214</v>
      </c>
      <c r="AU342" s="202" t="s">
        <v>154</v>
      </c>
      <c r="AY342" s="17" t="s">
        <v>142</v>
      </c>
      <c r="BE342" s="203">
        <f t="shared" si="104"/>
        <v>0</v>
      </c>
      <c r="BF342" s="203">
        <f t="shared" si="105"/>
        <v>0</v>
      </c>
      <c r="BG342" s="203">
        <f t="shared" si="106"/>
        <v>0</v>
      </c>
      <c r="BH342" s="203">
        <f t="shared" si="107"/>
        <v>0</v>
      </c>
      <c r="BI342" s="203">
        <f t="shared" si="108"/>
        <v>0</v>
      </c>
      <c r="BJ342" s="17" t="s">
        <v>84</v>
      </c>
      <c r="BK342" s="203">
        <f t="shared" si="109"/>
        <v>0</v>
      </c>
      <c r="BL342" s="17" t="s">
        <v>218</v>
      </c>
      <c r="BM342" s="202" t="s">
        <v>1047</v>
      </c>
    </row>
    <row r="343" spans="1:65" s="2" customFormat="1" ht="24" customHeight="1">
      <c r="A343" s="35"/>
      <c r="B343" s="36"/>
      <c r="C343" s="191" t="s">
        <v>1048</v>
      </c>
      <c r="D343" s="191" t="s">
        <v>143</v>
      </c>
      <c r="E343" s="192" t="s">
        <v>1049</v>
      </c>
      <c r="F343" s="193" t="s">
        <v>1050</v>
      </c>
      <c r="G343" s="194" t="s">
        <v>146</v>
      </c>
      <c r="H343" s="195">
        <v>3</v>
      </c>
      <c r="I343" s="196"/>
      <c r="J343" s="197">
        <f t="shared" si="100"/>
        <v>0</v>
      </c>
      <c r="K343" s="193" t="s">
        <v>147</v>
      </c>
      <c r="L343" s="40"/>
      <c r="M343" s="198" t="s">
        <v>32</v>
      </c>
      <c r="N343" s="199" t="s">
        <v>48</v>
      </c>
      <c r="O343" s="65"/>
      <c r="P343" s="200">
        <f t="shared" si="101"/>
        <v>0</v>
      </c>
      <c r="Q343" s="200">
        <v>0</v>
      </c>
      <c r="R343" s="200">
        <f t="shared" si="102"/>
        <v>0</v>
      </c>
      <c r="S343" s="200">
        <v>0</v>
      </c>
      <c r="T343" s="201">
        <f t="shared" si="103"/>
        <v>0</v>
      </c>
      <c r="U343" s="35"/>
      <c r="V343" s="35"/>
      <c r="W343" s="35"/>
      <c r="X343" s="35"/>
      <c r="Y343" s="35"/>
      <c r="Z343" s="35"/>
      <c r="AA343" s="35"/>
      <c r="AB343" s="35"/>
      <c r="AC343" s="35"/>
      <c r="AD343" s="35"/>
      <c r="AE343" s="35"/>
      <c r="AR343" s="202" t="s">
        <v>634</v>
      </c>
      <c r="AT343" s="202" t="s">
        <v>143</v>
      </c>
      <c r="AU343" s="202" t="s">
        <v>154</v>
      </c>
      <c r="AY343" s="17" t="s">
        <v>142</v>
      </c>
      <c r="BE343" s="203">
        <f t="shared" si="104"/>
        <v>0</v>
      </c>
      <c r="BF343" s="203">
        <f t="shared" si="105"/>
        <v>0</v>
      </c>
      <c r="BG343" s="203">
        <f t="shared" si="106"/>
        <v>0</v>
      </c>
      <c r="BH343" s="203">
        <f t="shared" si="107"/>
        <v>0</v>
      </c>
      <c r="BI343" s="203">
        <f t="shared" si="108"/>
        <v>0</v>
      </c>
      <c r="BJ343" s="17" t="s">
        <v>84</v>
      </c>
      <c r="BK343" s="203">
        <f t="shared" si="109"/>
        <v>0</v>
      </c>
      <c r="BL343" s="17" t="s">
        <v>634</v>
      </c>
      <c r="BM343" s="202" t="s">
        <v>1051</v>
      </c>
    </row>
    <row r="344" spans="1:65" s="2" customFormat="1" ht="24" customHeight="1">
      <c r="A344" s="35"/>
      <c r="B344" s="36"/>
      <c r="C344" s="191" t="s">
        <v>1052</v>
      </c>
      <c r="D344" s="191" t="s">
        <v>143</v>
      </c>
      <c r="E344" s="192" t="s">
        <v>1053</v>
      </c>
      <c r="F344" s="193" t="s">
        <v>1054</v>
      </c>
      <c r="G344" s="194" t="s">
        <v>146</v>
      </c>
      <c r="H344" s="195">
        <v>6</v>
      </c>
      <c r="I344" s="196"/>
      <c r="J344" s="197">
        <f t="shared" si="100"/>
        <v>0</v>
      </c>
      <c r="K344" s="193" t="s">
        <v>147</v>
      </c>
      <c r="L344" s="40"/>
      <c r="M344" s="198" t="s">
        <v>32</v>
      </c>
      <c r="N344" s="199" t="s">
        <v>48</v>
      </c>
      <c r="O344" s="65"/>
      <c r="P344" s="200">
        <f t="shared" si="101"/>
        <v>0</v>
      </c>
      <c r="Q344" s="200">
        <v>0</v>
      </c>
      <c r="R344" s="200">
        <f t="shared" si="102"/>
        <v>0</v>
      </c>
      <c r="S344" s="200">
        <v>0</v>
      </c>
      <c r="T344" s="201">
        <f t="shared" si="103"/>
        <v>0</v>
      </c>
      <c r="U344" s="35"/>
      <c r="V344" s="35"/>
      <c r="W344" s="35"/>
      <c r="X344" s="35"/>
      <c r="Y344" s="35"/>
      <c r="Z344" s="35"/>
      <c r="AA344" s="35"/>
      <c r="AB344" s="35"/>
      <c r="AC344" s="35"/>
      <c r="AD344" s="35"/>
      <c r="AE344" s="35"/>
      <c r="AR344" s="202" t="s">
        <v>634</v>
      </c>
      <c r="AT344" s="202" t="s">
        <v>143</v>
      </c>
      <c r="AU344" s="202" t="s">
        <v>154</v>
      </c>
      <c r="AY344" s="17" t="s">
        <v>142</v>
      </c>
      <c r="BE344" s="203">
        <f t="shared" si="104"/>
        <v>0</v>
      </c>
      <c r="BF344" s="203">
        <f t="shared" si="105"/>
        <v>0</v>
      </c>
      <c r="BG344" s="203">
        <f t="shared" si="106"/>
        <v>0</v>
      </c>
      <c r="BH344" s="203">
        <f t="shared" si="107"/>
        <v>0</v>
      </c>
      <c r="BI344" s="203">
        <f t="shared" si="108"/>
        <v>0</v>
      </c>
      <c r="BJ344" s="17" t="s">
        <v>84</v>
      </c>
      <c r="BK344" s="203">
        <f t="shared" si="109"/>
        <v>0</v>
      </c>
      <c r="BL344" s="17" t="s">
        <v>634</v>
      </c>
      <c r="BM344" s="202" t="s">
        <v>1055</v>
      </c>
    </row>
    <row r="345" spans="1:65" s="12" customFormat="1" ht="20.85" customHeight="1">
      <c r="B345" s="177"/>
      <c r="C345" s="178"/>
      <c r="D345" s="179" t="s">
        <v>76</v>
      </c>
      <c r="E345" s="218" t="s">
        <v>1056</v>
      </c>
      <c r="F345" s="218" t="s">
        <v>1057</v>
      </c>
      <c r="G345" s="178"/>
      <c r="H345" s="178"/>
      <c r="I345" s="181"/>
      <c r="J345" s="219">
        <f>BK345</f>
        <v>0</v>
      </c>
      <c r="K345" s="178"/>
      <c r="L345" s="183"/>
      <c r="M345" s="184"/>
      <c r="N345" s="185"/>
      <c r="O345" s="185"/>
      <c r="P345" s="186">
        <f>SUM(P346:P347)</f>
        <v>0</v>
      </c>
      <c r="Q345" s="185"/>
      <c r="R345" s="186">
        <f>SUM(R346:R347)</f>
        <v>0</v>
      </c>
      <c r="S345" s="185"/>
      <c r="T345" s="187">
        <f>SUM(T346:T347)</f>
        <v>0</v>
      </c>
      <c r="AR345" s="188" t="s">
        <v>84</v>
      </c>
      <c r="AT345" s="189" t="s">
        <v>76</v>
      </c>
      <c r="AU345" s="189" t="s">
        <v>86</v>
      </c>
      <c r="AY345" s="188" t="s">
        <v>142</v>
      </c>
      <c r="BK345" s="190">
        <f>SUM(BK346:BK347)</f>
        <v>0</v>
      </c>
    </row>
    <row r="346" spans="1:65" s="2" customFormat="1" ht="24" customHeight="1">
      <c r="A346" s="35"/>
      <c r="B346" s="36"/>
      <c r="C346" s="208" t="s">
        <v>1058</v>
      </c>
      <c r="D346" s="208" t="s">
        <v>214</v>
      </c>
      <c r="E346" s="209" t="s">
        <v>1059</v>
      </c>
      <c r="F346" s="210" t="s">
        <v>1060</v>
      </c>
      <c r="G346" s="211" t="s">
        <v>146</v>
      </c>
      <c r="H346" s="212">
        <v>1</v>
      </c>
      <c r="I346" s="213"/>
      <c r="J346" s="214">
        <f>ROUND(I346*H346,2)</f>
        <v>0</v>
      </c>
      <c r="K346" s="210" t="s">
        <v>147</v>
      </c>
      <c r="L346" s="215"/>
      <c r="M346" s="216" t="s">
        <v>32</v>
      </c>
      <c r="N346" s="217" t="s">
        <v>48</v>
      </c>
      <c r="O346" s="65"/>
      <c r="P346" s="200">
        <f>O346*H346</f>
        <v>0</v>
      </c>
      <c r="Q346" s="200">
        <v>0</v>
      </c>
      <c r="R346" s="200">
        <f>Q346*H346</f>
        <v>0</v>
      </c>
      <c r="S346" s="200">
        <v>0</v>
      </c>
      <c r="T346" s="201">
        <f>S346*H346</f>
        <v>0</v>
      </c>
      <c r="U346" s="35"/>
      <c r="V346" s="35"/>
      <c r="W346" s="35"/>
      <c r="X346" s="35"/>
      <c r="Y346" s="35"/>
      <c r="Z346" s="35"/>
      <c r="AA346" s="35"/>
      <c r="AB346" s="35"/>
      <c r="AC346" s="35"/>
      <c r="AD346" s="35"/>
      <c r="AE346" s="35"/>
      <c r="AR346" s="202" t="s">
        <v>230</v>
      </c>
      <c r="AT346" s="202" t="s">
        <v>214</v>
      </c>
      <c r="AU346" s="202" t="s">
        <v>154</v>
      </c>
      <c r="AY346" s="17" t="s">
        <v>142</v>
      </c>
      <c r="BE346" s="203">
        <f>IF(N346="základní",J346,0)</f>
        <v>0</v>
      </c>
      <c r="BF346" s="203">
        <f>IF(N346="snížená",J346,0)</f>
        <v>0</v>
      </c>
      <c r="BG346" s="203">
        <f>IF(N346="zákl. přenesená",J346,0)</f>
        <v>0</v>
      </c>
      <c r="BH346" s="203">
        <f>IF(N346="sníž. přenesená",J346,0)</f>
        <v>0</v>
      </c>
      <c r="BI346" s="203">
        <f>IF(N346="nulová",J346,0)</f>
        <v>0</v>
      </c>
      <c r="BJ346" s="17" t="s">
        <v>84</v>
      </c>
      <c r="BK346" s="203">
        <f>ROUND(I346*H346,2)</f>
        <v>0</v>
      </c>
      <c r="BL346" s="17" t="s">
        <v>230</v>
      </c>
      <c r="BM346" s="202" t="s">
        <v>1061</v>
      </c>
    </row>
    <row r="347" spans="1:65" s="2" customFormat="1" ht="24" customHeight="1">
      <c r="A347" s="35"/>
      <c r="B347" s="36"/>
      <c r="C347" s="208" t="s">
        <v>1062</v>
      </c>
      <c r="D347" s="208" t="s">
        <v>214</v>
      </c>
      <c r="E347" s="209" t="s">
        <v>1063</v>
      </c>
      <c r="F347" s="210" t="s">
        <v>1064</v>
      </c>
      <c r="G347" s="211" t="s">
        <v>146</v>
      </c>
      <c r="H347" s="212">
        <v>1</v>
      </c>
      <c r="I347" s="213"/>
      <c r="J347" s="214">
        <f>ROUND(I347*H347,2)</f>
        <v>0</v>
      </c>
      <c r="K347" s="210" t="s">
        <v>147</v>
      </c>
      <c r="L347" s="215"/>
      <c r="M347" s="216" t="s">
        <v>32</v>
      </c>
      <c r="N347" s="217" t="s">
        <v>48</v>
      </c>
      <c r="O347" s="65"/>
      <c r="P347" s="200">
        <f>O347*H347</f>
        <v>0</v>
      </c>
      <c r="Q347" s="200">
        <v>0</v>
      </c>
      <c r="R347" s="200">
        <f>Q347*H347</f>
        <v>0</v>
      </c>
      <c r="S347" s="200">
        <v>0</v>
      </c>
      <c r="T347" s="201">
        <f>S347*H347</f>
        <v>0</v>
      </c>
      <c r="U347" s="35"/>
      <c r="V347" s="35"/>
      <c r="W347" s="35"/>
      <c r="X347" s="35"/>
      <c r="Y347" s="35"/>
      <c r="Z347" s="35"/>
      <c r="AA347" s="35"/>
      <c r="AB347" s="35"/>
      <c r="AC347" s="35"/>
      <c r="AD347" s="35"/>
      <c r="AE347" s="35"/>
      <c r="AR347" s="202" t="s">
        <v>217</v>
      </c>
      <c r="AT347" s="202" t="s">
        <v>214</v>
      </c>
      <c r="AU347" s="202" t="s">
        <v>154</v>
      </c>
      <c r="AY347" s="17" t="s">
        <v>142</v>
      </c>
      <c r="BE347" s="203">
        <f>IF(N347="základní",J347,0)</f>
        <v>0</v>
      </c>
      <c r="BF347" s="203">
        <f>IF(N347="snížená",J347,0)</f>
        <v>0</v>
      </c>
      <c r="BG347" s="203">
        <f>IF(N347="zákl. přenesená",J347,0)</f>
        <v>0</v>
      </c>
      <c r="BH347" s="203">
        <f>IF(N347="sníž. přenesená",J347,0)</f>
        <v>0</v>
      </c>
      <c r="BI347" s="203">
        <f>IF(N347="nulová",J347,0)</f>
        <v>0</v>
      </c>
      <c r="BJ347" s="17" t="s">
        <v>84</v>
      </c>
      <c r="BK347" s="203">
        <f>ROUND(I347*H347,2)</f>
        <v>0</v>
      </c>
      <c r="BL347" s="17" t="s">
        <v>218</v>
      </c>
      <c r="BM347" s="202" t="s">
        <v>1065</v>
      </c>
    </row>
    <row r="348" spans="1:65" s="12" customFormat="1" ht="25.9" customHeight="1">
      <c r="B348" s="177"/>
      <c r="C348" s="178"/>
      <c r="D348" s="179" t="s">
        <v>76</v>
      </c>
      <c r="E348" s="180" t="s">
        <v>1066</v>
      </c>
      <c r="F348" s="180" t="s">
        <v>1067</v>
      </c>
      <c r="G348" s="178"/>
      <c r="H348" s="178"/>
      <c r="I348" s="181"/>
      <c r="J348" s="182">
        <f>BK348</f>
        <v>0</v>
      </c>
      <c r="K348" s="178"/>
      <c r="L348" s="183"/>
      <c r="M348" s="184"/>
      <c r="N348" s="185"/>
      <c r="O348" s="185"/>
      <c r="P348" s="186">
        <f>P349</f>
        <v>0</v>
      </c>
      <c r="Q348" s="185"/>
      <c r="R348" s="186">
        <f>R349</f>
        <v>0</v>
      </c>
      <c r="S348" s="185"/>
      <c r="T348" s="187">
        <f>T349</f>
        <v>0</v>
      </c>
      <c r="AR348" s="188" t="s">
        <v>84</v>
      </c>
      <c r="AT348" s="189" t="s">
        <v>76</v>
      </c>
      <c r="AU348" s="189" t="s">
        <v>77</v>
      </c>
      <c r="AY348" s="188" t="s">
        <v>142</v>
      </c>
      <c r="BK348" s="190">
        <f>BK349</f>
        <v>0</v>
      </c>
    </row>
    <row r="349" spans="1:65" s="2" customFormat="1" ht="24" customHeight="1">
      <c r="A349" s="35"/>
      <c r="B349" s="36"/>
      <c r="C349" s="191" t="s">
        <v>1068</v>
      </c>
      <c r="D349" s="191" t="s">
        <v>143</v>
      </c>
      <c r="E349" s="192" t="s">
        <v>1069</v>
      </c>
      <c r="F349" s="193" t="s">
        <v>1070</v>
      </c>
      <c r="G349" s="194" t="s">
        <v>871</v>
      </c>
      <c r="H349" s="195">
        <v>300</v>
      </c>
      <c r="I349" s="196"/>
      <c r="J349" s="197">
        <f>ROUND(I349*H349,2)</f>
        <v>0</v>
      </c>
      <c r="K349" s="193" t="s">
        <v>147</v>
      </c>
      <c r="L349" s="40"/>
      <c r="M349" s="198" t="s">
        <v>32</v>
      </c>
      <c r="N349" s="199" t="s">
        <v>48</v>
      </c>
      <c r="O349" s="65"/>
      <c r="P349" s="200">
        <f>O349*H349</f>
        <v>0</v>
      </c>
      <c r="Q349" s="200">
        <v>0</v>
      </c>
      <c r="R349" s="200">
        <f>Q349*H349</f>
        <v>0</v>
      </c>
      <c r="S349" s="200">
        <v>0</v>
      </c>
      <c r="T349" s="201">
        <f>S349*H349</f>
        <v>0</v>
      </c>
      <c r="U349" s="35"/>
      <c r="V349" s="35"/>
      <c r="W349" s="35"/>
      <c r="X349" s="35"/>
      <c r="Y349" s="35"/>
      <c r="Z349" s="35"/>
      <c r="AA349" s="35"/>
      <c r="AB349" s="35"/>
      <c r="AC349" s="35"/>
      <c r="AD349" s="35"/>
      <c r="AE349" s="35"/>
      <c r="AR349" s="202" t="s">
        <v>634</v>
      </c>
      <c r="AT349" s="202" t="s">
        <v>143</v>
      </c>
      <c r="AU349" s="202" t="s">
        <v>84</v>
      </c>
      <c r="AY349" s="17" t="s">
        <v>142</v>
      </c>
      <c r="BE349" s="203">
        <f>IF(N349="základní",J349,0)</f>
        <v>0</v>
      </c>
      <c r="BF349" s="203">
        <f>IF(N349="snížená",J349,0)</f>
        <v>0</v>
      </c>
      <c r="BG349" s="203">
        <f>IF(N349="zákl. přenesená",J349,0)</f>
        <v>0</v>
      </c>
      <c r="BH349" s="203">
        <f>IF(N349="sníž. přenesená",J349,0)</f>
        <v>0</v>
      </c>
      <c r="BI349" s="203">
        <f>IF(N349="nulová",J349,0)</f>
        <v>0</v>
      </c>
      <c r="BJ349" s="17" t="s">
        <v>84</v>
      </c>
      <c r="BK349" s="203">
        <f>ROUND(I349*H349,2)</f>
        <v>0</v>
      </c>
      <c r="BL349" s="17" t="s">
        <v>634</v>
      </c>
      <c r="BM349" s="202" t="s">
        <v>1071</v>
      </c>
    </row>
    <row r="350" spans="1:65" s="12" customFormat="1" ht="25.9" customHeight="1">
      <c r="B350" s="177"/>
      <c r="C350" s="178"/>
      <c r="D350" s="179" t="s">
        <v>76</v>
      </c>
      <c r="E350" s="180" t="s">
        <v>1072</v>
      </c>
      <c r="F350" s="180" t="s">
        <v>1073</v>
      </c>
      <c r="G350" s="178"/>
      <c r="H350" s="178"/>
      <c r="I350" s="181"/>
      <c r="J350" s="182">
        <f>BK350</f>
        <v>0</v>
      </c>
      <c r="K350" s="178"/>
      <c r="L350" s="183"/>
      <c r="M350" s="184"/>
      <c r="N350" s="185"/>
      <c r="O350" s="185"/>
      <c r="P350" s="186">
        <f>SUM(P351:P366)</f>
        <v>0</v>
      </c>
      <c r="Q350" s="185"/>
      <c r="R350" s="186">
        <f>SUM(R351:R366)</f>
        <v>0</v>
      </c>
      <c r="S350" s="185"/>
      <c r="T350" s="187">
        <f>SUM(T351:T366)</f>
        <v>0</v>
      </c>
      <c r="AR350" s="188" t="s">
        <v>84</v>
      </c>
      <c r="AT350" s="189" t="s">
        <v>76</v>
      </c>
      <c r="AU350" s="189" t="s">
        <v>77</v>
      </c>
      <c r="AY350" s="188" t="s">
        <v>142</v>
      </c>
      <c r="BK350" s="190">
        <f>SUM(BK351:BK366)</f>
        <v>0</v>
      </c>
    </row>
    <row r="351" spans="1:65" s="2" customFormat="1" ht="24" customHeight="1">
      <c r="A351" s="35"/>
      <c r="B351" s="36"/>
      <c r="C351" s="208" t="s">
        <v>1074</v>
      </c>
      <c r="D351" s="208" t="s">
        <v>214</v>
      </c>
      <c r="E351" s="209" t="s">
        <v>1075</v>
      </c>
      <c r="F351" s="210" t="s">
        <v>1076</v>
      </c>
      <c r="G351" s="211" t="s">
        <v>146</v>
      </c>
      <c r="H351" s="212">
        <v>3</v>
      </c>
      <c r="I351" s="213"/>
      <c r="J351" s="214">
        <f>ROUND(I351*H351,2)</f>
        <v>0</v>
      </c>
      <c r="K351" s="210" t="s">
        <v>147</v>
      </c>
      <c r="L351" s="215"/>
      <c r="M351" s="216" t="s">
        <v>32</v>
      </c>
      <c r="N351" s="217" t="s">
        <v>48</v>
      </c>
      <c r="O351" s="65"/>
      <c r="P351" s="200">
        <f>O351*H351</f>
        <v>0</v>
      </c>
      <c r="Q351" s="200">
        <v>0</v>
      </c>
      <c r="R351" s="200">
        <f>Q351*H351</f>
        <v>0</v>
      </c>
      <c r="S351" s="200">
        <v>0</v>
      </c>
      <c r="T351" s="201">
        <f>S351*H351</f>
        <v>0</v>
      </c>
      <c r="U351" s="35"/>
      <c r="V351" s="35"/>
      <c r="W351" s="35"/>
      <c r="X351" s="35"/>
      <c r="Y351" s="35"/>
      <c r="Z351" s="35"/>
      <c r="AA351" s="35"/>
      <c r="AB351" s="35"/>
      <c r="AC351" s="35"/>
      <c r="AD351" s="35"/>
      <c r="AE351" s="35"/>
      <c r="AR351" s="202" t="s">
        <v>230</v>
      </c>
      <c r="AT351" s="202" t="s">
        <v>214</v>
      </c>
      <c r="AU351" s="202" t="s">
        <v>84</v>
      </c>
      <c r="AY351" s="17" t="s">
        <v>142</v>
      </c>
      <c r="BE351" s="203">
        <f>IF(N351="základní",J351,0)</f>
        <v>0</v>
      </c>
      <c r="BF351" s="203">
        <f>IF(N351="snížená",J351,0)</f>
        <v>0</v>
      </c>
      <c r="BG351" s="203">
        <f>IF(N351="zákl. přenesená",J351,0)</f>
        <v>0</v>
      </c>
      <c r="BH351" s="203">
        <f>IF(N351="sníž. přenesená",J351,0)</f>
        <v>0</v>
      </c>
      <c r="BI351" s="203">
        <f>IF(N351="nulová",J351,0)</f>
        <v>0</v>
      </c>
      <c r="BJ351" s="17" t="s">
        <v>84</v>
      </c>
      <c r="BK351" s="203">
        <f>ROUND(I351*H351,2)</f>
        <v>0</v>
      </c>
      <c r="BL351" s="17" t="s">
        <v>230</v>
      </c>
      <c r="BM351" s="202" t="s">
        <v>1077</v>
      </c>
    </row>
    <row r="352" spans="1:65" s="2" customFormat="1" ht="24" customHeight="1">
      <c r="A352" s="35"/>
      <c r="B352" s="36"/>
      <c r="C352" s="208" t="s">
        <v>1078</v>
      </c>
      <c r="D352" s="208" t="s">
        <v>214</v>
      </c>
      <c r="E352" s="209" t="s">
        <v>1079</v>
      </c>
      <c r="F352" s="210" t="s">
        <v>1080</v>
      </c>
      <c r="G352" s="211" t="s">
        <v>146</v>
      </c>
      <c r="H352" s="212">
        <v>2</v>
      </c>
      <c r="I352" s="213"/>
      <c r="J352" s="214">
        <f>ROUND(I352*H352,2)</f>
        <v>0</v>
      </c>
      <c r="K352" s="210" t="s">
        <v>147</v>
      </c>
      <c r="L352" s="215"/>
      <c r="M352" s="216" t="s">
        <v>32</v>
      </c>
      <c r="N352" s="217" t="s">
        <v>48</v>
      </c>
      <c r="O352" s="65"/>
      <c r="P352" s="200">
        <f>O352*H352</f>
        <v>0</v>
      </c>
      <c r="Q352" s="200">
        <v>0</v>
      </c>
      <c r="R352" s="200">
        <f>Q352*H352</f>
        <v>0</v>
      </c>
      <c r="S352" s="200">
        <v>0</v>
      </c>
      <c r="T352" s="201">
        <f>S352*H352</f>
        <v>0</v>
      </c>
      <c r="U352" s="35"/>
      <c r="V352" s="35"/>
      <c r="W352" s="35"/>
      <c r="X352" s="35"/>
      <c r="Y352" s="35"/>
      <c r="Z352" s="35"/>
      <c r="AA352" s="35"/>
      <c r="AB352" s="35"/>
      <c r="AC352" s="35"/>
      <c r="AD352" s="35"/>
      <c r="AE352" s="35"/>
      <c r="AR352" s="202" t="s">
        <v>217</v>
      </c>
      <c r="AT352" s="202" t="s">
        <v>214</v>
      </c>
      <c r="AU352" s="202" t="s">
        <v>84</v>
      </c>
      <c r="AY352" s="17" t="s">
        <v>142</v>
      </c>
      <c r="BE352" s="203">
        <f>IF(N352="základní",J352,0)</f>
        <v>0</v>
      </c>
      <c r="BF352" s="203">
        <f>IF(N352="snížená",J352,0)</f>
        <v>0</v>
      </c>
      <c r="BG352" s="203">
        <f>IF(N352="zákl. přenesená",J352,0)</f>
        <v>0</v>
      </c>
      <c r="BH352" s="203">
        <f>IF(N352="sníž. přenesená",J352,0)</f>
        <v>0</v>
      </c>
      <c r="BI352" s="203">
        <f>IF(N352="nulová",J352,0)</f>
        <v>0</v>
      </c>
      <c r="BJ352" s="17" t="s">
        <v>84</v>
      </c>
      <c r="BK352" s="203">
        <f>ROUND(I352*H352,2)</f>
        <v>0</v>
      </c>
      <c r="BL352" s="17" t="s">
        <v>218</v>
      </c>
      <c r="BM352" s="202" t="s">
        <v>1081</v>
      </c>
    </row>
    <row r="353" spans="1:65" s="2" customFormat="1" ht="24" customHeight="1">
      <c r="A353" s="35"/>
      <c r="B353" s="36"/>
      <c r="C353" s="191" t="s">
        <v>1082</v>
      </c>
      <c r="D353" s="191" t="s">
        <v>143</v>
      </c>
      <c r="E353" s="192" t="s">
        <v>1083</v>
      </c>
      <c r="F353" s="193" t="s">
        <v>1084</v>
      </c>
      <c r="G353" s="194" t="s">
        <v>146</v>
      </c>
      <c r="H353" s="195">
        <v>40</v>
      </c>
      <c r="I353" s="196"/>
      <c r="J353" s="197">
        <f>ROUND(I353*H353,2)</f>
        <v>0</v>
      </c>
      <c r="K353" s="193" t="s">
        <v>147</v>
      </c>
      <c r="L353" s="40"/>
      <c r="M353" s="198" t="s">
        <v>32</v>
      </c>
      <c r="N353" s="199" t="s">
        <v>48</v>
      </c>
      <c r="O353" s="65"/>
      <c r="P353" s="200">
        <f>O353*H353</f>
        <v>0</v>
      </c>
      <c r="Q353" s="200">
        <v>0</v>
      </c>
      <c r="R353" s="200">
        <f>Q353*H353</f>
        <v>0</v>
      </c>
      <c r="S353" s="200">
        <v>0</v>
      </c>
      <c r="T353" s="201">
        <f>S353*H353</f>
        <v>0</v>
      </c>
      <c r="U353" s="35"/>
      <c r="V353" s="35"/>
      <c r="W353" s="35"/>
      <c r="X353" s="35"/>
      <c r="Y353" s="35"/>
      <c r="Z353" s="35"/>
      <c r="AA353" s="35"/>
      <c r="AB353" s="35"/>
      <c r="AC353" s="35"/>
      <c r="AD353" s="35"/>
      <c r="AE353" s="35"/>
      <c r="AR353" s="202" t="s">
        <v>634</v>
      </c>
      <c r="AT353" s="202" t="s">
        <v>143</v>
      </c>
      <c r="AU353" s="202" t="s">
        <v>84</v>
      </c>
      <c r="AY353" s="17" t="s">
        <v>142</v>
      </c>
      <c r="BE353" s="203">
        <f>IF(N353="základní",J353,0)</f>
        <v>0</v>
      </c>
      <c r="BF353" s="203">
        <f>IF(N353="snížená",J353,0)</f>
        <v>0</v>
      </c>
      <c r="BG353" s="203">
        <f>IF(N353="zákl. přenesená",J353,0)</f>
        <v>0</v>
      </c>
      <c r="BH353" s="203">
        <f>IF(N353="sníž. přenesená",J353,0)</f>
        <v>0</v>
      </c>
      <c r="BI353" s="203">
        <f>IF(N353="nulová",J353,0)</f>
        <v>0</v>
      </c>
      <c r="BJ353" s="17" t="s">
        <v>84</v>
      </c>
      <c r="BK353" s="203">
        <f>ROUND(I353*H353,2)</f>
        <v>0</v>
      </c>
      <c r="BL353" s="17" t="s">
        <v>634</v>
      </c>
      <c r="BM353" s="202" t="s">
        <v>1085</v>
      </c>
    </row>
    <row r="354" spans="1:65" s="2" customFormat="1" ht="19.5">
      <c r="A354" s="35"/>
      <c r="B354" s="36"/>
      <c r="C354" s="37"/>
      <c r="D354" s="204" t="s">
        <v>149</v>
      </c>
      <c r="E354" s="37"/>
      <c r="F354" s="205" t="s">
        <v>1086</v>
      </c>
      <c r="G354" s="37"/>
      <c r="H354" s="37"/>
      <c r="I354" s="116"/>
      <c r="J354" s="37"/>
      <c r="K354" s="37"/>
      <c r="L354" s="40"/>
      <c r="M354" s="206"/>
      <c r="N354" s="207"/>
      <c r="O354" s="65"/>
      <c r="P354" s="65"/>
      <c r="Q354" s="65"/>
      <c r="R354" s="65"/>
      <c r="S354" s="65"/>
      <c r="T354" s="66"/>
      <c r="U354" s="35"/>
      <c r="V354" s="35"/>
      <c r="W354" s="35"/>
      <c r="X354" s="35"/>
      <c r="Y354" s="35"/>
      <c r="Z354" s="35"/>
      <c r="AA354" s="35"/>
      <c r="AB354" s="35"/>
      <c r="AC354" s="35"/>
      <c r="AD354" s="35"/>
      <c r="AE354" s="35"/>
      <c r="AT354" s="17" t="s">
        <v>149</v>
      </c>
      <c r="AU354" s="17" t="s">
        <v>84</v>
      </c>
    </row>
    <row r="355" spans="1:65" s="2" customFormat="1" ht="24" customHeight="1">
      <c r="A355" s="35"/>
      <c r="B355" s="36"/>
      <c r="C355" s="191" t="s">
        <v>1087</v>
      </c>
      <c r="D355" s="191" t="s">
        <v>143</v>
      </c>
      <c r="E355" s="192" t="s">
        <v>1088</v>
      </c>
      <c r="F355" s="193" t="s">
        <v>1089</v>
      </c>
      <c r="G355" s="194" t="s">
        <v>146</v>
      </c>
      <c r="H355" s="195">
        <v>4</v>
      </c>
      <c r="I355" s="196"/>
      <c r="J355" s="197">
        <f t="shared" ref="J355:J366" si="110">ROUND(I355*H355,2)</f>
        <v>0</v>
      </c>
      <c r="K355" s="193" t="s">
        <v>147</v>
      </c>
      <c r="L355" s="40"/>
      <c r="M355" s="198" t="s">
        <v>32</v>
      </c>
      <c r="N355" s="199" t="s">
        <v>48</v>
      </c>
      <c r="O355" s="65"/>
      <c r="P355" s="200">
        <f t="shared" ref="P355:P366" si="111">O355*H355</f>
        <v>0</v>
      </c>
      <c r="Q355" s="200">
        <v>0</v>
      </c>
      <c r="R355" s="200">
        <f t="shared" ref="R355:R366" si="112">Q355*H355</f>
        <v>0</v>
      </c>
      <c r="S355" s="200">
        <v>0</v>
      </c>
      <c r="T355" s="201">
        <f t="shared" ref="T355:T366" si="113">S355*H355</f>
        <v>0</v>
      </c>
      <c r="U355" s="35"/>
      <c r="V355" s="35"/>
      <c r="W355" s="35"/>
      <c r="X355" s="35"/>
      <c r="Y355" s="35"/>
      <c r="Z355" s="35"/>
      <c r="AA355" s="35"/>
      <c r="AB355" s="35"/>
      <c r="AC355" s="35"/>
      <c r="AD355" s="35"/>
      <c r="AE355" s="35"/>
      <c r="AR355" s="202" t="s">
        <v>634</v>
      </c>
      <c r="AT355" s="202" t="s">
        <v>143</v>
      </c>
      <c r="AU355" s="202" t="s">
        <v>84</v>
      </c>
      <c r="AY355" s="17" t="s">
        <v>142</v>
      </c>
      <c r="BE355" s="203">
        <f t="shared" ref="BE355:BE366" si="114">IF(N355="základní",J355,0)</f>
        <v>0</v>
      </c>
      <c r="BF355" s="203">
        <f t="shared" ref="BF355:BF366" si="115">IF(N355="snížená",J355,0)</f>
        <v>0</v>
      </c>
      <c r="BG355" s="203">
        <f t="shared" ref="BG355:BG366" si="116">IF(N355="zákl. přenesená",J355,0)</f>
        <v>0</v>
      </c>
      <c r="BH355" s="203">
        <f t="shared" ref="BH355:BH366" si="117">IF(N355="sníž. přenesená",J355,0)</f>
        <v>0</v>
      </c>
      <c r="BI355" s="203">
        <f t="shared" ref="BI355:BI366" si="118">IF(N355="nulová",J355,0)</f>
        <v>0</v>
      </c>
      <c r="BJ355" s="17" t="s">
        <v>84</v>
      </c>
      <c r="BK355" s="203">
        <f t="shared" ref="BK355:BK366" si="119">ROUND(I355*H355,2)</f>
        <v>0</v>
      </c>
      <c r="BL355" s="17" t="s">
        <v>634</v>
      </c>
      <c r="BM355" s="202" t="s">
        <v>1090</v>
      </c>
    </row>
    <row r="356" spans="1:65" s="2" customFormat="1" ht="24" customHeight="1">
      <c r="A356" s="35"/>
      <c r="B356" s="36"/>
      <c r="C356" s="191" t="s">
        <v>1091</v>
      </c>
      <c r="D356" s="191" t="s">
        <v>143</v>
      </c>
      <c r="E356" s="192" t="s">
        <v>1092</v>
      </c>
      <c r="F356" s="193" t="s">
        <v>1093</v>
      </c>
      <c r="G356" s="194" t="s">
        <v>146</v>
      </c>
      <c r="H356" s="195">
        <v>12</v>
      </c>
      <c r="I356" s="196"/>
      <c r="J356" s="197">
        <f t="shared" si="110"/>
        <v>0</v>
      </c>
      <c r="K356" s="193" t="s">
        <v>147</v>
      </c>
      <c r="L356" s="40"/>
      <c r="M356" s="198" t="s">
        <v>32</v>
      </c>
      <c r="N356" s="199" t="s">
        <v>48</v>
      </c>
      <c r="O356" s="65"/>
      <c r="P356" s="200">
        <f t="shared" si="111"/>
        <v>0</v>
      </c>
      <c r="Q356" s="200">
        <v>0</v>
      </c>
      <c r="R356" s="200">
        <f t="shared" si="112"/>
        <v>0</v>
      </c>
      <c r="S356" s="200">
        <v>0</v>
      </c>
      <c r="T356" s="201">
        <f t="shared" si="113"/>
        <v>0</v>
      </c>
      <c r="U356" s="35"/>
      <c r="V356" s="35"/>
      <c r="W356" s="35"/>
      <c r="X356" s="35"/>
      <c r="Y356" s="35"/>
      <c r="Z356" s="35"/>
      <c r="AA356" s="35"/>
      <c r="AB356" s="35"/>
      <c r="AC356" s="35"/>
      <c r="AD356" s="35"/>
      <c r="AE356" s="35"/>
      <c r="AR356" s="202" t="s">
        <v>634</v>
      </c>
      <c r="AT356" s="202" t="s">
        <v>143</v>
      </c>
      <c r="AU356" s="202" t="s">
        <v>84</v>
      </c>
      <c r="AY356" s="17" t="s">
        <v>142</v>
      </c>
      <c r="BE356" s="203">
        <f t="shared" si="114"/>
        <v>0</v>
      </c>
      <c r="BF356" s="203">
        <f t="shared" si="115"/>
        <v>0</v>
      </c>
      <c r="BG356" s="203">
        <f t="shared" si="116"/>
        <v>0</v>
      </c>
      <c r="BH356" s="203">
        <f t="shared" si="117"/>
        <v>0</v>
      </c>
      <c r="BI356" s="203">
        <f t="shared" si="118"/>
        <v>0</v>
      </c>
      <c r="BJ356" s="17" t="s">
        <v>84</v>
      </c>
      <c r="BK356" s="203">
        <f t="shared" si="119"/>
        <v>0</v>
      </c>
      <c r="BL356" s="17" t="s">
        <v>634</v>
      </c>
      <c r="BM356" s="202" t="s">
        <v>1094</v>
      </c>
    </row>
    <row r="357" spans="1:65" s="2" customFormat="1" ht="36" customHeight="1">
      <c r="A357" s="35"/>
      <c r="B357" s="36"/>
      <c r="C357" s="191" t="s">
        <v>1095</v>
      </c>
      <c r="D357" s="191" t="s">
        <v>143</v>
      </c>
      <c r="E357" s="192" t="s">
        <v>1096</v>
      </c>
      <c r="F357" s="193" t="s">
        <v>1097</v>
      </c>
      <c r="G357" s="194" t="s">
        <v>146</v>
      </c>
      <c r="H357" s="195">
        <v>4</v>
      </c>
      <c r="I357" s="196"/>
      <c r="J357" s="197">
        <f t="shared" si="110"/>
        <v>0</v>
      </c>
      <c r="K357" s="193" t="s">
        <v>147</v>
      </c>
      <c r="L357" s="40"/>
      <c r="M357" s="198" t="s">
        <v>32</v>
      </c>
      <c r="N357" s="199" t="s">
        <v>48</v>
      </c>
      <c r="O357" s="65"/>
      <c r="P357" s="200">
        <f t="shared" si="111"/>
        <v>0</v>
      </c>
      <c r="Q357" s="200">
        <v>0</v>
      </c>
      <c r="R357" s="200">
        <f t="shared" si="112"/>
        <v>0</v>
      </c>
      <c r="S357" s="200">
        <v>0</v>
      </c>
      <c r="T357" s="201">
        <f t="shared" si="113"/>
        <v>0</v>
      </c>
      <c r="U357" s="35"/>
      <c r="V357" s="35"/>
      <c r="W357" s="35"/>
      <c r="X357" s="35"/>
      <c r="Y357" s="35"/>
      <c r="Z357" s="35"/>
      <c r="AA357" s="35"/>
      <c r="AB357" s="35"/>
      <c r="AC357" s="35"/>
      <c r="AD357" s="35"/>
      <c r="AE357" s="35"/>
      <c r="AR357" s="202" t="s">
        <v>634</v>
      </c>
      <c r="AT357" s="202" t="s">
        <v>143</v>
      </c>
      <c r="AU357" s="202" t="s">
        <v>84</v>
      </c>
      <c r="AY357" s="17" t="s">
        <v>142</v>
      </c>
      <c r="BE357" s="203">
        <f t="shared" si="114"/>
        <v>0</v>
      </c>
      <c r="BF357" s="203">
        <f t="shared" si="115"/>
        <v>0</v>
      </c>
      <c r="BG357" s="203">
        <f t="shared" si="116"/>
        <v>0</v>
      </c>
      <c r="BH357" s="203">
        <f t="shared" si="117"/>
        <v>0</v>
      </c>
      <c r="BI357" s="203">
        <f t="shared" si="118"/>
        <v>0</v>
      </c>
      <c r="BJ357" s="17" t="s">
        <v>84</v>
      </c>
      <c r="BK357" s="203">
        <f t="shared" si="119"/>
        <v>0</v>
      </c>
      <c r="BL357" s="17" t="s">
        <v>634</v>
      </c>
      <c r="BM357" s="202" t="s">
        <v>1098</v>
      </c>
    </row>
    <row r="358" spans="1:65" s="2" customFormat="1" ht="48" customHeight="1">
      <c r="A358" s="35"/>
      <c r="B358" s="36"/>
      <c r="C358" s="191" t="s">
        <v>1099</v>
      </c>
      <c r="D358" s="191" t="s">
        <v>143</v>
      </c>
      <c r="E358" s="192" t="s">
        <v>1100</v>
      </c>
      <c r="F358" s="193" t="s">
        <v>1101</v>
      </c>
      <c r="G358" s="194" t="s">
        <v>146</v>
      </c>
      <c r="H358" s="195">
        <v>1</v>
      </c>
      <c r="I358" s="196"/>
      <c r="J358" s="197">
        <f t="shared" si="110"/>
        <v>0</v>
      </c>
      <c r="K358" s="193" t="s">
        <v>147</v>
      </c>
      <c r="L358" s="40"/>
      <c r="M358" s="198" t="s">
        <v>32</v>
      </c>
      <c r="N358" s="199" t="s">
        <v>48</v>
      </c>
      <c r="O358" s="65"/>
      <c r="P358" s="200">
        <f t="shared" si="111"/>
        <v>0</v>
      </c>
      <c r="Q358" s="200">
        <v>0</v>
      </c>
      <c r="R358" s="200">
        <f t="shared" si="112"/>
        <v>0</v>
      </c>
      <c r="S358" s="200">
        <v>0</v>
      </c>
      <c r="T358" s="201">
        <f t="shared" si="113"/>
        <v>0</v>
      </c>
      <c r="U358" s="35"/>
      <c r="V358" s="35"/>
      <c r="W358" s="35"/>
      <c r="X358" s="35"/>
      <c r="Y358" s="35"/>
      <c r="Z358" s="35"/>
      <c r="AA358" s="35"/>
      <c r="AB358" s="35"/>
      <c r="AC358" s="35"/>
      <c r="AD358" s="35"/>
      <c r="AE358" s="35"/>
      <c r="AR358" s="202" t="s">
        <v>634</v>
      </c>
      <c r="AT358" s="202" t="s">
        <v>143</v>
      </c>
      <c r="AU358" s="202" t="s">
        <v>84</v>
      </c>
      <c r="AY358" s="17" t="s">
        <v>142</v>
      </c>
      <c r="BE358" s="203">
        <f t="shared" si="114"/>
        <v>0</v>
      </c>
      <c r="BF358" s="203">
        <f t="shared" si="115"/>
        <v>0</v>
      </c>
      <c r="BG358" s="203">
        <f t="shared" si="116"/>
        <v>0</v>
      </c>
      <c r="BH358" s="203">
        <f t="shared" si="117"/>
        <v>0</v>
      </c>
      <c r="BI358" s="203">
        <f t="shared" si="118"/>
        <v>0</v>
      </c>
      <c r="BJ358" s="17" t="s">
        <v>84</v>
      </c>
      <c r="BK358" s="203">
        <f t="shared" si="119"/>
        <v>0</v>
      </c>
      <c r="BL358" s="17" t="s">
        <v>634</v>
      </c>
      <c r="BM358" s="202" t="s">
        <v>1102</v>
      </c>
    </row>
    <row r="359" spans="1:65" s="2" customFormat="1" ht="24" customHeight="1">
      <c r="A359" s="35"/>
      <c r="B359" s="36"/>
      <c r="C359" s="191" t="s">
        <v>1103</v>
      </c>
      <c r="D359" s="191" t="s">
        <v>143</v>
      </c>
      <c r="E359" s="192" t="s">
        <v>1104</v>
      </c>
      <c r="F359" s="193" t="s">
        <v>1105</v>
      </c>
      <c r="G359" s="194" t="s">
        <v>146</v>
      </c>
      <c r="H359" s="195">
        <v>2</v>
      </c>
      <c r="I359" s="196"/>
      <c r="J359" s="197">
        <f t="shared" si="110"/>
        <v>0</v>
      </c>
      <c r="K359" s="193" t="s">
        <v>147</v>
      </c>
      <c r="L359" s="40"/>
      <c r="M359" s="198" t="s">
        <v>32</v>
      </c>
      <c r="N359" s="199" t="s">
        <v>48</v>
      </c>
      <c r="O359" s="65"/>
      <c r="P359" s="200">
        <f t="shared" si="111"/>
        <v>0</v>
      </c>
      <c r="Q359" s="200">
        <v>0</v>
      </c>
      <c r="R359" s="200">
        <f t="shared" si="112"/>
        <v>0</v>
      </c>
      <c r="S359" s="200">
        <v>0</v>
      </c>
      <c r="T359" s="201">
        <f t="shared" si="113"/>
        <v>0</v>
      </c>
      <c r="U359" s="35"/>
      <c r="V359" s="35"/>
      <c r="W359" s="35"/>
      <c r="X359" s="35"/>
      <c r="Y359" s="35"/>
      <c r="Z359" s="35"/>
      <c r="AA359" s="35"/>
      <c r="AB359" s="35"/>
      <c r="AC359" s="35"/>
      <c r="AD359" s="35"/>
      <c r="AE359" s="35"/>
      <c r="AR359" s="202" t="s">
        <v>634</v>
      </c>
      <c r="AT359" s="202" t="s">
        <v>143</v>
      </c>
      <c r="AU359" s="202" t="s">
        <v>84</v>
      </c>
      <c r="AY359" s="17" t="s">
        <v>142</v>
      </c>
      <c r="BE359" s="203">
        <f t="shared" si="114"/>
        <v>0</v>
      </c>
      <c r="BF359" s="203">
        <f t="shared" si="115"/>
        <v>0</v>
      </c>
      <c r="BG359" s="203">
        <f t="shared" si="116"/>
        <v>0</v>
      </c>
      <c r="BH359" s="203">
        <f t="shared" si="117"/>
        <v>0</v>
      </c>
      <c r="BI359" s="203">
        <f t="shared" si="118"/>
        <v>0</v>
      </c>
      <c r="BJ359" s="17" t="s">
        <v>84</v>
      </c>
      <c r="BK359" s="203">
        <f t="shared" si="119"/>
        <v>0</v>
      </c>
      <c r="BL359" s="17" t="s">
        <v>634</v>
      </c>
      <c r="BM359" s="202" t="s">
        <v>1106</v>
      </c>
    </row>
    <row r="360" spans="1:65" s="2" customFormat="1" ht="24" customHeight="1">
      <c r="A360" s="35"/>
      <c r="B360" s="36"/>
      <c r="C360" s="208" t="s">
        <v>1107</v>
      </c>
      <c r="D360" s="208" t="s">
        <v>214</v>
      </c>
      <c r="E360" s="209" t="s">
        <v>1108</v>
      </c>
      <c r="F360" s="210" t="s">
        <v>1109</v>
      </c>
      <c r="G360" s="211" t="s">
        <v>146</v>
      </c>
      <c r="H360" s="212">
        <v>6</v>
      </c>
      <c r="I360" s="213"/>
      <c r="J360" s="214">
        <f t="shared" si="110"/>
        <v>0</v>
      </c>
      <c r="K360" s="210" t="s">
        <v>147</v>
      </c>
      <c r="L360" s="215"/>
      <c r="M360" s="216" t="s">
        <v>32</v>
      </c>
      <c r="N360" s="217" t="s">
        <v>48</v>
      </c>
      <c r="O360" s="65"/>
      <c r="P360" s="200">
        <f t="shared" si="111"/>
        <v>0</v>
      </c>
      <c r="Q360" s="200">
        <v>0</v>
      </c>
      <c r="R360" s="200">
        <f t="shared" si="112"/>
        <v>0</v>
      </c>
      <c r="S360" s="200">
        <v>0</v>
      </c>
      <c r="T360" s="201">
        <f t="shared" si="113"/>
        <v>0</v>
      </c>
      <c r="U360" s="35"/>
      <c r="V360" s="35"/>
      <c r="W360" s="35"/>
      <c r="X360" s="35"/>
      <c r="Y360" s="35"/>
      <c r="Z360" s="35"/>
      <c r="AA360" s="35"/>
      <c r="AB360" s="35"/>
      <c r="AC360" s="35"/>
      <c r="AD360" s="35"/>
      <c r="AE360" s="35"/>
      <c r="AR360" s="202" t="s">
        <v>217</v>
      </c>
      <c r="AT360" s="202" t="s">
        <v>214</v>
      </c>
      <c r="AU360" s="202" t="s">
        <v>84</v>
      </c>
      <c r="AY360" s="17" t="s">
        <v>142</v>
      </c>
      <c r="BE360" s="203">
        <f t="shared" si="114"/>
        <v>0</v>
      </c>
      <c r="BF360" s="203">
        <f t="shared" si="115"/>
        <v>0</v>
      </c>
      <c r="BG360" s="203">
        <f t="shared" si="116"/>
        <v>0</v>
      </c>
      <c r="BH360" s="203">
        <f t="shared" si="117"/>
        <v>0</v>
      </c>
      <c r="BI360" s="203">
        <f t="shared" si="118"/>
        <v>0</v>
      </c>
      <c r="BJ360" s="17" t="s">
        <v>84</v>
      </c>
      <c r="BK360" s="203">
        <f t="shared" si="119"/>
        <v>0</v>
      </c>
      <c r="BL360" s="17" t="s">
        <v>218</v>
      </c>
      <c r="BM360" s="202" t="s">
        <v>1110</v>
      </c>
    </row>
    <row r="361" spans="1:65" s="2" customFormat="1" ht="24" customHeight="1">
      <c r="A361" s="35"/>
      <c r="B361" s="36"/>
      <c r="C361" s="208" t="s">
        <v>1111</v>
      </c>
      <c r="D361" s="208" t="s">
        <v>214</v>
      </c>
      <c r="E361" s="209" t="s">
        <v>1112</v>
      </c>
      <c r="F361" s="210" t="s">
        <v>1113</v>
      </c>
      <c r="G361" s="211" t="s">
        <v>146</v>
      </c>
      <c r="H361" s="212">
        <v>4</v>
      </c>
      <c r="I361" s="213"/>
      <c r="J361" s="214">
        <f t="shared" si="110"/>
        <v>0</v>
      </c>
      <c r="K361" s="210" t="s">
        <v>147</v>
      </c>
      <c r="L361" s="215"/>
      <c r="M361" s="216" t="s">
        <v>32</v>
      </c>
      <c r="N361" s="217" t="s">
        <v>48</v>
      </c>
      <c r="O361" s="65"/>
      <c r="P361" s="200">
        <f t="shared" si="111"/>
        <v>0</v>
      </c>
      <c r="Q361" s="200">
        <v>0</v>
      </c>
      <c r="R361" s="200">
        <f t="shared" si="112"/>
        <v>0</v>
      </c>
      <c r="S361" s="200">
        <v>0</v>
      </c>
      <c r="T361" s="201">
        <f t="shared" si="113"/>
        <v>0</v>
      </c>
      <c r="U361" s="35"/>
      <c r="V361" s="35"/>
      <c r="W361" s="35"/>
      <c r="X361" s="35"/>
      <c r="Y361" s="35"/>
      <c r="Z361" s="35"/>
      <c r="AA361" s="35"/>
      <c r="AB361" s="35"/>
      <c r="AC361" s="35"/>
      <c r="AD361" s="35"/>
      <c r="AE361" s="35"/>
      <c r="AR361" s="202" t="s">
        <v>217</v>
      </c>
      <c r="AT361" s="202" t="s">
        <v>214</v>
      </c>
      <c r="AU361" s="202" t="s">
        <v>84</v>
      </c>
      <c r="AY361" s="17" t="s">
        <v>142</v>
      </c>
      <c r="BE361" s="203">
        <f t="shared" si="114"/>
        <v>0</v>
      </c>
      <c r="BF361" s="203">
        <f t="shared" si="115"/>
        <v>0</v>
      </c>
      <c r="BG361" s="203">
        <f t="shared" si="116"/>
        <v>0</v>
      </c>
      <c r="BH361" s="203">
        <f t="shared" si="117"/>
        <v>0</v>
      </c>
      <c r="BI361" s="203">
        <f t="shared" si="118"/>
        <v>0</v>
      </c>
      <c r="BJ361" s="17" t="s">
        <v>84</v>
      </c>
      <c r="BK361" s="203">
        <f t="shared" si="119"/>
        <v>0</v>
      </c>
      <c r="BL361" s="17" t="s">
        <v>218</v>
      </c>
      <c r="BM361" s="202" t="s">
        <v>1114</v>
      </c>
    </row>
    <row r="362" spans="1:65" s="2" customFormat="1" ht="24" customHeight="1">
      <c r="A362" s="35"/>
      <c r="B362" s="36"/>
      <c r="C362" s="208" t="s">
        <v>1115</v>
      </c>
      <c r="D362" s="208" t="s">
        <v>214</v>
      </c>
      <c r="E362" s="209" t="s">
        <v>1116</v>
      </c>
      <c r="F362" s="210" t="s">
        <v>1117</v>
      </c>
      <c r="G362" s="211" t="s">
        <v>146</v>
      </c>
      <c r="H362" s="212">
        <v>6</v>
      </c>
      <c r="I362" s="213"/>
      <c r="J362" s="214">
        <f t="shared" si="110"/>
        <v>0</v>
      </c>
      <c r="K362" s="210" t="s">
        <v>147</v>
      </c>
      <c r="L362" s="215"/>
      <c r="M362" s="216" t="s">
        <v>32</v>
      </c>
      <c r="N362" s="217" t="s">
        <v>48</v>
      </c>
      <c r="O362" s="65"/>
      <c r="P362" s="200">
        <f t="shared" si="111"/>
        <v>0</v>
      </c>
      <c r="Q362" s="200">
        <v>0</v>
      </c>
      <c r="R362" s="200">
        <f t="shared" si="112"/>
        <v>0</v>
      </c>
      <c r="S362" s="200">
        <v>0</v>
      </c>
      <c r="T362" s="201">
        <f t="shared" si="113"/>
        <v>0</v>
      </c>
      <c r="U362" s="35"/>
      <c r="V362" s="35"/>
      <c r="W362" s="35"/>
      <c r="X362" s="35"/>
      <c r="Y362" s="35"/>
      <c r="Z362" s="35"/>
      <c r="AA362" s="35"/>
      <c r="AB362" s="35"/>
      <c r="AC362" s="35"/>
      <c r="AD362" s="35"/>
      <c r="AE362" s="35"/>
      <c r="AR362" s="202" t="s">
        <v>217</v>
      </c>
      <c r="AT362" s="202" t="s">
        <v>214</v>
      </c>
      <c r="AU362" s="202" t="s">
        <v>84</v>
      </c>
      <c r="AY362" s="17" t="s">
        <v>142</v>
      </c>
      <c r="BE362" s="203">
        <f t="shared" si="114"/>
        <v>0</v>
      </c>
      <c r="BF362" s="203">
        <f t="shared" si="115"/>
        <v>0</v>
      </c>
      <c r="BG362" s="203">
        <f t="shared" si="116"/>
        <v>0</v>
      </c>
      <c r="BH362" s="203">
        <f t="shared" si="117"/>
        <v>0</v>
      </c>
      <c r="BI362" s="203">
        <f t="shared" si="118"/>
        <v>0</v>
      </c>
      <c r="BJ362" s="17" t="s">
        <v>84</v>
      </c>
      <c r="BK362" s="203">
        <f t="shared" si="119"/>
        <v>0</v>
      </c>
      <c r="BL362" s="17" t="s">
        <v>218</v>
      </c>
      <c r="BM362" s="202" t="s">
        <v>1118</v>
      </c>
    </row>
    <row r="363" spans="1:65" s="2" customFormat="1" ht="24" customHeight="1">
      <c r="A363" s="35"/>
      <c r="B363" s="36"/>
      <c r="C363" s="208" t="s">
        <v>1119</v>
      </c>
      <c r="D363" s="208" t="s">
        <v>214</v>
      </c>
      <c r="E363" s="209" t="s">
        <v>1120</v>
      </c>
      <c r="F363" s="210" t="s">
        <v>1121</v>
      </c>
      <c r="G363" s="211" t="s">
        <v>146</v>
      </c>
      <c r="H363" s="212">
        <v>4</v>
      </c>
      <c r="I363" s="213"/>
      <c r="J363" s="214">
        <f t="shared" si="110"/>
        <v>0</v>
      </c>
      <c r="K363" s="210" t="s">
        <v>147</v>
      </c>
      <c r="L363" s="215"/>
      <c r="M363" s="216" t="s">
        <v>32</v>
      </c>
      <c r="N363" s="217" t="s">
        <v>48</v>
      </c>
      <c r="O363" s="65"/>
      <c r="P363" s="200">
        <f t="shared" si="111"/>
        <v>0</v>
      </c>
      <c r="Q363" s="200">
        <v>0</v>
      </c>
      <c r="R363" s="200">
        <f t="shared" si="112"/>
        <v>0</v>
      </c>
      <c r="S363" s="200">
        <v>0</v>
      </c>
      <c r="T363" s="201">
        <f t="shared" si="113"/>
        <v>0</v>
      </c>
      <c r="U363" s="35"/>
      <c r="V363" s="35"/>
      <c r="W363" s="35"/>
      <c r="X363" s="35"/>
      <c r="Y363" s="35"/>
      <c r="Z363" s="35"/>
      <c r="AA363" s="35"/>
      <c r="AB363" s="35"/>
      <c r="AC363" s="35"/>
      <c r="AD363" s="35"/>
      <c r="AE363" s="35"/>
      <c r="AR363" s="202" t="s">
        <v>217</v>
      </c>
      <c r="AT363" s="202" t="s">
        <v>214</v>
      </c>
      <c r="AU363" s="202" t="s">
        <v>84</v>
      </c>
      <c r="AY363" s="17" t="s">
        <v>142</v>
      </c>
      <c r="BE363" s="203">
        <f t="shared" si="114"/>
        <v>0</v>
      </c>
      <c r="BF363" s="203">
        <f t="shared" si="115"/>
        <v>0</v>
      </c>
      <c r="BG363" s="203">
        <f t="shared" si="116"/>
        <v>0</v>
      </c>
      <c r="BH363" s="203">
        <f t="shared" si="117"/>
        <v>0</v>
      </c>
      <c r="BI363" s="203">
        <f t="shared" si="118"/>
        <v>0</v>
      </c>
      <c r="BJ363" s="17" t="s">
        <v>84</v>
      </c>
      <c r="BK363" s="203">
        <f t="shared" si="119"/>
        <v>0</v>
      </c>
      <c r="BL363" s="17" t="s">
        <v>218</v>
      </c>
      <c r="BM363" s="202" t="s">
        <v>1122</v>
      </c>
    </row>
    <row r="364" spans="1:65" s="2" customFormat="1" ht="24" customHeight="1">
      <c r="A364" s="35"/>
      <c r="B364" s="36"/>
      <c r="C364" s="208" t="s">
        <v>1123</v>
      </c>
      <c r="D364" s="208" t="s">
        <v>214</v>
      </c>
      <c r="E364" s="209" t="s">
        <v>1124</v>
      </c>
      <c r="F364" s="210" t="s">
        <v>1125</v>
      </c>
      <c r="G364" s="211" t="s">
        <v>146</v>
      </c>
      <c r="H364" s="212">
        <v>20</v>
      </c>
      <c r="I364" s="213"/>
      <c r="J364" s="214">
        <f t="shared" si="110"/>
        <v>0</v>
      </c>
      <c r="K364" s="210" t="s">
        <v>147</v>
      </c>
      <c r="L364" s="215"/>
      <c r="M364" s="216" t="s">
        <v>32</v>
      </c>
      <c r="N364" s="217" t="s">
        <v>48</v>
      </c>
      <c r="O364" s="65"/>
      <c r="P364" s="200">
        <f t="shared" si="111"/>
        <v>0</v>
      </c>
      <c r="Q364" s="200">
        <v>0</v>
      </c>
      <c r="R364" s="200">
        <f t="shared" si="112"/>
        <v>0</v>
      </c>
      <c r="S364" s="200">
        <v>0</v>
      </c>
      <c r="T364" s="201">
        <f t="shared" si="113"/>
        <v>0</v>
      </c>
      <c r="U364" s="35"/>
      <c r="V364" s="35"/>
      <c r="W364" s="35"/>
      <c r="X364" s="35"/>
      <c r="Y364" s="35"/>
      <c r="Z364" s="35"/>
      <c r="AA364" s="35"/>
      <c r="AB364" s="35"/>
      <c r="AC364" s="35"/>
      <c r="AD364" s="35"/>
      <c r="AE364" s="35"/>
      <c r="AR364" s="202" t="s">
        <v>217</v>
      </c>
      <c r="AT364" s="202" t="s">
        <v>214</v>
      </c>
      <c r="AU364" s="202" t="s">
        <v>84</v>
      </c>
      <c r="AY364" s="17" t="s">
        <v>142</v>
      </c>
      <c r="BE364" s="203">
        <f t="shared" si="114"/>
        <v>0</v>
      </c>
      <c r="BF364" s="203">
        <f t="shared" si="115"/>
        <v>0</v>
      </c>
      <c r="BG364" s="203">
        <f t="shared" si="116"/>
        <v>0</v>
      </c>
      <c r="BH364" s="203">
        <f t="shared" si="117"/>
        <v>0</v>
      </c>
      <c r="BI364" s="203">
        <f t="shared" si="118"/>
        <v>0</v>
      </c>
      <c r="BJ364" s="17" t="s">
        <v>84</v>
      </c>
      <c r="BK364" s="203">
        <f t="shared" si="119"/>
        <v>0</v>
      </c>
      <c r="BL364" s="17" t="s">
        <v>218</v>
      </c>
      <c r="BM364" s="202" t="s">
        <v>1126</v>
      </c>
    </row>
    <row r="365" spans="1:65" s="2" customFormat="1" ht="24" customHeight="1">
      <c r="A365" s="35"/>
      <c r="B365" s="36"/>
      <c r="C365" s="208" t="s">
        <v>1127</v>
      </c>
      <c r="D365" s="208" t="s">
        <v>214</v>
      </c>
      <c r="E365" s="209" t="s">
        <v>1128</v>
      </c>
      <c r="F365" s="210" t="s">
        <v>1129</v>
      </c>
      <c r="G365" s="211" t="s">
        <v>146</v>
      </c>
      <c r="H365" s="212">
        <v>20</v>
      </c>
      <c r="I365" s="213"/>
      <c r="J365" s="214">
        <f t="shared" si="110"/>
        <v>0</v>
      </c>
      <c r="K365" s="210" t="s">
        <v>147</v>
      </c>
      <c r="L365" s="215"/>
      <c r="M365" s="216" t="s">
        <v>32</v>
      </c>
      <c r="N365" s="217" t="s">
        <v>48</v>
      </c>
      <c r="O365" s="65"/>
      <c r="P365" s="200">
        <f t="shared" si="111"/>
        <v>0</v>
      </c>
      <c r="Q365" s="200">
        <v>0</v>
      </c>
      <c r="R365" s="200">
        <f t="shared" si="112"/>
        <v>0</v>
      </c>
      <c r="S365" s="200">
        <v>0</v>
      </c>
      <c r="T365" s="201">
        <f t="shared" si="113"/>
        <v>0</v>
      </c>
      <c r="U365" s="35"/>
      <c r="V365" s="35"/>
      <c r="W365" s="35"/>
      <c r="X365" s="35"/>
      <c r="Y365" s="35"/>
      <c r="Z365" s="35"/>
      <c r="AA365" s="35"/>
      <c r="AB365" s="35"/>
      <c r="AC365" s="35"/>
      <c r="AD365" s="35"/>
      <c r="AE365" s="35"/>
      <c r="AR365" s="202" t="s">
        <v>217</v>
      </c>
      <c r="AT365" s="202" t="s">
        <v>214</v>
      </c>
      <c r="AU365" s="202" t="s">
        <v>84</v>
      </c>
      <c r="AY365" s="17" t="s">
        <v>142</v>
      </c>
      <c r="BE365" s="203">
        <f t="shared" si="114"/>
        <v>0</v>
      </c>
      <c r="BF365" s="203">
        <f t="shared" si="115"/>
        <v>0</v>
      </c>
      <c r="BG365" s="203">
        <f t="shared" si="116"/>
        <v>0</v>
      </c>
      <c r="BH365" s="203">
        <f t="shared" si="117"/>
        <v>0</v>
      </c>
      <c r="BI365" s="203">
        <f t="shared" si="118"/>
        <v>0</v>
      </c>
      <c r="BJ365" s="17" t="s">
        <v>84</v>
      </c>
      <c r="BK365" s="203">
        <f t="shared" si="119"/>
        <v>0</v>
      </c>
      <c r="BL365" s="17" t="s">
        <v>218</v>
      </c>
      <c r="BM365" s="202" t="s">
        <v>1130</v>
      </c>
    </row>
    <row r="366" spans="1:65" s="2" customFormat="1" ht="36" customHeight="1">
      <c r="A366" s="35"/>
      <c r="B366" s="36"/>
      <c r="C366" s="191" t="s">
        <v>1131</v>
      </c>
      <c r="D366" s="191" t="s">
        <v>143</v>
      </c>
      <c r="E366" s="192" t="s">
        <v>1132</v>
      </c>
      <c r="F366" s="193" t="s">
        <v>1133</v>
      </c>
      <c r="G366" s="194" t="s">
        <v>146</v>
      </c>
      <c r="H366" s="195">
        <v>20</v>
      </c>
      <c r="I366" s="196"/>
      <c r="J366" s="197">
        <f t="shared" si="110"/>
        <v>0</v>
      </c>
      <c r="K366" s="193" t="s">
        <v>147</v>
      </c>
      <c r="L366" s="40"/>
      <c r="M366" s="198" t="s">
        <v>32</v>
      </c>
      <c r="N366" s="199" t="s">
        <v>48</v>
      </c>
      <c r="O366" s="65"/>
      <c r="P366" s="200">
        <f t="shared" si="111"/>
        <v>0</v>
      </c>
      <c r="Q366" s="200">
        <v>0</v>
      </c>
      <c r="R366" s="200">
        <f t="shared" si="112"/>
        <v>0</v>
      </c>
      <c r="S366" s="200">
        <v>0</v>
      </c>
      <c r="T366" s="201">
        <f t="shared" si="113"/>
        <v>0</v>
      </c>
      <c r="U366" s="35"/>
      <c r="V366" s="35"/>
      <c r="W366" s="35"/>
      <c r="X366" s="35"/>
      <c r="Y366" s="35"/>
      <c r="Z366" s="35"/>
      <c r="AA366" s="35"/>
      <c r="AB366" s="35"/>
      <c r="AC366" s="35"/>
      <c r="AD366" s="35"/>
      <c r="AE366" s="35"/>
      <c r="AR366" s="202" t="s">
        <v>634</v>
      </c>
      <c r="AT366" s="202" t="s">
        <v>143</v>
      </c>
      <c r="AU366" s="202" t="s">
        <v>84</v>
      </c>
      <c r="AY366" s="17" t="s">
        <v>142</v>
      </c>
      <c r="BE366" s="203">
        <f t="shared" si="114"/>
        <v>0</v>
      </c>
      <c r="BF366" s="203">
        <f t="shared" si="115"/>
        <v>0</v>
      </c>
      <c r="BG366" s="203">
        <f t="shared" si="116"/>
        <v>0</v>
      </c>
      <c r="BH366" s="203">
        <f t="shared" si="117"/>
        <v>0</v>
      </c>
      <c r="BI366" s="203">
        <f t="shared" si="118"/>
        <v>0</v>
      </c>
      <c r="BJ366" s="17" t="s">
        <v>84</v>
      </c>
      <c r="BK366" s="203">
        <f t="shared" si="119"/>
        <v>0</v>
      </c>
      <c r="BL366" s="17" t="s">
        <v>634</v>
      </c>
      <c r="BM366" s="202" t="s">
        <v>1134</v>
      </c>
    </row>
    <row r="367" spans="1:65" s="12" customFormat="1" ht="25.9" customHeight="1">
      <c r="B367" s="177"/>
      <c r="C367" s="178"/>
      <c r="D367" s="179" t="s">
        <v>76</v>
      </c>
      <c r="E367" s="180" t="s">
        <v>214</v>
      </c>
      <c r="F367" s="180" t="s">
        <v>1135</v>
      </c>
      <c r="G367" s="178"/>
      <c r="H367" s="178"/>
      <c r="I367" s="181"/>
      <c r="J367" s="182">
        <f>BK367</f>
        <v>0</v>
      </c>
      <c r="K367" s="178"/>
      <c r="L367" s="183"/>
      <c r="M367" s="184"/>
      <c r="N367" s="185"/>
      <c r="O367" s="185"/>
      <c r="P367" s="186">
        <f>P368+P369+P370</f>
        <v>0</v>
      </c>
      <c r="Q367" s="185"/>
      <c r="R367" s="186">
        <f>R368+R369+R370</f>
        <v>0</v>
      </c>
      <c r="S367" s="185"/>
      <c r="T367" s="187">
        <f>T368+T369+T370</f>
        <v>0</v>
      </c>
      <c r="AR367" s="188" t="s">
        <v>154</v>
      </c>
      <c r="AT367" s="189" t="s">
        <v>76</v>
      </c>
      <c r="AU367" s="189" t="s">
        <v>77</v>
      </c>
      <c r="AY367" s="188" t="s">
        <v>142</v>
      </c>
      <c r="BK367" s="190">
        <f>BK368+BK369+BK370</f>
        <v>0</v>
      </c>
    </row>
    <row r="368" spans="1:65" s="2" customFormat="1" ht="24" customHeight="1">
      <c r="A368" s="35"/>
      <c r="B368" s="36"/>
      <c r="C368" s="191" t="s">
        <v>1136</v>
      </c>
      <c r="D368" s="191" t="s">
        <v>143</v>
      </c>
      <c r="E368" s="192" t="s">
        <v>1137</v>
      </c>
      <c r="F368" s="193" t="s">
        <v>1138</v>
      </c>
      <c r="G368" s="194" t="s">
        <v>146</v>
      </c>
      <c r="H368" s="195">
        <v>1</v>
      </c>
      <c r="I368" s="196"/>
      <c r="J368" s="197">
        <f>ROUND(I368*H368,2)</f>
        <v>0</v>
      </c>
      <c r="K368" s="193" t="s">
        <v>147</v>
      </c>
      <c r="L368" s="40"/>
      <c r="M368" s="198" t="s">
        <v>32</v>
      </c>
      <c r="N368" s="199" t="s">
        <v>48</v>
      </c>
      <c r="O368" s="65"/>
      <c r="P368" s="200">
        <f>O368*H368</f>
        <v>0</v>
      </c>
      <c r="Q368" s="200">
        <v>0</v>
      </c>
      <c r="R368" s="200">
        <f>Q368*H368</f>
        <v>0</v>
      </c>
      <c r="S368" s="200">
        <v>0</v>
      </c>
      <c r="T368" s="201">
        <f>S368*H368</f>
        <v>0</v>
      </c>
      <c r="U368" s="35"/>
      <c r="V368" s="35"/>
      <c r="W368" s="35"/>
      <c r="X368" s="35"/>
      <c r="Y368" s="35"/>
      <c r="Z368" s="35"/>
      <c r="AA368" s="35"/>
      <c r="AB368" s="35"/>
      <c r="AC368" s="35"/>
      <c r="AD368" s="35"/>
      <c r="AE368" s="35"/>
      <c r="AR368" s="202" t="s">
        <v>158</v>
      </c>
      <c r="AT368" s="202" t="s">
        <v>143</v>
      </c>
      <c r="AU368" s="202" t="s">
        <v>84</v>
      </c>
      <c r="AY368" s="17" t="s">
        <v>142</v>
      </c>
      <c r="BE368" s="203">
        <f>IF(N368="základní",J368,0)</f>
        <v>0</v>
      </c>
      <c r="BF368" s="203">
        <f>IF(N368="snížená",J368,0)</f>
        <v>0</v>
      </c>
      <c r="BG368" s="203">
        <f>IF(N368="zákl. přenesená",J368,0)</f>
        <v>0</v>
      </c>
      <c r="BH368" s="203">
        <f>IF(N368="sníž. přenesená",J368,0)</f>
        <v>0</v>
      </c>
      <c r="BI368" s="203">
        <f>IF(N368="nulová",J368,0)</f>
        <v>0</v>
      </c>
      <c r="BJ368" s="17" t="s">
        <v>84</v>
      </c>
      <c r="BK368" s="203">
        <f>ROUND(I368*H368,2)</f>
        <v>0</v>
      </c>
      <c r="BL368" s="17" t="s">
        <v>158</v>
      </c>
      <c r="BM368" s="202" t="s">
        <v>1139</v>
      </c>
    </row>
    <row r="369" spans="1:65" s="2" customFormat="1" ht="24" customHeight="1">
      <c r="A369" s="35"/>
      <c r="B369" s="36"/>
      <c r="C369" s="191" t="s">
        <v>1140</v>
      </c>
      <c r="D369" s="191" t="s">
        <v>143</v>
      </c>
      <c r="E369" s="192" t="s">
        <v>1141</v>
      </c>
      <c r="F369" s="193" t="s">
        <v>1142</v>
      </c>
      <c r="G369" s="194" t="s">
        <v>146</v>
      </c>
      <c r="H369" s="195">
        <v>1</v>
      </c>
      <c r="I369" s="196"/>
      <c r="J369" s="197">
        <f>ROUND(I369*H369,2)</f>
        <v>0</v>
      </c>
      <c r="K369" s="193" t="s">
        <v>147</v>
      </c>
      <c r="L369" s="40"/>
      <c r="M369" s="198" t="s">
        <v>32</v>
      </c>
      <c r="N369" s="199" t="s">
        <v>48</v>
      </c>
      <c r="O369" s="65"/>
      <c r="P369" s="200">
        <f>O369*H369</f>
        <v>0</v>
      </c>
      <c r="Q369" s="200">
        <v>0</v>
      </c>
      <c r="R369" s="200">
        <f>Q369*H369</f>
        <v>0</v>
      </c>
      <c r="S369" s="200">
        <v>0</v>
      </c>
      <c r="T369" s="201">
        <f>S369*H369</f>
        <v>0</v>
      </c>
      <c r="U369" s="35"/>
      <c r="V369" s="35"/>
      <c r="W369" s="35"/>
      <c r="X369" s="35"/>
      <c r="Y369" s="35"/>
      <c r="Z369" s="35"/>
      <c r="AA369" s="35"/>
      <c r="AB369" s="35"/>
      <c r="AC369" s="35"/>
      <c r="AD369" s="35"/>
      <c r="AE369" s="35"/>
      <c r="AR369" s="202" t="s">
        <v>84</v>
      </c>
      <c r="AT369" s="202" t="s">
        <v>143</v>
      </c>
      <c r="AU369" s="202" t="s">
        <v>84</v>
      </c>
      <c r="AY369" s="17" t="s">
        <v>142</v>
      </c>
      <c r="BE369" s="203">
        <f>IF(N369="základní",J369,0)</f>
        <v>0</v>
      </c>
      <c r="BF369" s="203">
        <f>IF(N369="snížená",J369,0)</f>
        <v>0</v>
      </c>
      <c r="BG369" s="203">
        <f>IF(N369="zákl. přenesená",J369,0)</f>
        <v>0</v>
      </c>
      <c r="BH369" s="203">
        <f>IF(N369="sníž. přenesená",J369,0)</f>
        <v>0</v>
      </c>
      <c r="BI369" s="203">
        <f>IF(N369="nulová",J369,0)</f>
        <v>0</v>
      </c>
      <c r="BJ369" s="17" t="s">
        <v>84</v>
      </c>
      <c r="BK369" s="203">
        <f>ROUND(I369*H369,2)</f>
        <v>0</v>
      </c>
      <c r="BL369" s="17" t="s">
        <v>84</v>
      </c>
      <c r="BM369" s="202" t="s">
        <v>1143</v>
      </c>
    </row>
    <row r="370" spans="1:65" s="12" customFormat="1" ht="22.9" customHeight="1">
      <c r="B370" s="177"/>
      <c r="C370" s="178"/>
      <c r="D370" s="179" t="s">
        <v>76</v>
      </c>
      <c r="E370" s="218" t="s">
        <v>1144</v>
      </c>
      <c r="F370" s="218" t="s">
        <v>1145</v>
      </c>
      <c r="G370" s="178"/>
      <c r="H370" s="178"/>
      <c r="I370" s="181"/>
      <c r="J370" s="219">
        <f>BK370</f>
        <v>0</v>
      </c>
      <c r="K370" s="178"/>
      <c r="L370" s="183"/>
      <c r="M370" s="184"/>
      <c r="N370" s="185"/>
      <c r="O370" s="185"/>
      <c r="P370" s="186">
        <f>SUM(P371:P394)</f>
        <v>0</v>
      </c>
      <c r="Q370" s="185"/>
      <c r="R370" s="186">
        <f>SUM(R371:R394)</f>
        <v>0</v>
      </c>
      <c r="S370" s="185"/>
      <c r="T370" s="187">
        <f>SUM(T371:T394)</f>
        <v>0</v>
      </c>
      <c r="AR370" s="188" t="s">
        <v>154</v>
      </c>
      <c r="AT370" s="189" t="s">
        <v>76</v>
      </c>
      <c r="AU370" s="189" t="s">
        <v>84</v>
      </c>
      <c r="AY370" s="188" t="s">
        <v>142</v>
      </c>
      <c r="BK370" s="190">
        <f>SUM(BK371:BK394)</f>
        <v>0</v>
      </c>
    </row>
    <row r="371" spans="1:65" s="2" customFormat="1" ht="24" customHeight="1">
      <c r="A371" s="35"/>
      <c r="B371" s="36"/>
      <c r="C371" s="208" t="s">
        <v>1146</v>
      </c>
      <c r="D371" s="208" t="s">
        <v>214</v>
      </c>
      <c r="E371" s="209" t="s">
        <v>1147</v>
      </c>
      <c r="F371" s="210" t="s">
        <v>407</v>
      </c>
      <c r="G371" s="211" t="s">
        <v>275</v>
      </c>
      <c r="H371" s="212">
        <v>105</v>
      </c>
      <c r="I371" s="213"/>
      <c r="J371" s="214">
        <f t="shared" ref="J371:J376" si="120">ROUND(I371*H371,2)</f>
        <v>0</v>
      </c>
      <c r="K371" s="210" t="s">
        <v>147</v>
      </c>
      <c r="L371" s="215"/>
      <c r="M371" s="216" t="s">
        <v>32</v>
      </c>
      <c r="N371" s="217" t="s">
        <v>48</v>
      </c>
      <c r="O371" s="65"/>
      <c r="P371" s="200">
        <f t="shared" ref="P371:P376" si="121">O371*H371</f>
        <v>0</v>
      </c>
      <c r="Q371" s="200">
        <v>0</v>
      </c>
      <c r="R371" s="200">
        <f t="shared" ref="R371:R376" si="122">Q371*H371</f>
        <v>0</v>
      </c>
      <c r="S371" s="200">
        <v>0</v>
      </c>
      <c r="T371" s="201">
        <f t="shared" ref="T371:T376" si="123">S371*H371</f>
        <v>0</v>
      </c>
      <c r="U371" s="35"/>
      <c r="V371" s="35"/>
      <c r="W371" s="35"/>
      <c r="X371" s="35"/>
      <c r="Y371" s="35"/>
      <c r="Z371" s="35"/>
      <c r="AA371" s="35"/>
      <c r="AB371" s="35"/>
      <c r="AC371" s="35"/>
      <c r="AD371" s="35"/>
      <c r="AE371" s="35"/>
      <c r="AR371" s="202" t="s">
        <v>217</v>
      </c>
      <c r="AT371" s="202" t="s">
        <v>214</v>
      </c>
      <c r="AU371" s="202" t="s">
        <v>86</v>
      </c>
      <c r="AY371" s="17" t="s">
        <v>142</v>
      </c>
      <c r="BE371" s="203">
        <f t="shared" ref="BE371:BE376" si="124">IF(N371="základní",J371,0)</f>
        <v>0</v>
      </c>
      <c r="BF371" s="203">
        <f t="shared" ref="BF371:BF376" si="125">IF(N371="snížená",J371,0)</f>
        <v>0</v>
      </c>
      <c r="BG371" s="203">
        <f t="shared" ref="BG371:BG376" si="126">IF(N371="zákl. přenesená",J371,0)</f>
        <v>0</v>
      </c>
      <c r="BH371" s="203">
        <f t="shared" ref="BH371:BH376" si="127">IF(N371="sníž. přenesená",J371,0)</f>
        <v>0</v>
      </c>
      <c r="BI371" s="203">
        <f t="shared" ref="BI371:BI376" si="128">IF(N371="nulová",J371,0)</f>
        <v>0</v>
      </c>
      <c r="BJ371" s="17" t="s">
        <v>84</v>
      </c>
      <c r="BK371" s="203">
        <f t="shared" ref="BK371:BK376" si="129">ROUND(I371*H371,2)</f>
        <v>0</v>
      </c>
      <c r="BL371" s="17" t="s">
        <v>218</v>
      </c>
      <c r="BM371" s="202" t="s">
        <v>1148</v>
      </c>
    </row>
    <row r="372" spans="1:65" s="2" customFormat="1" ht="24" customHeight="1">
      <c r="A372" s="35"/>
      <c r="B372" s="36"/>
      <c r="C372" s="208" t="s">
        <v>1149</v>
      </c>
      <c r="D372" s="208" t="s">
        <v>214</v>
      </c>
      <c r="E372" s="209" t="s">
        <v>1150</v>
      </c>
      <c r="F372" s="210" t="s">
        <v>1151</v>
      </c>
      <c r="G372" s="211" t="s">
        <v>146</v>
      </c>
      <c r="H372" s="212">
        <v>18</v>
      </c>
      <c r="I372" s="213"/>
      <c r="J372" s="214">
        <f t="shared" si="120"/>
        <v>0</v>
      </c>
      <c r="K372" s="210" t="s">
        <v>147</v>
      </c>
      <c r="L372" s="215"/>
      <c r="M372" s="216" t="s">
        <v>32</v>
      </c>
      <c r="N372" s="217" t="s">
        <v>48</v>
      </c>
      <c r="O372" s="65"/>
      <c r="P372" s="200">
        <f t="shared" si="121"/>
        <v>0</v>
      </c>
      <c r="Q372" s="200">
        <v>0</v>
      </c>
      <c r="R372" s="200">
        <f t="shared" si="122"/>
        <v>0</v>
      </c>
      <c r="S372" s="200">
        <v>0</v>
      </c>
      <c r="T372" s="201">
        <f t="shared" si="123"/>
        <v>0</v>
      </c>
      <c r="U372" s="35"/>
      <c r="V372" s="35"/>
      <c r="W372" s="35"/>
      <c r="X372" s="35"/>
      <c r="Y372" s="35"/>
      <c r="Z372" s="35"/>
      <c r="AA372" s="35"/>
      <c r="AB372" s="35"/>
      <c r="AC372" s="35"/>
      <c r="AD372" s="35"/>
      <c r="AE372" s="35"/>
      <c r="AR372" s="202" t="s">
        <v>217</v>
      </c>
      <c r="AT372" s="202" t="s">
        <v>214</v>
      </c>
      <c r="AU372" s="202" t="s">
        <v>86</v>
      </c>
      <c r="AY372" s="17" t="s">
        <v>142</v>
      </c>
      <c r="BE372" s="203">
        <f t="shared" si="124"/>
        <v>0</v>
      </c>
      <c r="BF372" s="203">
        <f t="shared" si="125"/>
        <v>0</v>
      </c>
      <c r="BG372" s="203">
        <f t="shared" si="126"/>
        <v>0</v>
      </c>
      <c r="BH372" s="203">
        <f t="shared" si="127"/>
        <v>0</v>
      </c>
      <c r="BI372" s="203">
        <f t="shared" si="128"/>
        <v>0</v>
      </c>
      <c r="BJ372" s="17" t="s">
        <v>84</v>
      </c>
      <c r="BK372" s="203">
        <f t="shared" si="129"/>
        <v>0</v>
      </c>
      <c r="BL372" s="17" t="s">
        <v>218</v>
      </c>
      <c r="BM372" s="202" t="s">
        <v>1152</v>
      </c>
    </row>
    <row r="373" spans="1:65" s="2" customFormat="1" ht="24" customHeight="1">
      <c r="A373" s="35"/>
      <c r="B373" s="36"/>
      <c r="C373" s="208" t="s">
        <v>1153</v>
      </c>
      <c r="D373" s="208" t="s">
        <v>214</v>
      </c>
      <c r="E373" s="209" t="s">
        <v>1154</v>
      </c>
      <c r="F373" s="210" t="s">
        <v>701</v>
      </c>
      <c r="G373" s="211" t="s">
        <v>275</v>
      </c>
      <c r="H373" s="212">
        <v>900</v>
      </c>
      <c r="I373" s="213"/>
      <c r="J373" s="214">
        <f t="shared" si="120"/>
        <v>0</v>
      </c>
      <c r="K373" s="210" t="s">
        <v>147</v>
      </c>
      <c r="L373" s="215"/>
      <c r="M373" s="216" t="s">
        <v>32</v>
      </c>
      <c r="N373" s="217" t="s">
        <v>48</v>
      </c>
      <c r="O373" s="65"/>
      <c r="P373" s="200">
        <f t="shared" si="121"/>
        <v>0</v>
      </c>
      <c r="Q373" s="200">
        <v>0</v>
      </c>
      <c r="R373" s="200">
        <f t="shared" si="122"/>
        <v>0</v>
      </c>
      <c r="S373" s="200">
        <v>0</v>
      </c>
      <c r="T373" s="201">
        <f t="shared" si="123"/>
        <v>0</v>
      </c>
      <c r="U373" s="35"/>
      <c r="V373" s="35"/>
      <c r="W373" s="35"/>
      <c r="X373" s="35"/>
      <c r="Y373" s="35"/>
      <c r="Z373" s="35"/>
      <c r="AA373" s="35"/>
      <c r="AB373" s="35"/>
      <c r="AC373" s="35"/>
      <c r="AD373" s="35"/>
      <c r="AE373" s="35"/>
      <c r="AR373" s="202" t="s">
        <v>217</v>
      </c>
      <c r="AT373" s="202" t="s">
        <v>214</v>
      </c>
      <c r="AU373" s="202" t="s">
        <v>86</v>
      </c>
      <c r="AY373" s="17" t="s">
        <v>142</v>
      </c>
      <c r="BE373" s="203">
        <f t="shared" si="124"/>
        <v>0</v>
      </c>
      <c r="BF373" s="203">
        <f t="shared" si="125"/>
        <v>0</v>
      </c>
      <c r="BG373" s="203">
        <f t="shared" si="126"/>
        <v>0</v>
      </c>
      <c r="BH373" s="203">
        <f t="shared" si="127"/>
        <v>0</v>
      </c>
      <c r="BI373" s="203">
        <f t="shared" si="128"/>
        <v>0</v>
      </c>
      <c r="BJ373" s="17" t="s">
        <v>84</v>
      </c>
      <c r="BK373" s="203">
        <f t="shared" si="129"/>
        <v>0</v>
      </c>
      <c r="BL373" s="17" t="s">
        <v>218</v>
      </c>
      <c r="BM373" s="202" t="s">
        <v>1155</v>
      </c>
    </row>
    <row r="374" spans="1:65" s="2" customFormat="1" ht="24" customHeight="1">
      <c r="A374" s="35"/>
      <c r="B374" s="36"/>
      <c r="C374" s="208" t="s">
        <v>1156</v>
      </c>
      <c r="D374" s="208" t="s">
        <v>214</v>
      </c>
      <c r="E374" s="209" t="s">
        <v>1157</v>
      </c>
      <c r="F374" s="210" t="s">
        <v>1158</v>
      </c>
      <c r="G374" s="211" t="s">
        <v>275</v>
      </c>
      <c r="H374" s="212">
        <v>2600</v>
      </c>
      <c r="I374" s="213"/>
      <c r="J374" s="214">
        <f t="shared" si="120"/>
        <v>0</v>
      </c>
      <c r="K374" s="210" t="s">
        <v>147</v>
      </c>
      <c r="L374" s="215"/>
      <c r="M374" s="216" t="s">
        <v>32</v>
      </c>
      <c r="N374" s="217" t="s">
        <v>48</v>
      </c>
      <c r="O374" s="65"/>
      <c r="P374" s="200">
        <f t="shared" si="121"/>
        <v>0</v>
      </c>
      <c r="Q374" s="200">
        <v>0</v>
      </c>
      <c r="R374" s="200">
        <f t="shared" si="122"/>
        <v>0</v>
      </c>
      <c r="S374" s="200">
        <v>0</v>
      </c>
      <c r="T374" s="201">
        <f t="shared" si="123"/>
        <v>0</v>
      </c>
      <c r="U374" s="35"/>
      <c r="V374" s="35"/>
      <c r="W374" s="35"/>
      <c r="X374" s="35"/>
      <c r="Y374" s="35"/>
      <c r="Z374" s="35"/>
      <c r="AA374" s="35"/>
      <c r="AB374" s="35"/>
      <c r="AC374" s="35"/>
      <c r="AD374" s="35"/>
      <c r="AE374" s="35"/>
      <c r="AR374" s="202" t="s">
        <v>217</v>
      </c>
      <c r="AT374" s="202" t="s">
        <v>214</v>
      </c>
      <c r="AU374" s="202" t="s">
        <v>86</v>
      </c>
      <c r="AY374" s="17" t="s">
        <v>142</v>
      </c>
      <c r="BE374" s="203">
        <f t="shared" si="124"/>
        <v>0</v>
      </c>
      <c r="BF374" s="203">
        <f t="shared" si="125"/>
        <v>0</v>
      </c>
      <c r="BG374" s="203">
        <f t="shared" si="126"/>
        <v>0</v>
      </c>
      <c r="BH374" s="203">
        <f t="shared" si="127"/>
        <v>0</v>
      </c>
      <c r="BI374" s="203">
        <f t="shared" si="128"/>
        <v>0</v>
      </c>
      <c r="BJ374" s="17" t="s">
        <v>84</v>
      </c>
      <c r="BK374" s="203">
        <f t="shared" si="129"/>
        <v>0</v>
      </c>
      <c r="BL374" s="17" t="s">
        <v>218</v>
      </c>
      <c r="BM374" s="202" t="s">
        <v>1159</v>
      </c>
    </row>
    <row r="375" spans="1:65" s="2" customFormat="1" ht="24" customHeight="1">
      <c r="A375" s="35"/>
      <c r="B375" s="36"/>
      <c r="C375" s="208" t="s">
        <v>1160</v>
      </c>
      <c r="D375" s="208" t="s">
        <v>214</v>
      </c>
      <c r="E375" s="209" t="s">
        <v>1161</v>
      </c>
      <c r="F375" s="210" t="s">
        <v>1162</v>
      </c>
      <c r="G375" s="211" t="s">
        <v>275</v>
      </c>
      <c r="H375" s="212">
        <v>2600</v>
      </c>
      <c r="I375" s="213"/>
      <c r="J375" s="214">
        <f t="shared" si="120"/>
        <v>0</v>
      </c>
      <c r="K375" s="210" t="s">
        <v>147</v>
      </c>
      <c r="L375" s="215"/>
      <c r="M375" s="216" t="s">
        <v>32</v>
      </c>
      <c r="N375" s="217" t="s">
        <v>48</v>
      </c>
      <c r="O375" s="65"/>
      <c r="P375" s="200">
        <f t="shared" si="121"/>
        <v>0</v>
      </c>
      <c r="Q375" s="200">
        <v>0</v>
      </c>
      <c r="R375" s="200">
        <f t="shared" si="122"/>
        <v>0</v>
      </c>
      <c r="S375" s="200">
        <v>0</v>
      </c>
      <c r="T375" s="201">
        <f t="shared" si="123"/>
        <v>0</v>
      </c>
      <c r="U375" s="35"/>
      <c r="V375" s="35"/>
      <c r="W375" s="35"/>
      <c r="X375" s="35"/>
      <c r="Y375" s="35"/>
      <c r="Z375" s="35"/>
      <c r="AA375" s="35"/>
      <c r="AB375" s="35"/>
      <c r="AC375" s="35"/>
      <c r="AD375" s="35"/>
      <c r="AE375" s="35"/>
      <c r="AR375" s="202" t="s">
        <v>217</v>
      </c>
      <c r="AT375" s="202" t="s">
        <v>214</v>
      </c>
      <c r="AU375" s="202" t="s">
        <v>86</v>
      </c>
      <c r="AY375" s="17" t="s">
        <v>142</v>
      </c>
      <c r="BE375" s="203">
        <f t="shared" si="124"/>
        <v>0</v>
      </c>
      <c r="BF375" s="203">
        <f t="shared" si="125"/>
        <v>0</v>
      </c>
      <c r="BG375" s="203">
        <f t="shared" si="126"/>
        <v>0</v>
      </c>
      <c r="BH375" s="203">
        <f t="shared" si="127"/>
        <v>0</v>
      </c>
      <c r="BI375" s="203">
        <f t="shared" si="128"/>
        <v>0</v>
      </c>
      <c r="BJ375" s="17" t="s">
        <v>84</v>
      </c>
      <c r="BK375" s="203">
        <f t="shared" si="129"/>
        <v>0</v>
      </c>
      <c r="BL375" s="17" t="s">
        <v>218</v>
      </c>
      <c r="BM375" s="202" t="s">
        <v>1163</v>
      </c>
    </row>
    <row r="376" spans="1:65" s="2" customFormat="1" ht="24" customHeight="1">
      <c r="A376" s="35"/>
      <c r="B376" s="36"/>
      <c r="C376" s="208" t="s">
        <v>1164</v>
      </c>
      <c r="D376" s="208" t="s">
        <v>214</v>
      </c>
      <c r="E376" s="209" t="s">
        <v>1165</v>
      </c>
      <c r="F376" s="210" t="s">
        <v>1166</v>
      </c>
      <c r="G376" s="211" t="s">
        <v>146</v>
      </c>
      <c r="H376" s="212">
        <v>4</v>
      </c>
      <c r="I376" s="213"/>
      <c r="J376" s="214">
        <f t="shared" si="120"/>
        <v>0</v>
      </c>
      <c r="K376" s="210" t="s">
        <v>147</v>
      </c>
      <c r="L376" s="215"/>
      <c r="M376" s="216" t="s">
        <v>32</v>
      </c>
      <c r="N376" s="217" t="s">
        <v>48</v>
      </c>
      <c r="O376" s="65"/>
      <c r="P376" s="200">
        <f t="shared" si="121"/>
        <v>0</v>
      </c>
      <c r="Q376" s="200">
        <v>0</v>
      </c>
      <c r="R376" s="200">
        <f t="shared" si="122"/>
        <v>0</v>
      </c>
      <c r="S376" s="200">
        <v>0</v>
      </c>
      <c r="T376" s="201">
        <f t="shared" si="123"/>
        <v>0</v>
      </c>
      <c r="U376" s="35"/>
      <c r="V376" s="35"/>
      <c r="W376" s="35"/>
      <c r="X376" s="35"/>
      <c r="Y376" s="35"/>
      <c r="Z376" s="35"/>
      <c r="AA376" s="35"/>
      <c r="AB376" s="35"/>
      <c r="AC376" s="35"/>
      <c r="AD376" s="35"/>
      <c r="AE376" s="35"/>
      <c r="AR376" s="202" t="s">
        <v>217</v>
      </c>
      <c r="AT376" s="202" t="s">
        <v>214</v>
      </c>
      <c r="AU376" s="202" t="s">
        <v>86</v>
      </c>
      <c r="AY376" s="17" t="s">
        <v>142</v>
      </c>
      <c r="BE376" s="203">
        <f t="shared" si="124"/>
        <v>0</v>
      </c>
      <c r="BF376" s="203">
        <f t="shared" si="125"/>
        <v>0</v>
      </c>
      <c r="BG376" s="203">
        <f t="shared" si="126"/>
        <v>0</v>
      </c>
      <c r="BH376" s="203">
        <f t="shared" si="127"/>
        <v>0</v>
      </c>
      <c r="BI376" s="203">
        <f t="shared" si="128"/>
        <v>0</v>
      </c>
      <c r="BJ376" s="17" t="s">
        <v>84</v>
      </c>
      <c r="BK376" s="203">
        <f t="shared" si="129"/>
        <v>0</v>
      </c>
      <c r="BL376" s="17" t="s">
        <v>218</v>
      </c>
      <c r="BM376" s="202" t="s">
        <v>1167</v>
      </c>
    </row>
    <row r="377" spans="1:65" s="2" customFormat="1" ht="19.5">
      <c r="A377" s="35"/>
      <c r="B377" s="36"/>
      <c r="C377" s="37"/>
      <c r="D377" s="204" t="s">
        <v>420</v>
      </c>
      <c r="E377" s="37"/>
      <c r="F377" s="205" t="s">
        <v>1168</v>
      </c>
      <c r="G377" s="37"/>
      <c r="H377" s="37"/>
      <c r="I377" s="116"/>
      <c r="J377" s="37"/>
      <c r="K377" s="37"/>
      <c r="L377" s="40"/>
      <c r="M377" s="206"/>
      <c r="N377" s="207"/>
      <c r="O377" s="65"/>
      <c r="P377" s="65"/>
      <c r="Q377" s="65"/>
      <c r="R377" s="65"/>
      <c r="S377" s="65"/>
      <c r="T377" s="66"/>
      <c r="U377" s="35"/>
      <c r="V377" s="35"/>
      <c r="W377" s="35"/>
      <c r="X377" s="35"/>
      <c r="Y377" s="35"/>
      <c r="Z377" s="35"/>
      <c r="AA377" s="35"/>
      <c r="AB377" s="35"/>
      <c r="AC377" s="35"/>
      <c r="AD377" s="35"/>
      <c r="AE377" s="35"/>
      <c r="AT377" s="17" t="s">
        <v>420</v>
      </c>
      <c r="AU377" s="17" t="s">
        <v>86</v>
      </c>
    </row>
    <row r="378" spans="1:65" s="2" customFormat="1" ht="24" customHeight="1">
      <c r="A378" s="35"/>
      <c r="B378" s="36"/>
      <c r="C378" s="208" t="s">
        <v>1169</v>
      </c>
      <c r="D378" s="208" t="s">
        <v>214</v>
      </c>
      <c r="E378" s="209" t="s">
        <v>1170</v>
      </c>
      <c r="F378" s="210" t="s">
        <v>1171</v>
      </c>
      <c r="G378" s="211" t="s">
        <v>146</v>
      </c>
      <c r="H378" s="212">
        <v>4</v>
      </c>
      <c r="I378" s="213"/>
      <c r="J378" s="214">
        <f t="shared" ref="J378:J394" si="130">ROUND(I378*H378,2)</f>
        <v>0</v>
      </c>
      <c r="K378" s="210" t="s">
        <v>147</v>
      </c>
      <c r="L378" s="215"/>
      <c r="M378" s="216" t="s">
        <v>32</v>
      </c>
      <c r="N378" s="217" t="s">
        <v>48</v>
      </c>
      <c r="O378" s="65"/>
      <c r="P378" s="200">
        <f t="shared" ref="P378:P394" si="131">O378*H378</f>
        <v>0</v>
      </c>
      <c r="Q378" s="200">
        <v>0</v>
      </c>
      <c r="R378" s="200">
        <f t="shared" ref="R378:R394" si="132">Q378*H378</f>
        <v>0</v>
      </c>
      <c r="S378" s="200">
        <v>0</v>
      </c>
      <c r="T378" s="201">
        <f t="shared" ref="T378:T394" si="133">S378*H378</f>
        <v>0</v>
      </c>
      <c r="U378" s="35"/>
      <c r="V378" s="35"/>
      <c r="W378" s="35"/>
      <c r="X378" s="35"/>
      <c r="Y378" s="35"/>
      <c r="Z378" s="35"/>
      <c r="AA378" s="35"/>
      <c r="AB378" s="35"/>
      <c r="AC378" s="35"/>
      <c r="AD378" s="35"/>
      <c r="AE378" s="35"/>
      <c r="AR378" s="202" t="s">
        <v>217</v>
      </c>
      <c r="AT378" s="202" t="s">
        <v>214</v>
      </c>
      <c r="AU378" s="202" t="s">
        <v>86</v>
      </c>
      <c r="AY378" s="17" t="s">
        <v>142</v>
      </c>
      <c r="BE378" s="203">
        <f t="shared" ref="BE378:BE394" si="134">IF(N378="základní",J378,0)</f>
        <v>0</v>
      </c>
      <c r="BF378" s="203">
        <f t="shared" ref="BF378:BF394" si="135">IF(N378="snížená",J378,0)</f>
        <v>0</v>
      </c>
      <c r="BG378" s="203">
        <f t="shared" ref="BG378:BG394" si="136">IF(N378="zákl. přenesená",J378,0)</f>
        <v>0</v>
      </c>
      <c r="BH378" s="203">
        <f t="shared" ref="BH378:BH394" si="137">IF(N378="sníž. přenesená",J378,0)</f>
        <v>0</v>
      </c>
      <c r="BI378" s="203">
        <f t="shared" ref="BI378:BI394" si="138">IF(N378="nulová",J378,0)</f>
        <v>0</v>
      </c>
      <c r="BJ378" s="17" t="s">
        <v>84</v>
      </c>
      <c r="BK378" s="203">
        <f t="shared" ref="BK378:BK394" si="139">ROUND(I378*H378,2)</f>
        <v>0</v>
      </c>
      <c r="BL378" s="17" t="s">
        <v>218</v>
      </c>
      <c r="BM378" s="202" t="s">
        <v>1172</v>
      </c>
    </row>
    <row r="379" spans="1:65" s="2" customFormat="1" ht="24" customHeight="1">
      <c r="A379" s="35"/>
      <c r="B379" s="36"/>
      <c r="C379" s="191" t="s">
        <v>1173</v>
      </c>
      <c r="D379" s="191" t="s">
        <v>143</v>
      </c>
      <c r="E379" s="192" t="s">
        <v>1174</v>
      </c>
      <c r="F379" s="193" t="s">
        <v>1175</v>
      </c>
      <c r="G379" s="194" t="s">
        <v>146</v>
      </c>
      <c r="H379" s="195">
        <v>40</v>
      </c>
      <c r="I379" s="196"/>
      <c r="J379" s="197">
        <f t="shared" si="130"/>
        <v>0</v>
      </c>
      <c r="K379" s="193" t="s">
        <v>147</v>
      </c>
      <c r="L379" s="40"/>
      <c r="M379" s="198" t="s">
        <v>32</v>
      </c>
      <c r="N379" s="199" t="s">
        <v>48</v>
      </c>
      <c r="O379" s="65"/>
      <c r="P379" s="200">
        <f t="shared" si="131"/>
        <v>0</v>
      </c>
      <c r="Q379" s="200">
        <v>0</v>
      </c>
      <c r="R379" s="200">
        <f t="shared" si="132"/>
        <v>0</v>
      </c>
      <c r="S379" s="200">
        <v>0</v>
      </c>
      <c r="T379" s="201">
        <f t="shared" si="133"/>
        <v>0</v>
      </c>
      <c r="U379" s="35"/>
      <c r="V379" s="35"/>
      <c r="W379" s="35"/>
      <c r="X379" s="35"/>
      <c r="Y379" s="35"/>
      <c r="Z379" s="35"/>
      <c r="AA379" s="35"/>
      <c r="AB379" s="35"/>
      <c r="AC379" s="35"/>
      <c r="AD379" s="35"/>
      <c r="AE379" s="35"/>
      <c r="AR379" s="202" t="s">
        <v>634</v>
      </c>
      <c r="AT379" s="202" t="s">
        <v>143</v>
      </c>
      <c r="AU379" s="202" t="s">
        <v>86</v>
      </c>
      <c r="AY379" s="17" t="s">
        <v>142</v>
      </c>
      <c r="BE379" s="203">
        <f t="shared" si="134"/>
        <v>0</v>
      </c>
      <c r="BF379" s="203">
        <f t="shared" si="135"/>
        <v>0</v>
      </c>
      <c r="BG379" s="203">
        <f t="shared" si="136"/>
        <v>0</v>
      </c>
      <c r="BH379" s="203">
        <f t="shared" si="137"/>
        <v>0</v>
      </c>
      <c r="BI379" s="203">
        <f t="shared" si="138"/>
        <v>0</v>
      </c>
      <c r="BJ379" s="17" t="s">
        <v>84</v>
      </c>
      <c r="BK379" s="203">
        <f t="shared" si="139"/>
        <v>0</v>
      </c>
      <c r="BL379" s="17" t="s">
        <v>634</v>
      </c>
      <c r="BM379" s="202" t="s">
        <v>1176</v>
      </c>
    </row>
    <row r="380" spans="1:65" s="2" customFormat="1" ht="48" customHeight="1">
      <c r="A380" s="35"/>
      <c r="B380" s="36"/>
      <c r="C380" s="191" t="s">
        <v>1177</v>
      </c>
      <c r="D380" s="191" t="s">
        <v>143</v>
      </c>
      <c r="E380" s="192" t="s">
        <v>1178</v>
      </c>
      <c r="F380" s="193" t="s">
        <v>1179</v>
      </c>
      <c r="G380" s="194" t="s">
        <v>275</v>
      </c>
      <c r="H380" s="195">
        <v>2250</v>
      </c>
      <c r="I380" s="196"/>
      <c r="J380" s="197">
        <f t="shared" si="130"/>
        <v>0</v>
      </c>
      <c r="K380" s="193" t="s">
        <v>147</v>
      </c>
      <c r="L380" s="40"/>
      <c r="M380" s="198" t="s">
        <v>32</v>
      </c>
      <c r="N380" s="199" t="s">
        <v>48</v>
      </c>
      <c r="O380" s="65"/>
      <c r="P380" s="200">
        <f t="shared" si="131"/>
        <v>0</v>
      </c>
      <c r="Q380" s="200">
        <v>0</v>
      </c>
      <c r="R380" s="200">
        <f t="shared" si="132"/>
        <v>0</v>
      </c>
      <c r="S380" s="200">
        <v>0</v>
      </c>
      <c r="T380" s="201">
        <f t="shared" si="133"/>
        <v>0</v>
      </c>
      <c r="U380" s="35"/>
      <c r="V380" s="35"/>
      <c r="W380" s="35"/>
      <c r="X380" s="35"/>
      <c r="Y380" s="35"/>
      <c r="Z380" s="35"/>
      <c r="AA380" s="35"/>
      <c r="AB380" s="35"/>
      <c r="AC380" s="35"/>
      <c r="AD380" s="35"/>
      <c r="AE380" s="35"/>
      <c r="AR380" s="202" t="s">
        <v>158</v>
      </c>
      <c r="AT380" s="202" t="s">
        <v>143</v>
      </c>
      <c r="AU380" s="202" t="s">
        <v>86</v>
      </c>
      <c r="AY380" s="17" t="s">
        <v>142</v>
      </c>
      <c r="BE380" s="203">
        <f t="shared" si="134"/>
        <v>0</v>
      </c>
      <c r="BF380" s="203">
        <f t="shared" si="135"/>
        <v>0</v>
      </c>
      <c r="BG380" s="203">
        <f t="shared" si="136"/>
        <v>0</v>
      </c>
      <c r="BH380" s="203">
        <f t="shared" si="137"/>
        <v>0</v>
      </c>
      <c r="BI380" s="203">
        <f t="shared" si="138"/>
        <v>0</v>
      </c>
      <c r="BJ380" s="17" t="s">
        <v>84</v>
      </c>
      <c r="BK380" s="203">
        <f t="shared" si="139"/>
        <v>0</v>
      </c>
      <c r="BL380" s="17" t="s">
        <v>158</v>
      </c>
      <c r="BM380" s="202" t="s">
        <v>1180</v>
      </c>
    </row>
    <row r="381" spans="1:65" s="2" customFormat="1" ht="48" customHeight="1">
      <c r="A381" s="35"/>
      <c r="B381" s="36"/>
      <c r="C381" s="191" t="s">
        <v>1181</v>
      </c>
      <c r="D381" s="191" t="s">
        <v>143</v>
      </c>
      <c r="E381" s="192" t="s">
        <v>1182</v>
      </c>
      <c r="F381" s="193" t="s">
        <v>1183</v>
      </c>
      <c r="G381" s="194" t="s">
        <v>275</v>
      </c>
      <c r="H381" s="195">
        <v>480</v>
      </c>
      <c r="I381" s="196"/>
      <c r="J381" s="197">
        <f t="shared" si="130"/>
        <v>0</v>
      </c>
      <c r="K381" s="193" t="s">
        <v>147</v>
      </c>
      <c r="L381" s="40"/>
      <c r="M381" s="198" t="s">
        <v>32</v>
      </c>
      <c r="N381" s="199" t="s">
        <v>48</v>
      </c>
      <c r="O381" s="65"/>
      <c r="P381" s="200">
        <f t="shared" si="131"/>
        <v>0</v>
      </c>
      <c r="Q381" s="200">
        <v>0</v>
      </c>
      <c r="R381" s="200">
        <f t="shared" si="132"/>
        <v>0</v>
      </c>
      <c r="S381" s="200">
        <v>0</v>
      </c>
      <c r="T381" s="201">
        <f t="shared" si="133"/>
        <v>0</v>
      </c>
      <c r="U381" s="35"/>
      <c r="V381" s="35"/>
      <c r="W381" s="35"/>
      <c r="X381" s="35"/>
      <c r="Y381" s="35"/>
      <c r="Z381" s="35"/>
      <c r="AA381" s="35"/>
      <c r="AB381" s="35"/>
      <c r="AC381" s="35"/>
      <c r="AD381" s="35"/>
      <c r="AE381" s="35"/>
      <c r="AR381" s="202" t="s">
        <v>158</v>
      </c>
      <c r="AT381" s="202" t="s">
        <v>143</v>
      </c>
      <c r="AU381" s="202" t="s">
        <v>86</v>
      </c>
      <c r="AY381" s="17" t="s">
        <v>142</v>
      </c>
      <c r="BE381" s="203">
        <f t="shared" si="134"/>
        <v>0</v>
      </c>
      <c r="BF381" s="203">
        <f t="shared" si="135"/>
        <v>0</v>
      </c>
      <c r="BG381" s="203">
        <f t="shared" si="136"/>
        <v>0</v>
      </c>
      <c r="BH381" s="203">
        <f t="shared" si="137"/>
        <v>0</v>
      </c>
      <c r="BI381" s="203">
        <f t="shared" si="138"/>
        <v>0</v>
      </c>
      <c r="BJ381" s="17" t="s">
        <v>84</v>
      </c>
      <c r="BK381" s="203">
        <f t="shared" si="139"/>
        <v>0</v>
      </c>
      <c r="BL381" s="17" t="s">
        <v>158</v>
      </c>
      <c r="BM381" s="202" t="s">
        <v>1184</v>
      </c>
    </row>
    <row r="382" spans="1:65" s="2" customFormat="1" ht="36" customHeight="1">
      <c r="A382" s="35"/>
      <c r="B382" s="36"/>
      <c r="C382" s="191" t="s">
        <v>1185</v>
      </c>
      <c r="D382" s="191" t="s">
        <v>143</v>
      </c>
      <c r="E382" s="192" t="s">
        <v>1186</v>
      </c>
      <c r="F382" s="193" t="s">
        <v>1187</v>
      </c>
      <c r="G382" s="194" t="s">
        <v>146</v>
      </c>
      <c r="H382" s="195">
        <v>33</v>
      </c>
      <c r="I382" s="196"/>
      <c r="J382" s="197">
        <f t="shared" si="130"/>
        <v>0</v>
      </c>
      <c r="K382" s="193" t="s">
        <v>147</v>
      </c>
      <c r="L382" s="40"/>
      <c r="M382" s="198" t="s">
        <v>32</v>
      </c>
      <c r="N382" s="199" t="s">
        <v>48</v>
      </c>
      <c r="O382" s="65"/>
      <c r="P382" s="200">
        <f t="shared" si="131"/>
        <v>0</v>
      </c>
      <c r="Q382" s="200">
        <v>0</v>
      </c>
      <c r="R382" s="200">
        <f t="shared" si="132"/>
        <v>0</v>
      </c>
      <c r="S382" s="200">
        <v>0</v>
      </c>
      <c r="T382" s="201">
        <f t="shared" si="133"/>
        <v>0</v>
      </c>
      <c r="U382" s="35"/>
      <c r="V382" s="35"/>
      <c r="W382" s="35"/>
      <c r="X382" s="35"/>
      <c r="Y382" s="35"/>
      <c r="Z382" s="35"/>
      <c r="AA382" s="35"/>
      <c r="AB382" s="35"/>
      <c r="AC382" s="35"/>
      <c r="AD382" s="35"/>
      <c r="AE382" s="35"/>
      <c r="AR382" s="202" t="s">
        <v>158</v>
      </c>
      <c r="AT382" s="202" t="s">
        <v>143</v>
      </c>
      <c r="AU382" s="202" t="s">
        <v>86</v>
      </c>
      <c r="AY382" s="17" t="s">
        <v>142</v>
      </c>
      <c r="BE382" s="203">
        <f t="shared" si="134"/>
        <v>0</v>
      </c>
      <c r="BF382" s="203">
        <f t="shared" si="135"/>
        <v>0</v>
      </c>
      <c r="BG382" s="203">
        <f t="shared" si="136"/>
        <v>0</v>
      </c>
      <c r="BH382" s="203">
        <f t="shared" si="137"/>
        <v>0</v>
      </c>
      <c r="BI382" s="203">
        <f t="shared" si="138"/>
        <v>0</v>
      </c>
      <c r="BJ382" s="17" t="s">
        <v>84</v>
      </c>
      <c r="BK382" s="203">
        <f t="shared" si="139"/>
        <v>0</v>
      </c>
      <c r="BL382" s="17" t="s">
        <v>158</v>
      </c>
      <c r="BM382" s="202" t="s">
        <v>1188</v>
      </c>
    </row>
    <row r="383" spans="1:65" s="2" customFormat="1" ht="48" customHeight="1">
      <c r="A383" s="35"/>
      <c r="B383" s="36"/>
      <c r="C383" s="191" t="s">
        <v>1189</v>
      </c>
      <c r="D383" s="191" t="s">
        <v>143</v>
      </c>
      <c r="E383" s="192" t="s">
        <v>1190</v>
      </c>
      <c r="F383" s="193" t="s">
        <v>1191</v>
      </c>
      <c r="G383" s="194" t="s">
        <v>146</v>
      </c>
      <c r="H383" s="195">
        <v>39</v>
      </c>
      <c r="I383" s="196"/>
      <c r="J383" s="197">
        <f t="shared" si="130"/>
        <v>0</v>
      </c>
      <c r="K383" s="193" t="s">
        <v>147</v>
      </c>
      <c r="L383" s="40"/>
      <c r="M383" s="198" t="s">
        <v>32</v>
      </c>
      <c r="N383" s="199" t="s">
        <v>48</v>
      </c>
      <c r="O383" s="65"/>
      <c r="P383" s="200">
        <f t="shared" si="131"/>
        <v>0</v>
      </c>
      <c r="Q383" s="200">
        <v>0</v>
      </c>
      <c r="R383" s="200">
        <f t="shared" si="132"/>
        <v>0</v>
      </c>
      <c r="S383" s="200">
        <v>0</v>
      </c>
      <c r="T383" s="201">
        <f t="shared" si="133"/>
        <v>0</v>
      </c>
      <c r="U383" s="35"/>
      <c r="V383" s="35"/>
      <c r="W383" s="35"/>
      <c r="X383" s="35"/>
      <c r="Y383" s="35"/>
      <c r="Z383" s="35"/>
      <c r="AA383" s="35"/>
      <c r="AB383" s="35"/>
      <c r="AC383" s="35"/>
      <c r="AD383" s="35"/>
      <c r="AE383" s="35"/>
      <c r="AR383" s="202" t="s">
        <v>634</v>
      </c>
      <c r="AT383" s="202" t="s">
        <v>143</v>
      </c>
      <c r="AU383" s="202" t="s">
        <v>86</v>
      </c>
      <c r="AY383" s="17" t="s">
        <v>142</v>
      </c>
      <c r="BE383" s="203">
        <f t="shared" si="134"/>
        <v>0</v>
      </c>
      <c r="BF383" s="203">
        <f t="shared" si="135"/>
        <v>0</v>
      </c>
      <c r="BG383" s="203">
        <f t="shared" si="136"/>
        <v>0</v>
      </c>
      <c r="BH383" s="203">
        <f t="shared" si="137"/>
        <v>0</v>
      </c>
      <c r="BI383" s="203">
        <f t="shared" si="138"/>
        <v>0</v>
      </c>
      <c r="BJ383" s="17" t="s">
        <v>84</v>
      </c>
      <c r="BK383" s="203">
        <f t="shared" si="139"/>
        <v>0</v>
      </c>
      <c r="BL383" s="17" t="s">
        <v>634</v>
      </c>
      <c r="BM383" s="202" t="s">
        <v>1192</v>
      </c>
    </row>
    <row r="384" spans="1:65" s="2" customFormat="1" ht="48" customHeight="1">
      <c r="A384" s="35"/>
      <c r="B384" s="36"/>
      <c r="C384" s="191" t="s">
        <v>1193</v>
      </c>
      <c r="D384" s="191" t="s">
        <v>143</v>
      </c>
      <c r="E384" s="192" t="s">
        <v>1194</v>
      </c>
      <c r="F384" s="193" t="s">
        <v>1195</v>
      </c>
      <c r="G384" s="194" t="s">
        <v>146</v>
      </c>
      <c r="H384" s="195">
        <v>6</v>
      </c>
      <c r="I384" s="196"/>
      <c r="J384" s="197">
        <f t="shared" si="130"/>
        <v>0</v>
      </c>
      <c r="K384" s="193" t="s">
        <v>147</v>
      </c>
      <c r="L384" s="40"/>
      <c r="M384" s="198" t="s">
        <v>32</v>
      </c>
      <c r="N384" s="199" t="s">
        <v>48</v>
      </c>
      <c r="O384" s="65"/>
      <c r="P384" s="200">
        <f t="shared" si="131"/>
        <v>0</v>
      </c>
      <c r="Q384" s="200">
        <v>0</v>
      </c>
      <c r="R384" s="200">
        <f t="shared" si="132"/>
        <v>0</v>
      </c>
      <c r="S384" s="200">
        <v>0</v>
      </c>
      <c r="T384" s="201">
        <f t="shared" si="133"/>
        <v>0</v>
      </c>
      <c r="U384" s="35"/>
      <c r="V384" s="35"/>
      <c r="W384" s="35"/>
      <c r="X384" s="35"/>
      <c r="Y384" s="35"/>
      <c r="Z384" s="35"/>
      <c r="AA384" s="35"/>
      <c r="AB384" s="35"/>
      <c r="AC384" s="35"/>
      <c r="AD384" s="35"/>
      <c r="AE384" s="35"/>
      <c r="AR384" s="202" t="s">
        <v>634</v>
      </c>
      <c r="AT384" s="202" t="s">
        <v>143</v>
      </c>
      <c r="AU384" s="202" t="s">
        <v>86</v>
      </c>
      <c r="AY384" s="17" t="s">
        <v>142</v>
      </c>
      <c r="BE384" s="203">
        <f t="shared" si="134"/>
        <v>0</v>
      </c>
      <c r="BF384" s="203">
        <f t="shared" si="135"/>
        <v>0</v>
      </c>
      <c r="BG384" s="203">
        <f t="shared" si="136"/>
        <v>0</v>
      </c>
      <c r="BH384" s="203">
        <f t="shared" si="137"/>
        <v>0</v>
      </c>
      <c r="BI384" s="203">
        <f t="shared" si="138"/>
        <v>0</v>
      </c>
      <c r="BJ384" s="17" t="s">
        <v>84</v>
      </c>
      <c r="BK384" s="203">
        <f t="shared" si="139"/>
        <v>0</v>
      </c>
      <c r="BL384" s="17" t="s">
        <v>634</v>
      </c>
      <c r="BM384" s="202" t="s">
        <v>1196</v>
      </c>
    </row>
    <row r="385" spans="1:65" s="2" customFormat="1" ht="24" customHeight="1">
      <c r="A385" s="35"/>
      <c r="B385" s="36"/>
      <c r="C385" s="208" t="s">
        <v>1197</v>
      </c>
      <c r="D385" s="208" t="s">
        <v>214</v>
      </c>
      <c r="E385" s="209" t="s">
        <v>1198</v>
      </c>
      <c r="F385" s="210" t="s">
        <v>697</v>
      </c>
      <c r="G385" s="211" t="s">
        <v>275</v>
      </c>
      <c r="H385" s="212">
        <v>300</v>
      </c>
      <c r="I385" s="213"/>
      <c r="J385" s="214">
        <f t="shared" si="130"/>
        <v>0</v>
      </c>
      <c r="K385" s="210" t="s">
        <v>147</v>
      </c>
      <c r="L385" s="215"/>
      <c r="M385" s="216" t="s">
        <v>32</v>
      </c>
      <c r="N385" s="217" t="s">
        <v>48</v>
      </c>
      <c r="O385" s="65"/>
      <c r="P385" s="200">
        <f t="shared" si="131"/>
        <v>0</v>
      </c>
      <c r="Q385" s="200">
        <v>0</v>
      </c>
      <c r="R385" s="200">
        <f t="shared" si="132"/>
        <v>0</v>
      </c>
      <c r="S385" s="200">
        <v>0</v>
      </c>
      <c r="T385" s="201">
        <f t="shared" si="133"/>
        <v>0</v>
      </c>
      <c r="U385" s="35"/>
      <c r="V385" s="35"/>
      <c r="W385" s="35"/>
      <c r="X385" s="35"/>
      <c r="Y385" s="35"/>
      <c r="Z385" s="35"/>
      <c r="AA385" s="35"/>
      <c r="AB385" s="35"/>
      <c r="AC385" s="35"/>
      <c r="AD385" s="35"/>
      <c r="AE385" s="35"/>
      <c r="AR385" s="202" t="s">
        <v>217</v>
      </c>
      <c r="AT385" s="202" t="s">
        <v>214</v>
      </c>
      <c r="AU385" s="202" t="s">
        <v>86</v>
      </c>
      <c r="AY385" s="17" t="s">
        <v>142</v>
      </c>
      <c r="BE385" s="203">
        <f t="shared" si="134"/>
        <v>0</v>
      </c>
      <c r="BF385" s="203">
        <f t="shared" si="135"/>
        <v>0</v>
      </c>
      <c r="BG385" s="203">
        <f t="shared" si="136"/>
        <v>0</v>
      </c>
      <c r="BH385" s="203">
        <f t="shared" si="137"/>
        <v>0</v>
      </c>
      <c r="BI385" s="203">
        <f t="shared" si="138"/>
        <v>0</v>
      </c>
      <c r="BJ385" s="17" t="s">
        <v>84</v>
      </c>
      <c r="BK385" s="203">
        <f t="shared" si="139"/>
        <v>0</v>
      </c>
      <c r="BL385" s="17" t="s">
        <v>218</v>
      </c>
      <c r="BM385" s="202" t="s">
        <v>1199</v>
      </c>
    </row>
    <row r="386" spans="1:65" s="2" customFormat="1" ht="24" customHeight="1">
      <c r="A386" s="35"/>
      <c r="B386" s="36"/>
      <c r="C386" s="208" t="s">
        <v>1200</v>
      </c>
      <c r="D386" s="208" t="s">
        <v>214</v>
      </c>
      <c r="E386" s="209" t="s">
        <v>1201</v>
      </c>
      <c r="F386" s="210" t="s">
        <v>1202</v>
      </c>
      <c r="G386" s="211" t="s">
        <v>146</v>
      </c>
      <c r="H386" s="212">
        <v>20</v>
      </c>
      <c r="I386" s="213"/>
      <c r="J386" s="214">
        <f t="shared" si="130"/>
        <v>0</v>
      </c>
      <c r="K386" s="210" t="s">
        <v>147</v>
      </c>
      <c r="L386" s="215"/>
      <c r="M386" s="216" t="s">
        <v>32</v>
      </c>
      <c r="N386" s="217" t="s">
        <v>48</v>
      </c>
      <c r="O386" s="65"/>
      <c r="P386" s="200">
        <f t="shared" si="131"/>
        <v>0</v>
      </c>
      <c r="Q386" s="200">
        <v>0</v>
      </c>
      <c r="R386" s="200">
        <f t="shared" si="132"/>
        <v>0</v>
      </c>
      <c r="S386" s="200">
        <v>0</v>
      </c>
      <c r="T386" s="201">
        <f t="shared" si="133"/>
        <v>0</v>
      </c>
      <c r="U386" s="35"/>
      <c r="V386" s="35"/>
      <c r="W386" s="35"/>
      <c r="X386" s="35"/>
      <c r="Y386" s="35"/>
      <c r="Z386" s="35"/>
      <c r="AA386" s="35"/>
      <c r="AB386" s="35"/>
      <c r="AC386" s="35"/>
      <c r="AD386" s="35"/>
      <c r="AE386" s="35"/>
      <c r="AR386" s="202" t="s">
        <v>217</v>
      </c>
      <c r="AT386" s="202" t="s">
        <v>214</v>
      </c>
      <c r="AU386" s="202" t="s">
        <v>86</v>
      </c>
      <c r="AY386" s="17" t="s">
        <v>142</v>
      </c>
      <c r="BE386" s="203">
        <f t="shared" si="134"/>
        <v>0</v>
      </c>
      <c r="BF386" s="203">
        <f t="shared" si="135"/>
        <v>0</v>
      </c>
      <c r="BG386" s="203">
        <f t="shared" si="136"/>
        <v>0</v>
      </c>
      <c r="BH386" s="203">
        <f t="shared" si="137"/>
        <v>0</v>
      </c>
      <c r="BI386" s="203">
        <f t="shared" si="138"/>
        <v>0</v>
      </c>
      <c r="BJ386" s="17" t="s">
        <v>84</v>
      </c>
      <c r="BK386" s="203">
        <f t="shared" si="139"/>
        <v>0</v>
      </c>
      <c r="BL386" s="17" t="s">
        <v>218</v>
      </c>
      <c r="BM386" s="202" t="s">
        <v>1203</v>
      </c>
    </row>
    <row r="387" spans="1:65" s="2" customFormat="1" ht="24" customHeight="1">
      <c r="A387" s="35"/>
      <c r="B387" s="36"/>
      <c r="C387" s="208" t="s">
        <v>1204</v>
      </c>
      <c r="D387" s="208" t="s">
        <v>214</v>
      </c>
      <c r="E387" s="209" t="s">
        <v>1205</v>
      </c>
      <c r="F387" s="210" t="s">
        <v>1206</v>
      </c>
      <c r="G387" s="211" t="s">
        <v>146</v>
      </c>
      <c r="H387" s="212">
        <v>2</v>
      </c>
      <c r="I387" s="213"/>
      <c r="J387" s="214">
        <f t="shared" si="130"/>
        <v>0</v>
      </c>
      <c r="K387" s="210" t="s">
        <v>147</v>
      </c>
      <c r="L387" s="215"/>
      <c r="M387" s="216" t="s">
        <v>32</v>
      </c>
      <c r="N387" s="217" t="s">
        <v>48</v>
      </c>
      <c r="O387" s="65"/>
      <c r="P387" s="200">
        <f t="shared" si="131"/>
        <v>0</v>
      </c>
      <c r="Q387" s="200">
        <v>0</v>
      </c>
      <c r="R387" s="200">
        <f t="shared" si="132"/>
        <v>0</v>
      </c>
      <c r="S387" s="200">
        <v>0</v>
      </c>
      <c r="T387" s="201">
        <f t="shared" si="133"/>
        <v>0</v>
      </c>
      <c r="U387" s="35"/>
      <c r="V387" s="35"/>
      <c r="W387" s="35"/>
      <c r="X387" s="35"/>
      <c r="Y387" s="35"/>
      <c r="Z387" s="35"/>
      <c r="AA387" s="35"/>
      <c r="AB387" s="35"/>
      <c r="AC387" s="35"/>
      <c r="AD387" s="35"/>
      <c r="AE387" s="35"/>
      <c r="AR387" s="202" t="s">
        <v>217</v>
      </c>
      <c r="AT387" s="202" t="s">
        <v>214</v>
      </c>
      <c r="AU387" s="202" t="s">
        <v>86</v>
      </c>
      <c r="AY387" s="17" t="s">
        <v>142</v>
      </c>
      <c r="BE387" s="203">
        <f t="shared" si="134"/>
        <v>0</v>
      </c>
      <c r="BF387" s="203">
        <f t="shared" si="135"/>
        <v>0</v>
      </c>
      <c r="BG387" s="203">
        <f t="shared" si="136"/>
        <v>0</v>
      </c>
      <c r="BH387" s="203">
        <f t="shared" si="137"/>
        <v>0</v>
      </c>
      <c r="BI387" s="203">
        <f t="shared" si="138"/>
        <v>0</v>
      </c>
      <c r="BJ387" s="17" t="s">
        <v>84</v>
      </c>
      <c r="BK387" s="203">
        <f t="shared" si="139"/>
        <v>0</v>
      </c>
      <c r="BL387" s="17" t="s">
        <v>218</v>
      </c>
      <c r="BM387" s="202" t="s">
        <v>1207</v>
      </c>
    </row>
    <row r="388" spans="1:65" s="2" customFormat="1" ht="24" customHeight="1">
      <c r="A388" s="35"/>
      <c r="B388" s="36"/>
      <c r="C388" s="191" t="s">
        <v>1208</v>
      </c>
      <c r="D388" s="191" t="s">
        <v>143</v>
      </c>
      <c r="E388" s="192" t="s">
        <v>1209</v>
      </c>
      <c r="F388" s="193" t="s">
        <v>1210</v>
      </c>
      <c r="G388" s="194" t="s">
        <v>146</v>
      </c>
      <c r="H388" s="195">
        <v>3</v>
      </c>
      <c r="I388" s="196"/>
      <c r="J388" s="197">
        <f t="shared" si="130"/>
        <v>0</v>
      </c>
      <c r="K388" s="193" t="s">
        <v>147</v>
      </c>
      <c r="L388" s="40"/>
      <c r="M388" s="198" t="s">
        <v>32</v>
      </c>
      <c r="N388" s="199" t="s">
        <v>48</v>
      </c>
      <c r="O388" s="65"/>
      <c r="P388" s="200">
        <f t="shared" si="131"/>
        <v>0</v>
      </c>
      <c r="Q388" s="200">
        <v>0</v>
      </c>
      <c r="R388" s="200">
        <f t="shared" si="132"/>
        <v>0</v>
      </c>
      <c r="S388" s="200">
        <v>0</v>
      </c>
      <c r="T388" s="201">
        <f t="shared" si="133"/>
        <v>0</v>
      </c>
      <c r="U388" s="35"/>
      <c r="V388" s="35"/>
      <c r="W388" s="35"/>
      <c r="X388" s="35"/>
      <c r="Y388" s="35"/>
      <c r="Z388" s="35"/>
      <c r="AA388" s="35"/>
      <c r="AB388" s="35"/>
      <c r="AC388" s="35"/>
      <c r="AD388" s="35"/>
      <c r="AE388" s="35"/>
      <c r="AR388" s="202" t="s">
        <v>158</v>
      </c>
      <c r="AT388" s="202" t="s">
        <v>143</v>
      </c>
      <c r="AU388" s="202" t="s">
        <v>86</v>
      </c>
      <c r="AY388" s="17" t="s">
        <v>142</v>
      </c>
      <c r="BE388" s="203">
        <f t="shared" si="134"/>
        <v>0</v>
      </c>
      <c r="BF388" s="203">
        <f t="shared" si="135"/>
        <v>0</v>
      </c>
      <c r="BG388" s="203">
        <f t="shared" si="136"/>
        <v>0</v>
      </c>
      <c r="BH388" s="203">
        <f t="shared" si="137"/>
        <v>0</v>
      </c>
      <c r="BI388" s="203">
        <f t="shared" si="138"/>
        <v>0</v>
      </c>
      <c r="BJ388" s="17" t="s">
        <v>84</v>
      </c>
      <c r="BK388" s="203">
        <f t="shared" si="139"/>
        <v>0</v>
      </c>
      <c r="BL388" s="17" t="s">
        <v>158</v>
      </c>
      <c r="BM388" s="202" t="s">
        <v>1211</v>
      </c>
    </row>
    <row r="389" spans="1:65" s="2" customFormat="1" ht="24" customHeight="1">
      <c r="A389" s="35"/>
      <c r="B389" s="36"/>
      <c r="C389" s="191" t="s">
        <v>217</v>
      </c>
      <c r="D389" s="191" t="s">
        <v>143</v>
      </c>
      <c r="E389" s="192" t="s">
        <v>1212</v>
      </c>
      <c r="F389" s="193" t="s">
        <v>1213</v>
      </c>
      <c r="G389" s="194" t="s">
        <v>146</v>
      </c>
      <c r="H389" s="195">
        <v>5</v>
      </c>
      <c r="I389" s="196"/>
      <c r="J389" s="197">
        <f t="shared" si="130"/>
        <v>0</v>
      </c>
      <c r="K389" s="193" t="s">
        <v>147</v>
      </c>
      <c r="L389" s="40"/>
      <c r="M389" s="198" t="s">
        <v>32</v>
      </c>
      <c r="N389" s="199" t="s">
        <v>48</v>
      </c>
      <c r="O389" s="65"/>
      <c r="P389" s="200">
        <f t="shared" si="131"/>
        <v>0</v>
      </c>
      <c r="Q389" s="200">
        <v>0</v>
      </c>
      <c r="R389" s="200">
        <f t="shared" si="132"/>
        <v>0</v>
      </c>
      <c r="S389" s="200">
        <v>0</v>
      </c>
      <c r="T389" s="201">
        <f t="shared" si="133"/>
        <v>0</v>
      </c>
      <c r="U389" s="35"/>
      <c r="V389" s="35"/>
      <c r="W389" s="35"/>
      <c r="X389" s="35"/>
      <c r="Y389" s="35"/>
      <c r="Z389" s="35"/>
      <c r="AA389" s="35"/>
      <c r="AB389" s="35"/>
      <c r="AC389" s="35"/>
      <c r="AD389" s="35"/>
      <c r="AE389" s="35"/>
      <c r="AR389" s="202" t="s">
        <v>158</v>
      </c>
      <c r="AT389" s="202" t="s">
        <v>143</v>
      </c>
      <c r="AU389" s="202" t="s">
        <v>86</v>
      </c>
      <c r="AY389" s="17" t="s">
        <v>142</v>
      </c>
      <c r="BE389" s="203">
        <f t="shared" si="134"/>
        <v>0</v>
      </c>
      <c r="BF389" s="203">
        <f t="shared" si="135"/>
        <v>0</v>
      </c>
      <c r="BG389" s="203">
        <f t="shared" si="136"/>
        <v>0</v>
      </c>
      <c r="BH389" s="203">
        <f t="shared" si="137"/>
        <v>0</v>
      </c>
      <c r="BI389" s="203">
        <f t="shared" si="138"/>
        <v>0</v>
      </c>
      <c r="BJ389" s="17" t="s">
        <v>84</v>
      </c>
      <c r="BK389" s="203">
        <f t="shared" si="139"/>
        <v>0</v>
      </c>
      <c r="BL389" s="17" t="s">
        <v>158</v>
      </c>
      <c r="BM389" s="202" t="s">
        <v>1214</v>
      </c>
    </row>
    <row r="390" spans="1:65" s="2" customFormat="1" ht="24" customHeight="1">
      <c r="A390" s="35"/>
      <c r="B390" s="36"/>
      <c r="C390" s="191" t="s">
        <v>1215</v>
      </c>
      <c r="D390" s="191" t="s">
        <v>143</v>
      </c>
      <c r="E390" s="192" t="s">
        <v>1216</v>
      </c>
      <c r="F390" s="193" t="s">
        <v>1217</v>
      </c>
      <c r="G390" s="194" t="s">
        <v>146</v>
      </c>
      <c r="H390" s="195">
        <v>67</v>
      </c>
      <c r="I390" s="196"/>
      <c r="J390" s="197">
        <f t="shared" si="130"/>
        <v>0</v>
      </c>
      <c r="K390" s="193" t="s">
        <v>147</v>
      </c>
      <c r="L390" s="40"/>
      <c r="M390" s="198" t="s">
        <v>32</v>
      </c>
      <c r="N390" s="199" t="s">
        <v>48</v>
      </c>
      <c r="O390" s="65"/>
      <c r="P390" s="200">
        <f t="shared" si="131"/>
        <v>0</v>
      </c>
      <c r="Q390" s="200">
        <v>0</v>
      </c>
      <c r="R390" s="200">
        <f t="shared" si="132"/>
        <v>0</v>
      </c>
      <c r="S390" s="200">
        <v>0</v>
      </c>
      <c r="T390" s="201">
        <f t="shared" si="133"/>
        <v>0</v>
      </c>
      <c r="U390" s="35"/>
      <c r="V390" s="35"/>
      <c r="W390" s="35"/>
      <c r="X390" s="35"/>
      <c r="Y390" s="35"/>
      <c r="Z390" s="35"/>
      <c r="AA390" s="35"/>
      <c r="AB390" s="35"/>
      <c r="AC390" s="35"/>
      <c r="AD390" s="35"/>
      <c r="AE390" s="35"/>
      <c r="AR390" s="202" t="s">
        <v>158</v>
      </c>
      <c r="AT390" s="202" t="s">
        <v>143</v>
      </c>
      <c r="AU390" s="202" t="s">
        <v>86</v>
      </c>
      <c r="AY390" s="17" t="s">
        <v>142</v>
      </c>
      <c r="BE390" s="203">
        <f t="shared" si="134"/>
        <v>0</v>
      </c>
      <c r="BF390" s="203">
        <f t="shared" si="135"/>
        <v>0</v>
      </c>
      <c r="BG390" s="203">
        <f t="shared" si="136"/>
        <v>0</v>
      </c>
      <c r="BH390" s="203">
        <f t="shared" si="137"/>
        <v>0</v>
      </c>
      <c r="BI390" s="203">
        <f t="shared" si="138"/>
        <v>0</v>
      </c>
      <c r="BJ390" s="17" t="s">
        <v>84</v>
      </c>
      <c r="BK390" s="203">
        <f t="shared" si="139"/>
        <v>0</v>
      </c>
      <c r="BL390" s="17" t="s">
        <v>158</v>
      </c>
      <c r="BM390" s="202" t="s">
        <v>1218</v>
      </c>
    </row>
    <row r="391" spans="1:65" s="2" customFormat="1" ht="24" customHeight="1">
      <c r="A391" s="35"/>
      <c r="B391" s="36"/>
      <c r="C391" s="208" t="s">
        <v>1219</v>
      </c>
      <c r="D391" s="208" t="s">
        <v>214</v>
      </c>
      <c r="E391" s="209" t="s">
        <v>1220</v>
      </c>
      <c r="F391" s="210" t="s">
        <v>1221</v>
      </c>
      <c r="G391" s="211" t="s">
        <v>146</v>
      </c>
      <c r="H391" s="212">
        <v>48</v>
      </c>
      <c r="I391" s="213"/>
      <c r="J391" s="214">
        <f t="shared" si="130"/>
        <v>0</v>
      </c>
      <c r="K391" s="210" t="s">
        <v>147</v>
      </c>
      <c r="L391" s="215"/>
      <c r="M391" s="216" t="s">
        <v>32</v>
      </c>
      <c r="N391" s="217" t="s">
        <v>48</v>
      </c>
      <c r="O391" s="65"/>
      <c r="P391" s="200">
        <f t="shared" si="131"/>
        <v>0</v>
      </c>
      <c r="Q391" s="200">
        <v>0</v>
      </c>
      <c r="R391" s="200">
        <f t="shared" si="132"/>
        <v>0</v>
      </c>
      <c r="S391" s="200">
        <v>0</v>
      </c>
      <c r="T391" s="201">
        <f t="shared" si="133"/>
        <v>0</v>
      </c>
      <c r="U391" s="35"/>
      <c r="V391" s="35"/>
      <c r="W391" s="35"/>
      <c r="X391" s="35"/>
      <c r="Y391" s="35"/>
      <c r="Z391" s="35"/>
      <c r="AA391" s="35"/>
      <c r="AB391" s="35"/>
      <c r="AC391" s="35"/>
      <c r="AD391" s="35"/>
      <c r="AE391" s="35"/>
      <c r="AR391" s="202" t="s">
        <v>217</v>
      </c>
      <c r="AT391" s="202" t="s">
        <v>214</v>
      </c>
      <c r="AU391" s="202" t="s">
        <v>86</v>
      </c>
      <c r="AY391" s="17" t="s">
        <v>142</v>
      </c>
      <c r="BE391" s="203">
        <f t="shared" si="134"/>
        <v>0</v>
      </c>
      <c r="BF391" s="203">
        <f t="shared" si="135"/>
        <v>0</v>
      </c>
      <c r="BG391" s="203">
        <f t="shared" si="136"/>
        <v>0</v>
      </c>
      <c r="BH391" s="203">
        <f t="shared" si="137"/>
        <v>0</v>
      </c>
      <c r="BI391" s="203">
        <f t="shared" si="138"/>
        <v>0</v>
      </c>
      <c r="BJ391" s="17" t="s">
        <v>84</v>
      </c>
      <c r="BK391" s="203">
        <f t="shared" si="139"/>
        <v>0</v>
      </c>
      <c r="BL391" s="17" t="s">
        <v>218</v>
      </c>
      <c r="BM391" s="202" t="s">
        <v>1222</v>
      </c>
    </row>
    <row r="392" spans="1:65" s="2" customFormat="1" ht="24" customHeight="1">
      <c r="A392" s="35"/>
      <c r="B392" s="36"/>
      <c r="C392" s="208" t="s">
        <v>1223</v>
      </c>
      <c r="D392" s="208" t="s">
        <v>214</v>
      </c>
      <c r="E392" s="209" t="s">
        <v>1224</v>
      </c>
      <c r="F392" s="210" t="s">
        <v>1225</v>
      </c>
      <c r="G392" s="211" t="s">
        <v>146</v>
      </c>
      <c r="H392" s="212">
        <v>2</v>
      </c>
      <c r="I392" s="213"/>
      <c r="J392" s="214">
        <f t="shared" si="130"/>
        <v>0</v>
      </c>
      <c r="K392" s="210" t="s">
        <v>147</v>
      </c>
      <c r="L392" s="215"/>
      <c r="M392" s="216" t="s">
        <v>32</v>
      </c>
      <c r="N392" s="217" t="s">
        <v>48</v>
      </c>
      <c r="O392" s="65"/>
      <c r="P392" s="200">
        <f t="shared" si="131"/>
        <v>0</v>
      </c>
      <c r="Q392" s="200">
        <v>0</v>
      </c>
      <c r="R392" s="200">
        <f t="shared" si="132"/>
        <v>0</v>
      </c>
      <c r="S392" s="200">
        <v>0</v>
      </c>
      <c r="T392" s="201">
        <f t="shared" si="133"/>
        <v>0</v>
      </c>
      <c r="U392" s="35"/>
      <c r="V392" s="35"/>
      <c r="W392" s="35"/>
      <c r="X392" s="35"/>
      <c r="Y392" s="35"/>
      <c r="Z392" s="35"/>
      <c r="AA392" s="35"/>
      <c r="AB392" s="35"/>
      <c r="AC392" s="35"/>
      <c r="AD392" s="35"/>
      <c r="AE392" s="35"/>
      <c r="AR392" s="202" t="s">
        <v>230</v>
      </c>
      <c r="AT392" s="202" t="s">
        <v>214</v>
      </c>
      <c r="AU392" s="202" t="s">
        <v>86</v>
      </c>
      <c r="AY392" s="17" t="s">
        <v>142</v>
      </c>
      <c r="BE392" s="203">
        <f t="shared" si="134"/>
        <v>0</v>
      </c>
      <c r="BF392" s="203">
        <f t="shared" si="135"/>
        <v>0</v>
      </c>
      <c r="BG392" s="203">
        <f t="shared" si="136"/>
        <v>0</v>
      </c>
      <c r="BH392" s="203">
        <f t="shared" si="137"/>
        <v>0</v>
      </c>
      <c r="BI392" s="203">
        <f t="shared" si="138"/>
        <v>0</v>
      </c>
      <c r="BJ392" s="17" t="s">
        <v>84</v>
      </c>
      <c r="BK392" s="203">
        <f t="shared" si="139"/>
        <v>0</v>
      </c>
      <c r="BL392" s="17" t="s">
        <v>230</v>
      </c>
      <c r="BM392" s="202" t="s">
        <v>1226</v>
      </c>
    </row>
    <row r="393" spans="1:65" s="2" customFormat="1" ht="24" customHeight="1">
      <c r="A393" s="35"/>
      <c r="B393" s="36"/>
      <c r="C393" s="208" t="s">
        <v>1227</v>
      </c>
      <c r="D393" s="208" t="s">
        <v>214</v>
      </c>
      <c r="E393" s="209" t="s">
        <v>1228</v>
      </c>
      <c r="F393" s="210" t="s">
        <v>1229</v>
      </c>
      <c r="G393" s="211" t="s">
        <v>146</v>
      </c>
      <c r="H393" s="212">
        <v>10</v>
      </c>
      <c r="I393" s="213"/>
      <c r="J393" s="214">
        <f t="shared" si="130"/>
        <v>0</v>
      </c>
      <c r="K393" s="210" t="s">
        <v>147</v>
      </c>
      <c r="L393" s="215"/>
      <c r="M393" s="216" t="s">
        <v>32</v>
      </c>
      <c r="N393" s="217" t="s">
        <v>48</v>
      </c>
      <c r="O393" s="65"/>
      <c r="P393" s="200">
        <f t="shared" si="131"/>
        <v>0</v>
      </c>
      <c r="Q393" s="200">
        <v>0</v>
      </c>
      <c r="R393" s="200">
        <f t="shared" si="132"/>
        <v>0</v>
      </c>
      <c r="S393" s="200">
        <v>0</v>
      </c>
      <c r="T393" s="201">
        <f t="shared" si="133"/>
        <v>0</v>
      </c>
      <c r="U393" s="35"/>
      <c r="V393" s="35"/>
      <c r="W393" s="35"/>
      <c r="X393" s="35"/>
      <c r="Y393" s="35"/>
      <c r="Z393" s="35"/>
      <c r="AA393" s="35"/>
      <c r="AB393" s="35"/>
      <c r="AC393" s="35"/>
      <c r="AD393" s="35"/>
      <c r="AE393" s="35"/>
      <c r="AR393" s="202" t="s">
        <v>217</v>
      </c>
      <c r="AT393" s="202" t="s">
        <v>214</v>
      </c>
      <c r="AU393" s="202" t="s">
        <v>86</v>
      </c>
      <c r="AY393" s="17" t="s">
        <v>142</v>
      </c>
      <c r="BE393" s="203">
        <f t="shared" si="134"/>
        <v>0</v>
      </c>
      <c r="BF393" s="203">
        <f t="shared" si="135"/>
        <v>0</v>
      </c>
      <c r="BG393" s="203">
        <f t="shared" si="136"/>
        <v>0</v>
      </c>
      <c r="BH393" s="203">
        <f t="shared" si="137"/>
        <v>0</v>
      </c>
      <c r="BI393" s="203">
        <f t="shared" si="138"/>
        <v>0</v>
      </c>
      <c r="BJ393" s="17" t="s">
        <v>84</v>
      </c>
      <c r="BK393" s="203">
        <f t="shared" si="139"/>
        <v>0</v>
      </c>
      <c r="BL393" s="17" t="s">
        <v>218</v>
      </c>
      <c r="BM393" s="202" t="s">
        <v>1230</v>
      </c>
    </row>
    <row r="394" spans="1:65" s="2" customFormat="1" ht="24" customHeight="1">
      <c r="A394" s="35"/>
      <c r="B394" s="36"/>
      <c r="C394" s="208" t="s">
        <v>1231</v>
      </c>
      <c r="D394" s="208" t="s">
        <v>214</v>
      </c>
      <c r="E394" s="209" t="s">
        <v>1232</v>
      </c>
      <c r="F394" s="210" t="s">
        <v>1233</v>
      </c>
      <c r="G394" s="211" t="s">
        <v>146</v>
      </c>
      <c r="H394" s="212">
        <v>1</v>
      </c>
      <c r="I394" s="213"/>
      <c r="J394" s="214">
        <f t="shared" si="130"/>
        <v>0</v>
      </c>
      <c r="K394" s="210" t="s">
        <v>147</v>
      </c>
      <c r="L394" s="215"/>
      <c r="M394" s="216" t="s">
        <v>32</v>
      </c>
      <c r="N394" s="217" t="s">
        <v>48</v>
      </c>
      <c r="O394" s="65"/>
      <c r="P394" s="200">
        <f t="shared" si="131"/>
        <v>0</v>
      </c>
      <c r="Q394" s="200">
        <v>0</v>
      </c>
      <c r="R394" s="200">
        <f t="shared" si="132"/>
        <v>0</v>
      </c>
      <c r="S394" s="200">
        <v>0</v>
      </c>
      <c r="T394" s="201">
        <f t="shared" si="133"/>
        <v>0</v>
      </c>
      <c r="U394" s="35"/>
      <c r="V394" s="35"/>
      <c r="W394" s="35"/>
      <c r="X394" s="35"/>
      <c r="Y394" s="35"/>
      <c r="Z394" s="35"/>
      <c r="AA394" s="35"/>
      <c r="AB394" s="35"/>
      <c r="AC394" s="35"/>
      <c r="AD394" s="35"/>
      <c r="AE394" s="35"/>
      <c r="AR394" s="202" t="s">
        <v>230</v>
      </c>
      <c r="AT394" s="202" t="s">
        <v>214</v>
      </c>
      <c r="AU394" s="202" t="s">
        <v>86</v>
      </c>
      <c r="AY394" s="17" t="s">
        <v>142</v>
      </c>
      <c r="BE394" s="203">
        <f t="shared" si="134"/>
        <v>0</v>
      </c>
      <c r="BF394" s="203">
        <f t="shared" si="135"/>
        <v>0</v>
      </c>
      <c r="BG394" s="203">
        <f t="shared" si="136"/>
        <v>0</v>
      </c>
      <c r="BH394" s="203">
        <f t="shared" si="137"/>
        <v>0</v>
      </c>
      <c r="BI394" s="203">
        <f t="shared" si="138"/>
        <v>0</v>
      </c>
      <c r="BJ394" s="17" t="s">
        <v>84</v>
      </c>
      <c r="BK394" s="203">
        <f t="shared" si="139"/>
        <v>0</v>
      </c>
      <c r="BL394" s="17" t="s">
        <v>230</v>
      </c>
      <c r="BM394" s="202" t="s">
        <v>1234</v>
      </c>
    </row>
    <row r="395" spans="1:65" s="12" customFormat="1" ht="25.9" customHeight="1">
      <c r="B395" s="177"/>
      <c r="C395" s="178"/>
      <c r="D395" s="179" t="s">
        <v>76</v>
      </c>
      <c r="E395" s="180" t="s">
        <v>1235</v>
      </c>
      <c r="F395" s="180" t="s">
        <v>1236</v>
      </c>
      <c r="G395" s="178"/>
      <c r="H395" s="178"/>
      <c r="I395" s="181"/>
      <c r="J395" s="182">
        <f>BK395</f>
        <v>0</v>
      </c>
      <c r="K395" s="178"/>
      <c r="L395" s="183"/>
      <c r="M395" s="184"/>
      <c r="N395" s="185"/>
      <c r="O395" s="185"/>
      <c r="P395" s="186">
        <f>SUM(P396:P810)</f>
        <v>0</v>
      </c>
      <c r="Q395" s="185"/>
      <c r="R395" s="186">
        <f>SUM(R396:R810)</f>
        <v>0</v>
      </c>
      <c r="S395" s="185"/>
      <c r="T395" s="187">
        <f>SUM(T396:T810)</f>
        <v>0</v>
      </c>
      <c r="AR395" s="188" t="s">
        <v>158</v>
      </c>
      <c r="AT395" s="189" t="s">
        <v>76</v>
      </c>
      <c r="AU395" s="189" t="s">
        <v>77</v>
      </c>
      <c r="AY395" s="188" t="s">
        <v>142</v>
      </c>
      <c r="BK395" s="190">
        <f>SUM(BK396:BK810)</f>
        <v>0</v>
      </c>
    </row>
    <row r="396" spans="1:65" s="2" customFormat="1" ht="16.5" customHeight="1">
      <c r="A396" s="35"/>
      <c r="B396" s="36"/>
      <c r="C396" s="208" t="s">
        <v>1237</v>
      </c>
      <c r="D396" s="208" t="s">
        <v>214</v>
      </c>
      <c r="E396" s="209" t="s">
        <v>1238</v>
      </c>
      <c r="F396" s="210" t="s">
        <v>1239</v>
      </c>
      <c r="G396" s="211" t="s">
        <v>146</v>
      </c>
      <c r="H396" s="212">
        <v>8</v>
      </c>
      <c r="I396" s="213"/>
      <c r="J396" s="214">
        <f>ROUND(I396*H396,2)</f>
        <v>0</v>
      </c>
      <c r="K396" s="210" t="s">
        <v>32</v>
      </c>
      <c r="L396" s="215"/>
      <c r="M396" s="216" t="s">
        <v>32</v>
      </c>
      <c r="N396" s="217" t="s">
        <v>48</v>
      </c>
      <c r="O396" s="65"/>
      <c r="P396" s="200">
        <f>O396*H396</f>
        <v>0</v>
      </c>
      <c r="Q396" s="200">
        <v>0</v>
      </c>
      <c r="R396" s="200">
        <f>Q396*H396</f>
        <v>0</v>
      </c>
      <c r="S396" s="200">
        <v>0</v>
      </c>
      <c r="T396" s="201">
        <f>S396*H396</f>
        <v>0</v>
      </c>
      <c r="U396" s="35"/>
      <c r="V396" s="35"/>
      <c r="W396" s="35"/>
      <c r="X396" s="35"/>
      <c r="Y396" s="35"/>
      <c r="Z396" s="35"/>
      <c r="AA396" s="35"/>
      <c r="AB396" s="35"/>
      <c r="AC396" s="35"/>
      <c r="AD396" s="35"/>
      <c r="AE396" s="35"/>
      <c r="AR396" s="202" t="s">
        <v>230</v>
      </c>
      <c r="AT396" s="202" t="s">
        <v>214</v>
      </c>
      <c r="AU396" s="202" t="s">
        <v>84</v>
      </c>
      <c r="AY396" s="17" t="s">
        <v>142</v>
      </c>
      <c r="BE396" s="203">
        <f>IF(N396="základní",J396,0)</f>
        <v>0</v>
      </c>
      <c r="BF396" s="203">
        <f>IF(N396="snížená",J396,0)</f>
        <v>0</v>
      </c>
      <c r="BG396" s="203">
        <f>IF(N396="zákl. přenesená",J396,0)</f>
        <v>0</v>
      </c>
      <c r="BH396" s="203">
        <f>IF(N396="sníž. přenesená",J396,0)</f>
        <v>0</v>
      </c>
      <c r="BI396" s="203">
        <f>IF(N396="nulová",J396,0)</f>
        <v>0</v>
      </c>
      <c r="BJ396" s="17" t="s">
        <v>84</v>
      </c>
      <c r="BK396" s="203">
        <f>ROUND(I396*H396,2)</f>
        <v>0</v>
      </c>
      <c r="BL396" s="17" t="s">
        <v>230</v>
      </c>
      <c r="BM396" s="202" t="s">
        <v>1240</v>
      </c>
    </row>
    <row r="397" spans="1:65" s="2" customFormat="1" ht="24" customHeight="1">
      <c r="A397" s="35"/>
      <c r="B397" s="36"/>
      <c r="C397" s="208" t="s">
        <v>1241</v>
      </c>
      <c r="D397" s="208" t="s">
        <v>214</v>
      </c>
      <c r="E397" s="209" t="s">
        <v>1242</v>
      </c>
      <c r="F397" s="210" t="s">
        <v>1243</v>
      </c>
      <c r="G397" s="211" t="s">
        <v>146</v>
      </c>
      <c r="H397" s="212">
        <v>4</v>
      </c>
      <c r="I397" s="213"/>
      <c r="J397" s="214">
        <f>ROUND(I397*H397,2)</f>
        <v>0</v>
      </c>
      <c r="K397" s="210" t="s">
        <v>147</v>
      </c>
      <c r="L397" s="215"/>
      <c r="M397" s="216" t="s">
        <v>32</v>
      </c>
      <c r="N397" s="217" t="s">
        <v>48</v>
      </c>
      <c r="O397" s="65"/>
      <c r="P397" s="200">
        <f>O397*H397</f>
        <v>0</v>
      </c>
      <c r="Q397" s="200">
        <v>0</v>
      </c>
      <c r="R397" s="200">
        <f>Q397*H397</f>
        <v>0</v>
      </c>
      <c r="S397" s="200">
        <v>0</v>
      </c>
      <c r="T397" s="201">
        <f>S397*H397</f>
        <v>0</v>
      </c>
      <c r="U397" s="35"/>
      <c r="V397" s="35"/>
      <c r="W397" s="35"/>
      <c r="X397" s="35"/>
      <c r="Y397" s="35"/>
      <c r="Z397" s="35"/>
      <c r="AA397" s="35"/>
      <c r="AB397" s="35"/>
      <c r="AC397" s="35"/>
      <c r="AD397" s="35"/>
      <c r="AE397" s="35"/>
      <c r="AR397" s="202" t="s">
        <v>217</v>
      </c>
      <c r="AT397" s="202" t="s">
        <v>214</v>
      </c>
      <c r="AU397" s="202" t="s">
        <v>84</v>
      </c>
      <c r="AY397" s="17" t="s">
        <v>142</v>
      </c>
      <c r="BE397" s="203">
        <f>IF(N397="základní",J397,0)</f>
        <v>0</v>
      </c>
      <c r="BF397" s="203">
        <f>IF(N397="snížená",J397,0)</f>
        <v>0</v>
      </c>
      <c r="BG397" s="203">
        <f>IF(N397="zákl. přenesená",J397,0)</f>
        <v>0</v>
      </c>
      <c r="BH397" s="203">
        <f>IF(N397="sníž. přenesená",J397,0)</f>
        <v>0</v>
      </c>
      <c r="BI397" s="203">
        <f>IF(N397="nulová",J397,0)</f>
        <v>0</v>
      </c>
      <c r="BJ397" s="17" t="s">
        <v>84</v>
      </c>
      <c r="BK397" s="203">
        <f>ROUND(I397*H397,2)</f>
        <v>0</v>
      </c>
      <c r="BL397" s="17" t="s">
        <v>218</v>
      </c>
      <c r="BM397" s="202" t="s">
        <v>1244</v>
      </c>
    </row>
    <row r="398" spans="1:65" s="2" customFormat="1" ht="24" customHeight="1">
      <c r="A398" s="35"/>
      <c r="B398" s="36"/>
      <c r="C398" s="208" t="s">
        <v>1245</v>
      </c>
      <c r="D398" s="208" t="s">
        <v>214</v>
      </c>
      <c r="E398" s="209" t="s">
        <v>1246</v>
      </c>
      <c r="F398" s="210" t="s">
        <v>1247</v>
      </c>
      <c r="G398" s="211" t="s">
        <v>146</v>
      </c>
      <c r="H398" s="212">
        <v>50</v>
      </c>
      <c r="I398" s="213"/>
      <c r="J398" s="214">
        <f>ROUND(I398*H398,2)</f>
        <v>0</v>
      </c>
      <c r="K398" s="210" t="s">
        <v>147</v>
      </c>
      <c r="L398" s="215"/>
      <c r="M398" s="216" t="s">
        <v>32</v>
      </c>
      <c r="N398" s="217" t="s">
        <v>48</v>
      </c>
      <c r="O398" s="65"/>
      <c r="P398" s="200">
        <f>O398*H398</f>
        <v>0</v>
      </c>
      <c r="Q398" s="200">
        <v>0</v>
      </c>
      <c r="R398" s="200">
        <f>Q398*H398</f>
        <v>0</v>
      </c>
      <c r="S398" s="200">
        <v>0</v>
      </c>
      <c r="T398" s="201">
        <f>S398*H398</f>
        <v>0</v>
      </c>
      <c r="U398" s="35"/>
      <c r="V398" s="35"/>
      <c r="W398" s="35"/>
      <c r="X398" s="35"/>
      <c r="Y398" s="35"/>
      <c r="Z398" s="35"/>
      <c r="AA398" s="35"/>
      <c r="AB398" s="35"/>
      <c r="AC398" s="35"/>
      <c r="AD398" s="35"/>
      <c r="AE398" s="35"/>
      <c r="AR398" s="202" t="s">
        <v>217</v>
      </c>
      <c r="AT398" s="202" t="s">
        <v>214</v>
      </c>
      <c r="AU398" s="202" t="s">
        <v>84</v>
      </c>
      <c r="AY398" s="17" t="s">
        <v>142</v>
      </c>
      <c r="BE398" s="203">
        <f>IF(N398="základní",J398,0)</f>
        <v>0</v>
      </c>
      <c r="BF398" s="203">
        <f>IF(N398="snížená",J398,0)</f>
        <v>0</v>
      </c>
      <c r="BG398" s="203">
        <f>IF(N398="zákl. přenesená",J398,0)</f>
        <v>0</v>
      </c>
      <c r="BH398" s="203">
        <f>IF(N398="sníž. přenesená",J398,0)</f>
        <v>0</v>
      </c>
      <c r="BI398" s="203">
        <f>IF(N398="nulová",J398,0)</f>
        <v>0</v>
      </c>
      <c r="BJ398" s="17" t="s">
        <v>84</v>
      </c>
      <c r="BK398" s="203">
        <f>ROUND(I398*H398,2)</f>
        <v>0</v>
      </c>
      <c r="BL398" s="17" t="s">
        <v>218</v>
      </c>
      <c r="BM398" s="202" t="s">
        <v>1248</v>
      </c>
    </row>
    <row r="399" spans="1:65" s="2" customFormat="1" ht="36" customHeight="1">
      <c r="A399" s="35"/>
      <c r="B399" s="36"/>
      <c r="C399" s="191" t="s">
        <v>1249</v>
      </c>
      <c r="D399" s="191" t="s">
        <v>143</v>
      </c>
      <c r="E399" s="192" t="s">
        <v>1250</v>
      </c>
      <c r="F399" s="193" t="s">
        <v>1251</v>
      </c>
      <c r="G399" s="194" t="s">
        <v>509</v>
      </c>
      <c r="H399" s="195">
        <v>200</v>
      </c>
      <c r="I399" s="196"/>
      <c r="J399" s="197">
        <f>ROUND(I399*H399,2)</f>
        <v>0</v>
      </c>
      <c r="K399" s="193" t="s">
        <v>147</v>
      </c>
      <c r="L399" s="40"/>
      <c r="M399" s="198" t="s">
        <v>32</v>
      </c>
      <c r="N399" s="199" t="s">
        <v>48</v>
      </c>
      <c r="O399" s="65"/>
      <c r="P399" s="200">
        <f>O399*H399</f>
        <v>0</v>
      </c>
      <c r="Q399" s="200">
        <v>0</v>
      </c>
      <c r="R399" s="200">
        <f>Q399*H399</f>
        <v>0</v>
      </c>
      <c r="S399" s="200">
        <v>0</v>
      </c>
      <c r="T399" s="201">
        <f>S399*H399</f>
        <v>0</v>
      </c>
      <c r="U399" s="35"/>
      <c r="V399" s="35"/>
      <c r="W399" s="35"/>
      <c r="X399" s="35"/>
      <c r="Y399" s="35"/>
      <c r="Z399" s="35"/>
      <c r="AA399" s="35"/>
      <c r="AB399" s="35"/>
      <c r="AC399" s="35"/>
      <c r="AD399" s="35"/>
      <c r="AE399" s="35"/>
      <c r="AR399" s="202" t="s">
        <v>84</v>
      </c>
      <c r="AT399" s="202" t="s">
        <v>143</v>
      </c>
      <c r="AU399" s="202" t="s">
        <v>84</v>
      </c>
      <c r="AY399" s="17" t="s">
        <v>142</v>
      </c>
      <c r="BE399" s="203">
        <f>IF(N399="základní",J399,0)</f>
        <v>0</v>
      </c>
      <c r="BF399" s="203">
        <f>IF(N399="snížená",J399,0)</f>
        <v>0</v>
      </c>
      <c r="BG399" s="203">
        <f>IF(N399="zákl. přenesená",J399,0)</f>
        <v>0</v>
      </c>
      <c r="BH399" s="203">
        <f>IF(N399="sníž. přenesená",J399,0)</f>
        <v>0</v>
      </c>
      <c r="BI399" s="203">
        <f>IF(N399="nulová",J399,0)</f>
        <v>0</v>
      </c>
      <c r="BJ399" s="17" t="s">
        <v>84</v>
      </c>
      <c r="BK399" s="203">
        <f>ROUND(I399*H399,2)</f>
        <v>0</v>
      </c>
      <c r="BL399" s="17" t="s">
        <v>84</v>
      </c>
      <c r="BM399" s="202" t="s">
        <v>1252</v>
      </c>
    </row>
    <row r="400" spans="1:65" s="2" customFormat="1" ht="39">
      <c r="A400" s="35"/>
      <c r="B400" s="36"/>
      <c r="C400" s="37"/>
      <c r="D400" s="204" t="s">
        <v>149</v>
      </c>
      <c r="E400" s="37"/>
      <c r="F400" s="205" t="s">
        <v>1253</v>
      </c>
      <c r="G400" s="37"/>
      <c r="H400" s="37"/>
      <c r="I400" s="116"/>
      <c r="J400" s="37"/>
      <c r="K400" s="37"/>
      <c r="L400" s="40"/>
      <c r="M400" s="206"/>
      <c r="N400" s="207"/>
      <c r="O400" s="65"/>
      <c r="P400" s="65"/>
      <c r="Q400" s="65"/>
      <c r="R400" s="65"/>
      <c r="S400" s="65"/>
      <c r="T400" s="66"/>
      <c r="U400" s="35"/>
      <c r="V400" s="35"/>
      <c r="W400" s="35"/>
      <c r="X400" s="35"/>
      <c r="Y400" s="35"/>
      <c r="Z400" s="35"/>
      <c r="AA400" s="35"/>
      <c r="AB400" s="35"/>
      <c r="AC400" s="35"/>
      <c r="AD400" s="35"/>
      <c r="AE400" s="35"/>
      <c r="AT400" s="17" t="s">
        <v>149</v>
      </c>
      <c r="AU400" s="17" t="s">
        <v>84</v>
      </c>
    </row>
    <row r="401" spans="1:65" s="2" customFormat="1" ht="24" customHeight="1">
      <c r="A401" s="35"/>
      <c r="B401" s="36"/>
      <c r="C401" s="191" t="s">
        <v>1254</v>
      </c>
      <c r="D401" s="191" t="s">
        <v>143</v>
      </c>
      <c r="E401" s="192" t="s">
        <v>1255</v>
      </c>
      <c r="F401" s="193" t="s">
        <v>1256</v>
      </c>
      <c r="G401" s="194" t="s">
        <v>509</v>
      </c>
      <c r="H401" s="195">
        <v>100</v>
      </c>
      <c r="I401" s="196"/>
      <c r="J401" s="197">
        <f>ROUND(I401*H401,2)</f>
        <v>0</v>
      </c>
      <c r="K401" s="193" t="s">
        <v>147</v>
      </c>
      <c r="L401" s="40"/>
      <c r="M401" s="198" t="s">
        <v>32</v>
      </c>
      <c r="N401" s="199" t="s">
        <v>48</v>
      </c>
      <c r="O401" s="65"/>
      <c r="P401" s="200">
        <f>O401*H401</f>
        <v>0</v>
      </c>
      <c r="Q401" s="200">
        <v>0</v>
      </c>
      <c r="R401" s="200">
        <f>Q401*H401</f>
        <v>0</v>
      </c>
      <c r="S401" s="200">
        <v>0</v>
      </c>
      <c r="T401" s="201">
        <f>S401*H401</f>
        <v>0</v>
      </c>
      <c r="U401" s="35"/>
      <c r="V401" s="35"/>
      <c r="W401" s="35"/>
      <c r="X401" s="35"/>
      <c r="Y401" s="35"/>
      <c r="Z401" s="35"/>
      <c r="AA401" s="35"/>
      <c r="AB401" s="35"/>
      <c r="AC401" s="35"/>
      <c r="AD401" s="35"/>
      <c r="AE401" s="35"/>
      <c r="AR401" s="202" t="s">
        <v>84</v>
      </c>
      <c r="AT401" s="202" t="s">
        <v>143</v>
      </c>
      <c r="AU401" s="202" t="s">
        <v>84</v>
      </c>
      <c r="AY401" s="17" t="s">
        <v>142</v>
      </c>
      <c r="BE401" s="203">
        <f>IF(N401="základní",J401,0)</f>
        <v>0</v>
      </c>
      <c r="BF401" s="203">
        <f>IF(N401="snížená",J401,0)</f>
        <v>0</v>
      </c>
      <c r="BG401" s="203">
        <f>IF(N401="zákl. přenesená",J401,0)</f>
        <v>0</v>
      </c>
      <c r="BH401" s="203">
        <f>IF(N401="sníž. přenesená",J401,0)</f>
        <v>0</v>
      </c>
      <c r="BI401" s="203">
        <f>IF(N401="nulová",J401,0)</f>
        <v>0</v>
      </c>
      <c r="BJ401" s="17" t="s">
        <v>84</v>
      </c>
      <c r="BK401" s="203">
        <f>ROUND(I401*H401,2)</f>
        <v>0</v>
      </c>
      <c r="BL401" s="17" t="s">
        <v>84</v>
      </c>
      <c r="BM401" s="202" t="s">
        <v>1257</v>
      </c>
    </row>
    <row r="402" spans="1:65" s="2" customFormat="1" ht="29.25">
      <c r="A402" s="35"/>
      <c r="B402" s="36"/>
      <c r="C402" s="37"/>
      <c r="D402" s="204" t="s">
        <v>149</v>
      </c>
      <c r="E402" s="37"/>
      <c r="F402" s="205" t="s">
        <v>1258</v>
      </c>
      <c r="G402" s="37"/>
      <c r="H402" s="37"/>
      <c r="I402" s="116"/>
      <c r="J402" s="37"/>
      <c r="K402" s="37"/>
      <c r="L402" s="40"/>
      <c r="M402" s="206"/>
      <c r="N402" s="207"/>
      <c r="O402" s="65"/>
      <c r="P402" s="65"/>
      <c r="Q402" s="65"/>
      <c r="R402" s="65"/>
      <c r="S402" s="65"/>
      <c r="T402" s="66"/>
      <c r="U402" s="35"/>
      <c r="V402" s="35"/>
      <c r="W402" s="35"/>
      <c r="X402" s="35"/>
      <c r="Y402" s="35"/>
      <c r="Z402" s="35"/>
      <c r="AA402" s="35"/>
      <c r="AB402" s="35"/>
      <c r="AC402" s="35"/>
      <c r="AD402" s="35"/>
      <c r="AE402" s="35"/>
      <c r="AT402" s="17" t="s">
        <v>149</v>
      </c>
      <c r="AU402" s="17" t="s">
        <v>84</v>
      </c>
    </row>
    <row r="403" spans="1:65" s="2" customFormat="1" ht="24" customHeight="1">
      <c r="A403" s="35"/>
      <c r="B403" s="36"/>
      <c r="C403" s="191" t="s">
        <v>1259</v>
      </c>
      <c r="D403" s="191" t="s">
        <v>143</v>
      </c>
      <c r="E403" s="192" t="s">
        <v>1260</v>
      </c>
      <c r="F403" s="193" t="s">
        <v>1261</v>
      </c>
      <c r="G403" s="194" t="s">
        <v>275</v>
      </c>
      <c r="H403" s="195">
        <v>6</v>
      </c>
      <c r="I403" s="196"/>
      <c r="J403" s="197">
        <f t="shared" ref="J403:J434" si="140">ROUND(I403*H403,2)</f>
        <v>0</v>
      </c>
      <c r="K403" s="193" t="s">
        <v>147</v>
      </c>
      <c r="L403" s="40"/>
      <c r="M403" s="198" t="s">
        <v>32</v>
      </c>
      <c r="N403" s="199" t="s">
        <v>48</v>
      </c>
      <c r="O403" s="65"/>
      <c r="P403" s="200">
        <f t="shared" ref="P403:P434" si="141">O403*H403</f>
        <v>0</v>
      </c>
      <c r="Q403" s="200">
        <v>0</v>
      </c>
      <c r="R403" s="200">
        <f t="shared" ref="R403:R434" si="142">Q403*H403</f>
        <v>0</v>
      </c>
      <c r="S403" s="200">
        <v>0</v>
      </c>
      <c r="T403" s="201">
        <f t="shared" ref="T403:T434" si="143">S403*H403</f>
        <v>0</v>
      </c>
      <c r="U403" s="35"/>
      <c r="V403" s="35"/>
      <c r="W403" s="35"/>
      <c r="X403" s="35"/>
      <c r="Y403" s="35"/>
      <c r="Z403" s="35"/>
      <c r="AA403" s="35"/>
      <c r="AB403" s="35"/>
      <c r="AC403" s="35"/>
      <c r="AD403" s="35"/>
      <c r="AE403" s="35"/>
      <c r="AR403" s="202" t="s">
        <v>158</v>
      </c>
      <c r="AT403" s="202" t="s">
        <v>143</v>
      </c>
      <c r="AU403" s="202" t="s">
        <v>84</v>
      </c>
      <c r="AY403" s="17" t="s">
        <v>142</v>
      </c>
      <c r="BE403" s="203">
        <f t="shared" ref="BE403:BE434" si="144">IF(N403="základní",J403,0)</f>
        <v>0</v>
      </c>
      <c r="BF403" s="203">
        <f t="shared" ref="BF403:BF434" si="145">IF(N403="snížená",J403,0)</f>
        <v>0</v>
      </c>
      <c r="BG403" s="203">
        <f t="shared" ref="BG403:BG434" si="146">IF(N403="zákl. přenesená",J403,0)</f>
        <v>0</v>
      </c>
      <c r="BH403" s="203">
        <f t="shared" ref="BH403:BH434" si="147">IF(N403="sníž. přenesená",J403,0)</f>
        <v>0</v>
      </c>
      <c r="BI403" s="203">
        <f t="shared" ref="BI403:BI434" si="148">IF(N403="nulová",J403,0)</f>
        <v>0</v>
      </c>
      <c r="BJ403" s="17" t="s">
        <v>84</v>
      </c>
      <c r="BK403" s="203">
        <f t="shared" ref="BK403:BK434" si="149">ROUND(I403*H403,2)</f>
        <v>0</v>
      </c>
      <c r="BL403" s="17" t="s">
        <v>158</v>
      </c>
      <c r="BM403" s="202" t="s">
        <v>1262</v>
      </c>
    </row>
    <row r="404" spans="1:65" s="2" customFormat="1" ht="24" customHeight="1">
      <c r="A404" s="35"/>
      <c r="B404" s="36"/>
      <c r="C404" s="191" t="s">
        <v>1263</v>
      </c>
      <c r="D404" s="191" t="s">
        <v>143</v>
      </c>
      <c r="E404" s="192" t="s">
        <v>1264</v>
      </c>
      <c r="F404" s="193" t="s">
        <v>1265</v>
      </c>
      <c r="G404" s="194" t="s">
        <v>146</v>
      </c>
      <c r="H404" s="195">
        <v>2</v>
      </c>
      <c r="I404" s="196"/>
      <c r="J404" s="197">
        <f t="shared" si="140"/>
        <v>0</v>
      </c>
      <c r="K404" s="193" t="s">
        <v>147</v>
      </c>
      <c r="L404" s="40"/>
      <c r="M404" s="198" t="s">
        <v>32</v>
      </c>
      <c r="N404" s="199" t="s">
        <v>48</v>
      </c>
      <c r="O404" s="65"/>
      <c r="P404" s="200">
        <f t="shared" si="141"/>
        <v>0</v>
      </c>
      <c r="Q404" s="200">
        <v>0</v>
      </c>
      <c r="R404" s="200">
        <f t="shared" si="142"/>
        <v>0</v>
      </c>
      <c r="S404" s="200">
        <v>0</v>
      </c>
      <c r="T404" s="201">
        <f t="shared" si="143"/>
        <v>0</v>
      </c>
      <c r="U404" s="35"/>
      <c r="V404" s="35"/>
      <c r="W404" s="35"/>
      <c r="X404" s="35"/>
      <c r="Y404" s="35"/>
      <c r="Z404" s="35"/>
      <c r="AA404" s="35"/>
      <c r="AB404" s="35"/>
      <c r="AC404" s="35"/>
      <c r="AD404" s="35"/>
      <c r="AE404" s="35"/>
      <c r="AR404" s="202" t="s">
        <v>158</v>
      </c>
      <c r="AT404" s="202" t="s">
        <v>143</v>
      </c>
      <c r="AU404" s="202" t="s">
        <v>84</v>
      </c>
      <c r="AY404" s="17" t="s">
        <v>142</v>
      </c>
      <c r="BE404" s="203">
        <f t="shared" si="144"/>
        <v>0</v>
      </c>
      <c r="BF404" s="203">
        <f t="shared" si="145"/>
        <v>0</v>
      </c>
      <c r="BG404" s="203">
        <f t="shared" si="146"/>
        <v>0</v>
      </c>
      <c r="BH404" s="203">
        <f t="shared" si="147"/>
        <v>0</v>
      </c>
      <c r="BI404" s="203">
        <f t="shared" si="148"/>
        <v>0</v>
      </c>
      <c r="BJ404" s="17" t="s">
        <v>84</v>
      </c>
      <c r="BK404" s="203">
        <f t="shared" si="149"/>
        <v>0</v>
      </c>
      <c r="BL404" s="17" t="s">
        <v>158</v>
      </c>
      <c r="BM404" s="202" t="s">
        <v>1266</v>
      </c>
    </row>
    <row r="405" spans="1:65" s="2" customFormat="1" ht="24" customHeight="1">
      <c r="A405" s="35"/>
      <c r="B405" s="36"/>
      <c r="C405" s="191" t="s">
        <v>1267</v>
      </c>
      <c r="D405" s="191" t="s">
        <v>143</v>
      </c>
      <c r="E405" s="192" t="s">
        <v>1268</v>
      </c>
      <c r="F405" s="193" t="s">
        <v>1269</v>
      </c>
      <c r="G405" s="194" t="s">
        <v>146</v>
      </c>
      <c r="H405" s="195">
        <v>4</v>
      </c>
      <c r="I405" s="196"/>
      <c r="J405" s="197">
        <f t="shared" si="140"/>
        <v>0</v>
      </c>
      <c r="K405" s="193" t="s">
        <v>147</v>
      </c>
      <c r="L405" s="40"/>
      <c r="M405" s="198" t="s">
        <v>32</v>
      </c>
      <c r="N405" s="199" t="s">
        <v>48</v>
      </c>
      <c r="O405" s="65"/>
      <c r="P405" s="200">
        <f t="shared" si="141"/>
        <v>0</v>
      </c>
      <c r="Q405" s="200">
        <v>0</v>
      </c>
      <c r="R405" s="200">
        <f t="shared" si="142"/>
        <v>0</v>
      </c>
      <c r="S405" s="200">
        <v>0</v>
      </c>
      <c r="T405" s="201">
        <f t="shared" si="143"/>
        <v>0</v>
      </c>
      <c r="U405" s="35"/>
      <c r="V405" s="35"/>
      <c r="W405" s="35"/>
      <c r="X405" s="35"/>
      <c r="Y405" s="35"/>
      <c r="Z405" s="35"/>
      <c r="AA405" s="35"/>
      <c r="AB405" s="35"/>
      <c r="AC405" s="35"/>
      <c r="AD405" s="35"/>
      <c r="AE405" s="35"/>
      <c r="AR405" s="202" t="s">
        <v>158</v>
      </c>
      <c r="AT405" s="202" t="s">
        <v>143</v>
      </c>
      <c r="AU405" s="202" t="s">
        <v>84</v>
      </c>
      <c r="AY405" s="17" t="s">
        <v>142</v>
      </c>
      <c r="BE405" s="203">
        <f t="shared" si="144"/>
        <v>0</v>
      </c>
      <c r="BF405" s="203">
        <f t="shared" si="145"/>
        <v>0</v>
      </c>
      <c r="BG405" s="203">
        <f t="shared" si="146"/>
        <v>0</v>
      </c>
      <c r="BH405" s="203">
        <f t="shared" si="147"/>
        <v>0</v>
      </c>
      <c r="BI405" s="203">
        <f t="shared" si="148"/>
        <v>0</v>
      </c>
      <c r="BJ405" s="17" t="s">
        <v>84</v>
      </c>
      <c r="BK405" s="203">
        <f t="shared" si="149"/>
        <v>0</v>
      </c>
      <c r="BL405" s="17" t="s">
        <v>158</v>
      </c>
      <c r="BM405" s="202" t="s">
        <v>1270</v>
      </c>
    </row>
    <row r="406" spans="1:65" s="2" customFormat="1" ht="24" customHeight="1">
      <c r="A406" s="35"/>
      <c r="B406" s="36"/>
      <c r="C406" s="208" t="s">
        <v>1271</v>
      </c>
      <c r="D406" s="208" t="s">
        <v>214</v>
      </c>
      <c r="E406" s="209" t="s">
        <v>1272</v>
      </c>
      <c r="F406" s="210" t="s">
        <v>1273</v>
      </c>
      <c r="G406" s="211" t="s">
        <v>146</v>
      </c>
      <c r="H406" s="212">
        <v>4</v>
      </c>
      <c r="I406" s="213"/>
      <c r="J406" s="214">
        <f t="shared" si="140"/>
        <v>0</v>
      </c>
      <c r="K406" s="210" t="s">
        <v>147</v>
      </c>
      <c r="L406" s="215"/>
      <c r="M406" s="216" t="s">
        <v>32</v>
      </c>
      <c r="N406" s="217" t="s">
        <v>48</v>
      </c>
      <c r="O406" s="65"/>
      <c r="P406" s="200">
        <f t="shared" si="141"/>
        <v>0</v>
      </c>
      <c r="Q406" s="200">
        <v>0</v>
      </c>
      <c r="R406" s="200">
        <f t="shared" si="142"/>
        <v>0</v>
      </c>
      <c r="S406" s="200">
        <v>0</v>
      </c>
      <c r="T406" s="201">
        <f t="shared" si="143"/>
        <v>0</v>
      </c>
      <c r="U406" s="35"/>
      <c r="V406" s="35"/>
      <c r="W406" s="35"/>
      <c r="X406" s="35"/>
      <c r="Y406" s="35"/>
      <c r="Z406" s="35"/>
      <c r="AA406" s="35"/>
      <c r="AB406" s="35"/>
      <c r="AC406" s="35"/>
      <c r="AD406" s="35"/>
      <c r="AE406" s="35"/>
      <c r="AR406" s="202" t="s">
        <v>217</v>
      </c>
      <c r="AT406" s="202" t="s">
        <v>214</v>
      </c>
      <c r="AU406" s="202" t="s">
        <v>84</v>
      </c>
      <c r="AY406" s="17" t="s">
        <v>142</v>
      </c>
      <c r="BE406" s="203">
        <f t="shared" si="144"/>
        <v>0</v>
      </c>
      <c r="BF406" s="203">
        <f t="shared" si="145"/>
        <v>0</v>
      </c>
      <c r="BG406" s="203">
        <f t="shared" si="146"/>
        <v>0</v>
      </c>
      <c r="BH406" s="203">
        <f t="shared" si="147"/>
        <v>0</v>
      </c>
      <c r="BI406" s="203">
        <f t="shared" si="148"/>
        <v>0</v>
      </c>
      <c r="BJ406" s="17" t="s">
        <v>84</v>
      </c>
      <c r="BK406" s="203">
        <f t="shared" si="149"/>
        <v>0</v>
      </c>
      <c r="BL406" s="17" t="s">
        <v>218</v>
      </c>
      <c r="BM406" s="202" t="s">
        <v>1274</v>
      </c>
    </row>
    <row r="407" spans="1:65" s="2" customFormat="1" ht="24" customHeight="1">
      <c r="A407" s="35"/>
      <c r="B407" s="36"/>
      <c r="C407" s="208" t="s">
        <v>1275</v>
      </c>
      <c r="D407" s="208" t="s">
        <v>214</v>
      </c>
      <c r="E407" s="209" t="s">
        <v>1276</v>
      </c>
      <c r="F407" s="210" t="s">
        <v>1277</v>
      </c>
      <c r="G407" s="211" t="s">
        <v>146</v>
      </c>
      <c r="H407" s="212">
        <v>1</v>
      </c>
      <c r="I407" s="213"/>
      <c r="J407" s="214">
        <f t="shared" si="140"/>
        <v>0</v>
      </c>
      <c r="K407" s="210" t="s">
        <v>147</v>
      </c>
      <c r="L407" s="215"/>
      <c r="M407" s="216" t="s">
        <v>32</v>
      </c>
      <c r="N407" s="217" t="s">
        <v>48</v>
      </c>
      <c r="O407" s="65"/>
      <c r="P407" s="200">
        <f t="shared" si="141"/>
        <v>0</v>
      </c>
      <c r="Q407" s="200">
        <v>0</v>
      </c>
      <c r="R407" s="200">
        <f t="shared" si="142"/>
        <v>0</v>
      </c>
      <c r="S407" s="200">
        <v>0</v>
      </c>
      <c r="T407" s="201">
        <f t="shared" si="143"/>
        <v>0</v>
      </c>
      <c r="U407" s="35"/>
      <c r="V407" s="35"/>
      <c r="W407" s="35"/>
      <c r="X407" s="35"/>
      <c r="Y407" s="35"/>
      <c r="Z407" s="35"/>
      <c r="AA407" s="35"/>
      <c r="AB407" s="35"/>
      <c r="AC407" s="35"/>
      <c r="AD407" s="35"/>
      <c r="AE407" s="35"/>
      <c r="AR407" s="202" t="s">
        <v>230</v>
      </c>
      <c r="AT407" s="202" t="s">
        <v>214</v>
      </c>
      <c r="AU407" s="202" t="s">
        <v>84</v>
      </c>
      <c r="AY407" s="17" t="s">
        <v>142</v>
      </c>
      <c r="BE407" s="203">
        <f t="shared" si="144"/>
        <v>0</v>
      </c>
      <c r="BF407" s="203">
        <f t="shared" si="145"/>
        <v>0</v>
      </c>
      <c r="BG407" s="203">
        <f t="shared" si="146"/>
        <v>0</v>
      </c>
      <c r="BH407" s="203">
        <f t="shared" si="147"/>
        <v>0</v>
      </c>
      <c r="BI407" s="203">
        <f t="shared" si="148"/>
        <v>0</v>
      </c>
      <c r="BJ407" s="17" t="s">
        <v>84</v>
      </c>
      <c r="BK407" s="203">
        <f t="shared" si="149"/>
        <v>0</v>
      </c>
      <c r="BL407" s="17" t="s">
        <v>230</v>
      </c>
      <c r="BM407" s="202" t="s">
        <v>1278</v>
      </c>
    </row>
    <row r="408" spans="1:65" s="2" customFormat="1" ht="24" customHeight="1">
      <c r="A408" s="35"/>
      <c r="B408" s="36"/>
      <c r="C408" s="191" t="s">
        <v>1279</v>
      </c>
      <c r="D408" s="191" t="s">
        <v>143</v>
      </c>
      <c r="E408" s="192" t="s">
        <v>1280</v>
      </c>
      <c r="F408" s="193" t="s">
        <v>1281</v>
      </c>
      <c r="G408" s="194" t="s">
        <v>275</v>
      </c>
      <c r="H408" s="195">
        <v>4</v>
      </c>
      <c r="I408" s="196"/>
      <c r="J408" s="197">
        <f t="shared" si="140"/>
        <v>0</v>
      </c>
      <c r="K408" s="193" t="s">
        <v>147</v>
      </c>
      <c r="L408" s="40"/>
      <c r="M408" s="198" t="s">
        <v>32</v>
      </c>
      <c r="N408" s="199" t="s">
        <v>48</v>
      </c>
      <c r="O408" s="65"/>
      <c r="P408" s="200">
        <f t="shared" si="141"/>
        <v>0</v>
      </c>
      <c r="Q408" s="200">
        <v>0</v>
      </c>
      <c r="R408" s="200">
        <f t="shared" si="142"/>
        <v>0</v>
      </c>
      <c r="S408" s="200">
        <v>0</v>
      </c>
      <c r="T408" s="201">
        <f t="shared" si="143"/>
        <v>0</v>
      </c>
      <c r="U408" s="35"/>
      <c r="V408" s="35"/>
      <c r="W408" s="35"/>
      <c r="X408" s="35"/>
      <c r="Y408" s="35"/>
      <c r="Z408" s="35"/>
      <c r="AA408" s="35"/>
      <c r="AB408" s="35"/>
      <c r="AC408" s="35"/>
      <c r="AD408" s="35"/>
      <c r="AE408" s="35"/>
      <c r="AR408" s="202" t="s">
        <v>158</v>
      </c>
      <c r="AT408" s="202" t="s">
        <v>143</v>
      </c>
      <c r="AU408" s="202" t="s">
        <v>84</v>
      </c>
      <c r="AY408" s="17" t="s">
        <v>142</v>
      </c>
      <c r="BE408" s="203">
        <f t="shared" si="144"/>
        <v>0</v>
      </c>
      <c r="BF408" s="203">
        <f t="shared" si="145"/>
        <v>0</v>
      </c>
      <c r="BG408" s="203">
        <f t="shared" si="146"/>
        <v>0</v>
      </c>
      <c r="BH408" s="203">
        <f t="shared" si="147"/>
        <v>0</v>
      </c>
      <c r="BI408" s="203">
        <f t="shared" si="148"/>
        <v>0</v>
      </c>
      <c r="BJ408" s="17" t="s">
        <v>84</v>
      </c>
      <c r="BK408" s="203">
        <f t="shared" si="149"/>
        <v>0</v>
      </c>
      <c r="BL408" s="17" t="s">
        <v>158</v>
      </c>
      <c r="BM408" s="202" t="s">
        <v>1282</v>
      </c>
    </row>
    <row r="409" spans="1:65" s="2" customFormat="1" ht="24" customHeight="1">
      <c r="A409" s="35"/>
      <c r="B409" s="36"/>
      <c r="C409" s="191" t="s">
        <v>1283</v>
      </c>
      <c r="D409" s="191" t="s">
        <v>143</v>
      </c>
      <c r="E409" s="192" t="s">
        <v>1284</v>
      </c>
      <c r="F409" s="193" t="s">
        <v>1285</v>
      </c>
      <c r="G409" s="194" t="s">
        <v>275</v>
      </c>
      <c r="H409" s="195">
        <v>5</v>
      </c>
      <c r="I409" s="196"/>
      <c r="J409" s="197">
        <f t="shared" si="140"/>
        <v>0</v>
      </c>
      <c r="K409" s="193" t="s">
        <v>147</v>
      </c>
      <c r="L409" s="40"/>
      <c r="M409" s="198" t="s">
        <v>32</v>
      </c>
      <c r="N409" s="199" t="s">
        <v>48</v>
      </c>
      <c r="O409" s="65"/>
      <c r="P409" s="200">
        <f t="shared" si="141"/>
        <v>0</v>
      </c>
      <c r="Q409" s="200">
        <v>0</v>
      </c>
      <c r="R409" s="200">
        <f t="shared" si="142"/>
        <v>0</v>
      </c>
      <c r="S409" s="200">
        <v>0</v>
      </c>
      <c r="T409" s="201">
        <f t="shared" si="143"/>
        <v>0</v>
      </c>
      <c r="U409" s="35"/>
      <c r="V409" s="35"/>
      <c r="W409" s="35"/>
      <c r="X409" s="35"/>
      <c r="Y409" s="35"/>
      <c r="Z409" s="35"/>
      <c r="AA409" s="35"/>
      <c r="AB409" s="35"/>
      <c r="AC409" s="35"/>
      <c r="AD409" s="35"/>
      <c r="AE409" s="35"/>
      <c r="AR409" s="202" t="s">
        <v>158</v>
      </c>
      <c r="AT409" s="202" t="s">
        <v>143</v>
      </c>
      <c r="AU409" s="202" t="s">
        <v>84</v>
      </c>
      <c r="AY409" s="17" t="s">
        <v>142</v>
      </c>
      <c r="BE409" s="203">
        <f t="shared" si="144"/>
        <v>0</v>
      </c>
      <c r="BF409" s="203">
        <f t="shared" si="145"/>
        <v>0</v>
      </c>
      <c r="BG409" s="203">
        <f t="shared" si="146"/>
        <v>0</v>
      </c>
      <c r="BH409" s="203">
        <f t="shared" si="147"/>
        <v>0</v>
      </c>
      <c r="BI409" s="203">
        <f t="shared" si="148"/>
        <v>0</v>
      </c>
      <c r="BJ409" s="17" t="s">
        <v>84</v>
      </c>
      <c r="BK409" s="203">
        <f t="shared" si="149"/>
        <v>0</v>
      </c>
      <c r="BL409" s="17" t="s">
        <v>158</v>
      </c>
      <c r="BM409" s="202" t="s">
        <v>1286</v>
      </c>
    </row>
    <row r="410" spans="1:65" s="2" customFormat="1" ht="36" customHeight="1">
      <c r="A410" s="35"/>
      <c r="B410" s="36"/>
      <c r="C410" s="191" t="s">
        <v>1287</v>
      </c>
      <c r="D410" s="191" t="s">
        <v>143</v>
      </c>
      <c r="E410" s="192" t="s">
        <v>1288</v>
      </c>
      <c r="F410" s="193" t="s">
        <v>1289</v>
      </c>
      <c r="G410" s="194" t="s">
        <v>275</v>
      </c>
      <c r="H410" s="195">
        <v>90</v>
      </c>
      <c r="I410" s="196"/>
      <c r="J410" s="197">
        <f t="shared" si="140"/>
        <v>0</v>
      </c>
      <c r="K410" s="193" t="s">
        <v>147</v>
      </c>
      <c r="L410" s="40"/>
      <c r="M410" s="198" t="s">
        <v>32</v>
      </c>
      <c r="N410" s="199" t="s">
        <v>48</v>
      </c>
      <c r="O410" s="65"/>
      <c r="P410" s="200">
        <f t="shared" si="141"/>
        <v>0</v>
      </c>
      <c r="Q410" s="200">
        <v>0</v>
      </c>
      <c r="R410" s="200">
        <f t="shared" si="142"/>
        <v>0</v>
      </c>
      <c r="S410" s="200">
        <v>0</v>
      </c>
      <c r="T410" s="201">
        <f t="shared" si="143"/>
        <v>0</v>
      </c>
      <c r="U410" s="35"/>
      <c r="V410" s="35"/>
      <c r="W410" s="35"/>
      <c r="X410" s="35"/>
      <c r="Y410" s="35"/>
      <c r="Z410" s="35"/>
      <c r="AA410" s="35"/>
      <c r="AB410" s="35"/>
      <c r="AC410" s="35"/>
      <c r="AD410" s="35"/>
      <c r="AE410" s="35"/>
      <c r="AR410" s="202" t="s">
        <v>158</v>
      </c>
      <c r="AT410" s="202" t="s">
        <v>143</v>
      </c>
      <c r="AU410" s="202" t="s">
        <v>84</v>
      </c>
      <c r="AY410" s="17" t="s">
        <v>142</v>
      </c>
      <c r="BE410" s="203">
        <f t="shared" si="144"/>
        <v>0</v>
      </c>
      <c r="BF410" s="203">
        <f t="shared" si="145"/>
        <v>0</v>
      </c>
      <c r="BG410" s="203">
        <f t="shared" si="146"/>
        <v>0</v>
      </c>
      <c r="BH410" s="203">
        <f t="shared" si="147"/>
        <v>0</v>
      </c>
      <c r="BI410" s="203">
        <f t="shared" si="148"/>
        <v>0</v>
      </c>
      <c r="BJ410" s="17" t="s">
        <v>84</v>
      </c>
      <c r="BK410" s="203">
        <f t="shared" si="149"/>
        <v>0</v>
      </c>
      <c r="BL410" s="17" t="s">
        <v>158</v>
      </c>
      <c r="BM410" s="202" t="s">
        <v>1290</v>
      </c>
    </row>
    <row r="411" spans="1:65" s="2" customFormat="1" ht="24" customHeight="1">
      <c r="A411" s="35"/>
      <c r="B411" s="36"/>
      <c r="C411" s="208" t="s">
        <v>1291</v>
      </c>
      <c r="D411" s="208" t="s">
        <v>214</v>
      </c>
      <c r="E411" s="209" t="s">
        <v>1292</v>
      </c>
      <c r="F411" s="210" t="s">
        <v>1293</v>
      </c>
      <c r="G411" s="211" t="s">
        <v>275</v>
      </c>
      <c r="H411" s="212">
        <v>90</v>
      </c>
      <c r="I411" s="213"/>
      <c r="J411" s="214">
        <f t="shared" si="140"/>
        <v>0</v>
      </c>
      <c r="K411" s="210" t="s">
        <v>147</v>
      </c>
      <c r="L411" s="215"/>
      <c r="M411" s="216" t="s">
        <v>32</v>
      </c>
      <c r="N411" s="217" t="s">
        <v>48</v>
      </c>
      <c r="O411" s="65"/>
      <c r="P411" s="200">
        <f t="shared" si="141"/>
        <v>0</v>
      </c>
      <c r="Q411" s="200">
        <v>0</v>
      </c>
      <c r="R411" s="200">
        <f t="shared" si="142"/>
        <v>0</v>
      </c>
      <c r="S411" s="200">
        <v>0</v>
      </c>
      <c r="T411" s="201">
        <f t="shared" si="143"/>
        <v>0</v>
      </c>
      <c r="U411" s="35"/>
      <c r="V411" s="35"/>
      <c r="W411" s="35"/>
      <c r="X411" s="35"/>
      <c r="Y411" s="35"/>
      <c r="Z411" s="35"/>
      <c r="AA411" s="35"/>
      <c r="AB411" s="35"/>
      <c r="AC411" s="35"/>
      <c r="AD411" s="35"/>
      <c r="AE411" s="35"/>
      <c r="AR411" s="202" t="s">
        <v>217</v>
      </c>
      <c r="AT411" s="202" t="s">
        <v>214</v>
      </c>
      <c r="AU411" s="202" t="s">
        <v>84</v>
      </c>
      <c r="AY411" s="17" t="s">
        <v>142</v>
      </c>
      <c r="BE411" s="203">
        <f t="shared" si="144"/>
        <v>0</v>
      </c>
      <c r="BF411" s="203">
        <f t="shared" si="145"/>
        <v>0</v>
      </c>
      <c r="BG411" s="203">
        <f t="shared" si="146"/>
        <v>0</v>
      </c>
      <c r="BH411" s="203">
        <f t="shared" si="147"/>
        <v>0</v>
      </c>
      <c r="BI411" s="203">
        <f t="shared" si="148"/>
        <v>0</v>
      </c>
      <c r="BJ411" s="17" t="s">
        <v>84</v>
      </c>
      <c r="BK411" s="203">
        <f t="shared" si="149"/>
        <v>0</v>
      </c>
      <c r="BL411" s="17" t="s">
        <v>218</v>
      </c>
      <c r="BM411" s="202" t="s">
        <v>1294</v>
      </c>
    </row>
    <row r="412" spans="1:65" s="2" customFormat="1" ht="24" customHeight="1">
      <c r="A412" s="35"/>
      <c r="B412" s="36"/>
      <c r="C412" s="191" t="s">
        <v>1295</v>
      </c>
      <c r="D412" s="191" t="s">
        <v>143</v>
      </c>
      <c r="E412" s="192" t="s">
        <v>1296</v>
      </c>
      <c r="F412" s="193" t="s">
        <v>1297</v>
      </c>
      <c r="G412" s="194" t="s">
        <v>146</v>
      </c>
      <c r="H412" s="195">
        <v>1</v>
      </c>
      <c r="I412" s="196"/>
      <c r="J412" s="197">
        <f t="shared" si="140"/>
        <v>0</v>
      </c>
      <c r="K412" s="193" t="s">
        <v>147</v>
      </c>
      <c r="L412" s="40"/>
      <c r="M412" s="198" t="s">
        <v>32</v>
      </c>
      <c r="N412" s="199" t="s">
        <v>48</v>
      </c>
      <c r="O412" s="65"/>
      <c r="P412" s="200">
        <f t="shared" si="141"/>
        <v>0</v>
      </c>
      <c r="Q412" s="200">
        <v>0</v>
      </c>
      <c r="R412" s="200">
        <f t="shared" si="142"/>
        <v>0</v>
      </c>
      <c r="S412" s="200">
        <v>0</v>
      </c>
      <c r="T412" s="201">
        <f t="shared" si="143"/>
        <v>0</v>
      </c>
      <c r="U412" s="35"/>
      <c r="V412" s="35"/>
      <c r="W412" s="35"/>
      <c r="X412" s="35"/>
      <c r="Y412" s="35"/>
      <c r="Z412" s="35"/>
      <c r="AA412" s="35"/>
      <c r="AB412" s="35"/>
      <c r="AC412" s="35"/>
      <c r="AD412" s="35"/>
      <c r="AE412" s="35"/>
      <c r="AR412" s="202" t="s">
        <v>158</v>
      </c>
      <c r="AT412" s="202" t="s">
        <v>143</v>
      </c>
      <c r="AU412" s="202" t="s">
        <v>84</v>
      </c>
      <c r="AY412" s="17" t="s">
        <v>142</v>
      </c>
      <c r="BE412" s="203">
        <f t="shared" si="144"/>
        <v>0</v>
      </c>
      <c r="BF412" s="203">
        <f t="shared" si="145"/>
        <v>0</v>
      </c>
      <c r="BG412" s="203">
        <f t="shared" si="146"/>
        <v>0</v>
      </c>
      <c r="BH412" s="203">
        <f t="shared" si="147"/>
        <v>0</v>
      </c>
      <c r="BI412" s="203">
        <f t="shared" si="148"/>
        <v>0</v>
      </c>
      <c r="BJ412" s="17" t="s">
        <v>84</v>
      </c>
      <c r="BK412" s="203">
        <f t="shared" si="149"/>
        <v>0</v>
      </c>
      <c r="BL412" s="17" t="s">
        <v>158</v>
      </c>
      <c r="BM412" s="202" t="s">
        <v>1298</v>
      </c>
    </row>
    <row r="413" spans="1:65" s="2" customFormat="1" ht="24" customHeight="1">
      <c r="A413" s="35"/>
      <c r="B413" s="36"/>
      <c r="C413" s="191" t="s">
        <v>1299</v>
      </c>
      <c r="D413" s="191" t="s">
        <v>143</v>
      </c>
      <c r="E413" s="192" t="s">
        <v>1300</v>
      </c>
      <c r="F413" s="193" t="s">
        <v>1301</v>
      </c>
      <c r="G413" s="194" t="s">
        <v>275</v>
      </c>
      <c r="H413" s="195">
        <v>20</v>
      </c>
      <c r="I413" s="196"/>
      <c r="J413" s="197">
        <f t="shared" si="140"/>
        <v>0</v>
      </c>
      <c r="K413" s="193" t="s">
        <v>147</v>
      </c>
      <c r="L413" s="40"/>
      <c r="M413" s="198" t="s">
        <v>32</v>
      </c>
      <c r="N413" s="199" t="s">
        <v>48</v>
      </c>
      <c r="O413" s="65"/>
      <c r="P413" s="200">
        <f t="shared" si="141"/>
        <v>0</v>
      </c>
      <c r="Q413" s="200">
        <v>0</v>
      </c>
      <c r="R413" s="200">
        <f t="shared" si="142"/>
        <v>0</v>
      </c>
      <c r="S413" s="200">
        <v>0</v>
      </c>
      <c r="T413" s="201">
        <f t="shared" si="143"/>
        <v>0</v>
      </c>
      <c r="U413" s="35"/>
      <c r="V413" s="35"/>
      <c r="W413" s="35"/>
      <c r="X413" s="35"/>
      <c r="Y413" s="35"/>
      <c r="Z413" s="35"/>
      <c r="AA413" s="35"/>
      <c r="AB413" s="35"/>
      <c r="AC413" s="35"/>
      <c r="AD413" s="35"/>
      <c r="AE413" s="35"/>
      <c r="AR413" s="202" t="s">
        <v>158</v>
      </c>
      <c r="AT413" s="202" t="s">
        <v>143</v>
      </c>
      <c r="AU413" s="202" t="s">
        <v>84</v>
      </c>
      <c r="AY413" s="17" t="s">
        <v>142</v>
      </c>
      <c r="BE413" s="203">
        <f t="shared" si="144"/>
        <v>0</v>
      </c>
      <c r="BF413" s="203">
        <f t="shared" si="145"/>
        <v>0</v>
      </c>
      <c r="BG413" s="203">
        <f t="shared" si="146"/>
        <v>0</v>
      </c>
      <c r="BH413" s="203">
        <f t="shared" si="147"/>
        <v>0</v>
      </c>
      <c r="BI413" s="203">
        <f t="shared" si="148"/>
        <v>0</v>
      </c>
      <c r="BJ413" s="17" t="s">
        <v>84</v>
      </c>
      <c r="BK413" s="203">
        <f t="shared" si="149"/>
        <v>0</v>
      </c>
      <c r="BL413" s="17" t="s">
        <v>158</v>
      </c>
      <c r="BM413" s="202" t="s">
        <v>1302</v>
      </c>
    </row>
    <row r="414" spans="1:65" s="2" customFormat="1" ht="24" customHeight="1">
      <c r="A414" s="35"/>
      <c r="B414" s="36"/>
      <c r="C414" s="208" t="s">
        <v>1303</v>
      </c>
      <c r="D414" s="208" t="s">
        <v>214</v>
      </c>
      <c r="E414" s="209" t="s">
        <v>1304</v>
      </c>
      <c r="F414" s="210" t="s">
        <v>1305</v>
      </c>
      <c r="G414" s="211" t="s">
        <v>146</v>
      </c>
      <c r="H414" s="212">
        <v>2</v>
      </c>
      <c r="I414" s="213"/>
      <c r="J414" s="214">
        <f t="shared" si="140"/>
        <v>0</v>
      </c>
      <c r="K414" s="210" t="s">
        <v>147</v>
      </c>
      <c r="L414" s="215"/>
      <c r="M414" s="216" t="s">
        <v>32</v>
      </c>
      <c r="N414" s="217" t="s">
        <v>48</v>
      </c>
      <c r="O414" s="65"/>
      <c r="P414" s="200">
        <f t="shared" si="141"/>
        <v>0</v>
      </c>
      <c r="Q414" s="200">
        <v>0</v>
      </c>
      <c r="R414" s="200">
        <f t="shared" si="142"/>
        <v>0</v>
      </c>
      <c r="S414" s="200">
        <v>0</v>
      </c>
      <c r="T414" s="201">
        <f t="shared" si="143"/>
        <v>0</v>
      </c>
      <c r="U414" s="35"/>
      <c r="V414" s="35"/>
      <c r="W414" s="35"/>
      <c r="X414" s="35"/>
      <c r="Y414" s="35"/>
      <c r="Z414" s="35"/>
      <c r="AA414" s="35"/>
      <c r="AB414" s="35"/>
      <c r="AC414" s="35"/>
      <c r="AD414" s="35"/>
      <c r="AE414" s="35"/>
      <c r="AR414" s="202" t="s">
        <v>217</v>
      </c>
      <c r="AT414" s="202" t="s">
        <v>214</v>
      </c>
      <c r="AU414" s="202" t="s">
        <v>84</v>
      </c>
      <c r="AY414" s="17" t="s">
        <v>142</v>
      </c>
      <c r="BE414" s="203">
        <f t="shared" si="144"/>
        <v>0</v>
      </c>
      <c r="BF414" s="203">
        <f t="shared" si="145"/>
        <v>0</v>
      </c>
      <c r="BG414" s="203">
        <f t="shared" si="146"/>
        <v>0</v>
      </c>
      <c r="BH414" s="203">
        <f t="shared" si="147"/>
        <v>0</v>
      </c>
      <c r="BI414" s="203">
        <f t="shared" si="148"/>
        <v>0</v>
      </c>
      <c r="BJ414" s="17" t="s">
        <v>84</v>
      </c>
      <c r="BK414" s="203">
        <f t="shared" si="149"/>
        <v>0</v>
      </c>
      <c r="BL414" s="17" t="s">
        <v>218</v>
      </c>
      <c r="BM414" s="202" t="s">
        <v>1306</v>
      </c>
    </row>
    <row r="415" spans="1:65" s="2" customFormat="1" ht="24" customHeight="1">
      <c r="A415" s="35"/>
      <c r="B415" s="36"/>
      <c r="C415" s="191" t="s">
        <v>1307</v>
      </c>
      <c r="D415" s="191" t="s">
        <v>143</v>
      </c>
      <c r="E415" s="192" t="s">
        <v>1308</v>
      </c>
      <c r="F415" s="193" t="s">
        <v>1309</v>
      </c>
      <c r="G415" s="194" t="s">
        <v>275</v>
      </c>
      <c r="H415" s="195">
        <v>20</v>
      </c>
      <c r="I415" s="196"/>
      <c r="J415" s="197">
        <f t="shared" si="140"/>
        <v>0</v>
      </c>
      <c r="K415" s="193" t="s">
        <v>147</v>
      </c>
      <c r="L415" s="40"/>
      <c r="M415" s="198" t="s">
        <v>32</v>
      </c>
      <c r="N415" s="199" t="s">
        <v>48</v>
      </c>
      <c r="O415" s="65"/>
      <c r="P415" s="200">
        <f t="shared" si="141"/>
        <v>0</v>
      </c>
      <c r="Q415" s="200">
        <v>0</v>
      </c>
      <c r="R415" s="200">
        <f t="shared" si="142"/>
        <v>0</v>
      </c>
      <c r="S415" s="200">
        <v>0</v>
      </c>
      <c r="T415" s="201">
        <f t="shared" si="143"/>
        <v>0</v>
      </c>
      <c r="U415" s="35"/>
      <c r="V415" s="35"/>
      <c r="W415" s="35"/>
      <c r="X415" s="35"/>
      <c r="Y415" s="35"/>
      <c r="Z415" s="35"/>
      <c r="AA415" s="35"/>
      <c r="AB415" s="35"/>
      <c r="AC415" s="35"/>
      <c r="AD415" s="35"/>
      <c r="AE415" s="35"/>
      <c r="AR415" s="202" t="s">
        <v>158</v>
      </c>
      <c r="AT415" s="202" t="s">
        <v>143</v>
      </c>
      <c r="AU415" s="202" t="s">
        <v>84</v>
      </c>
      <c r="AY415" s="17" t="s">
        <v>142</v>
      </c>
      <c r="BE415" s="203">
        <f t="shared" si="144"/>
        <v>0</v>
      </c>
      <c r="BF415" s="203">
        <f t="shared" si="145"/>
        <v>0</v>
      </c>
      <c r="BG415" s="203">
        <f t="shared" si="146"/>
        <v>0</v>
      </c>
      <c r="BH415" s="203">
        <f t="shared" si="147"/>
        <v>0</v>
      </c>
      <c r="BI415" s="203">
        <f t="shared" si="148"/>
        <v>0</v>
      </c>
      <c r="BJ415" s="17" t="s">
        <v>84</v>
      </c>
      <c r="BK415" s="203">
        <f t="shared" si="149"/>
        <v>0</v>
      </c>
      <c r="BL415" s="17" t="s">
        <v>158</v>
      </c>
      <c r="BM415" s="202" t="s">
        <v>1310</v>
      </c>
    </row>
    <row r="416" spans="1:65" s="2" customFormat="1" ht="24" customHeight="1">
      <c r="A416" s="35"/>
      <c r="B416" s="36"/>
      <c r="C416" s="191" t="s">
        <v>1311</v>
      </c>
      <c r="D416" s="191" t="s">
        <v>143</v>
      </c>
      <c r="E416" s="192" t="s">
        <v>1312</v>
      </c>
      <c r="F416" s="193" t="s">
        <v>1313</v>
      </c>
      <c r="G416" s="194" t="s">
        <v>275</v>
      </c>
      <c r="H416" s="195">
        <v>10</v>
      </c>
      <c r="I416" s="196"/>
      <c r="J416" s="197">
        <f t="shared" si="140"/>
        <v>0</v>
      </c>
      <c r="K416" s="193" t="s">
        <v>147</v>
      </c>
      <c r="L416" s="40"/>
      <c r="M416" s="198" t="s">
        <v>32</v>
      </c>
      <c r="N416" s="199" t="s">
        <v>48</v>
      </c>
      <c r="O416" s="65"/>
      <c r="P416" s="200">
        <f t="shared" si="141"/>
        <v>0</v>
      </c>
      <c r="Q416" s="200">
        <v>0</v>
      </c>
      <c r="R416" s="200">
        <f t="shared" si="142"/>
        <v>0</v>
      </c>
      <c r="S416" s="200">
        <v>0</v>
      </c>
      <c r="T416" s="201">
        <f t="shared" si="143"/>
        <v>0</v>
      </c>
      <c r="U416" s="35"/>
      <c r="V416" s="35"/>
      <c r="W416" s="35"/>
      <c r="X416" s="35"/>
      <c r="Y416" s="35"/>
      <c r="Z416" s="35"/>
      <c r="AA416" s="35"/>
      <c r="AB416" s="35"/>
      <c r="AC416" s="35"/>
      <c r="AD416" s="35"/>
      <c r="AE416" s="35"/>
      <c r="AR416" s="202" t="s">
        <v>158</v>
      </c>
      <c r="AT416" s="202" t="s">
        <v>143</v>
      </c>
      <c r="AU416" s="202" t="s">
        <v>84</v>
      </c>
      <c r="AY416" s="17" t="s">
        <v>142</v>
      </c>
      <c r="BE416" s="203">
        <f t="shared" si="144"/>
        <v>0</v>
      </c>
      <c r="BF416" s="203">
        <f t="shared" si="145"/>
        <v>0</v>
      </c>
      <c r="BG416" s="203">
        <f t="shared" si="146"/>
        <v>0</v>
      </c>
      <c r="BH416" s="203">
        <f t="shared" si="147"/>
        <v>0</v>
      </c>
      <c r="BI416" s="203">
        <f t="shared" si="148"/>
        <v>0</v>
      </c>
      <c r="BJ416" s="17" t="s">
        <v>84</v>
      </c>
      <c r="BK416" s="203">
        <f t="shared" si="149"/>
        <v>0</v>
      </c>
      <c r="BL416" s="17" t="s">
        <v>158</v>
      </c>
      <c r="BM416" s="202" t="s">
        <v>1314</v>
      </c>
    </row>
    <row r="417" spans="1:65" s="2" customFormat="1" ht="36" customHeight="1">
      <c r="A417" s="35"/>
      <c r="B417" s="36"/>
      <c r="C417" s="191" t="s">
        <v>1315</v>
      </c>
      <c r="D417" s="191" t="s">
        <v>143</v>
      </c>
      <c r="E417" s="192" t="s">
        <v>1316</v>
      </c>
      <c r="F417" s="193" t="s">
        <v>1317</v>
      </c>
      <c r="G417" s="194" t="s">
        <v>146</v>
      </c>
      <c r="H417" s="195">
        <v>8</v>
      </c>
      <c r="I417" s="196"/>
      <c r="J417" s="197">
        <f t="shared" si="140"/>
        <v>0</v>
      </c>
      <c r="K417" s="193" t="s">
        <v>147</v>
      </c>
      <c r="L417" s="40"/>
      <c r="M417" s="198" t="s">
        <v>32</v>
      </c>
      <c r="N417" s="199" t="s">
        <v>48</v>
      </c>
      <c r="O417" s="65"/>
      <c r="P417" s="200">
        <f t="shared" si="141"/>
        <v>0</v>
      </c>
      <c r="Q417" s="200">
        <v>0</v>
      </c>
      <c r="R417" s="200">
        <f t="shared" si="142"/>
        <v>0</v>
      </c>
      <c r="S417" s="200">
        <v>0</v>
      </c>
      <c r="T417" s="201">
        <f t="shared" si="143"/>
        <v>0</v>
      </c>
      <c r="U417" s="35"/>
      <c r="V417" s="35"/>
      <c r="W417" s="35"/>
      <c r="X417" s="35"/>
      <c r="Y417" s="35"/>
      <c r="Z417" s="35"/>
      <c r="AA417" s="35"/>
      <c r="AB417" s="35"/>
      <c r="AC417" s="35"/>
      <c r="AD417" s="35"/>
      <c r="AE417" s="35"/>
      <c r="AR417" s="202" t="s">
        <v>158</v>
      </c>
      <c r="AT417" s="202" t="s">
        <v>143</v>
      </c>
      <c r="AU417" s="202" t="s">
        <v>84</v>
      </c>
      <c r="AY417" s="17" t="s">
        <v>142</v>
      </c>
      <c r="BE417" s="203">
        <f t="shared" si="144"/>
        <v>0</v>
      </c>
      <c r="BF417" s="203">
        <f t="shared" si="145"/>
        <v>0</v>
      </c>
      <c r="BG417" s="203">
        <f t="shared" si="146"/>
        <v>0</v>
      </c>
      <c r="BH417" s="203">
        <f t="shared" si="147"/>
        <v>0</v>
      </c>
      <c r="BI417" s="203">
        <f t="shared" si="148"/>
        <v>0</v>
      </c>
      <c r="BJ417" s="17" t="s">
        <v>84</v>
      </c>
      <c r="BK417" s="203">
        <f t="shared" si="149"/>
        <v>0</v>
      </c>
      <c r="BL417" s="17" t="s">
        <v>158</v>
      </c>
      <c r="BM417" s="202" t="s">
        <v>1318</v>
      </c>
    </row>
    <row r="418" spans="1:65" s="2" customFormat="1" ht="36" customHeight="1">
      <c r="A418" s="35"/>
      <c r="B418" s="36"/>
      <c r="C418" s="191" t="s">
        <v>1319</v>
      </c>
      <c r="D418" s="191" t="s">
        <v>143</v>
      </c>
      <c r="E418" s="192" t="s">
        <v>1320</v>
      </c>
      <c r="F418" s="193" t="s">
        <v>1321</v>
      </c>
      <c r="G418" s="194" t="s">
        <v>146</v>
      </c>
      <c r="H418" s="195">
        <v>4</v>
      </c>
      <c r="I418" s="196"/>
      <c r="J418" s="197">
        <f t="shared" si="140"/>
        <v>0</v>
      </c>
      <c r="K418" s="193" t="s">
        <v>147</v>
      </c>
      <c r="L418" s="40"/>
      <c r="M418" s="198" t="s">
        <v>32</v>
      </c>
      <c r="N418" s="199" t="s">
        <v>48</v>
      </c>
      <c r="O418" s="65"/>
      <c r="P418" s="200">
        <f t="shared" si="141"/>
        <v>0</v>
      </c>
      <c r="Q418" s="200">
        <v>0</v>
      </c>
      <c r="R418" s="200">
        <f t="shared" si="142"/>
        <v>0</v>
      </c>
      <c r="S418" s="200">
        <v>0</v>
      </c>
      <c r="T418" s="201">
        <f t="shared" si="143"/>
        <v>0</v>
      </c>
      <c r="U418" s="35"/>
      <c r="V418" s="35"/>
      <c r="W418" s="35"/>
      <c r="X418" s="35"/>
      <c r="Y418" s="35"/>
      <c r="Z418" s="35"/>
      <c r="AA418" s="35"/>
      <c r="AB418" s="35"/>
      <c r="AC418" s="35"/>
      <c r="AD418" s="35"/>
      <c r="AE418" s="35"/>
      <c r="AR418" s="202" t="s">
        <v>158</v>
      </c>
      <c r="AT418" s="202" t="s">
        <v>143</v>
      </c>
      <c r="AU418" s="202" t="s">
        <v>84</v>
      </c>
      <c r="AY418" s="17" t="s">
        <v>142</v>
      </c>
      <c r="BE418" s="203">
        <f t="shared" si="144"/>
        <v>0</v>
      </c>
      <c r="BF418" s="203">
        <f t="shared" si="145"/>
        <v>0</v>
      </c>
      <c r="BG418" s="203">
        <f t="shared" si="146"/>
        <v>0</v>
      </c>
      <c r="BH418" s="203">
        <f t="shared" si="147"/>
        <v>0</v>
      </c>
      <c r="BI418" s="203">
        <f t="shared" si="148"/>
        <v>0</v>
      </c>
      <c r="BJ418" s="17" t="s">
        <v>84</v>
      </c>
      <c r="BK418" s="203">
        <f t="shared" si="149"/>
        <v>0</v>
      </c>
      <c r="BL418" s="17" t="s">
        <v>158</v>
      </c>
      <c r="BM418" s="202" t="s">
        <v>1322</v>
      </c>
    </row>
    <row r="419" spans="1:65" s="2" customFormat="1" ht="24" customHeight="1">
      <c r="A419" s="35"/>
      <c r="B419" s="36"/>
      <c r="C419" s="208" t="s">
        <v>1323</v>
      </c>
      <c r="D419" s="208" t="s">
        <v>214</v>
      </c>
      <c r="E419" s="209" t="s">
        <v>1324</v>
      </c>
      <c r="F419" s="210" t="s">
        <v>1325</v>
      </c>
      <c r="G419" s="211" t="s">
        <v>146</v>
      </c>
      <c r="H419" s="212">
        <v>4</v>
      </c>
      <c r="I419" s="213"/>
      <c r="J419" s="214">
        <f t="shared" si="140"/>
        <v>0</v>
      </c>
      <c r="K419" s="210" t="s">
        <v>147</v>
      </c>
      <c r="L419" s="215"/>
      <c r="M419" s="216" t="s">
        <v>32</v>
      </c>
      <c r="N419" s="217" t="s">
        <v>48</v>
      </c>
      <c r="O419" s="65"/>
      <c r="P419" s="200">
        <f t="shared" si="141"/>
        <v>0</v>
      </c>
      <c r="Q419" s="200">
        <v>0</v>
      </c>
      <c r="R419" s="200">
        <f t="shared" si="142"/>
        <v>0</v>
      </c>
      <c r="S419" s="200">
        <v>0</v>
      </c>
      <c r="T419" s="201">
        <f t="shared" si="143"/>
        <v>0</v>
      </c>
      <c r="U419" s="35"/>
      <c r="V419" s="35"/>
      <c r="W419" s="35"/>
      <c r="X419" s="35"/>
      <c r="Y419" s="35"/>
      <c r="Z419" s="35"/>
      <c r="AA419" s="35"/>
      <c r="AB419" s="35"/>
      <c r="AC419" s="35"/>
      <c r="AD419" s="35"/>
      <c r="AE419" s="35"/>
      <c r="AR419" s="202" t="s">
        <v>230</v>
      </c>
      <c r="AT419" s="202" t="s">
        <v>214</v>
      </c>
      <c r="AU419" s="202" t="s">
        <v>84</v>
      </c>
      <c r="AY419" s="17" t="s">
        <v>142</v>
      </c>
      <c r="BE419" s="203">
        <f t="shared" si="144"/>
        <v>0</v>
      </c>
      <c r="BF419" s="203">
        <f t="shared" si="145"/>
        <v>0</v>
      </c>
      <c r="BG419" s="203">
        <f t="shared" si="146"/>
        <v>0</v>
      </c>
      <c r="BH419" s="203">
        <f t="shared" si="147"/>
        <v>0</v>
      </c>
      <c r="BI419" s="203">
        <f t="shared" si="148"/>
        <v>0</v>
      </c>
      <c r="BJ419" s="17" t="s">
        <v>84</v>
      </c>
      <c r="BK419" s="203">
        <f t="shared" si="149"/>
        <v>0</v>
      </c>
      <c r="BL419" s="17" t="s">
        <v>230</v>
      </c>
      <c r="BM419" s="202" t="s">
        <v>1326</v>
      </c>
    </row>
    <row r="420" spans="1:65" s="2" customFormat="1" ht="24" customHeight="1">
      <c r="A420" s="35"/>
      <c r="B420" s="36"/>
      <c r="C420" s="191" t="s">
        <v>1327</v>
      </c>
      <c r="D420" s="191" t="s">
        <v>143</v>
      </c>
      <c r="E420" s="192" t="s">
        <v>1328</v>
      </c>
      <c r="F420" s="193" t="s">
        <v>1329</v>
      </c>
      <c r="G420" s="194" t="s">
        <v>146</v>
      </c>
      <c r="H420" s="195">
        <v>22</v>
      </c>
      <c r="I420" s="196"/>
      <c r="J420" s="197">
        <f t="shared" si="140"/>
        <v>0</v>
      </c>
      <c r="K420" s="193" t="s">
        <v>147</v>
      </c>
      <c r="L420" s="40"/>
      <c r="M420" s="198" t="s">
        <v>32</v>
      </c>
      <c r="N420" s="199" t="s">
        <v>48</v>
      </c>
      <c r="O420" s="65"/>
      <c r="P420" s="200">
        <f t="shared" si="141"/>
        <v>0</v>
      </c>
      <c r="Q420" s="200">
        <v>0</v>
      </c>
      <c r="R420" s="200">
        <f t="shared" si="142"/>
        <v>0</v>
      </c>
      <c r="S420" s="200">
        <v>0</v>
      </c>
      <c r="T420" s="201">
        <f t="shared" si="143"/>
        <v>0</v>
      </c>
      <c r="U420" s="35"/>
      <c r="V420" s="35"/>
      <c r="W420" s="35"/>
      <c r="X420" s="35"/>
      <c r="Y420" s="35"/>
      <c r="Z420" s="35"/>
      <c r="AA420" s="35"/>
      <c r="AB420" s="35"/>
      <c r="AC420" s="35"/>
      <c r="AD420" s="35"/>
      <c r="AE420" s="35"/>
      <c r="AR420" s="202" t="s">
        <v>158</v>
      </c>
      <c r="AT420" s="202" t="s">
        <v>143</v>
      </c>
      <c r="AU420" s="202" t="s">
        <v>84</v>
      </c>
      <c r="AY420" s="17" t="s">
        <v>142</v>
      </c>
      <c r="BE420" s="203">
        <f t="shared" si="144"/>
        <v>0</v>
      </c>
      <c r="BF420" s="203">
        <f t="shared" si="145"/>
        <v>0</v>
      </c>
      <c r="BG420" s="203">
        <f t="shared" si="146"/>
        <v>0</v>
      </c>
      <c r="BH420" s="203">
        <f t="shared" si="147"/>
        <v>0</v>
      </c>
      <c r="BI420" s="203">
        <f t="shared" si="148"/>
        <v>0</v>
      </c>
      <c r="BJ420" s="17" t="s">
        <v>84</v>
      </c>
      <c r="BK420" s="203">
        <f t="shared" si="149"/>
        <v>0</v>
      </c>
      <c r="BL420" s="17" t="s">
        <v>158</v>
      </c>
      <c r="BM420" s="202" t="s">
        <v>1330</v>
      </c>
    </row>
    <row r="421" spans="1:65" s="2" customFormat="1" ht="24" customHeight="1">
      <c r="A421" s="35"/>
      <c r="B421" s="36"/>
      <c r="C421" s="191" t="s">
        <v>1331</v>
      </c>
      <c r="D421" s="191" t="s">
        <v>143</v>
      </c>
      <c r="E421" s="192" t="s">
        <v>1332</v>
      </c>
      <c r="F421" s="193" t="s">
        <v>1333</v>
      </c>
      <c r="G421" s="194" t="s">
        <v>146</v>
      </c>
      <c r="H421" s="195">
        <v>113</v>
      </c>
      <c r="I421" s="196"/>
      <c r="J421" s="197">
        <f t="shared" si="140"/>
        <v>0</v>
      </c>
      <c r="K421" s="193" t="s">
        <v>147</v>
      </c>
      <c r="L421" s="40"/>
      <c r="M421" s="198" t="s">
        <v>32</v>
      </c>
      <c r="N421" s="199" t="s">
        <v>48</v>
      </c>
      <c r="O421" s="65"/>
      <c r="P421" s="200">
        <f t="shared" si="141"/>
        <v>0</v>
      </c>
      <c r="Q421" s="200">
        <v>0</v>
      </c>
      <c r="R421" s="200">
        <f t="shared" si="142"/>
        <v>0</v>
      </c>
      <c r="S421" s="200">
        <v>0</v>
      </c>
      <c r="T421" s="201">
        <f t="shared" si="143"/>
        <v>0</v>
      </c>
      <c r="U421" s="35"/>
      <c r="V421" s="35"/>
      <c r="W421" s="35"/>
      <c r="X421" s="35"/>
      <c r="Y421" s="35"/>
      <c r="Z421" s="35"/>
      <c r="AA421" s="35"/>
      <c r="AB421" s="35"/>
      <c r="AC421" s="35"/>
      <c r="AD421" s="35"/>
      <c r="AE421" s="35"/>
      <c r="AR421" s="202" t="s">
        <v>158</v>
      </c>
      <c r="AT421" s="202" t="s">
        <v>143</v>
      </c>
      <c r="AU421" s="202" t="s">
        <v>84</v>
      </c>
      <c r="AY421" s="17" t="s">
        <v>142</v>
      </c>
      <c r="BE421" s="203">
        <f t="shared" si="144"/>
        <v>0</v>
      </c>
      <c r="BF421" s="203">
        <f t="shared" si="145"/>
        <v>0</v>
      </c>
      <c r="BG421" s="203">
        <f t="shared" si="146"/>
        <v>0</v>
      </c>
      <c r="BH421" s="203">
        <f t="shared" si="147"/>
        <v>0</v>
      </c>
      <c r="BI421" s="203">
        <f t="shared" si="148"/>
        <v>0</v>
      </c>
      <c r="BJ421" s="17" t="s">
        <v>84</v>
      </c>
      <c r="BK421" s="203">
        <f t="shared" si="149"/>
        <v>0</v>
      </c>
      <c r="BL421" s="17" t="s">
        <v>158</v>
      </c>
      <c r="BM421" s="202" t="s">
        <v>1334</v>
      </c>
    </row>
    <row r="422" spans="1:65" s="2" customFormat="1" ht="36" customHeight="1">
      <c r="A422" s="35"/>
      <c r="B422" s="36"/>
      <c r="C422" s="208" t="s">
        <v>1335</v>
      </c>
      <c r="D422" s="208" t="s">
        <v>214</v>
      </c>
      <c r="E422" s="209" t="s">
        <v>1336</v>
      </c>
      <c r="F422" s="210" t="s">
        <v>1337</v>
      </c>
      <c r="G422" s="211" t="s">
        <v>146</v>
      </c>
      <c r="H422" s="212">
        <v>6</v>
      </c>
      <c r="I422" s="213"/>
      <c r="J422" s="214">
        <f t="shared" si="140"/>
        <v>0</v>
      </c>
      <c r="K422" s="210" t="s">
        <v>147</v>
      </c>
      <c r="L422" s="215"/>
      <c r="M422" s="216" t="s">
        <v>32</v>
      </c>
      <c r="N422" s="217" t="s">
        <v>48</v>
      </c>
      <c r="O422" s="65"/>
      <c r="P422" s="200">
        <f t="shared" si="141"/>
        <v>0</v>
      </c>
      <c r="Q422" s="200">
        <v>0</v>
      </c>
      <c r="R422" s="200">
        <f t="shared" si="142"/>
        <v>0</v>
      </c>
      <c r="S422" s="200">
        <v>0</v>
      </c>
      <c r="T422" s="201">
        <f t="shared" si="143"/>
        <v>0</v>
      </c>
      <c r="U422" s="35"/>
      <c r="V422" s="35"/>
      <c r="W422" s="35"/>
      <c r="X422" s="35"/>
      <c r="Y422" s="35"/>
      <c r="Z422" s="35"/>
      <c r="AA422" s="35"/>
      <c r="AB422" s="35"/>
      <c r="AC422" s="35"/>
      <c r="AD422" s="35"/>
      <c r="AE422" s="35"/>
      <c r="AR422" s="202" t="s">
        <v>230</v>
      </c>
      <c r="AT422" s="202" t="s">
        <v>214</v>
      </c>
      <c r="AU422" s="202" t="s">
        <v>84</v>
      </c>
      <c r="AY422" s="17" t="s">
        <v>142</v>
      </c>
      <c r="BE422" s="203">
        <f t="shared" si="144"/>
        <v>0</v>
      </c>
      <c r="BF422" s="203">
        <f t="shared" si="145"/>
        <v>0</v>
      </c>
      <c r="BG422" s="203">
        <f t="shared" si="146"/>
        <v>0</v>
      </c>
      <c r="BH422" s="203">
        <f t="shared" si="147"/>
        <v>0</v>
      </c>
      <c r="BI422" s="203">
        <f t="shared" si="148"/>
        <v>0</v>
      </c>
      <c r="BJ422" s="17" t="s">
        <v>84</v>
      </c>
      <c r="BK422" s="203">
        <f t="shared" si="149"/>
        <v>0</v>
      </c>
      <c r="BL422" s="17" t="s">
        <v>230</v>
      </c>
      <c r="BM422" s="202" t="s">
        <v>1338</v>
      </c>
    </row>
    <row r="423" spans="1:65" s="2" customFormat="1" ht="24" customHeight="1">
      <c r="A423" s="35"/>
      <c r="B423" s="36"/>
      <c r="C423" s="208" t="s">
        <v>1339</v>
      </c>
      <c r="D423" s="208" t="s">
        <v>214</v>
      </c>
      <c r="E423" s="209" t="s">
        <v>1340</v>
      </c>
      <c r="F423" s="210" t="s">
        <v>1341</v>
      </c>
      <c r="G423" s="211" t="s">
        <v>146</v>
      </c>
      <c r="H423" s="212">
        <v>2</v>
      </c>
      <c r="I423" s="213"/>
      <c r="J423" s="214">
        <f t="shared" si="140"/>
        <v>0</v>
      </c>
      <c r="K423" s="210" t="s">
        <v>147</v>
      </c>
      <c r="L423" s="215"/>
      <c r="M423" s="216" t="s">
        <v>32</v>
      </c>
      <c r="N423" s="217" t="s">
        <v>48</v>
      </c>
      <c r="O423" s="65"/>
      <c r="P423" s="200">
        <f t="shared" si="141"/>
        <v>0</v>
      </c>
      <c r="Q423" s="200">
        <v>0</v>
      </c>
      <c r="R423" s="200">
        <f t="shared" si="142"/>
        <v>0</v>
      </c>
      <c r="S423" s="200">
        <v>0</v>
      </c>
      <c r="T423" s="201">
        <f t="shared" si="143"/>
        <v>0</v>
      </c>
      <c r="U423" s="35"/>
      <c r="V423" s="35"/>
      <c r="W423" s="35"/>
      <c r="X423" s="35"/>
      <c r="Y423" s="35"/>
      <c r="Z423" s="35"/>
      <c r="AA423" s="35"/>
      <c r="AB423" s="35"/>
      <c r="AC423" s="35"/>
      <c r="AD423" s="35"/>
      <c r="AE423" s="35"/>
      <c r="AR423" s="202" t="s">
        <v>217</v>
      </c>
      <c r="AT423" s="202" t="s">
        <v>214</v>
      </c>
      <c r="AU423" s="202" t="s">
        <v>84</v>
      </c>
      <c r="AY423" s="17" t="s">
        <v>142</v>
      </c>
      <c r="BE423" s="203">
        <f t="shared" si="144"/>
        <v>0</v>
      </c>
      <c r="BF423" s="203">
        <f t="shared" si="145"/>
        <v>0</v>
      </c>
      <c r="BG423" s="203">
        <f t="shared" si="146"/>
        <v>0</v>
      </c>
      <c r="BH423" s="203">
        <f t="shared" si="147"/>
        <v>0</v>
      </c>
      <c r="BI423" s="203">
        <f t="shared" si="148"/>
        <v>0</v>
      </c>
      <c r="BJ423" s="17" t="s">
        <v>84</v>
      </c>
      <c r="BK423" s="203">
        <f t="shared" si="149"/>
        <v>0</v>
      </c>
      <c r="BL423" s="17" t="s">
        <v>218</v>
      </c>
      <c r="BM423" s="202" t="s">
        <v>1342</v>
      </c>
    </row>
    <row r="424" spans="1:65" s="2" customFormat="1" ht="24" customHeight="1">
      <c r="A424" s="35"/>
      <c r="B424" s="36"/>
      <c r="C424" s="191" t="s">
        <v>1343</v>
      </c>
      <c r="D424" s="191" t="s">
        <v>143</v>
      </c>
      <c r="E424" s="192" t="s">
        <v>1344</v>
      </c>
      <c r="F424" s="193" t="s">
        <v>1345</v>
      </c>
      <c r="G424" s="194" t="s">
        <v>146</v>
      </c>
      <c r="H424" s="195">
        <v>4</v>
      </c>
      <c r="I424" s="196"/>
      <c r="J424" s="197">
        <f t="shared" si="140"/>
        <v>0</v>
      </c>
      <c r="K424" s="193" t="s">
        <v>147</v>
      </c>
      <c r="L424" s="40"/>
      <c r="M424" s="198" t="s">
        <v>32</v>
      </c>
      <c r="N424" s="199" t="s">
        <v>48</v>
      </c>
      <c r="O424" s="65"/>
      <c r="P424" s="200">
        <f t="shared" si="141"/>
        <v>0</v>
      </c>
      <c r="Q424" s="200">
        <v>0</v>
      </c>
      <c r="R424" s="200">
        <f t="shared" si="142"/>
        <v>0</v>
      </c>
      <c r="S424" s="200">
        <v>0</v>
      </c>
      <c r="T424" s="201">
        <f t="shared" si="143"/>
        <v>0</v>
      </c>
      <c r="U424" s="35"/>
      <c r="V424" s="35"/>
      <c r="W424" s="35"/>
      <c r="X424" s="35"/>
      <c r="Y424" s="35"/>
      <c r="Z424" s="35"/>
      <c r="AA424" s="35"/>
      <c r="AB424" s="35"/>
      <c r="AC424" s="35"/>
      <c r="AD424" s="35"/>
      <c r="AE424" s="35"/>
      <c r="AR424" s="202" t="s">
        <v>158</v>
      </c>
      <c r="AT424" s="202" t="s">
        <v>143</v>
      </c>
      <c r="AU424" s="202" t="s">
        <v>84</v>
      </c>
      <c r="AY424" s="17" t="s">
        <v>142</v>
      </c>
      <c r="BE424" s="203">
        <f t="shared" si="144"/>
        <v>0</v>
      </c>
      <c r="BF424" s="203">
        <f t="shared" si="145"/>
        <v>0</v>
      </c>
      <c r="BG424" s="203">
        <f t="shared" si="146"/>
        <v>0</v>
      </c>
      <c r="BH424" s="203">
        <f t="shared" si="147"/>
        <v>0</v>
      </c>
      <c r="BI424" s="203">
        <f t="shared" si="148"/>
        <v>0</v>
      </c>
      <c r="BJ424" s="17" t="s">
        <v>84</v>
      </c>
      <c r="BK424" s="203">
        <f t="shared" si="149"/>
        <v>0</v>
      </c>
      <c r="BL424" s="17" t="s">
        <v>158</v>
      </c>
      <c r="BM424" s="202" t="s">
        <v>1346</v>
      </c>
    </row>
    <row r="425" spans="1:65" s="2" customFormat="1" ht="24" customHeight="1">
      <c r="A425" s="35"/>
      <c r="B425" s="36"/>
      <c r="C425" s="191" t="s">
        <v>1347</v>
      </c>
      <c r="D425" s="191" t="s">
        <v>143</v>
      </c>
      <c r="E425" s="192" t="s">
        <v>1348</v>
      </c>
      <c r="F425" s="193" t="s">
        <v>1349</v>
      </c>
      <c r="G425" s="194" t="s">
        <v>146</v>
      </c>
      <c r="H425" s="195">
        <v>2</v>
      </c>
      <c r="I425" s="196"/>
      <c r="J425" s="197">
        <f t="shared" si="140"/>
        <v>0</v>
      </c>
      <c r="K425" s="193" t="s">
        <v>147</v>
      </c>
      <c r="L425" s="40"/>
      <c r="M425" s="198" t="s">
        <v>32</v>
      </c>
      <c r="N425" s="199" t="s">
        <v>48</v>
      </c>
      <c r="O425" s="65"/>
      <c r="P425" s="200">
        <f t="shared" si="141"/>
        <v>0</v>
      </c>
      <c r="Q425" s="200">
        <v>0</v>
      </c>
      <c r="R425" s="200">
        <f t="shared" si="142"/>
        <v>0</v>
      </c>
      <c r="S425" s="200">
        <v>0</v>
      </c>
      <c r="T425" s="201">
        <f t="shared" si="143"/>
        <v>0</v>
      </c>
      <c r="U425" s="35"/>
      <c r="V425" s="35"/>
      <c r="W425" s="35"/>
      <c r="X425" s="35"/>
      <c r="Y425" s="35"/>
      <c r="Z425" s="35"/>
      <c r="AA425" s="35"/>
      <c r="AB425" s="35"/>
      <c r="AC425" s="35"/>
      <c r="AD425" s="35"/>
      <c r="AE425" s="35"/>
      <c r="AR425" s="202" t="s">
        <v>158</v>
      </c>
      <c r="AT425" s="202" t="s">
        <v>143</v>
      </c>
      <c r="AU425" s="202" t="s">
        <v>84</v>
      </c>
      <c r="AY425" s="17" t="s">
        <v>142</v>
      </c>
      <c r="BE425" s="203">
        <f t="shared" si="144"/>
        <v>0</v>
      </c>
      <c r="BF425" s="203">
        <f t="shared" si="145"/>
        <v>0</v>
      </c>
      <c r="BG425" s="203">
        <f t="shared" si="146"/>
        <v>0</v>
      </c>
      <c r="BH425" s="203">
        <f t="shared" si="147"/>
        <v>0</v>
      </c>
      <c r="BI425" s="203">
        <f t="shared" si="148"/>
        <v>0</v>
      </c>
      <c r="BJ425" s="17" t="s">
        <v>84</v>
      </c>
      <c r="BK425" s="203">
        <f t="shared" si="149"/>
        <v>0</v>
      </c>
      <c r="BL425" s="17" t="s">
        <v>158</v>
      </c>
      <c r="BM425" s="202" t="s">
        <v>1350</v>
      </c>
    </row>
    <row r="426" spans="1:65" s="2" customFormat="1" ht="36" customHeight="1">
      <c r="A426" s="35"/>
      <c r="B426" s="36"/>
      <c r="C426" s="208" t="s">
        <v>1351</v>
      </c>
      <c r="D426" s="208" t="s">
        <v>214</v>
      </c>
      <c r="E426" s="209" t="s">
        <v>1352</v>
      </c>
      <c r="F426" s="210" t="s">
        <v>1353</v>
      </c>
      <c r="G426" s="211" t="s">
        <v>146</v>
      </c>
      <c r="H426" s="212">
        <v>4</v>
      </c>
      <c r="I426" s="213"/>
      <c r="J426" s="214">
        <f t="shared" si="140"/>
        <v>0</v>
      </c>
      <c r="K426" s="210" t="s">
        <v>147</v>
      </c>
      <c r="L426" s="215"/>
      <c r="M426" s="216" t="s">
        <v>32</v>
      </c>
      <c r="N426" s="217" t="s">
        <v>48</v>
      </c>
      <c r="O426" s="65"/>
      <c r="P426" s="200">
        <f t="shared" si="141"/>
        <v>0</v>
      </c>
      <c r="Q426" s="200">
        <v>0</v>
      </c>
      <c r="R426" s="200">
        <f t="shared" si="142"/>
        <v>0</v>
      </c>
      <c r="S426" s="200">
        <v>0</v>
      </c>
      <c r="T426" s="201">
        <f t="shared" si="143"/>
        <v>0</v>
      </c>
      <c r="U426" s="35"/>
      <c r="V426" s="35"/>
      <c r="W426" s="35"/>
      <c r="X426" s="35"/>
      <c r="Y426" s="35"/>
      <c r="Z426" s="35"/>
      <c r="AA426" s="35"/>
      <c r="AB426" s="35"/>
      <c r="AC426" s="35"/>
      <c r="AD426" s="35"/>
      <c r="AE426" s="35"/>
      <c r="AR426" s="202" t="s">
        <v>217</v>
      </c>
      <c r="AT426" s="202" t="s">
        <v>214</v>
      </c>
      <c r="AU426" s="202" t="s">
        <v>84</v>
      </c>
      <c r="AY426" s="17" t="s">
        <v>142</v>
      </c>
      <c r="BE426" s="203">
        <f t="shared" si="144"/>
        <v>0</v>
      </c>
      <c r="BF426" s="203">
        <f t="shared" si="145"/>
        <v>0</v>
      </c>
      <c r="BG426" s="203">
        <f t="shared" si="146"/>
        <v>0</v>
      </c>
      <c r="BH426" s="203">
        <f t="shared" si="147"/>
        <v>0</v>
      </c>
      <c r="BI426" s="203">
        <f t="shared" si="148"/>
        <v>0</v>
      </c>
      <c r="BJ426" s="17" t="s">
        <v>84</v>
      </c>
      <c r="BK426" s="203">
        <f t="shared" si="149"/>
        <v>0</v>
      </c>
      <c r="BL426" s="17" t="s">
        <v>218</v>
      </c>
      <c r="BM426" s="202" t="s">
        <v>1354</v>
      </c>
    </row>
    <row r="427" spans="1:65" s="2" customFormat="1" ht="24" customHeight="1">
      <c r="A427" s="35"/>
      <c r="B427" s="36"/>
      <c r="C427" s="191" t="s">
        <v>1355</v>
      </c>
      <c r="D427" s="191" t="s">
        <v>143</v>
      </c>
      <c r="E427" s="192" t="s">
        <v>1356</v>
      </c>
      <c r="F427" s="193" t="s">
        <v>1357</v>
      </c>
      <c r="G427" s="194" t="s">
        <v>146</v>
      </c>
      <c r="H427" s="195">
        <v>6</v>
      </c>
      <c r="I427" s="196"/>
      <c r="J427" s="197">
        <f t="shared" si="140"/>
        <v>0</v>
      </c>
      <c r="K427" s="193" t="s">
        <v>147</v>
      </c>
      <c r="L427" s="40"/>
      <c r="M427" s="198" t="s">
        <v>32</v>
      </c>
      <c r="N427" s="199" t="s">
        <v>48</v>
      </c>
      <c r="O427" s="65"/>
      <c r="P427" s="200">
        <f t="shared" si="141"/>
        <v>0</v>
      </c>
      <c r="Q427" s="200">
        <v>0</v>
      </c>
      <c r="R427" s="200">
        <f t="shared" si="142"/>
        <v>0</v>
      </c>
      <c r="S427" s="200">
        <v>0</v>
      </c>
      <c r="T427" s="201">
        <f t="shared" si="143"/>
        <v>0</v>
      </c>
      <c r="U427" s="35"/>
      <c r="V427" s="35"/>
      <c r="W427" s="35"/>
      <c r="X427" s="35"/>
      <c r="Y427" s="35"/>
      <c r="Z427" s="35"/>
      <c r="AA427" s="35"/>
      <c r="AB427" s="35"/>
      <c r="AC427" s="35"/>
      <c r="AD427" s="35"/>
      <c r="AE427" s="35"/>
      <c r="AR427" s="202" t="s">
        <v>158</v>
      </c>
      <c r="AT427" s="202" t="s">
        <v>143</v>
      </c>
      <c r="AU427" s="202" t="s">
        <v>84</v>
      </c>
      <c r="AY427" s="17" t="s">
        <v>142</v>
      </c>
      <c r="BE427" s="203">
        <f t="shared" si="144"/>
        <v>0</v>
      </c>
      <c r="BF427" s="203">
        <f t="shared" si="145"/>
        <v>0</v>
      </c>
      <c r="BG427" s="203">
        <f t="shared" si="146"/>
        <v>0</v>
      </c>
      <c r="BH427" s="203">
        <f t="shared" si="147"/>
        <v>0</v>
      </c>
      <c r="BI427" s="203">
        <f t="shared" si="148"/>
        <v>0</v>
      </c>
      <c r="BJ427" s="17" t="s">
        <v>84</v>
      </c>
      <c r="BK427" s="203">
        <f t="shared" si="149"/>
        <v>0</v>
      </c>
      <c r="BL427" s="17" t="s">
        <v>158</v>
      </c>
      <c r="BM427" s="202" t="s">
        <v>1358</v>
      </c>
    </row>
    <row r="428" spans="1:65" s="2" customFormat="1" ht="24" customHeight="1">
      <c r="A428" s="35"/>
      <c r="B428" s="36"/>
      <c r="C428" s="191" t="s">
        <v>1359</v>
      </c>
      <c r="D428" s="191" t="s">
        <v>143</v>
      </c>
      <c r="E428" s="192" t="s">
        <v>1360</v>
      </c>
      <c r="F428" s="193" t="s">
        <v>1361</v>
      </c>
      <c r="G428" s="194" t="s">
        <v>146</v>
      </c>
      <c r="H428" s="195">
        <v>2</v>
      </c>
      <c r="I428" s="196"/>
      <c r="J428" s="197">
        <f t="shared" si="140"/>
        <v>0</v>
      </c>
      <c r="K428" s="193" t="s">
        <v>147</v>
      </c>
      <c r="L428" s="40"/>
      <c r="M428" s="198" t="s">
        <v>32</v>
      </c>
      <c r="N428" s="199" t="s">
        <v>48</v>
      </c>
      <c r="O428" s="65"/>
      <c r="P428" s="200">
        <f t="shared" si="141"/>
        <v>0</v>
      </c>
      <c r="Q428" s="200">
        <v>0</v>
      </c>
      <c r="R428" s="200">
        <f t="shared" si="142"/>
        <v>0</v>
      </c>
      <c r="S428" s="200">
        <v>0</v>
      </c>
      <c r="T428" s="201">
        <f t="shared" si="143"/>
        <v>0</v>
      </c>
      <c r="U428" s="35"/>
      <c r="V428" s="35"/>
      <c r="W428" s="35"/>
      <c r="X428" s="35"/>
      <c r="Y428" s="35"/>
      <c r="Z428" s="35"/>
      <c r="AA428" s="35"/>
      <c r="AB428" s="35"/>
      <c r="AC428" s="35"/>
      <c r="AD428" s="35"/>
      <c r="AE428" s="35"/>
      <c r="AR428" s="202" t="s">
        <v>158</v>
      </c>
      <c r="AT428" s="202" t="s">
        <v>143</v>
      </c>
      <c r="AU428" s="202" t="s">
        <v>84</v>
      </c>
      <c r="AY428" s="17" t="s">
        <v>142</v>
      </c>
      <c r="BE428" s="203">
        <f t="shared" si="144"/>
        <v>0</v>
      </c>
      <c r="BF428" s="203">
        <f t="shared" si="145"/>
        <v>0</v>
      </c>
      <c r="BG428" s="203">
        <f t="shared" si="146"/>
        <v>0</v>
      </c>
      <c r="BH428" s="203">
        <f t="shared" si="147"/>
        <v>0</v>
      </c>
      <c r="BI428" s="203">
        <f t="shared" si="148"/>
        <v>0</v>
      </c>
      <c r="BJ428" s="17" t="s">
        <v>84</v>
      </c>
      <c r="BK428" s="203">
        <f t="shared" si="149"/>
        <v>0</v>
      </c>
      <c r="BL428" s="17" t="s">
        <v>158</v>
      </c>
      <c r="BM428" s="202" t="s">
        <v>1362</v>
      </c>
    </row>
    <row r="429" spans="1:65" s="2" customFormat="1" ht="24" customHeight="1">
      <c r="A429" s="35"/>
      <c r="B429" s="36"/>
      <c r="C429" s="191" t="s">
        <v>1363</v>
      </c>
      <c r="D429" s="191" t="s">
        <v>143</v>
      </c>
      <c r="E429" s="192" t="s">
        <v>1364</v>
      </c>
      <c r="F429" s="193" t="s">
        <v>1365</v>
      </c>
      <c r="G429" s="194" t="s">
        <v>146</v>
      </c>
      <c r="H429" s="195">
        <v>2</v>
      </c>
      <c r="I429" s="196"/>
      <c r="J429" s="197">
        <f t="shared" si="140"/>
        <v>0</v>
      </c>
      <c r="K429" s="193" t="s">
        <v>147</v>
      </c>
      <c r="L429" s="40"/>
      <c r="M429" s="198" t="s">
        <v>32</v>
      </c>
      <c r="N429" s="199" t="s">
        <v>48</v>
      </c>
      <c r="O429" s="65"/>
      <c r="P429" s="200">
        <f t="shared" si="141"/>
        <v>0</v>
      </c>
      <c r="Q429" s="200">
        <v>0</v>
      </c>
      <c r="R429" s="200">
        <f t="shared" si="142"/>
        <v>0</v>
      </c>
      <c r="S429" s="200">
        <v>0</v>
      </c>
      <c r="T429" s="201">
        <f t="shared" si="143"/>
        <v>0</v>
      </c>
      <c r="U429" s="35"/>
      <c r="V429" s="35"/>
      <c r="W429" s="35"/>
      <c r="X429" s="35"/>
      <c r="Y429" s="35"/>
      <c r="Z429" s="35"/>
      <c r="AA429" s="35"/>
      <c r="AB429" s="35"/>
      <c r="AC429" s="35"/>
      <c r="AD429" s="35"/>
      <c r="AE429" s="35"/>
      <c r="AR429" s="202" t="s">
        <v>158</v>
      </c>
      <c r="AT429" s="202" t="s">
        <v>143</v>
      </c>
      <c r="AU429" s="202" t="s">
        <v>84</v>
      </c>
      <c r="AY429" s="17" t="s">
        <v>142</v>
      </c>
      <c r="BE429" s="203">
        <f t="shared" si="144"/>
        <v>0</v>
      </c>
      <c r="BF429" s="203">
        <f t="shared" si="145"/>
        <v>0</v>
      </c>
      <c r="BG429" s="203">
        <f t="shared" si="146"/>
        <v>0</v>
      </c>
      <c r="BH429" s="203">
        <f t="shared" si="147"/>
        <v>0</v>
      </c>
      <c r="BI429" s="203">
        <f t="shared" si="148"/>
        <v>0</v>
      </c>
      <c r="BJ429" s="17" t="s">
        <v>84</v>
      </c>
      <c r="BK429" s="203">
        <f t="shared" si="149"/>
        <v>0</v>
      </c>
      <c r="BL429" s="17" t="s">
        <v>158</v>
      </c>
      <c r="BM429" s="202" t="s">
        <v>1366</v>
      </c>
    </row>
    <row r="430" spans="1:65" s="2" customFormat="1" ht="24" customHeight="1">
      <c r="A430" s="35"/>
      <c r="B430" s="36"/>
      <c r="C430" s="208" t="s">
        <v>1367</v>
      </c>
      <c r="D430" s="208" t="s">
        <v>214</v>
      </c>
      <c r="E430" s="209" t="s">
        <v>1368</v>
      </c>
      <c r="F430" s="210" t="s">
        <v>1369</v>
      </c>
      <c r="G430" s="211" t="s">
        <v>146</v>
      </c>
      <c r="H430" s="212">
        <v>6</v>
      </c>
      <c r="I430" s="213"/>
      <c r="J430" s="214">
        <f t="shared" si="140"/>
        <v>0</v>
      </c>
      <c r="K430" s="210" t="s">
        <v>147</v>
      </c>
      <c r="L430" s="215"/>
      <c r="M430" s="216" t="s">
        <v>32</v>
      </c>
      <c r="N430" s="217" t="s">
        <v>48</v>
      </c>
      <c r="O430" s="65"/>
      <c r="P430" s="200">
        <f t="shared" si="141"/>
        <v>0</v>
      </c>
      <c r="Q430" s="200">
        <v>0</v>
      </c>
      <c r="R430" s="200">
        <f t="shared" si="142"/>
        <v>0</v>
      </c>
      <c r="S430" s="200">
        <v>0</v>
      </c>
      <c r="T430" s="201">
        <f t="shared" si="143"/>
        <v>0</v>
      </c>
      <c r="U430" s="35"/>
      <c r="V430" s="35"/>
      <c r="W430" s="35"/>
      <c r="X430" s="35"/>
      <c r="Y430" s="35"/>
      <c r="Z430" s="35"/>
      <c r="AA430" s="35"/>
      <c r="AB430" s="35"/>
      <c r="AC430" s="35"/>
      <c r="AD430" s="35"/>
      <c r="AE430" s="35"/>
      <c r="AR430" s="202" t="s">
        <v>217</v>
      </c>
      <c r="AT430" s="202" t="s">
        <v>214</v>
      </c>
      <c r="AU430" s="202" t="s">
        <v>84</v>
      </c>
      <c r="AY430" s="17" t="s">
        <v>142</v>
      </c>
      <c r="BE430" s="203">
        <f t="shared" si="144"/>
        <v>0</v>
      </c>
      <c r="BF430" s="203">
        <f t="shared" si="145"/>
        <v>0</v>
      </c>
      <c r="BG430" s="203">
        <f t="shared" si="146"/>
        <v>0</v>
      </c>
      <c r="BH430" s="203">
        <f t="shared" si="147"/>
        <v>0</v>
      </c>
      <c r="BI430" s="203">
        <f t="shared" si="148"/>
        <v>0</v>
      </c>
      <c r="BJ430" s="17" t="s">
        <v>84</v>
      </c>
      <c r="BK430" s="203">
        <f t="shared" si="149"/>
        <v>0</v>
      </c>
      <c r="BL430" s="17" t="s">
        <v>218</v>
      </c>
      <c r="BM430" s="202" t="s">
        <v>1370</v>
      </c>
    </row>
    <row r="431" spans="1:65" s="2" customFormat="1" ht="24" customHeight="1">
      <c r="A431" s="35"/>
      <c r="B431" s="36"/>
      <c r="C431" s="191" t="s">
        <v>1371</v>
      </c>
      <c r="D431" s="191" t="s">
        <v>143</v>
      </c>
      <c r="E431" s="192" t="s">
        <v>1372</v>
      </c>
      <c r="F431" s="193" t="s">
        <v>1373</v>
      </c>
      <c r="G431" s="194" t="s">
        <v>146</v>
      </c>
      <c r="H431" s="195">
        <v>5</v>
      </c>
      <c r="I431" s="196"/>
      <c r="J431" s="197">
        <f t="shared" si="140"/>
        <v>0</v>
      </c>
      <c r="K431" s="193" t="s">
        <v>147</v>
      </c>
      <c r="L431" s="40"/>
      <c r="M431" s="198" t="s">
        <v>32</v>
      </c>
      <c r="N431" s="199" t="s">
        <v>48</v>
      </c>
      <c r="O431" s="65"/>
      <c r="P431" s="200">
        <f t="shared" si="141"/>
        <v>0</v>
      </c>
      <c r="Q431" s="200">
        <v>0</v>
      </c>
      <c r="R431" s="200">
        <f t="shared" si="142"/>
        <v>0</v>
      </c>
      <c r="S431" s="200">
        <v>0</v>
      </c>
      <c r="T431" s="201">
        <f t="shared" si="143"/>
        <v>0</v>
      </c>
      <c r="U431" s="35"/>
      <c r="V431" s="35"/>
      <c r="W431" s="35"/>
      <c r="X431" s="35"/>
      <c r="Y431" s="35"/>
      <c r="Z431" s="35"/>
      <c r="AA431" s="35"/>
      <c r="AB431" s="35"/>
      <c r="AC431" s="35"/>
      <c r="AD431" s="35"/>
      <c r="AE431" s="35"/>
      <c r="AR431" s="202" t="s">
        <v>158</v>
      </c>
      <c r="AT431" s="202" t="s">
        <v>143</v>
      </c>
      <c r="AU431" s="202" t="s">
        <v>84</v>
      </c>
      <c r="AY431" s="17" t="s">
        <v>142</v>
      </c>
      <c r="BE431" s="203">
        <f t="shared" si="144"/>
        <v>0</v>
      </c>
      <c r="BF431" s="203">
        <f t="shared" si="145"/>
        <v>0</v>
      </c>
      <c r="BG431" s="203">
        <f t="shared" si="146"/>
        <v>0</v>
      </c>
      <c r="BH431" s="203">
        <f t="shared" si="147"/>
        <v>0</v>
      </c>
      <c r="BI431" s="203">
        <f t="shared" si="148"/>
        <v>0</v>
      </c>
      <c r="BJ431" s="17" t="s">
        <v>84</v>
      </c>
      <c r="BK431" s="203">
        <f t="shared" si="149"/>
        <v>0</v>
      </c>
      <c r="BL431" s="17" t="s">
        <v>158</v>
      </c>
      <c r="BM431" s="202" t="s">
        <v>1374</v>
      </c>
    </row>
    <row r="432" spans="1:65" s="2" customFormat="1" ht="24" customHeight="1">
      <c r="A432" s="35"/>
      <c r="B432" s="36"/>
      <c r="C432" s="191" t="s">
        <v>1375</v>
      </c>
      <c r="D432" s="191" t="s">
        <v>143</v>
      </c>
      <c r="E432" s="192" t="s">
        <v>1376</v>
      </c>
      <c r="F432" s="193" t="s">
        <v>1377</v>
      </c>
      <c r="G432" s="194" t="s">
        <v>146</v>
      </c>
      <c r="H432" s="195">
        <v>6</v>
      </c>
      <c r="I432" s="196"/>
      <c r="J432" s="197">
        <f t="shared" si="140"/>
        <v>0</v>
      </c>
      <c r="K432" s="193" t="s">
        <v>147</v>
      </c>
      <c r="L432" s="40"/>
      <c r="M432" s="198" t="s">
        <v>32</v>
      </c>
      <c r="N432" s="199" t="s">
        <v>48</v>
      </c>
      <c r="O432" s="65"/>
      <c r="P432" s="200">
        <f t="shared" si="141"/>
        <v>0</v>
      </c>
      <c r="Q432" s="200">
        <v>0</v>
      </c>
      <c r="R432" s="200">
        <f t="shared" si="142"/>
        <v>0</v>
      </c>
      <c r="S432" s="200">
        <v>0</v>
      </c>
      <c r="T432" s="201">
        <f t="shared" si="143"/>
        <v>0</v>
      </c>
      <c r="U432" s="35"/>
      <c r="V432" s="35"/>
      <c r="W432" s="35"/>
      <c r="X432" s="35"/>
      <c r="Y432" s="35"/>
      <c r="Z432" s="35"/>
      <c r="AA432" s="35"/>
      <c r="AB432" s="35"/>
      <c r="AC432" s="35"/>
      <c r="AD432" s="35"/>
      <c r="AE432" s="35"/>
      <c r="AR432" s="202" t="s">
        <v>158</v>
      </c>
      <c r="AT432" s="202" t="s">
        <v>143</v>
      </c>
      <c r="AU432" s="202" t="s">
        <v>84</v>
      </c>
      <c r="AY432" s="17" t="s">
        <v>142</v>
      </c>
      <c r="BE432" s="203">
        <f t="shared" si="144"/>
        <v>0</v>
      </c>
      <c r="BF432" s="203">
        <f t="shared" si="145"/>
        <v>0</v>
      </c>
      <c r="BG432" s="203">
        <f t="shared" si="146"/>
        <v>0</v>
      </c>
      <c r="BH432" s="203">
        <f t="shared" si="147"/>
        <v>0</v>
      </c>
      <c r="BI432" s="203">
        <f t="shared" si="148"/>
        <v>0</v>
      </c>
      <c r="BJ432" s="17" t="s">
        <v>84</v>
      </c>
      <c r="BK432" s="203">
        <f t="shared" si="149"/>
        <v>0</v>
      </c>
      <c r="BL432" s="17" t="s">
        <v>158</v>
      </c>
      <c r="BM432" s="202" t="s">
        <v>1378</v>
      </c>
    </row>
    <row r="433" spans="1:65" s="2" customFormat="1" ht="24" customHeight="1">
      <c r="A433" s="35"/>
      <c r="B433" s="36"/>
      <c r="C433" s="208" t="s">
        <v>1379</v>
      </c>
      <c r="D433" s="208" t="s">
        <v>214</v>
      </c>
      <c r="E433" s="209" t="s">
        <v>1380</v>
      </c>
      <c r="F433" s="210" t="s">
        <v>1381</v>
      </c>
      <c r="G433" s="211" t="s">
        <v>275</v>
      </c>
      <c r="H433" s="212">
        <v>25</v>
      </c>
      <c r="I433" s="213"/>
      <c r="J433" s="214">
        <f t="shared" si="140"/>
        <v>0</v>
      </c>
      <c r="K433" s="210" t="s">
        <v>147</v>
      </c>
      <c r="L433" s="215"/>
      <c r="M433" s="216" t="s">
        <v>32</v>
      </c>
      <c r="N433" s="217" t="s">
        <v>48</v>
      </c>
      <c r="O433" s="65"/>
      <c r="P433" s="200">
        <f t="shared" si="141"/>
        <v>0</v>
      </c>
      <c r="Q433" s="200">
        <v>0</v>
      </c>
      <c r="R433" s="200">
        <f t="shared" si="142"/>
        <v>0</v>
      </c>
      <c r="S433" s="200">
        <v>0</v>
      </c>
      <c r="T433" s="201">
        <f t="shared" si="143"/>
        <v>0</v>
      </c>
      <c r="U433" s="35"/>
      <c r="V433" s="35"/>
      <c r="W433" s="35"/>
      <c r="X433" s="35"/>
      <c r="Y433" s="35"/>
      <c r="Z433" s="35"/>
      <c r="AA433" s="35"/>
      <c r="AB433" s="35"/>
      <c r="AC433" s="35"/>
      <c r="AD433" s="35"/>
      <c r="AE433" s="35"/>
      <c r="AR433" s="202" t="s">
        <v>217</v>
      </c>
      <c r="AT433" s="202" t="s">
        <v>214</v>
      </c>
      <c r="AU433" s="202" t="s">
        <v>84</v>
      </c>
      <c r="AY433" s="17" t="s">
        <v>142</v>
      </c>
      <c r="BE433" s="203">
        <f t="shared" si="144"/>
        <v>0</v>
      </c>
      <c r="BF433" s="203">
        <f t="shared" si="145"/>
        <v>0</v>
      </c>
      <c r="BG433" s="203">
        <f t="shared" si="146"/>
        <v>0</v>
      </c>
      <c r="BH433" s="203">
        <f t="shared" si="147"/>
        <v>0</v>
      </c>
      <c r="BI433" s="203">
        <f t="shared" si="148"/>
        <v>0</v>
      </c>
      <c r="BJ433" s="17" t="s">
        <v>84</v>
      </c>
      <c r="BK433" s="203">
        <f t="shared" si="149"/>
        <v>0</v>
      </c>
      <c r="BL433" s="17" t="s">
        <v>218</v>
      </c>
      <c r="BM433" s="202" t="s">
        <v>1382</v>
      </c>
    </row>
    <row r="434" spans="1:65" s="2" customFormat="1" ht="24" customHeight="1">
      <c r="A434" s="35"/>
      <c r="B434" s="36"/>
      <c r="C434" s="208" t="s">
        <v>1383</v>
      </c>
      <c r="D434" s="208" t="s">
        <v>214</v>
      </c>
      <c r="E434" s="209" t="s">
        <v>1384</v>
      </c>
      <c r="F434" s="210" t="s">
        <v>1158</v>
      </c>
      <c r="G434" s="211" t="s">
        <v>275</v>
      </c>
      <c r="H434" s="212">
        <v>350</v>
      </c>
      <c r="I434" s="213"/>
      <c r="J434" s="214">
        <f t="shared" si="140"/>
        <v>0</v>
      </c>
      <c r="K434" s="210" t="s">
        <v>147</v>
      </c>
      <c r="L434" s="215"/>
      <c r="M434" s="216" t="s">
        <v>32</v>
      </c>
      <c r="N434" s="217" t="s">
        <v>48</v>
      </c>
      <c r="O434" s="65"/>
      <c r="P434" s="200">
        <f t="shared" si="141"/>
        <v>0</v>
      </c>
      <c r="Q434" s="200">
        <v>0</v>
      </c>
      <c r="R434" s="200">
        <f t="shared" si="142"/>
        <v>0</v>
      </c>
      <c r="S434" s="200">
        <v>0</v>
      </c>
      <c r="T434" s="201">
        <f t="shared" si="143"/>
        <v>0</v>
      </c>
      <c r="U434" s="35"/>
      <c r="V434" s="35"/>
      <c r="W434" s="35"/>
      <c r="X434" s="35"/>
      <c r="Y434" s="35"/>
      <c r="Z434" s="35"/>
      <c r="AA434" s="35"/>
      <c r="AB434" s="35"/>
      <c r="AC434" s="35"/>
      <c r="AD434" s="35"/>
      <c r="AE434" s="35"/>
      <c r="AR434" s="202" t="s">
        <v>217</v>
      </c>
      <c r="AT434" s="202" t="s">
        <v>214</v>
      </c>
      <c r="AU434" s="202" t="s">
        <v>84</v>
      </c>
      <c r="AY434" s="17" t="s">
        <v>142</v>
      </c>
      <c r="BE434" s="203">
        <f t="shared" si="144"/>
        <v>0</v>
      </c>
      <c r="BF434" s="203">
        <f t="shared" si="145"/>
        <v>0</v>
      </c>
      <c r="BG434" s="203">
        <f t="shared" si="146"/>
        <v>0</v>
      </c>
      <c r="BH434" s="203">
        <f t="shared" si="147"/>
        <v>0</v>
      </c>
      <c r="BI434" s="203">
        <f t="shared" si="148"/>
        <v>0</v>
      </c>
      <c r="BJ434" s="17" t="s">
        <v>84</v>
      </c>
      <c r="BK434" s="203">
        <f t="shared" si="149"/>
        <v>0</v>
      </c>
      <c r="BL434" s="17" t="s">
        <v>218</v>
      </c>
      <c r="BM434" s="202" t="s">
        <v>1385</v>
      </c>
    </row>
    <row r="435" spans="1:65" s="2" customFormat="1" ht="24" customHeight="1">
      <c r="A435" s="35"/>
      <c r="B435" s="36"/>
      <c r="C435" s="208" t="s">
        <v>1386</v>
      </c>
      <c r="D435" s="208" t="s">
        <v>214</v>
      </c>
      <c r="E435" s="209" t="s">
        <v>1387</v>
      </c>
      <c r="F435" s="210" t="s">
        <v>1388</v>
      </c>
      <c r="G435" s="211" t="s">
        <v>146</v>
      </c>
      <c r="H435" s="212">
        <v>20</v>
      </c>
      <c r="I435" s="213"/>
      <c r="J435" s="214">
        <f t="shared" ref="J435:J466" si="150">ROUND(I435*H435,2)</f>
        <v>0</v>
      </c>
      <c r="K435" s="210" t="s">
        <v>147</v>
      </c>
      <c r="L435" s="215"/>
      <c r="M435" s="216" t="s">
        <v>32</v>
      </c>
      <c r="N435" s="217" t="s">
        <v>48</v>
      </c>
      <c r="O435" s="65"/>
      <c r="P435" s="200">
        <f t="shared" ref="P435:P466" si="151">O435*H435</f>
        <v>0</v>
      </c>
      <c r="Q435" s="200">
        <v>0</v>
      </c>
      <c r="R435" s="200">
        <f t="shared" ref="R435:R466" si="152">Q435*H435</f>
        <v>0</v>
      </c>
      <c r="S435" s="200">
        <v>0</v>
      </c>
      <c r="T435" s="201">
        <f t="shared" ref="T435:T466" si="153">S435*H435</f>
        <v>0</v>
      </c>
      <c r="U435" s="35"/>
      <c r="V435" s="35"/>
      <c r="W435" s="35"/>
      <c r="X435" s="35"/>
      <c r="Y435" s="35"/>
      <c r="Z435" s="35"/>
      <c r="AA435" s="35"/>
      <c r="AB435" s="35"/>
      <c r="AC435" s="35"/>
      <c r="AD435" s="35"/>
      <c r="AE435" s="35"/>
      <c r="AR435" s="202" t="s">
        <v>217</v>
      </c>
      <c r="AT435" s="202" t="s">
        <v>214</v>
      </c>
      <c r="AU435" s="202" t="s">
        <v>84</v>
      </c>
      <c r="AY435" s="17" t="s">
        <v>142</v>
      </c>
      <c r="BE435" s="203">
        <f t="shared" ref="BE435:BE456" si="154">IF(N435="základní",J435,0)</f>
        <v>0</v>
      </c>
      <c r="BF435" s="203">
        <f t="shared" ref="BF435:BF456" si="155">IF(N435="snížená",J435,0)</f>
        <v>0</v>
      </c>
      <c r="BG435" s="203">
        <f t="shared" ref="BG435:BG456" si="156">IF(N435="zákl. přenesená",J435,0)</f>
        <v>0</v>
      </c>
      <c r="BH435" s="203">
        <f t="shared" ref="BH435:BH456" si="157">IF(N435="sníž. přenesená",J435,0)</f>
        <v>0</v>
      </c>
      <c r="BI435" s="203">
        <f t="shared" ref="BI435:BI456" si="158">IF(N435="nulová",J435,0)</f>
        <v>0</v>
      </c>
      <c r="BJ435" s="17" t="s">
        <v>84</v>
      </c>
      <c r="BK435" s="203">
        <f t="shared" ref="BK435:BK456" si="159">ROUND(I435*H435,2)</f>
        <v>0</v>
      </c>
      <c r="BL435" s="17" t="s">
        <v>218</v>
      </c>
      <c r="BM435" s="202" t="s">
        <v>1389</v>
      </c>
    </row>
    <row r="436" spans="1:65" s="2" customFormat="1" ht="24" customHeight="1">
      <c r="A436" s="35"/>
      <c r="B436" s="36"/>
      <c r="C436" s="191" t="s">
        <v>1390</v>
      </c>
      <c r="D436" s="191" t="s">
        <v>143</v>
      </c>
      <c r="E436" s="192" t="s">
        <v>1391</v>
      </c>
      <c r="F436" s="193" t="s">
        <v>1392</v>
      </c>
      <c r="G436" s="194" t="s">
        <v>146</v>
      </c>
      <c r="H436" s="195">
        <v>4</v>
      </c>
      <c r="I436" s="196"/>
      <c r="J436" s="197">
        <f t="shared" si="150"/>
        <v>0</v>
      </c>
      <c r="K436" s="193" t="s">
        <v>147</v>
      </c>
      <c r="L436" s="40"/>
      <c r="M436" s="198" t="s">
        <v>32</v>
      </c>
      <c r="N436" s="199" t="s">
        <v>48</v>
      </c>
      <c r="O436" s="65"/>
      <c r="P436" s="200">
        <f t="shared" si="151"/>
        <v>0</v>
      </c>
      <c r="Q436" s="200">
        <v>0</v>
      </c>
      <c r="R436" s="200">
        <f t="shared" si="152"/>
        <v>0</v>
      </c>
      <c r="S436" s="200">
        <v>0</v>
      </c>
      <c r="T436" s="201">
        <f t="shared" si="153"/>
        <v>0</v>
      </c>
      <c r="U436" s="35"/>
      <c r="V436" s="35"/>
      <c r="W436" s="35"/>
      <c r="X436" s="35"/>
      <c r="Y436" s="35"/>
      <c r="Z436" s="35"/>
      <c r="AA436" s="35"/>
      <c r="AB436" s="35"/>
      <c r="AC436" s="35"/>
      <c r="AD436" s="35"/>
      <c r="AE436" s="35"/>
      <c r="AR436" s="202" t="s">
        <v>158</v>
      </c>
      <c r="AT436" s="202" t="s">
        <v>143</v>
      </c>
      <c r="AU436" s="202" t="s">
        <v>84</v>
      </c>
      <c r="AY436" s="17" t="s">
        <v>142</v>
      </c>
      <c r="BE436" s="203">
        <f t="shared" si="154"/>
        <v>0</v>
      </c>
      <c r="BF436" s="203">
        <f t="shared" si="155"/>
        <v>0</v>
      </c>
      <c r="BG436" s="203">
        <f t="shared" si="156"/>
        <v>0</v>
      </c>
      <c r="BH436" s="203">
        <f t="shared" si="157"/>
        <v>0</v>
      </c>
      <c r="BI436" s="203">
        <f t="shared" si="158"/>
        <v>0</v>
      </c>
      <c r="BJ436" s="17" t="s">
        <v>84</v>
      </c>
      <c r="BK436" s="203">
        <f t="shared" si="159"/>
        <v>0</v>
      </c>
      <c r="BL436" s="17" t="s">
        <v>158</v>
      </c>
      <c r="BM436" s="202" t="s">
        <v>1393</v>
      </c>
    </row>
    <row r="437" spans="1:65" s="2" customFormat="1" ht="24" customHeight="1">
      <c r="A437" s="35"/>
      <c r="B437" s="36"/>
      <c r="C437" s="191" t="s">
        <v>1394</v>
      </c>
      <c r="D437" s="191" t="s">
        <v>143</v>
      </c>
      <c r="E437" s="192" t="s">
        <v>1395</v>
      </c>
      <c r="F437" s="193" t="s">
        <v>1396</v>
      </c>
      <c r="G437" s="194" t="s">
        <v>146</v>
      </c>
      <c r="H437" s="195">
        <v>2</v>
      </c>
      <c r="I437" s="196"/>
      <c r="J437" s="197">
        <f t="shared" si="150"/>
        <v>0</v>
      </c>
      <c r="K437" s="193" t="s">
        <v>147</v>
      </c>
      <c r="L437" s="40"/>
      <c r="M437" s="198" t="s">
        <v>32</v>
      </c>
      <c r="N437" s="199" t="s">
        <v>48</v>
      </c>
      <c r="O437" s="65"/>
      <c r="P437" s="200">
        <f t="shared" si="151"/>
        <v>0</v>
      </c>
      <c r="Q437" s="200">
        <v>0</v>
      </c>
      <c r="R437" s="200">
        <f t="shared" si="152"/>
        <v>0</v>
      </c>
      <c r="S437" s="200">
        <v>0</v>
      </c>
      <c r="T437" s="201">
        <f t="shared" si="153"/>
        <v>0</v>
      </c>
      <c r="U437" s="35"/>
      <c r="V437" s="35"/>
      <c r="W437" s="35"/>
      <c r="X437" s="35"/>
      <c r="Y437" s="35"/>
      <c r="Z437" s="35"/>
      <c r="AA437" s="35"/>
      <c r="AB437" s="35"/>
      <c r="AC437" s="35"/>
      <c r="AD437" s="35"/>
      <c r="AE437" s="35"/>
      <c r="AR437" s="202" t="s">
        <v>158</v>
      </c>
      <c r="AT437" s="202" t="s">
        <v>143</v>
      </c>
      <c r="AU437" s="202" t="s">
        <v>84</v>
      </c>
      <c r="AY437" s="17" t="s">
        <v>142</v>
      </c>
      <c r="BE437" s="203">
        <f t="shared" si="154"/>
        <v>0</v>
      </c>
      <c r="BF437" s="203">
        <f t="shared" si="155"/>
        <v>0</v>
      </c>
      <c r="BG437" s="203">
        <f t="shared" si="156"/>
        <v>0</v>
      </c>
      <c r="BH437" s="203">
        <f t="shared" si="157"/>
        <v>0</v>
      </c>
      <c r="BI437" s="203">
        <f t="shared" si="158"/>
        <v>0</v>
      </c>
      <c r="BJ437" s="17" t="s">
        <v>84</v>
      </c>
      <c r="BK437" s="203">
        <f t="shared" si="159"/>
        <v>0</v>
      </c>
      <c r="BL437" s="17" t="s">
        <v>158</v>
      </c>
      <c r="BM437" s="202" t="s">
        <v>1397</v>
      </c>
    </row>
    <row r="438" spans="1:65" s="2" customFormat="1" ht="24" customHeight="1">
      <c r="A438" s="35"/>
      <c r="B438" s="36"/>
      <c r="C438" s="191" t="s">
        <v>1398</v>
      </c>
      <c r="D438" s="191" t="s">
        <v>143</v>
      </c>
      <c r="E438" s="192" t="s">
        <v>1399</v>
      </c>
      <c r="F438" s="193" t="s">
        <v>1400</v>
      </c>
      <c r="G438" s="194" t="s">
        <v>146</v>
      </c>
      <c r="H438" s="195">
        <v>7</v>
      </c>
      <c r="I438" s="196"/>
      <c r="J438" s="197">
        <f t="shared" si="150"/>
        <v>0</v>
      </c>
      <c r="K438" s="193" t="s">
        <v>147</v>
      </c>
      <c r="L438" s="40"/>
      <c r="M438" s="198" t="s">
        <v>32</v>
      </c>
      <c r="N438" s="199" t="s">
        <v>48</v>
      </c>
      <c r="O438" s="65"/>
      <c r="P438" s="200">
        <f t="shared" si="151"/>
        <v>0</v>
      </c>
      <c r="Q438" s="200">
        <v>0</v>
      </c>
      <c r="R438" s="200">
        <f t="shared" si="152"/>
        <v>0</v>
      </c>
      <c r="S438" s="200">
        <v>0</v>
      </c>
      <c r="T438" s="201">
        <f t="shared" si="153"/>
        <v>0</v>
      </c>
      <c r="U438" s="35"/>
      <c r="V438" s="35"/>
      <c r="W438" s="35"/>
      <c r="X438" s="35"/>
      <c r="Y438" s="35"/>
      <c r="Z438" s="35"/>
      <c r="AA438" s="35"/>
      <c r="AB438" s="35"/>
      <c r="AC438" s="35"/>
      <c r="AD438" s="35"/>
      <c r="AE438" s="35"/>
      <c r="AR438" s="202" t="s">
        <v>158</v>
      </c>
      <c r="AT438" s="202" t="s">
        <v>143</v>
      </c>
      <c r="AU438" s="202" t="s">
        <v>84</v>
      </c>
      <c r="AY438" s="17" t="s">
        <v>142</v>
      </c>
      <c r="BE438" s="203">
        <f t="shared" si="154"/>
        <v>0</v>
      </c>
      <c r="BF438" s="203">
        <f t="shared" si="155"/>
        <v>0</v>
      </c>
      <c r="BG438" s="203">
        <f t="shared" si="156"/>
        <v>0</v>
      </c>
      <c r="BH438" s="203">
        <f t="shared" si="157"/>
        <v>0</v>
      </c>
      <c r="BI438" s="203">
        <f t="shared" si="158"/>
        <v>0</v>
      </c>
      <c r="BJ438" s="17" t="s">
        <v>84</v>
      </c>
      <c r="BK438" s="203">
        <f t="shared" si="159"/>
        <v>0</v>
      </c>
      <c r="BL438" s="17" t="s">
        <v>158</v>
      </c>
      <c r="BM438" s="202" t="s">
        <v>1401</v>
      </c>
    </row>
    <row r="439" spans="1:65" s="2" customFormat="1" ht="36" customHeight="1">
      <c r="A439" s="35"/>
      <c r="B439" s="36"/>
      <c r="C439" s="208" t="s">
        <v>1402</v>
      </c>
      <c r="D439" s="208" t="s">
        <v>214</v>
      </c>
      <c r="E439" s="209" t="s">
        <v>1403</v>
      </c>
      <c r="F439" s="210" t="s">
        <v>1404</v>
      </c>
      <c r="G439" s="211" t="s">
        <v>146</v>
      </c>
      <c r="H439" s="212">
        <v>2</v>
      </c>
      <c r="I439" s="213"/>
      <c r="J439" s="214">
        <f t="shared" si="150"/>
        <v>0</v>
      </c>
      <c r="K439" s="210" t="s">
        <v>147</v>
      </c>
      <c r="L439" s="215"/>
      <c r="M439" s="216" t="s">
        <v>32</v>
      </c>
      <c r="N439" s="217" t="s">
        <v>48</v>
      </c>
      <c r="O439" s="65"/>
      <c r="P439" s="200">
        <f t="shared" si="151"/>
        <v>0</v>
      </c>
      <c r="Q439" s="200">
        <v>0</v>
      </c>
      <c r="R439" s="200">
        <f t="shared" si="152"/>
        <v>0</v>
      </c>
      <c r="S439" s="200">
        <v>0</v>
      </c>
      <c r="T439" s="201">
        <f t="shared" si="153"/>
        <v>0</v>
      </c>
      <c r="U439" s="35"/>
      <c r="V439" s="35"/>
      <c r="W439" s="35"/>
      <c r="X439" s="35"/>
      <c r="Y439" s="35"/>
      <c r="Z439" s="35"/>
      <c r="AA439" s="35"/>
      <c r="AB439" s="35"/>
      <c r="AC439" s="35"/>
      <c r="AD439" s="35"/>
      <c r="AE439" s="35"/>
      <c r="AR439" s="202" t="s">
        <v>230</v>
      </c>
      <c r="AT439" s="202" t="s">
        <v>214</v>
      </c>
      <c r="AU439" s="202" t="s">
        <v>84</v>
      </c>
      <c r="AY439" s="17" t="s">
        <v>142</v>
      </c>
      <c r="BE439" s="203">
        <f t="shared" si="154"/>
        <v>0</v>
      </c>
      <c r="BF439" s="203">
        <f t="shared" si="155"/>
        <v>0</v>
      </c>
      <c r="BG439" s="203">
        <f t="shared" si="156"/>
        <v>0</v>
      </c>
      <c r="BH439" s="203">
        <f t="shared" si="157"/>
        <v>0</v>
      </c>
      <c r="BI439" s="203">
        <f t="shared" si="158"/>
        <v>0</v>
      </c>
      <c r="BJ439" s="17" t="s">
        <v>84</v>
      </c>
      <c r="BK439" s="203">
        <f t="shared" si="159"/>
        <v>0</v>
      </c>
      <c r="BL439" s="17" t="s">
        <v>230</v>
      </c>
      <c r="BM439" s="202" t="s">
        <v>1405</v>
      </c>
    </row>
    <row r="440" spans="1:65" s="2" customFormat="1" ht="24" customHeight="1">
      <c r="A440" s="35"/>
      <c r="B440" s="36"/>
      <c r="C440" s="191" t="s">
        <v>1406</v>
      </c>
      <c r="D440" s="191" t="s">
        <v>143</v>
      </c>
      <c r="E440" s="192" t="s">
        <v>1407</v>
      </c>
      <c r="F440" s="193" t="s">
        <v>1408</v>
      </c>
      <c r="G440" s="194" t="s">
        <v>146</v>
      </c>
      <c r="H440" s="195">
        <v>4</v>
      </c>
      <c r="I440" s="196"/>
      <c r="J440" s="197">
        <f t="shared" si="150"/>
        <v>0</v>
      </c>
      <c r="K440" s="193" t="s">
        <v>147</v>
      </c>
      <c r="L440" s="40"/>
      <c r="M440" s="198" t="s">
        <v>32</v>
      </c>
      <c r="N440" s="199" t="s">
        <v>48</v>
      </c>
      <c r="O440" s="65"/>
      <c r="P440" s="200">
        <f t="shared" si="151"/>
        <v>0</v>
      </c>
      <c r="Q440" s="200">
        <v>0</v>
      </c>
      <c r="R440" s="200">
        <f t="shared" si="152"/>
        <v>0</v>
      </c>
      <c r="S440" s="200">
        <v>0</v>
      </c>
      <c r="T440" s="201">
        <f t="shared" si="153"/>
        <v>0</v>
      </c>
      <c r="U440" s="35"/>
      <c r="V440" s="35"/>
      <c r="W440" s="35"/>
      <c r="X440" s="35"/>
      <c r="Y440" s="35"/>
      <c r="Z440" s="35"/>
      <c r="AA440" s="35"/>
      <c r="AB440" s="35"/>
      <c r="AC440" s="35"/>
      <c r="AD440" s="35"/>
      <c r="AE440" s="35"/>
      <c r="AR440" s="202" t="s">
        <v>634</v>
      </c>
      <c r="AT440" s="202" t="s">
        <v>143</v>
      </c>
      <c r="AU440" s="202" t="s">
        <v>84</v>
      </c>
      <c r="AY440" s="17" t="s">
        <v>142</v>
      </c>
      <c r="BE440" s="203">
        <f t="shared" si="154"/>
        <v>0</v>
      </c>
      <c r="BF440" s="203">
        <f t="shared" si="155"/>
        <v>0</v>
      </c>
      <c r="BG440" s="203">
        <f t="shared" si="156"/>
        <v>0</v>
      </c>
      <c r="BH440" s="203">
        <f t="shared" si="157"/>
        <v>0</v>
      </c>
      <c r="BI440" s="203">
        <f t="shared" si="158"/>
        <v>0</v>
      </c>
      <c r="BJ440" s="17" t="s">
        <v>84</v>
      </c>
      <c r="BK440" s="203">
        <f t="shared" si="159"/>
        <v>0</v>
      </c>
      <c r="BL440" s="17" t="s">
        <v>634</v>
      </c>
      <c r="BM440" s="202" t="s">
        <v>1409</v>
      </c>
    </row>
    <row r="441" spans="1:65" s="2" customFormat="1" ht="24" customHeight="1">
      <c r="A441" s="35"/>
      <c r="B441" s="36"/>
      <c r="C441" s="191" t="s">
        <v>1410</v>
      </c>
      <c r="D441" s="191" t="s">
        <v>143</v>
      </c>
      <c r="E441" s="192" t="s">
        <v>1411</v>
      </c>
      <c r="F441" s="193" t="s">
        <v>1412</v>
      </c>
      <c r="G441" s="194" t="s">
        <v>146</v>
      </c>
      <c r="H441" s="195">
        <v>4</v>
      </c>
      <c r="I441" s="196"/>
      <c r="J441" s="197">
        <f t="shared" si="150"/>
        <v>0</v>
      </c>
      <c r="K441" s="193" t="s">
        <v>147</v>
      </c>
      <c r="L441" s="40"/>
      <c r="M441" s="198" t="s">
        <v>32</v>
      </c>
      <c r="N441" s="199" t="s">
        <v>48</v>
      </c>
      <c r="O441" s="65"/>
      <c r="P441" s="200">
        <f t="shared" si="151"/>
        <v>0</v>
      </c>
      <c r="Q441" s="200">
        <v>0</v>
      </c>
      <c r="R441" s="200">
        <f t="shared" si="152"/>
        <v>0</v>
      </c>
      <c r="S441" s="200">
        <v>0</v>
      </c>
      <c r="T441" s="201">
        <f t="shared" si="153"/>
        <v>0</v>
      </c>
      <c r="U441" s="35"/>
      <c r="V441" s="35"/>
      <c r="W441" s="35"/>
      <c r="X441" s="35"/>
      <c r="Y441" s="35"/>
      <c r="Z441" s="35"/>
      <c r="AA441" s="35"/>
      <c r="AB441" s="35"/>
      <c r="AC441" s="35"/>
      <c r="AD441" s="35"/>
      <c r="AE441" s="35"/>
      <c r="AR441" s="202" t="s">
        <v>634</v>
      </c>
      <c r="AT441" s="202" t="s">
        <v>143</v>
      </c>
      <c r="AU441" s="202" t="s">
        <v>84</v>
      </c>
      <c r="AY441" s="17" t="s">
        <v>142</v>
      </c>
      <c r="BE441" s="203">
        <f t="shared" si="154"/>
        <v>0</v>
      </c>
      <c r="BF441" s="203">
        <f t="shared" si="155"/>
        <v>0</v>
      </c>
      <c r="BG441" s="203">
        <f t="shared" si="156"/>
        <v>0</v>
      </c>
      <c r="BH441" s="203">
        <f t="shared" si="157"/>
        <v>0</v>
      </c>
      <c r="BI441" s="203">
        <f t="shared" si="158"/>
        <v>0</v>
      </c>
      <c r="BJ441" s="17" t="s">
        <v>84</v>
      </c>
      <c r="BK441" s="203">
        <f t="shared" si="159"/>
        <v>0</v>
      </c>
      <c r="BL441" s="17" t="s">
        <v>634</v>
      </c>
      <c r="BM441" s="202" t="s">
        <v>1413</v>
      </c>
    </row>
    <row r="442" spans="1:65" s="2" customFormat="1" ht="24" customHeight="1">
      <c r="A442" s="35"/>
      <c r="B442" s="36"/>
      <c r="C442" s="191" t="s">
        <v>1414</v>
      </c>
      <c r="D442" s="191" t="s">
        <v>143</v>
      </c>
      <c r="E442" s="192" t="s">
        <v>1415</v>
      </c>
      <c r="F442" s="193" t="s">
        <v>1416</v>
      </c>
      <c r="G442" s="194" t="s">
        <v>146</v>
      </c>
      <c r="H442" s="195">
        <v>12</v>
      </c>
      <c r="I442" s="196"/>
      <c r="J442" s="197">
        <f t="shared" si="150"/>
        <v>0</v>
      </c>
      <c r="K442" s="193" t="s">
        <v>147</v>
      </c>
      <c r="L442" s="40"/>
      <c r="M442" s="198" t="s">
        <v>32</v>
      </c>
      <c r="N442" s="199" t="s">
        <v>48</v>
      </c>
      <c r="O442" s="65"/>
      <c r="P442" s="200">
        <f t="shared" si="151"/>
        <v>0</v>
      </c>
      <c r="Q442" s="200">
        <v>0</v>
      </c>
      <c r="R442" s="200">
        <f t="shared" si="152"/>
        <v>0</v>
      </c>
      <c r="S442" s="200">
        <v>0</v>
      </c>
      <c r="T442" s="201">
        <f t="shared" si="153"/>
        <v>0</v>
      </c>
      <c r="U442" s="35"/>
      <c r="V442" s="35"/>
      <c r="W442" s="35"/>
      <c r="X442" s="35"/>
      <c r="Y442" s="35"/>
      <c r="Z442" s="35"/>
      <c r="AA442" s="35"/>
      <c r="AB442" s="35"/>
      <c r="AC442" s="35"/>
      <c r="AD442" s="35"/>
      <c r="AE442" s="35"/>
      <c r="AR442" s="202" t="s">
        <v>84</v>
      </c>
      <c r="AT442" s="202" t="s">
        <v>143</v>
      </c>
      <c r="AU442" s="202" t="s">
        <v>84</v>
      </c>
      <c r="AY442" s="17" t="s">
        <v>142</v>
      </c>
      <c r="BE442" s="203">
        <f t="shared" si="154"/>
        <v>0</v>
      </c>
      <c r="BF442" s="203">
        <f t="shared" si="155"/>
        <v>0</v>
      </c>
      <c r="BG442" s="203">
        <f t="shared" si="156"/>
        <v>0</v>
      </c>
      <c r="BH442" s="203">
        <f t="shared" si="157"/>
        <v>0</v>
      </c>
      <c r="BI442" s="203">
        <f t="shared" si="158"/>
        <v>0</v>
      </c>
      <c r="BJ442" s="17" t="s">
        <v>84</v>
      </c>
      <c r="BK442" s="203">
        <f t="shared" si="159"/>
        <v>0</v>
      </c>
      <c r="BL442" s="17" t="s">
        <v>84</v>
      </c>
      <c r="BM442" s="202" t="s">
        <v>1417</v>
      </c>
    </row>
    <row r="443" spans="1:65" s="2" customFormat="1" ht="48" customHeight="1">
      <c r="A443" s="35"/>
      <c r="B443" s="36"/>
      <c r="C443" s="191" t="s">
        <v>1418</v>
      </c>
      <c r="D443" s="191" t="s">
        <v>143</v>
      </c>
      <c r="E443" s="192" t="s">
        <v>1419</v>
      </c>
      <c r="F443" s="193" t="s">
        <v>1420</v>
      </c>
      <c r="G443" s="194" t="s">
        <v>871</v>
      </c>
      <c r="H443" s="195">
        <v>6</v>
      </c>
      <c r="I443" s="196"/>
      <c r="J443" s="197">
        <f t="shared" si="150"/>
        <v>0</v>
      </c>
      <c r="K443" s="193" t="s">
        <v>147</v>
      </c>
      <c r="L443" s="40"/>
      <c r="M443" s="198" t="s">
        <v>32</v>
      </c>
      <c r="N443" s="199" t="s">
        <v>48</v>
      </c>
      <c r="O443" s="65"/>
      <c r="P443" s="200">
        <f t="shared" si="151"/>
        <v>0</v>
      </c>
      <c r="Q443" s="200">
        <v>0</v>
      </c>
      <c r="R443" s="200">
        <f t="shared" si="152"/>
        <v>0</v>
      </c>
      <c r="S443" s="200">
        <v>0</v>
      </c>
      <c r="T443" s="201">
        <f t="shared" si="153"/>
        <v>0</v>
      </c>
      <c r="U443" s="35"/>
      <c r="V443" s="35"/>
      <c r="W443" s="35"/>
      <c r="X443" s="35"/>
      <c r="Y443" s="35"/>
      <c r="Z443" s="35"/>
      <c r="AA443" s="35"/>
      <c r="AB443" s="35"/>
      <c r="AC443" s="35"/>
      <c r="AD443" s="35"/>
      <c r="AE443" s="35"/>
      <c r="AR443" s="202" t="s">
        <v>634</v>
      </c>
      <c r="AT443" s="202" t="s">
        <v>143</v>
      </c>
      <c r="AU443" s="202" t="s">
        <v>84</v>
      </c>
      <c r="AY443" s="17" t="s">
        <v>142</v>
      </c>
      <c r="BE443" s="203">
        <f t="shared" si="154"/>
        <v>0</v>
      </c>
      <c r="BF443" s="203">
        <f t="shared" si="155"/>
        <v>0</v>
      </c>
      <c r="BG443" s="203">
        <f t="shared" si="156"/>
        <v>0</v>
      </c>
      <c r="BH443" s="203">
        <f t="shared" si="157"/>
        <v>0</v>
      </c>
      <c r="BI443" s="203">
        <f t="shared" si="158"/>
        <v>0</v>
      </c>
      <c r="BJ443" s="17" t="s">
        <v>84</v>
      </c>
      <c r="BK443" s="203">
        <f t="shared" si="159"/>
        <v>0</v>
      </c>
      <c r="BL443" s="17" t="s">
        <v>634</v>
      </c>
      <c r="BM443" s="202" t="s">
        <v>1421</v>
      </c>
    </row>
    <row r="444" spans="1:65" s="2" customFormat="1" ht="36" customHeight="1">
      <c r="A444" s="35"/>
      <c r="B444" s="36"/>
      <c r="C444" s="191" t="s">
        <v>1422</v>
      </c>
      <c r="D444" s="191" t="s">
        <v>143</v>
      </c>
      <c r="E444" s="192" t="s">
        <v>1423</v>
      </c>
      <c r="F444" s="193" t="s">
        <v>1424</v>
      </c>
      <c r="G444" s="194" t="s">
        <v>146</v>
      </c>
      <c r="H444" s="195">
        <v>2</v>
      </c>
      <c r="I444" s="196"/>
      <c r="J444" s="197">
        <f t="shared" si="150"/>
        <v>0</v>
      </c>
      <c r="K444" s="193" t="s">
        <v>147</v>
      </c>
      <c r="L444" s="40"/>
      <c r="M444" s="198" t="s">
        <v>32</v>
      </c>
      <c r="N444" s="199" t="s">
        <v>48</v>
      </c>
      <c r="O444" s="65"/>
      <c r="P444" s="200">
        <f t="shared" si="151"/>
        <v>0</v>
      </c>
      <c r="Q444" s="200">
        <v>0</v>
      </c>
      <c r="R444" s="200">
        <f t="shared" si="152"/>
        <v>0</v>
      </c>
      <c r="S444" s="200">
        <v>0</v>
      </c>
      <c r="T444" s="201">
        <f t="shared" si="153"/>
        <v>0</v>
      </c>
      <c r="U444" s="35"/>
      <c r="V444" s="35"/>
      <c r="W444" s="35"/>
      <c r="X444" s="35"/>
      <c r="Y444" s="35"/>
      <c r="Z444" s="35"/>
      <c r="AA444" s="35"/>
      <c r="AB444" s="35"/>
      <c r="AC444" s="35"/>
      <c r="AD444" s="35"/>
      <c r="AE444" s="35"/>
      <c r="AR444" s="202" t="s">
        <v>158</v>
      </c>
      <c r="AT444" s="202" t="s">
        <v>143</v>
      </c>
      <c r="AU444" s="202" t="s">
        <v>84</v>
      </c>
      <c r="AY444" s="17" t="s">
        <v>142</v>
      </c>
      <c r="BE444" s="203">
        <f t="shared" si="154"/>
        <v>0</v>
      </c>
      <c r="BF444" s="203">
        <f t="shared" si="155"/>
        <v>0</v>
      </c>
      <c r="BG444" s="203">
        <f t="shared" si="156"/>
        <v>0</v>
      </c>
      <c r="BH444" s="203">
        <f t="shared" si="157"/>
        <v>0</v>
      </c>
      <c r="BI444" s="203">
        <f t="shared" si="158"/>
        <v>0</v>
      </c>
      <c r="BJ444" s="17" t="s">
        <v>84</v>
      </c>
      <c r="BK444" s="203">
        <f t="shared" si="159"/>
        <v>0</v>
      </c>
      <c r="BL444" s="17" t="s">
        <v>158</v>
      </c>
      <c r="BM444" s="202" t="s">
        <v>1425</v>
      </c>
    </row>
    <row r="445" spans="1:65" s="2" customFormat="1" ht="24" customHeight="1">
      <c r="A445" s="35"/>
      <c r="B445" s="36"/>
      <c r="C445" s="191" t="s">
        <v>1426</v>
      </c>
      <c r="D445" s="191" t="s">
        <v>143</v>
      </c>
      <c r="E445" s="192" t="s">
        <v>1427</v>
      </c>
      <c r="F445" s="193" t="s">
        <v>1428</v>
      </c>
      <c r="G445" s="194" t="s">
        <v>146</v>
      </c>
      <c r="H445" s="195">
        <v>2</v>
      </c>
      <c r="I445" s="196"/>
      <c r="J445" s="197">
        <f t="shared" si="150"/>
        <v>0</v>
      </c>
      <c r="K445" s="193" t="s">
        <v>147</v>
      </c>
      <c r="L445" s="40"/>
      <c r="M445" s="198" t="s">
        <v>32</v>
      </c>
      <c r="N445" s="199" t="s">
        <v>48</v>
      </c>
      <c r="O445" s="65"/>
      <c r="P445" s="200">
        <f t="shared" si="151"/>
        <v>0</v>
      </c>
      <c r="Q445" s="200">
        <v>0</v>
      </c>
      <c r="R445" s="200">
        <f t="shared" si="152"/>
        <v>0</v>
      </c>
      <c r="S445" s="200">
        <v>0</v>
      </c>
      <c r="T445" s="201">
        <f t="shared" si="153"/>
        <v>0</v>
      </c>
      <c r="U445" s="35"/>
      <c r="V445" s="35"/>
      <c r="W445" s="35"/>
      <c r="X445" s="35"/>
      <c r="Y445" s="35"/>
      <c r="Z445" s="35"/>
      <c r="AA445" s="35"/>
      <c r="AB445" s="35"/>
      <c r="AC445" s="35"/>
      <c r="AD445" s="35"/>
      <c r="AE445" s="35"/>
      <c r="AR445" s="202" t="s">
        <v>634</v>
      </c>
      <c r="AT445" s="202" t="s">
        <v>143</v>
      </c>
      <c r="AU445" s="202" t="s">
        <v>84</v>
      </c>
      <c r="AY445" s="17" t="s">
        <v>142</v>
      </c>
      <c r="BE445" s="203">
        <f t="shared" si="154"/>
        <v>0</v>
      </c>
      <c r="BF445" s="203">
        <f t="shared" si="155"/>
        <v>0</v>
      </c>
      <c r="BG445" s="203">
        <f t="shared" si="156"/>
        <v>0</v>
      </c>
      <c r="BH445" s="203">
        <f t="shared" si="157"/>
        <v>0</v>
      </c>
      <c r="BI445" s="203">
        <f t="shared" si="158"/>
        <v>0</v>
      </c>
      <c r="BJ445" s="17" t="s">
        <v>84</v>
      </c>
      <c r="BK445" s="203">
        <f t="shared" si="159"/>
        <v>0</v>
      </c>
      <c r="BL445" s="17" t="s">
        <v>634</v>
      </c>
      <c r="BM445" s="202" t="s">
        <v>1429</v>
      </c>
    </row>
    <row r="446" spans="1:65" s="2" customFormat="1" ht="24" customHeight="1">
      <c r="A446" s="35"/>
      <c r="B446" s="36"/>
      <c r="C446" s="191" t="s">
        <v>1430</v>
      </c>
      <c r="D446" s="191" t="s">
        <v>143</v>
      </c>
      <c r="E446" s="192" t="s">
        <v>1431</v>
      </c>
      <c r="F446" s="193" t="s">
        <v>1432</v>
      </c>
      <c r="G446" s="194" t="s">
        <v>146</v>
      </c>
      <c r="H446" s="195">
        <v>4</v>
      </c>
      <c r="I446" s="196"/>
      <c r="J446" s="197">
        <f t="shared" si="150"/>
        <v>0</v>
      </c>
      <c r="K446" s="193" t="s">
        <v>147</v>
      </c>
      <c r="L446" s="40"/>
      <c r="M446" s="198" t="s">
        <v>32</v>
      </c>
      <c r="N446" s="199" t="s">
        <v>48</v>
      </c>
      <c r="O446" s="65"/>
      <c r="P446" s="200">
        <f t="shared" si="151"/>
        <v>0</v>
      </c>
      <c r="Q446" s="200">
        <v>0</v>
      </c>
      <c r="R446" s="200">
        <f t="shared" si="152"/>
        <v>0</v>
      </c>
      <c r="S446" s="200">
        <v>0</v>
      </c>
      <c r="T446" s="201">
        <f t="shared" si="153"/>
        <v>0</v>
      </c>
      <c r="U446" s="35"/>
      <c r="V446" s="35"/>
      <c r="W446" s="35"/>
      <c r="X446" s="35"/>
      <c r="Y446" s="35"/>
      <c r="Z446" s="35"/>
      <c r="AA446" s="35"/>
      <c r="AB446" s="35"/>
      <c r="AC446" s="35"/>
      <c r="AD446" s="35"/>
      <c r="AE446" s="35"/>
      <c r="AR446" s="202" t="s">
        <v>634</v>
      </c>
      <c r="AT446" s="202" t="s">
        <v>143</v>
      </c>
      <c r="AU446" s="202" t="s">
        <v>84</v>
      </c>
      <c r="AY446" s="17" t="s">
        <v>142</v>
      </c>
      <c r="BE446" s="203">
        <f t="shared" si="154"/>
        <v>0</v>
      </c>
      <c r="BF446" s="203">
        <f t="shared" si="155"/>
        <v>0</v>
      </c>
      <c r="BG446" s="203">
        <f t="shared" si="156"/>
        <v>0</v>
      </c>
      <c r="BH446" s="203">
        <f t="shared" si="157"/>
        <v>0</v>
      </c>
      <c r="BI446" s="203">
        <f t="shared" si="158"/>
        <v>0</v>
      </c>
      <c r="BJ446" s="17" t="s">
        <v>84</v>
      </c>
      <c r="BK446" s="203">
        <f t="shared" si="159"/>
        <v>0</v>
      </c>
      <c r="BL446" s="17" t="s">
        <v>634</v>
      </c>
      <c r="BM446" s="202" t="s">
        <v>1433</v>
      </c>
    </row>
    <row r="447" spans="1:65" s="2" customFormat="1" ht="24" customHeight="1">
      <c r="A447" s="35"/>
      <c r="B447" s="36"/>
      <c r="C447" s="191" t="s">
        <v>1434</v>
      </c>
      <c r="D447" s="191" t="s">
        <v>143</v>
      </c>
      <c r="E447" s="192" t="s">
        <v>1435</v>
      </c>
      <c r="F447" s="193" t="s">
        <v>1436</v>
      </c>
      <c r="G447" s="194" t="s">
        <v>146</v>
      </c>
      <c r="H447" s="195">
        <v>2</v>
      </c>
      <c r="I447" s="196"/>
      <c r="J447" s="197">
        <f t="shared" si="150"/>
        <v>0</v>
      </c>
      <c r="K447" s="193" t="s">
        <v>147</v>
      </c>
      <c r="L447" s="40"/>
      <c r="M447" s="198" t="s">
        <v>32</v>
      </c>
      <c r="N447" s="199" t="s">
        <v>48</v>
      </c>
      <c r="O447" s="65"/>
      <c r="P447" s="200">
        <f t="shared" si="151"/>
        <v>0</v>
      </c>
      <c r="Q447" s="200">
        <v>0</v>
      </c>
      <c r="R447" s="200">
        <f t="shared" si="152"/>
        <v>0</v>
      </c>
      <c r="S447" s="200">
        <v>0</v>
      </c>
      <c r="T447" s="201">
        <f t="shared" si="153"/>
        <v>0</v>
      </c>
      <c r="U447" s="35"/>
      <c r="V447" s="35"/>
      <c r="W447" s="35"/>
      <c r="X447" s="35"/>
      <c r="Y447" s="35"/>
      <c r="Z447" s="35"/>
      <c r="AA447" s="35"/>
      <c r="AB447" s="35"/>
      <c r="AC447" s="35"/>
      <c r="AD447" s="35"/>
      <c r="AE447" s="35"/>
      <c r="AR447" s="202" t="s">
        <v>634</v>
      </c>
      <c r="AT447" s="202" t="s">
        <v>143</v>
      </c>
      <c r="AU447" s="202" t="s">
        <v>84</v>
      </c>
      <c r="AY447" s="17" t="s">
        <v>142</v>
      </c>
      <c r="BE447" s="203">
        <f t="shared" si="154"/>
        <v>0</v>
      </c>
      <c r="BF447" s="203">
        <f t="shared" si="155"/>
        <v>0</v>
      </c>
      <c r="BG447" s="203">
        <f t="shared" si="156"/>
        <v>0</v>
      </c>
      <c r="BH447" s="203">
        <f t="shared" si="157"/>
        <v>0</v>
      </c>
      <c r="BI447" s="203">
        <f t="shared" si="158"/>
        <v>0</v>
      </c>
      <c r="BJ447" s="17" t="s">
        <v>84</v>
      </c>
      <c r="BK447" s="203">
        <f t="shared" si="159"/>
        <v>0</v>
      </c>
      <c r="BL447" s="17" t="s">
        <v>634</v>
      </c>
      <c r="BM447" s="202" t="s">
        <v>1437</v>
      </c>
    </row>
    <row r="448" spans="1:65" s="2" customFormat="1" ht="24" customHeight="1">
      <c r="A448" s="35"/>
      <c r="B448" s="36"/>
      <c r="C448" s="208" t="s">
        <v>1438</v>
      </c>
      <c r="D448" s="208" t="s">
        <v>214</v>
      </c>
      <c r="E448" s="209" t="s">
        <v>1439</v>
      </c>
      <c r="F448" s="210" t="s">
        <v>1440</v>
      </c>
      <c r="G448" s="211" t="s">
        <v>146</v>
      </c>
      <c r="H448" s="212">
        <v>10</v>
      </c>
      <c r="I448" s="213"/>
      <c r="J448" s="214">
        <f t="shared" si="150"/>
        <v>0</v>
      </c>
      <c r="K448" s="210" t="s">
        <v>147</v>
      </c>
      <c r="L448" s="215"/>
      <c r="M448" s="216" t="s">
        <v>32</v>
      </c>
      <c r="N448" s="217" t="s">
        <v>48</v>
      </c>
      <c r="O448" s="65"/>
      <c r="P448" s="200">
        <f t="shared" si="151"/>
        <v>0</v>
      </c>
      <c r="Q448" s="200">
        <v>0</v>
      </c>
      <c r="R448" s="200">
        <f t="shared" si="152"/>
        <v>0</v>
      </c>
      <c r="S448" s="200">
        <v>0</v>
      </c>
      <c r="T448" s="201">
        <f t="shared" si="153"/>
        <v>0</v>
      </c>
      <c r="U448" s="35"/>
      <c r="V448" s="35"/>
      <c r="W448" s="35"/>
      <c r="X448" s="35"/>
      <c r="Y448" s="35"/>
      <c r="Z448" s="35"/>
      <c r="AA448" s="35"/>
      <c r="AB448" s="35"/>
      <c r="AC448" s="35"/>
      <c r="AD448" s="35"/>
      <c r="AE448" s="35"/>
      <c r="AR448" s="202" t="s">
        <v>230</v>
      </c>
      <c r="AT448" s="202" t="s">
        <v>214</v>
      </c>
      <c r="AU448" s="202" t="s">
        <v>84</v>
      </c>
      <c r="AY448" s="17" t="s">
        <v>142</v>
      </c>
      <c r="BE448" s="203">
        <f t="shared" si="154"/>
        <v>0</v>
      </c>
      <c r="BF448" s="203">
        <f t="shared" si="155"/>
        <v>0</v>
      </c>
      <c r="BG448" s="203">
        <f t="shared" si="156"/>
        <v>0</v>
      </c>
      <c r="BH448" s="203">
        <f t="shared" si="157"/>
        <v>0</v>
      </c>
      <c r="BI448" s="203">
        <f t="shared" si="158"/>
        <v>0</v>
      </c>
      <c r="BJ448" s="17" t="s">
        <v>84</v>
      </c>
      <c r="BK448" s="203">
        <f t="shared" si="159"/>
        <v>0</v>
      </c>
      <c r="BL448" s="17" t="s">
        <v>230</v>
      </c>
      <c r="BM448" s="202" t="s">
        <v>1441</v>
      </c>
    </row>
    <row r="449" spans="1:65" s="2" customFormat="1" ht="24" customHeight="1">
      <c r="A449" s="35"/>
      <c r="B449" s="36"/>
      <c r="C449" s="208" t="s">
        <v>1442</v>
      </c>
      <c r="D449" s="208" t="s">
        <v>214</v>
      </c>
      <c r="E449" s="209" t="s">
        <v>1443</v>
      </c>
      <c r="F449" s="210" t="s">
        <v>1444</v>
      </c>
      <c r="G449" s="211" t="s">
        <v>146</v>
      </c>
      <c r="H449" s="212">
        <v>4</v>
      </c>
      <c r="I449" s="213"/>
      <c r="J449" s="214">
        <f t="shared" si="150"/>
        <v>0</v>
      </c>
      <c r="K449" s="210" t="s">
        <v>147</v>
      </c>
      <c r="L449" s="215"/>
      <c r="M449" s="216" t="s">
        <v>32</v>
      </c>
      <c r="N449" s="217" t="s">
        <v>48</v>
      </c>
      <c r="O449" s="65"/>
      <c r="P449" s="200">
        <f t="shared" si="151"/>
        <v>0</v>
      </c>
      <c r="Q449" s="200">
        <v>0</v>
      </c>
      <c r="R449" s="200">
        <f t="shared" si="152"/>
        <v>0</v>
      </c>
      <c r="S449" s="200">
        <v>0</v>
      </c>
      <c r="T449" s="201">
        <f t="shared" si="153"/>
        <v>0</v>
      </c>
      <c r="U449" s="35"/>
      <c r="V449" s="35"/>
      <c r="W449" s="35"/>
      <c r="X449" s="35"/>
      <c r="Y449" s="35"/>
      <c r="Z449" s="35"/>
      <c r="AA449" s="35"/>
      <c r="AB449" s="35"/>
      <c r="AC449" s="35"/>
      <c r="AD449" s="35"/>
      <c r="AE449" s="35"/>
      <c r="AR449" s="202" t="s">
        <v>230</v>
      </c>
      <c r="AT449" s="202" t="s">
        <v>214</v>
      </c>
      <c r="AU449" s="202" t="s">
        <v>84</v>
      </c>
      <c r="AY449" s="17" t="s">
        <v>142</v>
      </c>
      <c r="BE449" s="203">
        <f t="shared" si="154"/>
        <v>0</v>
      </c>
      <c r="BF449" s="203">
        <f t="shared" si="155"/>
        <v>0</v>
      </c>
      <c r="BG449" s="203">
        <f t="shared" si="156"/>
        <v>0</v>
      </c>
      <c r="BH449" s="203">
        <f t="shared" si="157"/>
        <v>0</v>
      </c>
      <c r="BI449" s="203">
        <f t="shared" si="158"/>
        <v>0</v>
      </c>
      <c r="BJ449" s="17" t="s">
        <v>84</v>
      </c>
      <c r="BK449" s="203">
        <f t="shared" si="159"/>
        <v>0</v>
      </c>
      <c r="BL449" s="17" t="s">
        <v>230</v>
      </c>
      <c r="BM449" s="202" t="s">
        <v>1445</v>
      </c>
    </row>
    <row r="450" spans="1:65" s="2" customFormat="1" ht="24" customHeight="1">
      <c r="A450" s="35"/>
      <c r="B450" s="36"/>
      <c r="C450" s="208" t="s">
        <v>1446</v>
      </c>
      <c r="D450" s="208" t="s">
        <v>214</v>
      </c>
      <c r="E450" s="209" t="s">
        <v>1447</v>
      </c>
      <c r="F450" s="210" t="s">
        <v>1448</v>
      </c>
      <c r="G450" s="211" t="s">
        <v>146</v>
      </c>
      <c r="H450" s="212">
        <v>2</v>
      </c>
      <c r="I450" s="213"/>
      <c r="J450" s="214">
        <f t="shared" si="150"/>
        <v>0</v>
      </c>
      <c r="K450" s="210" t="s">
        <v>147</v>
      </c>
      <c r="L450" s="215"/>
      <c r="M450" s="216" t="s">
        <v>32</v>
      </c>
      <c r="N450" s="217" t="s">
        <v>48</v>
      </c>
      <c r="O450" s="65"/>
      <c r="P450" s="200">
        <f t="shared" si="151"/>
        <v>0</v>
      </c>
      <c r="Q450" s="200">
        <v>0</v>
      </c>
      <c r="R450" s="200">
        <f t="shared" si="152"/>
        <v>0</v>
      </c>
      <c r="S450" s="200">
        <v>0</v>
      </c>
      <c r="T450" s="201">
        <f t="shared" si="153"/>
        <v>0</v>
      </c>
      <c r="U450" s="35"/>
      <c r="V450" s="35"/>
      <c r="W450" s="35"/>
      <c r="X450" s="35"/>
      <c r="Y450" s="35"/>
      <c r="Z450" s="35"/>
      <c r="AA450" s="35"/>
      <c r="AB450" s="35"/>
      <c r="AC450" s="35"/>
      <c r="AD450" s="35"/>
      <c r="AE450" s="35"/>
      <c r="AR450" s="202" t="s">
        <v>230</v>
      </c>
      <c r="AT450" s="202" t="s">
        <v>214</v>
      </c>
      <c r="AU450" s="202" t="s">
        <v>84</v>
      </c>
      <c r="AY450" s="17" t="s">
        <v>142</v>
      </c>
      <c r="BE450" s="203">
        <f t="shared" si="154"/>
        <v>0</v>
      </c>
      <c r="BF450" s="203">
        <f t="shared" si="155"/>
        <v>0</v>
      </c>
      <c r="BG450" s="203">
        <f t="shared" si="156"/>
        <v>0</v>
      </c>
      <c r="BH450" s="203">
        <f t="shared" si="157"/>
        <v>0</v>
      </c>
      <c r="BI450" s="203">
        <f t="shared" si="158"/>
        <v>0</v>
      </c>
      <c r="BJ450" s="17" t="s">
        <v>84</v>
      </c>
      <c r="BK450" s="203">
        <f t="shared" si="159"/>
        <v>0</v>
      </c>
      <c r="BL450" s="17" t="s">
        <v>230</v>
      </c>
      <c r="BM450" s="202" t="s">
        <v>1449</v>
      </c>
    </row>
    <row r="451" spans="1:65" s="2" customFormat="1" ht="24" customHeight="1">
      <c r="A451" s="35"/>
      <c r="B451" s="36"/>
      <c r="C451" s="208" t="s">
        <v>1450</v>
      </c>
      <c r="D451" s="208" t="s">
        <v>214</v>
      </c>
      <c r="E451" s="209" t="s">
        <v>1451</v>
      </c>
      <c r="F451" s="210" t="s">
        <v>1452</v>
      </c>
      <c r="G451" s="211" t="s">
        <v>146</v>
      </c>
      <c r="H451" s="212">
        <v>2</v>
      </c>
      <c r="I451" s="213"/>
      <c r="J451" s="214">
        <f t="shared" si="150"/>
        <v>0</v>
      </c>
      <c r="K451" s="210" t="s">
        <v>147</v>
      </c>
      <c r="L451" s="215"/>
      <c r="M451" s="216" t="s">
        <v>32</v>
      </c>
      <c r="N451" s="217" t="s">
        <v>48</v>
      </c>
      <c r="O451" s="65"/>
      <c r="P451" s="200">
        <f t="shared" si="151"/>
        <v>0</v>
      </c>
      <c r="Q451" s="200">
        <v>0</v>
      </c>
      <c r="R451" s="200">
        <f t="shared" si="152"/>
        <v>0</v>
      </c>
      <c r="S451" s="200">
        <v>0</v>
      </c>
      <c r="T451" s="201">
        <f t="shared" si="153"/>
        <v>0</v>
      </c>
      <c r="U451" s="35"/>
      <c r="V451" s="35"/>
      <c r="W451" s="35"/>
      <c r="X451" s="35"/>
      <c r="Y451" s="35"/>
      <c r="Z451" s="35"/>
      <c r="AA451" s="35"/>
      <c r="AB451" s="35"/>
      <c r="AC451" s="35"/>
      <c r="AD451" s="35"/>
      <c r="AE451" s="35"/>
      <c r="AR451" s="202" t="s">
        <v>230</v>
      </c>
      <c r="AT451" s="202" t="s">
        <v>214</v>
      </c>
      <c r="AU451" s="202" t="s">
        <v>84</v>
      </c>
      <c r="AY451" s="17" t="s">
        <v>142</v>
      </c>
      <c r="BE451" s="203">
        <f t="shared" si="154"/>
        <v>0</v>
      </c>
      <c r="BF451" s="203">
        <f t="shared" si="155"/>
        <v>0</v>
      </c>
      <c r="BG451" s="203">
        <f t="shared" si="156"/>
        <v>0</v>
      </c>
      <c r="BH451" s="203">
        <f t="shared" si="157"/>
        <v>0</v>
      </c>
      <c r="BI451" s="203">
        <f t="shared" si="158"/>
        <v>0</v>
      </c>
      <c r="BJ451" s="17" t="s">
        <v>84</v>
      </c>
      <c r="BK451" s="203">
        <f t="shared" si="159"/>
        <v>0</v>
      </c>
      <c r="BL451" s="17" t="s">
        <v>230</v>
      </c>
      <c r="BM451" s="202" t="s">
        <v>1453</v>
      </c>
    </row>
    <row r="452" spans="1:65" s="2" customFormat="1" ht="24" customHeight="1">
      <c r="A452" s="35"/>
      <c r="B452" s="36"/>
      <c r="C452" s="208" t="s">
        <v>1454</v>
      </c>
      <c r="D452" s="208" t="s">
        <v>214</v>
      </c>
      <c r="E452" s="209" t="s">
        <v>1455</v>
      </c>
      <c r="F452" s="210" t="s">
        <v>1456</v>
      </c>
      <c r="G452" s="211" t="s">
        <v>146</v>
      </c>
      <c r="H452" s="212">
        <v>12</v>
      </c>
      <c r="I452" s="213"/>
      <c r="J452" s="214">
        <f t="shared" si="150"/>
        <v>0</v>
      </c>
      <c r="K452" s="210" t="s">
        <v>147</v>
      </c>
      <c r="L452" s="215"/>
      <c r="M452" s="216" t="s">
        <v>32</v>
      </c>
      <c r="N452" s="217" t="s">
        <v>48</v>
      </c>
      <c r="O452" s="65"/>
      <c r="P452" s="200">
        <f t="shared" si="151"/>
        <v>0</v>
      </c>
      <c r="Q452" s="200">
        <v>0</v>
      </c>
      <c r="R452" s="200">
        <f t="shared" si="152"/>
        <v>0</v>
      </c>
      <c r="S452" s="200">
        <v>0</v>
      </c>
      <c r="T452" s="201">
        <f t="shared" si="153"/>
        <v>0</v>
      </c>
      <c r="U452" s="35"/>
      <c r="V452" s="35"/>
      <c r="W452" s="35"/>
      <c r="X452" s="35"/>
      <c r="Y452" s="35"/>
      <c r="Z452" s="35"/>
      <c r="AA452" s="35"/>
      <c r="AB452" s="35"/>
      <c r="AC452" s="35"/>
      <c r="AD452" s="35"/>
      <c r="AE452" s="35"/>
      <c r="AR452" s="202" t="s">
        <v>230</v>
      </c>
      <c r="AT452" s="202" t="s">
        <v>214</v>
      </c>
      <c r="AU452" s="202" t="s">
        <v>84</v>
      </c>
      <c r="AY452" s="17" t="s">
        <v>142</v>
      </c>
      <c r="BE452" s="203">
        <f t="shared" si="154"/>
        <v>0</v>
      </c>
      <c r="BF452" s="203">
        <f t="shared" si="155"/>
        <v>0</v>
      </c>
      <c r="BG452" s="203">
        <f t="shared" si="156"/>
        <v>0</v>
      </c>
      <c r="BH452" s="203">
        <f t="shared" si="157"/>
        <v>0</v>
      </c>
      <c r="BI452" s="203">
        <f t="shared" si="158"/>
        <v>0</v>
      </c>
      <c r="BJ452" s="17" t="s">
        <v>84</v>
      </c>
      <c r="BK452" s="203">
        <f t="shared" si="159"/>
        <v>0</v>
      </c>
      <c r="BL452" s="17" t="s">
        <v>230</v>
      </c>
      <c r="BM452" s="202" t="s">
        <v>1457</v>
      </c>
    </row>
    <row r="453" spans="1:65" s="2" customFormat="1" ht="24" customHeight="1">
      <c r="A453" s="35"/>
      <c r="B453" s="36"/>
      <c r="C453" s="208" t="s">
        <v>1458</v>
      </c>
      <c r="D453" s="208" t="s">
        <v>214</v>
      </c>
      <c r="E453" s="209" t="s">
        <v>1459</v>
      </c>
      <c r="F453" s="210" t="s">
        <v>1460</v>
      </c>
      <c r="G453" s="211" t="s">
        <v>146</v>
      </c>
      <c r="H453" s="212">
        <v>4</v>
      </c>
      <c r="I453" s="213"/>
      <c r="J453" s="214">
        <f t="shared" si="150"/>
        <v>0</v>
      </c>
      <c r="K453" s="210" t="s">
        <v>147</v>
      </c>
      <c r="L453" s="215"/>
      <c r="M453" s="216" t="s">
        <v>32</v>
      </c>
      <c r="N453" s="217" t="s">
        <v>48</v>
      </c>
      <c r="O453" s="65"/>
      <c r="P453" s="200">
        <f t="shared" si="151"/>
        <v>0</v>
      </c>
      <c r="Q453" s="200">
        <v>0</v>
      </c>
      <c r="R453" s="200">
        <f t="shared" si="152"/>
        <v>0</v>
      </c>
      <c r="S453" s="200">
        <v>0</v>
      </c>
      <c r="T453" s="201">
        <f t="shared" si="153"/>
        <v>0</v>
      </c>
      <c r="U453" s="35"/>
      <c r="V453" s="35"/>
      <c r="W453" s="35"/>
      <c r="X453" s="35"/>
      <c r="Y453" s="35"/>
      <c r="Z453" s="35"/>
      <c r="AA453" s="35"/>
      <c r="AB453" s="35"/>
      <c r="AC453" s="35"/>
      <c r="AD453" s="35"/>
      <c r="AE453" s="35"/>
      <c r="AR453" s="202" t="s">
        <v>230</v>
      </c>
      <c r="AT453" s="202" t="s">
        <v>214</v>
      </c>
      <c r="AU453" s="202" t="s">
        <v>84</v>
      </c>
      <c r="AY453" s="17" t="s">
        <v>142</v>
      </c>
      <c r="BE453" s="203">
        <f t="shared" si="154"/>
        <v>0</v>
      </c>
      <c r="BF453" s="203">
        <f t="shared" si="155"/>
        <v>0</v>
      </c>
      <c r="BG453" s="203">
        <f t="shared" si="156"/>
        <v>0</v>
      </c>
      <c r="BH453" s="203">
        <f t="shared" si="157"/>
        <v>0</v>
      </c>
      <c r="BI453" s="203">
        <f t="shared" si="158"/>
        <v>0</v>
      </c>
      <c r="BJ453" s="17" t="s">
        <v>84</v>
      </c>
      <c r="BK453" s="203">
        <f t="shared" si="159"/>
        <v>0</v>
      </c>
      <c r="BL453" s="17" t="s">
        <v>230</v>
      </c>
      <c r="BM453" s="202" t="s">
        <v>1461</v>
      </c>
    </row>
    <row r="454" spans="1:65" s="2" customFormat="1" ht="24" customHeight="1">
      <c r="A454" s="35"/>
      <c r="B454" s="36"/>
      <c r="C454" s="208" t="s">
        <v>1462</v>
      </c>
      <c r="D454" s="208" t="s">
        <v>214</v>
      </c>
      <c r="E454" s="209" t="s">
        <v>1463</v>
      </c>
      <c r="F454" s="210" t="s">
        <v>1464</v>
      </c>
      <c r="G454" s="211" t="s">
        <v>146</v>
      </c>
      <c r="H454" s="212">
        <v>4</v>
      </c>
      <c r="I454" s="213"/>
      <c r="J454" s="214">
        <f t="shared" si="150"/>
        <v>0</v>
      </c>
      <c r="K454" s="210" t="s">
        <v>147</v>
      </c>
      <c r="L454" s="215"/>
      <c r="M454" s="216" t="s">
        <v>32</v>
      </c>
      <c r="N454" s="217" t="s">
        <v>48</v>
      </c>
      <c r="O454" s="65"/>
      <c r="P454" s="200">
        <f t="shared" si="151"/>
        <v>0</v>
      </c>
      <c r="Q454" s="200">
        <v>0</v>
      </c>
      <c r="R454" s="200">
        <f t="shared" si="152"/>
        <v>0</v>
      </c>
      <c r="S454" s="200">
        <v>0</v>
      </c>
      <c r="T454" s="201">
        <f t="shared" si="153"/>
        <v>0</v>
      </c>
      <c r="U454" s="35"/>
      <c r="V454" s="35"/>
      <c r="W454" s="35"/>
      <c r="X454" s="35"/>
      <c r="Y454" s="35"/>
      <c r="Z454" s="35"/>
      <c r="AA454" s="35"/>
      <c r="AB454" s="35"/>
      <c r="AC454" s="35"/>
      <c r="AD454" s="35"/>
      <c r="AE454" s="35"/>
      <c r="AR454" s="202" t="s">
        <v>230</v>
      </c>
      <c r="AT454" s="202" t="s">
        <v>214</v>
      </c>
      <c r="AU454" s="202" t="s">
        <v>84</v>
      </c>
      <c r="AY454" s="17" t="s">
        <v>142</v>
      </c>
      <c r="BE454" s="203">
        <f t="shared" si="154"/>
        <v>0</v>
      </c>
      <c r="BF454" s="203">
        <f t="shared" si="155"/>
        <v>0</v>
      </c>
      <c r="BG454" s="203">
        <f t="shared" si="156"/>
        <v>0</v>
      </c>
      <c r="BH454" s="203">
        <f t="shared" si="157"/>
        <v>0</v>
      </c>
      <c r="BI454" s="203">
        <f t="shared" si="158"/>
        <v>0</v>
      </c>
      <c r="BJ454" s="17" t="s">
        <v>84</v>
      </c>
      <c r="BK454" s="203">
        <f t="shared" si="159"/>
        <v>0</v>
      </c>
      <c r="BL454" s="17" t="s">
        <v>230</v>
      </c>
      <c r="BM454" s="202" t="s">
        <v>1465</v>
      </c>
    </row>
    <row r="455" spans="1:65" s="2" customFormat="1" ht="24" customHeight="1">
      <c r="A455" s="35"/>
      <c r="B455" s="36"/>
      <c r="C455" s="208" t="s">
        <v>1466</v>
      </c>
      <c r="D455" s="208" t="s">
        <v>214</v>
      </c>
      <c r="E455" s="209" t="s">
        <v>1467</v>
      </c>
      <c r="F455" s="210" t="s">
        <v>1468</v>
      </c>
      <c r="G455" s="211" t="s">
        <v>146</v>
      </c>
      <c r="H455" s="212">
        <v>2</v>
      </c>
      <c r="I455" s="213"/>
      <c r="J455" s="214">
        <f t="shared" si="150"/>
        <v>0</v>
      </c>
      <c r="K455" s="210" t="s">
        <v>147</v>
      </c>
      <c r="L455" s="215"/>
      <c r="M455" s="216" t="s">
        <v>32</v>
      </c>
      <c r="N455" s="217" t="s">
        <v>48</v>
      </c>
      <c r="O455" s="65"/>
      <c r="P455" s="200">
        <f t="shared" si="151"/>
        <v>0</v>
      </c>
      <c r="Q455" s="200">
        <v>0</v>
      </c>
      <c r="R455" s="200">
        <f t="shared" si="152"/>
        <v>0</v>
      </c>
      <c r="S455" s="200">
        <v>0</v>
      </c>
      <c r="T455" s="201">
        <f t="shared" si="153"/>
        <v>0</v>
      </c>
      <c r="U455" s="35"/>
      <c r="V455" s="35"/>
      <c r="W455" s="35"/>
      <c r="X455" s="35"/>
      <c r="Y455" s="35"/>
      <c r="Z455" s="35"/>
      <c r="AA455" s="35"/>
      <c r="AB455" s="35"/>
      <c r="AC455" s="35"/>
      <c r="AD455" s="35"/>
      <c r="AE455" s="35"/>
      <c r="AR455" s="202" t="s">
        <v>230</v>
      </c>
      <c r="AT455" s="202" t="s">
        <v>214</v>
      </c>
      <c r="AU455" s="202" t="s">
        <v>84</v>
      </c>
      <c r="AY455" s="17" t="s">
        <v>142</v>
      </c>
      <c r="BE455" s="203">
        <f t="shared" si="154"/>
        <v>0</v>
      </c>
      <c r="BF455" s="203">
        <f t="shared" si="155"/>
        <v>0</v>
      </c>
      <c r="BG455" s="203">
        <f t="shared" si="156"/>
        <v>0</v>
      </c>
      <c r="BH455" s="203">
        <f t="shared" si="157"/>
        <v>0</v>
      </c>
      <c r="BI455" s="203">
        <f t="shared" si="158"/>
        <v>0</v>
      </c>
      <c r="BJ455" s="17" t="s">
        <v>84</v>
      </c>
      <c r="BK455" s="203">
        <f t="shared" si="159"/>
        <v>0</v>
      </c>
      <c r="BL455" s="17" t="s">
        <v>230</v>
      </c>
      <c r="BM455" s="202" t="s">
        <v>1469</v>
      </c>
    </row>
    <row r="456" spans="1:65" s="2" customFormat="1" ht="24" customHeight="1">
      <c r="A456" s="35"/>
      <c r="B456" s="36"/>
      <c r="C456" s="208" t="s">
        <v>1470</v>
      </c>
      <c r="D456" s="208" t="s">
        <v>214</v>
      </c>
      <c r="E456" s="209" t="s">
        <v>1471</v>
      </c>
      <c r="F456" s="210" t="s">
        <v>1472</v>
      </c>
      <c r="G456" s="211" t="s">
        <v>146</v>
      </c>
      <c r="H456" s="212">
        <v>6</v>
      </c>
      <c r="I456" s="213"/>
      <c r="J456" s="214">
        <f t="shared" si="150"/>
        <v>0</v>
      </c>
      <c r="K456" s="210" t="s">
        <v>147</v>
      </c>
      <c r="L456" s="215"/>
      <c r="M456" s="216" t="s">
        <v>32</v>
      </c>
      <c r="N456" s="217" t="s">
        <v>48</v>
      </c>
      <c r="O456" s="65"/>
      <c r="P456" s="200">
        <f t="shared" si="151"/>
        <v>0</v>
      </c>
      <c r="Q456" s="200">
        <v>0</v>
      </c>
      <c r="R456" s="200">
        <f t="shared" si="152"/>
        <v>0</v>
      </c>
      <c r="S456" s="200">
        <v>0</v>
      </c>
      <c r="T456" s="201">
        <f t="shared" si="153"/>
        <v>0</v>
      </c>
      <c r="U456" s="35"/>
      <c r="V456" s="35"/>
      <c r="W456" s="35"/>
      <c r="X456" s="35"/>
      <c r="Y456" s="35"/>
      <c r="Z456" s="35"/>
      <c r="AA456" s="35"/>
      <c r="AB456" s="35"/>
      <c r="AC456" s="35"/>
      <c r="AD456" s="35"/>
      <c r="AE456" s="35"/>
      <c r="AR456" s="202" t="s">
        <v>230</v>
      </c>
      <c r="AT456" s="202" t="s">
        <v>214</v>
      </c>
      <c r="AU456" s="202" t="s">
        <v>84</v>
      </c>
      <c r="AY456" s="17" t="s">
        <v>142</v>
      </c>
      <c r="BE456" s="203">
        <f t="shared" si="154"/>
        <v>0</v>
      </c>
      <c r="BF456" s="203">
        <f t="shared" si="155"/>
        <v>0</v>
      </c>
      <c r="BG456" s="203">
        <f t="shared" si="156"/>
        <v>0</v>
      </c>
      <c r="BH456" s="203">
        <f t="shared" si="157"/>
        <v>0</v>
      </c>
      <c r="BI456" s="203">
        <f t="shared" si="158"/>
        <v>0</v>
      </c>
      <c r="BJ456" s="17" t="s">
        <v>84</v>
      </c>
      <c r="BK456" s="203">
        <f t="shared" si="159"/>
        <v>0</v>
      </c>
      <c r="BL456" s="17" t="s">
        <v>230</v>
      </c>
      <c r="BM456" s="202" t="s">
        <v>1473</v>
      </c>
    </row>
    <row r="457" spans="1:65" s="2" customFormat="1" ht="19.5">
      <c r="A457" s="35"/>
      <c r="B457" s="36"/>
      <c r="C457" s="37"/>
      <c r="D457" s="204" t="s">
        <v>420</v>
      </c>
      <c r="E457" s="37"/>
      <c r="F457" s="205" t="s">
        <v>1474</v>
      </c>
      <c r="G457" s="37"/>
      <c r="H457" s="37"/>
      <c r="I457" s="116"/>
      <c r="J457" s="37"/>
      <c r="K457" s="37"/>
      <c r="L457" s="40"/>
      <c r="M457" s="206"/>
      <c r="N457" s="207"/>
      <c r="O457" s="65"/>
      <c r="P457" s="65"/>
      <c r="Q457" s="65"/>
      <c r="R457" s="65"/>
      <c r="S457" s="65"/>
      <c r="T457" s="66"/>
      <c r="U457" s="35"/>
      <c r="V457" s="35"/>
      <c r="W457" s="35"/>
      <c r="X457" s="35"/>
      <c r="Y457" s="35"/>
      <c r="Z457" s="35"/>
      <c r="AA457" s="35"/>
      <c r="AB457" s="35"/>
      <c r="AC457" s="35"/>
      <c r="AD457" s="35"/>
      <c r="AE457" s="35"/>
      <c r="AT457" s="17" t="s">
        <v>420</v>
      </c>
      <c r="AU457" s="17" t="s">
        <v>84</v>
      </c>
    </row>
    <row r="458" spans="1:65" s="2" customFormat="1" ht="24" customHeight="1">
      <c r="A458" s="35"/>
      <c r="B458" s="36"/>
      <c r="C458" s="208" t="s">
        <v>1475</v>
      </c>
      <c r="D458" s="208" t="s">
        <v>214</v>
      </c>
      <c r="E458" s="209" t="s">
        <v>1476</v>
      </c>
      <c r="F458" s="210" t="s">
        <v>1477</v>
      </c>
      <c r="G458" s="211" t="s">
        <v>146</v>
      </c>
      <c r="H458" s="212">
        <v>4</v>
      </c>
      <c r="I458" s="213"/>
      <c r="J458" s="214">
        <f>ROUND(I458*H458,2)</f>
        <v>0</v>
      </c>
      <c r="K458" s="210" t="s">
        <v>1478</v>
      </c>
      <c r="L458" s="215"/>
      <c r="M458" s="216" t="s">
        <v>32</v>
      </c>
      <c r="N458" s="217" t="s">
        <v>48</v>
      </c>
      <c r="O458" s="65"/>
      <c r="P458" s="200">
        <f>O458*H458</f>
        <v>0</v>
      </c>
      <c r="Q458" s="200">
        <v>0</v>
      </c>
      <c r="R458" s="200">
        <f>Q458*H458</f>
        <v>0</v>
      </c>
      <c r="S458" s="200">
        <v>0</v>
      </c>
      <c r="T458" s="201">
        <f>S458*H458</f>
        <v>0</v>
      </c>
      <c r="U458" s="35"/>
      <c r="V458" s="35"/>
      <c r="W458" s="35"/>
      <c r="X458" s="35"/>
      <c r="Y458" s="35"/>
      <c r="Z458" s="35"/>
      <c r="AA458" s="35"/>
      <c r="AB458" s="35"/>
      <c r="AC458" s="35"/>
      <c r="AD458" s="35"/>
      <c r="AE458" s="35"/>
      <c r="AR458" s="202" t="s">
        <v>230</v>
      </c>
      <c r="AT458" s="202" t="s">
        <v>214</v>
      </c>
      <c r="AU458" s="202" t="s">
        <v>84</v>
      </c>
      <c r="AY458" s="17" t="s">
        <v>142</v>
      </c>
      <c r="BE458" s="203">
        <f>IF(N458="základní",J458,0)</f>
        <v>0</v>
      </c>
      <c r="BF458" s="203">
        <f>IF(N458="snížená",J458,0)</f>
        <v>0</v>
      </c>
      <c r="BG458" s="203">
        <f>IF(N458="zákl. přenesená",J458,0)</f>
        <v>0</v>
      </c>
      <c r="BH458" s="203">
        <f>IF(N458="sníž. přenesená",J458,0)</f>
        <v>0</v>
      </c>
      <c r="BI458" s="203">
        <f>IF(N458="nulová",J458,0)</f>
        <v>0</v>
      </c>
      <c r="BJ458" s="17" t="s">
        <v>84</v>
      </c>
      <c r="BK458" s="203">
        <f>ROUND(I458*H458,2)</f>
        <v>0</v>
      </c>
      <c r="BL458" s="17" t="s">
        <v>230</v>
      </c>
      <c r="BM458" s="202" t="s">
        <v>1479</v>
      </c>
    </row>
    <row r="459" spans="1:65" s="2" customFormat="1" ht="24" customHeight="1">
      <c r="A459" s="35"/>
      <c r="B459" s="36"/>
      <c r="C459" s="208" t="s">
        <v>1480</v>
      </c>
      <c r="D459" s="208" t="s">
        <v>214</v>
      </c>
      <c r="E459" s="209" t="s">
        <v>1481</v>
      </c>
      <c r="F459" s="210" t="s">
        <v>1482</v>
      </c>
      <c r="G459" s="211" t="s">
        <v>146</v>
      </c>
      <c r="H459" s="212">
        <v>4</v>
      </c>
      <c r="I459" s="213"/>
      <c r="J459" s="214">
        <f>ROUND(I459*H459,2)</f>
        <v>0</v>
      </c>
      <c r="K459" s="210" t="s">
        <v>147</v>
      </c>
      <c r="L459" s="215"/>
      <c r="M459" s="216" t="s">
        <v>32</v>
      </c>
      <c r="N459" s="217" t="s">
        <v>48</v>
      </c>
      <c r="O459" s="65"/>
      <c r="P459" s="200">
        <f>O459*H459</f>
        <v>0</v>
      </c>
      <c r="Q459" s="200">
        <v>0</v>
      </c>
      <c r="R459" s="200">
        <f>Q459*H459</f>
        <v>0</v>
      </c>
      <c r="S459" s="200">
        <v>0</v>
      </c>
      <c r="T459" s="201">
        <f>S459*H459</f>
        <v>0</v>
      </c>
      <c r="U459" s="35"/>
      <c r="V459" s="35"/>
      <c r="W459" s="35"/>
      <c r="X459" s="35"/>
      <c r="Y459" s="35"/>
      <c r="Z459" s="35"/>
      <c r="AA459" s="35"/>
      <c r="AB459" s="35"/>
      <c r="AC459" s="35"/>
      <c r="AD459" s="35"/>
      <c r="AE459" s="35"/>
      <c r="AR459" s="202" t="s">
        <v>230</v>
      </c>
      <c r="AT459" s="202" t="s">
        <v>214</v>
      </c>
      <c r="AU459" s="202" t="s">
        <v>84</v>
      </c>
      <c r="AY459" s="17" t="s">
        <v>142</v>
      </c>
      <c r="BE459" s="203">
        <f>IF(N459="základní",J459,0)</f>
        <v>0</v>
      </c>
      <c r="BF459" s="203">
        <f>IF(N459="snížená",J459,0)</f>
        <v>0</v>
      </c>
      <c r="BG459" s="203">
        <f>IF(N459="zákl. přenesená",J459,0)</f>
        <v>0</v>
      </c>
      <c r="BH459" s="203">
        <f>IF(N459="sníž. přenesená",J459,0)</f>
        <v>0</v>
      </c>
      <c r="BI459" s="203">
        <f>IF(N459="nulová",J459,0)</f>
        <v>0</v>
      </c>
      <c r="BJ459" s="17" t="s">
        <v>84</v>
      </c>
      <c r="BK459" s="203">
        <f>ROUND(I459*H459,2)</f>
        <v>0</v>
      </c>
      <c r="BL459" s="17" t="s">
        <v>230</v>
      </c>
      <c r="BM459" s="202" t="s">
        <v>1483</v>
      </c>
    </row>
    <row r="460" spans="1:65" s="2" customFormat="1" ht="19.5">
      <c r="A460" s="35"/>
      <c r="B460" s="36"/>
      <c r="C460" s="37"/>
      <c r="D460" s="204" t="s">
        <v>420</v>
      </c>
      <c r="E460" s="37"/>
      <c r="F460" s="205" t="s">
        <v>1484</v>
      </c>
      <c r="G460" s="37"/>
      <c r="H460" s="37"/>
      <c r="I460" s="116"/>
      <c r="J460" s="37"/>
      <c r="K460" s="37"/>
      <c r="L460" s="40"/>
      <c r="M460" s="206"/>
      <c r="N460" s="207"/>
      <c r="O460" s="65"/>
      <c r="P460" s="65"/>
      <c r="Q460" s="65"/>
      <c r="R460" s="65"/>
      <c r="S460" s="65"/>
      <c r="T460" s="66"/>
      <c r="U460" s="35"/>
      <c r="V460" s="35"/>
      <c r="W460" s="35"/>
      <c r="X460" s="35"/>
      <c r="Y460" s="35"/>
      <c r="Z460" s="35"/>
      <c r="AA460" s="35"/>
      <c r="AB460" s="35"/>
      <c r="AC460" s="35"/>
      <c r="AD460" s="35"/>
      <c r="AE460" s="35"/>
      <c r="AT460" s="17" t="s">
        <v>420</v>
      </c>
      <c r="AU460" s="17" t="s">
        <v>84</v>
      </c>
    </row>
    <row r="461" spans="1:65" s="2" customFormat="1" ht="24" customHeight="1">
      <c r="A461" s="35"/>
      <c r="B461" s="36"/>
      <c r="C461" s="208" t="s">
        <v>1485</v>
      </c>
      <c r="D461" s="208" t="s">
        <v>214</v>
      </c>
      <c r="E461" s="209" t="s">
        <v>1486</v>
      </c>
      <c r="F461" s="210" t="s">
        <v>1487</v>
      </c>
      <c r="G461" s="211" t="s">
        <v>146</v>
      </c>
      <c r="H461" s="212">
        <v>4</v>
      </c>
      <c r="I461" s="213"/>
      <c r="J461" s="214">
        <f>ROUND(I461*H461,2)</f>
        <v>0</v>
      </c>
      <c r="K461" s="210" t="s">
        <v>147</v>
      </c>
      <c r="L461" s="215"/>
      <c r="M461" s="216" t="s">
        <v>32</v>
      </c>
      <c r="N461" s="217" t="s">
        <v>48</v>
      </c>
      <c r="O461" s="65"/>
      <c r="P461" s="200">
        <f>O461*H461</f>
        <v>0</v>
      </c>
      <c r="Q461" s="200">
        <v>0</v>
      </c>
      <c r="R461" s="200">
        <f>Q461*H461</f>
        <v>0</v>
      </c>
      <c r="S461" s="200">
        <v>0</v>
      </c>
      <c r="T461" s="201">
        <f>S461*H461</f>
        <v>0</v>
      </c>
      <c r="U461" s="35"/>
      <c r="V461" s="35"/>
      <c r="W461" s="35"/>
      <c r="X461" s="35"/>
      <c r="Y461" s="35"/>
      <c r="Z461" s="35"/>
      <c r="AA461" s="35"/>
      <c r="AB461" s="35"/>
      <c r="AC461" s="35"/>
      <c r="AD461" s="35"/>
      <c r="AE461" s="35"/>
      <c r="AR461" s="202" t="s">
        <v>230</v>
      </c>
      <c r="AT461" s="202" t="s">
        <v>214</v>
      </c>
      <c r="AU461" s="202" t="s">
        <v>84</v>
      </c>
      <c r="AY461" s="17" t="s">
        <v>142</v>
      </c>
      <c r="BE461" s="203">
        <f>IF(N461="základní",J461,0)</f>
        <v>0</v>
      </c>
      <c r="BF461" s="203">
        <f>IF(N461="snížená",J461,0)</f>
        <v>0</v>
      </c>
      <c r="BG461" s="203">
        <f>IF(N461="zákl. přenesená",J461,0)</f>
        <v>0</v>
      </c>
      <c r="BH461" s="203">
        <f>IF(N461="sníž. přenesená",J461,0)</f>
        <v>0</v>
      </c>
      <c r="BI461" s="203">
        <f>IF(N461="nulová",J461,0)</f>
        <v>0</v>
      </c>
      <c r="BJ461" s="17" t="s">
        <v>84</v>
      </c>
      <c r="BK461" s="203">
        <f>ROUND(I461*H461,2)</f>
        <v>0</v>
      </c>
      <c r="BL461" s="17" t="s">
        <v>230</v>
      </c>
      <c r="BM461" s="202" t="s">
        <v>1488</v>
      </c>
    </row>
    <row r="462" spans="1:65" s="2" customFormat="1" ht="19.5">
      <c r="A462" s="35"/>
      <c r="B462" s="36"/>
      <c r="C462" s="37"/>
      <c r="D462" s="204" t="s">
        <v>420</v>
      </c>
      <c r="E462" s="37"/>
      <c r="F462" s="205" t="s">
        <v>1489</v>
      </c>
      <c r="G462" s="37"/>
      <c r="H462" s="37"/>
      <c r="I462" s="116"/>
      <c r="J462" s="37"/>
      <c r="K462" s="37"/>
      <c r="L462" s="40"/>
      <c r="M462" s="206"/>
      <c r="N462" s="207"/>
      <c r="O462" s="65"/>
      <c r="P462" s="65"/>
      <c r="Q462" s="65"/>
      <c r="R462" s="65"/>
      <c r="S462" s="65"/>
      <c r="T462" s="66"/>
      <c r="U462" s="35"/>
      <c r="V462" s="35"/>
      <c r="W462" s="35"/>
      <c r="X462" s="35"/>
      <c r="Y462" s="35"/>
      <c r="Z462" s="35"/>
      <c r="AA462" s="35"/>
      <c r="AB462" s="35"/>
      <c r="AC462" s="35"/>
      <c r="AD462" s="35"/>
      <c r="AE462" s="35"/>
      <c r="AT462" s="17" t="s">
        <v>420</v>
      </c>
      <c r="AU462" s="17" t="s">
        <v>84</v>
      </c>
    </row>
    <row r="463" spans="1:65" s="2" customFormat="1" ht="24" customHeight="1">
      <c r="A463" s="35"/>
      <c r="B463" s="36"/>
      <c r="C463" s="208" t="s">
        <v>1490</v>
      </c>
      <c r="D463" s="208" t="s">
        <v>214</v>
      </c>
      <c r="E463" s="209" t="s">
        <v>1491</v>
      </c>
      <c r="F463" s="210" t="s">
        <v>1492</v>
      </c>
      <c r="G463" s="211" t="s">
        <v>146</v>
      </c>
      <c r="H463" s="212">
        <v>10</v>
      </c>
      <c r="I463" s="213"/>
      <c r="J463" s="214">
        <f>ROUND(I463*H463,2)</f>
        <v>0</v>
      </c>
      <c r="K463" s="210" t="s">
        <v>147</v>
      </c>
      <c r="L463" s="215"/>
      <c r="M463" s="216" t="s">
        <v>32</v>
      </c>
      <c r="N463" s="217" t="s">
        <v>48</v>
      </c>
      <c r="O463" s="65"/>
      <c r="P463" s="200">
        <f>O463*H463</f>
        <v>0</v>
      </c>
      <c r="Q463" s="200">
        <v>0</v>
      </c>
      <c r="R463" s="200">
        <f>Q463*H463</f>
        <v>0</v>
      </c>
      <c r="S463" s="200">
        <v>0</v>
      </c>
      <c r="T463" s="201">
        <f>S463*H463</f>
        <v>0</v>
      </c>
      <c r="U463" s="35"/>
      <c r="V463" s="35"/>
      <c r="W463" s="35"/>
      <c r="X463" s="35"/>
      <c r="Y463" s="35"/>
      <c r="Z463" s="35"/>
      <c r="AA463" s="35"/>
      <c r="AB463" s="35"/>
      <c r="AC463" s="35"/>
      <c r="AD463" s="35"/>
      <c r="AE463" s="35"/>
      <c r="AR463" s="202" t="s">
        <v>230</v>
      </c>
      <c r="AT463" s="202" t="s">
        <v>214</v>
      </c>
      <c r="AU463" s="202" t="s">
        <v>84</v>
      </c>
      <c r="AY463" s="17" t="s">
        <v>142</v>
      </c>
      <c r="BE463" s="203">
        <f>IF(N463="základní",J463,0)</f>
        <v>0</v>
      </c>
      <c r="BF463" s="203">
        <f>IF(N463="snížená",J463,0)</f>
        <v>0</v>
      </c>
      <c r="BG463" s="203">
        <f>IF(N463="zákl. přenesená",J463,0)</f>
        <v>0</v>
      </c>
      <c r="BH463" s="203">
        <f>IF(N463="sníž. přenesená",J463,0)</f>
        <v>0</v>
      </c>
      <c r="BI463" s="203">
        <f>IF(N463="nulová",J463,0)</f>
        <v>0</v>
      </c>
      <c r="BJ463" s="17" t="s">
        <v>84</v>
      </c>
      <c r="BK463" s="203">
        <f>ROUND(I463*H463,2)</f>
        <v>0</v>
      </c>
      <c r="BL463" s="17" t="s">
        <v>230</v>
      </c>
      <c r="BM463" s="202" t="s">
        <v>1493</v>
      </c>
    </row>
    <row r="464" spans="1:65" s="2" customFormat="1" ht="19.5">
      <c r="A464" s="35"/>
      <c r="B464" s="36"/>
      <c r="C464" s="37"/>
      <c r="D464" s="204" t="s">
        <v>420</v>
      </c>
      <c r="E464" s="37"/>
      <c r="F464" s="205" t="s">
        <v>1494</v>
      </c>
      <c r="G464" s="37"/>
      <c r="H464" s="37"/>
      <c r="I464" s="116"/>
      <c r="J464" s="37"/>
      <c r="K464" s="37"/>
      <c r="L464" s="40"/>
      <c r="M464" s="206"/>
      <c r="N464" s="207"/>
      <c r="O464" s="65"/>
      <c r="P464" s="65"/>
      <c r="Q464" s="65"/>
      <c r="R464" s="65"/>
      <c r="S464" s="65"/>
      <c r="T464" s="66"/>
      <c r="U464" s="35"/>
      <c r="V464" s="35"/>
      <c r="W464" s="35"/>
      <c r="X464" s="35"/>
      <c r="Y464" s="35"/>
      <c r="Z464" s="35"/>
      <c r="AA464" s="35"/>
      <c r="AB464" s="35"/>
      <c r="AC464" s="35"/>
      <c r="AD464" s="35"/>
      <c r="AE464" s="35"/>
      <c r="AT464" s="17" t="s">
        <v>420</v>
      </c>
      <c r="AU464" s="17" t="s">
        <v>84</v>
      </c>
    </row>
    <row r="465" spans="1:65" s="2" customFormat="1" ht="24" customHeight="1">
      <c r="A465" s="35"/>
      <c r="B465" s="36"/>
      <c r="C465" s="191" t="s">
        <v>1495</v>
      </c>
      <c r="D465" s="191" t="s">
        <v>143</v>
      </c>
      <c r="E465" s="192" t="s">
        <v>1496</v>
      </c>
      <c r="F465" s="193" t="s">
        <v>1497</v>
      </c>
      <c r="G465" s="194" t="s">
        <v>146</v>
      </c>
      <c r="H465" s="195">
        <v>4</v>
      </c>
      <c r="I465" s="196"/>
      <c r="J465" s="197">
        <f t="shared" ref="J465:J528" si="160">ROUND(I465*H465,2)</f>
        <v>0</v>
      </c>
      <c r="K465" s="193" t="s">
        <v>147</v>
      </c>
      <c r="L465" s="40"/>
      <c r="M465" s="198" t="s">
        <v>32</v>
      </c>
      <c r="N465" s="199" t="s">
        <v>48</v>
      </c>
      <c r="O465" s="65"/>
      <c r="P465" s="200">
        <f t="shared" ref="P465:P528" si="161">O465*H465</f>
        <v>0</v>
      </c>
      <c r="Q465" s="200">
        <v>0</v>
      </c>
      <c r="R465" s="200">
        <f t="shared" ref="R465:R528" si="162">Q465*H465</f>
        <v>0</v>
      </c>
      <c r="S465" s="200">
        <v>0</v>
      </c>
      <c r="T465" s="201">
        <f t="shared" ref="T465:T528" si="163">S465*H465</f>
        <v>0</v>
      </c>
      <c r="U465" s="35"/>
      <c r="V465" s="35"/>
      <c r="W465" s="35"/>
      <c r="X465" s="35"/>
      <c r="Y465" s="35"/>
      <c r="Z465" s="35"/>
      <c r="AA465" s="35"/>
      <c r="AB465" s="35"/>
      <c r="AC465" s="35"/>
      <c r="AD465" s="35"/>
      <c r="AE465" s="35"/>
      <c r="AR465" s="202" t="s">
        <v>634</v>
      </c>
      <c r="AT465" s="202" t="s">
        <v>143</v>
      </c>
      <c r="AU465" s="202" t="s">
        <v>84</v>
      </c>
      <c r="AY465" s="17" t="s">
        <v>142</v>
      </c>
      <c r="BE465" s="203">
        <f t="shared" ref="BE465:BE528" si="164">IF(N465="základní",J465,0)</f>
        <v>0</v>
      </c>
      <c r="BF465" s="203">
        <f t="shared" ref="BF465:BF528" si="165">IF(N465="snížená",J465,0)</f>
        <v>0</v>
      </c>
      <c r="BG465" s="203">
        <f t="shared" ref="BG465:BG528" si="166">IF(N465="zákl. přenesená",J465,0)</f>
        <v>0</v>
      </c>
      <c r="BH465" s="203">
        <f t="shared" ref="BH465:BH528" si="167">IF(N465="sníž. přenesená",J465,0)</f>
        <v>0</v>
      </c>
      <c r="BI465" s="203">
        <f t="shared" ref="BI465:BI528" si="168">IF(N465="nulová",J465,0)</f>
        <v>0</v>
      </c>
      <c r="BJ465" s="17" t="s">
        <v>84</v>
      </c>
      <c r="BK465" s="203">
        <f t="shared" ref="BK465:BK528" si="169">ROUND(I465*H465,2)</f>
        <v>0</v>
      </c>
      <c r="BL465" s="17" t="s">
        <v>634</v>
      </c>
      <c r="BM465" s="202" t="s">
        <v>1498</v>
      </c>
    </row>
    <row r="466" spans="1:65" s="2" customFormat="1" ht="24" customHeight="1">
      <c r="A466" s="35"/>
      <c r="B466" s="36"/>
      <c r="C466" s="191" t="s">
        <v>1499</v>
      </c>
      <c r="D466" s="191" t="s">
        <v>143</v>
      </c>
      <c r="E466" s="192" t="s">
        <v>1500</v>
      </c>
      <c r="F466" s="193" t="s">
        <v>1501</v>
      </c>
      <c r="G466" s="194" t="s">
        <v>146</v>
      </c>
      <c r="H466" s="195">
        <v>1</v>
      </c>
      <c r="I466" s="196"/>
      <c r="J466" s="197">
        <f t="shared" si="160"/>
        <v>0</v>
      </c>
      <c r="K466" s="193" t="s">
        <v>147</v>
      </c>
      <c r="L466" s="40"/>
      <c r="M466" s="198" t="s">
        <v>32</v>
      </c>
      <c r="N466" s="199" t="s">
        <v>48</v>
      </c>
      <c r="O466" s="65"/>
      <c r="P466" s="200">
        <f t="shared" si="161"/>
        <v>0</v>
      </c>
      <c r="Q466" s="200">
        <v>0</v>
      </c>
      <c r="R466" s="200">
        <f t="shared" si="162"/>
        <v>0</v>
      </c>
      <c r="S466" s="200">
        <v>0</v>
      </c>
      <c r="T466" s="201">
        <f t="shared" si="163"/>
        <v>0</v>
      </c>
      <c r="U466" s="35"/>
      <c r="V466" s="35"/>
      <c r="W466" s="35"/>
      <c r="X466" s="35"/>
      <c r="Y466" s="35"/>
      <c r="Z466" s="35"/>
      <c r="AA466" s="35"/>
      <c r="AB466" s="35"/>
      <c r="AC466" s="35"/>
      <c r="AD466" s="35"/>
      <c r="AE466" s="35"/>
      <c r="AR466" s="202" t="s">
        <v>634</v>
      </c>
      <c r="AT466" s="202" t="s">
        <v>143</v>
      </c>
      <c r="AU466" s="202" t="s">
        <v>84</v>
      </c>
      <c r="AY466" s="17" t="s">
        <v>142</v>
      </c>
      <c r="BE466" s="203">
        <f t="shared" si="164"/>
        <v>0</v>
      </c>
      <c r="BF466" s="203">
        <f t="shared" si="165"/>
        <v>0</v>
      </c>
      <c r="BG466" s="203">
        <f t="shared" si="166"/>
        <v>0</v>
      </c>
      <c r="BH466" s="203">
        <f t="shared" si="167"/>
        <v>0</v>
      </c>
      <c r="BI466" s="203">
        <f t="shared" si="168"/>
        <v>0</v>
      </c>
      <c r="BJ466" s="17" t="s">
        <v>84</v>
      </c>
      <c r="BK466" s="203">
        <f t="shared" si="169"/>
        <v>0</v>
      </c>
      <c r="BL466" s="17" t="s">
        <v>634</v>
      </c>
      <c r="BM466" s="202" t="s">
        <v>1502</v>
      </c>
    </row>
    <row r="467" spans="1:65" s="2" customFormat="1" ht="24" customHeight="1">
      <c r="A467" s="35"/>
      <c r="B467" s="36"/>
      <c r="C467" s="191" t="s">
        <v>1503</v>
      </c>
      <c r="D467" s="191" t="s">
        <v>143</v>
      </c>
      <c r="E467" s="192" t="s">
        <v>1504</v>
      </c>
      <c r="F467" s="193" t="s">
        <v>1505</v>
      </c>
      <c r="G467" s="194" t="s">
        <v>146</v>
      </c>
      <c r="H467" s="195">
        <v>4</v>
      </c>
      <c r="I467" s="196"/>
      <c r="J467" s="197">
        <f t="shared" si="160"/>
        <v>0</v>
      </c>
      <c r="K467" s="193" t="s">
        <v>147</v>
      </c>
      <c r="L467" s="40"/>
      <c r="M467" s="198" t="s">
        <v>32</v>
      </c>
      <c r="N467" s="199" t="s">
        <v>48</v>
      </c>
      <c r="O467" s="65"/>
      <c r="P467" s="200">
        <f t="shared" si="161"/>
        <v>0</v>
      </c>
      <c r="Q467" s="200">
        <v>0</v>
      </c>
      <c r="R467" s="200">
        <f t="shared" si="162"/>
        <v>0</v>
      </c>
      <c r="S467" s="200">
        <v>0</v>
      </c>
      <c r="T467" s="201">
        <f t="shared" si="163"/>
        <v>0</v>
      </c>
      <c r="U467" s="35"/>
      <c r="V467" s="35"/>
      <c r="W467" s="35"/>
      <c r="X467" s="35"/>
      <c r="Y467" s="35"/>
      <c r="Z467" s="35"/>
      <c r="AA467" s="35"/>
      <c r="AB467" s="35"/>
      <c r="AC467" s="35"/>
      <c r="AD467" s="35"/>
      <c r="AE467" s="35"/>
      <c r="AR467" s="202" t="s">
        <v>158</v>
      </c>
      <c r="AT467" s="202" t="s">
        <v>143</v>
      </c>
      <c r="AU467" s="202" t="s">
        <v>84</v>
      </c>
      <c r="AY467" s="17" t="s">
        <v>142</v>
      </c>
      <c r="BE467" s="203">
        <f t="shared" si="164"/>
        <v>0</v>
      </c>
      <c r="BF467" s="203">
        <f t="shared" si="165"/>
        <v>0</v>
      </c>
      <c r="BG467" s="203">
        <f t="shared" si="166"/>
        <v>0</v>
      </c>
      <c r="BH467" s="203">
        <f t="shared" si="167"/>
        <v>0</v>
      </c>
      <c r="BI467" s="203">
        <f t="shared" si="168"/>
        <v>0</v>
      </c>
      <c r="BJ467" s="17" t="s">
        <v>84</v>
      </c>
      <c r="BK467" s="203">
        <f t="shared" si="169"/>
        <v>0</v>
      </c>
      <c r="BL467" s="17" t="s">
        <v>158</v>
      </c>
      <c r="BM467" s="202" t="s">
        <v>1506</v>
      </c>
    </row>
    <row r="468" spans="1:65" s="2" customFormat="1" ht="24" customHeight="1">
      <c r="A468" s="35"/>
      <c r="B468" s="36"/>
      <c r="C468" s="191" t="s">
        <v>1507</v>
      </c>
      <c r="D468" s="191" t="s">
        <v>143</v>
      </c>
      <c r="E468" s="192" t="s">
        <v>1508</v>
      </c>
      <c r="F468" s="193" t="s">
        <v>1509</v>
      </c>
      <c r="G468" s="194" t="s">
        <v>146</v>
      </c>
      <c r="H468" s="195">
        <v>1</v>
      </c>
      <c r="I468" s="196"/>
      <c r="J468" s="197">
        <f t="shared" si="160"/>
        <v>0</v>
      </c>
      <c r="K468" s="193" t="s">
        <v>147</v>
      </c>
      <c r="L468" s="40"/>
      <c r="M468" s="198" t="s">
        <v>32</v>
      </c>
      <c r="N468" s="199" t="s">
        <v>48</v>
      </c>
      <c r="O468" s="65"/>
      <c r="P468" s="200">
        <f t="shared" si="161"/>
        <v>0</v>
      </c>
      <c r="Q468" s="200">
        <v>0</v>
      </c>
      <c r="R468" s="200">
        <f t="shared" si="162"/>
        <v>0</v>
      </c>
      <c r="S468" s="200">
        <v>0</v>
      </c>
      <c r="T468" s="201">
        <f t="shared" si="163"/>
        <v>0</v>
      </c>
      <c r="U468" s="35"/>
      <c r="V468" s="35"/>
      <c r="W468" s="35"/>
      <c r="X468" s="35"/>
      <c r="Y468" s="35"/>
      <c r="Z468" s="35"/>
      <c r="AA468" s="35"/>
      <c r="AB468" s="35"/>
      <c r="AC468" s="35"/>
      <c r="AD468" s="35"/>
      <c r="AE468" s="35"/>
      <c r="AR468" s="202" t="s">
        <v>158</v>
      </c>
      <c r="AT468" s="202" t="s">
        <v>143</v>
      </c>
      <c r="AU468" s="202" t="s">
        <v>84</v>
      </c>
      <c r="AY468" s="17" t="s">
        <v>142</v>
      </c>
      <c r="BE468" s="203">
        <f t="shared" si="164"/>
        <v>0</v>
      </c>
      <c r="BF468" s="203">
        <f t="shared" si="165"/>
        <v>0</v>
      </c>
      <c r="BG468" s="203">
        <f t="shared" si="166"/>
        <v>0</v>
      </c>
      <c r="BH468" s="203">
        <f t="shared" si="167"/>
        <v>0</v>
      </c>
      <c r="BI468" s="203">
        <f t="shared" si="168"/>
        <v>0</v>
      </c>
      <c r="BJ468" s="17" t="s">
        <v>84</v>
      </c>
      <c r="BK468" s="203">
        <f t="shared" si="169"/>
        <v>0</v>
      </c>
      <c r="BL468" s="17" t="s">
        <v>158</v>
      </c>
      <c r="BM468" s="202" t="s">
        <v>1510</v>
      </c>
    </row>
    <row r="469" spans="1:65" s="2" customFormat="1" ht="24" customHeight="1">
      <c r="A469" s="35"/>
      <c r="B469" s="36"/>
      <c r="C469" s="191" t="s">
        <v>1511</v>
      </c>
      <c r="D469" s="191" t="s">
        <v>143</v>
      </c>
      <c r="E469" s="192" t="s">
        <v>1512</v>
      </c>
      <c r="F469" s="193" t="s">
        <v>1513</v>
      </c>
      <c r="G469" s="194" t="s">
        <v>146</v>
      </c>
      <c r="H469" s="195">
        <v>1</v>
      </c>
      <c r="I469" s="196"/>
      <c r="J469" s="197">
        <f t="shared" si="160"/>
        <v>0</v>
      </c>
      <c r="K469" s="193" t="s">
        <v>147</v>
      </c>
      <c r="L469" s="40"/>
      <c r="M469" s="198" t="s">
        <v>32</v>
      </c>
      <c r="N469" s="199" t="s">
        <v>48</v>
      </c>
      <c r="O469" s="65"/>
      <c r="P469" s="200">
        <f t="shared" si="161"/>
        <v>0</v>
      </c>
      <c r="Q469" s="200">
        <v>0</v>
      </c>
      <c r="R469" s="200">
        <f t="shared" si="162"/>
        <v>0</v>
      </c>
      <c r="S469" s="200">
        <v>0</v>
      </c>
      <c r="T469" s="201">
        <f t="shared" si="163"/>
        <v>0</v>
      </c>
      <c r="U469" s="35"/>
      <c r="V469" s="35"/>
      <c r="W469" s="35"/>
      <c r="X469" s="35"/>
      <c r="Y469" s="35"/>
      <c r="Z469" s="35"/>
      <c r="AA469" s="35"/>
      <c r="AB469" s="35"/>
      <c r="AC469" s="35"/>
      <c r="AD469" s="35"/>
      <c r="AE469" s="35"/>
      <c r="AR469" s="202" t="s">
        <v>158</v>
      </c>
      <c r="AT469" s="202" t="s">
        <v>143</v>
      </c>
      <c r="AU469" s="202" t="s">
        <v>84</v>
      </c>
      <c r="AY469" s="17" t="s">
        <v>142</v>
      </c>
      <c r="BE469" s="203">
        <f t="shared" si="164"/>
        <v>0</v>
      </c>
      <c r="BF469" s="203">
        <f t="shared" si="165"/>
        <v>0</v>
      </c>
      <c r="BG469" s="203">
        <f t="shared" si="166"/>
        <v>0</v>
      </c>
      <c r="BH469" s="203">
        <f t="shared" si="167"/>
        <v>0</v>
      </c>
      <c r="BI469" s="203">
        <f t="shared" si="168"/>
        <v>0</v>
      </c>
      <c r="BJ469" s="17" t="s">
        <v>84</v>
      </c>
      <c r="BK469" s="203">
        <f t="shared" si="169"/>
        <v>0</v>
      </c>
      <c r="BL469" s="17" t="s">
        <v>158</v>
      </c>
      <c r="BM469" s="202" t="s">
        <v>1514</v>
      </c>
    </row>
    <row r="470" spans="1:65" s="2" customFormat="1" ht="24" customHeight="1">
      <c r="A470" s="35"/>
      <c r="B470" s="36"/>
      <c r="C470" s="191" t="s">
        <v>1515</v>
      </c>
      <c r="D470" s="191" t="s">
        <v>143</v>
      </c>
      <c r="E470" s="192" t="s">
        <v>1516</v>
      </c>
      <c r="F470" s="193" t="s">
        <v>1517</v>
      </c>
      <c r="G470" s="194" t="s">
        <v>146</v>
      </c>
      <c r="H470" s="195">
        <v>4</v>
      </c>
      <c r="I470" s="196"/>
      <c r="J470" s="197">
        <f t="shared" si="160"/>
        <v>0</v>
      </c>
      <c r="K470" s="193" t="s">
        <v>147</v>
      </c>
      <c r="L470" s="40"/>
      <c r="M470" s="198" t="s">
        <v>32</v>
      </c>
      <c r="N470" s="199" t="s">
        <v>48</v>
      </c>
      <c r="O470" s="65"/>
      <c r="P470" s="200">
        <f t="shared" si="161"/>
        <v>0</v>
      </c>
      <c r="Q470" s="200">
        <v>0</v>
      </c>
      <c r="R470" s="200">
        <f t="shared" si="162"/>
        <v>0</v>
      </c>
      <c r="S470" s="200">
        <v>0</v>
      </c>
      <c r="T470" s="201">
        <f t="shared" si="163"/>
        <v>0</v>
      </c>
      <c r="U470" s="35"/>
      <c r="V470" s="35"/>
      <c r="W470" s="35"/>
      <c r="X470" s="35"/>
      <c r="Y470" s="35"/>
      <c r="Z470" s="35"/>
      <c r="AA470" s="35"/>
      <c r="AB470" s="35"/>
      <c r="AC470" s="35"/>
      <c r="AD470" s="35"/>
      <c r="AE470" s="35"/>
      <c r="AR470" s="202" t="s">
        <v>84</v>
      </c>
      <c r="AT470" s="202" t="s">
        <v>143</v>
      </c>
      <c r="AU470" s="202" t="s">
        <v>84</v>
      </c>
      <c r="AY470" s="17" t="s">
        <v>142</v>
      </c>
      <c r="BE470" s="203">
        <f t="shared" si="164"/>
        <v>0</v>
      </c>
      <c r="BF470" s="203">
        <f t="shared" si="165"/>
        <v>0</v>
      </c>
      <c r="BG470" s="203">
        <f t="shared" si="166"/>
        <v>0</v>
      </c>
      <c r="BH470" s="203">
        <f t="shared" si="167"/>
        <v>0</v>
      </c>
      <c r="BI470" s="203">
        <f t="shared" si="168"/>
        <v>0</v>
      </c>
      <c r="BJ470" s="17" t="s">
        <v>84</v>
      </c>
      <c r="BK470" s="203">
        <f t="shared" si="169"/>
        <v>0</v>
      </c>
      <c r="BL470" s="17" t="s">
        <v>84</v>
      </c>
      <c r="BM470" s="202" t="s">
        <v>1518</v>
      </c>
    </row>
    <row r="471" spans="1:65" s="2" customFormat="1" ht="24" customHeight="1">
      <c r="A471" s="35"/>
      <c r="B471" s="36"/>
      <c r="C471" s="191" t="s">
        <v>1519</v>
      </c>
      <c r="D471" s="191" t="s">
        <v>143</v>
      </c>
      <c r="E471" s="192" t="s">
        <v>1520</v>
      </c>
      <c r="F471" s="193" t="s">
        <v>1521</v>
      </c>
      <c r="G471" s="194" t="s">
        <v>146</v>
      </c>
      <c r="H471" s="195">
        <v>1</v>
      </c>
      <c r="I471" s="196"/>
      <c r="J471" s="197">
        <f t="shared" si="160"/>
        <v>0</v>
      </c>
      <c r="K471" s="193" t="s">
        <v>147</v>
      </c>
      <c r="L471" s="40"/>
      <c r="M471" s="198" t="s">
        <v>32</v>
      </c>
      <c r="N471" s="199" t="s">
        <v>48</v>
      </c>
      <c r="O471" s="65"/>
      <c r="P471" s="200">
        <f t="shared" si="161"/>
        <v>0</v>
      </c>
      <c r="Q471" s="200">
        <v>0</v>
      </c>
      <c r="R471" s="200">
        <f t="shared" si="162"/>
        <v>0</v>
      </c>
      <c r="S471" s="200">
        <v>0</v>
      </c>
      <c r="T471" s="201">
        <f t="shared" si="163"/>
        <v>0</v>
      </c>
      <c r="U471" s="35"/>
      <c r="V471" s="35"/>
      <c r="W471" s="35"/>
      <c r="X471" s="35"/>
      <c r="Y471" s="35"/>
      <c r="Z471" s="35"/>
      <c r="AA471" s="35"/>
      <c r="AB471" s="35"/>
      <c r="AC471" s="35"/>
      <c r="AD471" s="35"/>
      <c r="AE471" s="35"/>
      <c r="AR471" s="202" t="s">
        <v>84</v>
      </c>
      <c r="AT471" s="202" t="s">
        <v>143</v>
      </c>
      <c r="AU471" s="202" t="s">
        <v>84</v>
      </c>
      <c r="AY471" s="17" t="s">
        <v>142</v>
      </c>
      <c r="BE471" s="203">
        <f t="shared" si="164"/>
        <v>0</v>
      </c>
      <c r="BF471" s="203">
        <f t="shared" si="165"/>
        <v>0</v>
      </c>
      <c r="BG471" s="203">
        <f t="shared" si="166"/>
        <v>0</v>
      </c>
      <c r="BH471" s="203">
        <f t="shared" si="167"/>
        <v>0</v>
      </c>
      <c r="BI471" s="203">
        <f t="shared" si="168"/>
        <v>0</v>
      </c>
      <c r="BJ471" s="17" t="s">
        <v>84</v>
      </c>
      <c r="BK471" s="203">
        <f t="shared" si="169"/>
        <v>0</v>
      </c>
      <c r="BL471" s="17" t="s">
        <v>84</v>
      </c>
      <c r="BM471" s="202" t="s">
        <v>1522</v>
      </c>
    </row>
    <row r="472" spans="1:65" s="2" customFormat="1" ht="36" customHeight="1">
      <c r="A472" s="35"/>
      <c r="B472" s="36"/>
      <c r="C472" s="191" t="s">
        <v>1523</v>
      </c>
      <c r="D472" s="191" t="s">
        <v>143</v>
      </c>
      <c r="E472" s="192" t="s">
        <v>1524</v>
      </c>
      <c r="F472" s="193" t="s">
        <v>1525</v>
      </c>
      <c r="G472" s="194" t="s">
        <v>146</v>
      </c>
      <c r="H472" s="195">
        <v>7</v>
      </c>
      <c r="I472" s="196"/>
      <c r="J472" s="197">
        <f t="shared" si="160"/>
        <v>0</v>
      </c>
      <c r="K472" s="193" t="s">
        <v>147</v>
      </c>
      <c r="L472" s="40"/>
      <c r="M472" s="198" t="s">
        <v>32</v>
      </c>
      <c r="N472" s="199" t="s">
        <v>48</v>
      </c>
      <c r="O472" s="65"/>
      <c r="P472" s="200">
        <f t="shared" si="161"/>
        <v>0</v>
      </c>
      <c r="Q472" s="200">
        <v>0</v>
      </c>
      <c r="R472" s="200">
        <f t="shared" si="162"/>
        <v>0</v>
      </c>
      <c r="S472" s="200">
        <v>0</v>
      </c>
      <c r="T472" s="201">
        <f t="shared" si="163"/>
        <v>0</v>
      </c>
      <c r="U472" s="35"/>
      <c r="V472" s="35"/>
      <c r="W472" s="35"/>
      <c r="X472" s="35"/>
      <c r="Y472" s="35"/>
      <c r="Z472" s="35"/>
      <c r="AA472" s="35"/>
      <c r="AB472" s="35"/>
      <c r="AC472" s="35"/>
      <c r="AD472" s="35"/>
      <c r="AE472" s="35"/>
      <c r="AR472" s="202" t="s">
        <v>158</v>
      </c>
      <c r="AT472" s="202" t="s">
        <v>143</v>
      </c>
      <c r="AU472" s="202" t="s">
        <v>84</v>
      </c>
      <c r="AY472" s="17" t="s">
        <v>142</v>
      </c>
      <c r="BE472" s="203">
        <f t="shared" si="164"/>
        <v>0</v>
      </c>
      <c r="BF472" s="203">
        <f t="shared" si="165"/>
        <v>0</v>
      </c>
      <c r="BG472" s="203">
        <f t="shared" si="166"/>
        <v>0</v>
      </c>
      <c r="BH472" s="203">
        <f t="shared" si="167"/>
        <v>0</v>
      </c>
      <c r="BI472" s="203">
        <f t="shared" si="168"/>
        <v>0</v>
      </c>
      <c r="BJ472" s="17" t="s">
        <v>84</v>
      </c>
      <c r="BK472" s="203">
        <f t="shared" si="169"/>
        <v>0</v>
      </c>
      <c r="BL472" s="17" t="s">
        <v>158</v>
      </c>
      <c r="BM472" s="202" t="s">
        <v>1526</v>
      </c>
    </row>
    <row r="473" spans="1:65" s="2" customFormat="1" ht="36" customHeight="1">
      <c r="A473" s="35"/>
      <c r="B473" s="36"/>
      <c r="C473" s="191" t="s">
        <v>1527</v>
      </c>
      <c r="D473" s="191" t="s">
        <v>143</v>
      </c>
      <c r="E473" s="192" t="s">
        <v>1528</v>
      </c>
      <c r="F473" s="193" t="s">
        <v>1529</v>
      </c>
      <c r="G473" s="194" t="s">
        <v>146</v>
      </c>
      <c r="H473" s="195">
        <v>2</v>
      </c>
      <c r="I473" s="196"/>
      <c r="J473" s="197">
        <f t="shared" si="160"/>
        <v>0</v>
      </c>
      <c r="K473" s="193" t="s">
        <v>147</v>
      </c>
      <c r="L473" s="40"/>
      <c r="M473" s="198" t="s">
        <v>32</v>
      </c>
      <c r="N473" s="199" t="s">
        <v>48</v>
      </c>
      <c r="O473" s="65"/>
      <c r="P473" s="200">
        <f t="shared" si="161"/>
        <v>0</v>
      </c>
      <c r="Q473" s="200">
        <v>0</v>
      </c>
      <c r="R473" s="200">
        <f t="shared" si="162"/>
        <v>0</v>
      </c>
      <c r="S473" s="200">
        <v>0</v>
      </c>
      <c r="T473" s="201">
        <f t="shared" si="163"/>
        <v>0</v>
      </c>
      <c r="U473" s="35"/>
      <c r="V473" s="35"/>
      <c r="W473" s="35"/>
      <c r="X473" s="35"/>
      <c r="Y473" s="35"/>
      <c r="Z473" s="35"/>
      <c r="AA473" s="35"/>
      <c r="AB473" s="35"/>
      <c r="AC473" s="35"/>
      <c r="AD473" s="35"/>
      <c r="AE473" s="35"/>
      <c r="AR473" s="202" t="s">
        <v>158</v>
      </c>
      <c r="AT473" s="202" t="s">
        <v>143</v>
      </c>
      <c r="AU473" s="202" t="s">
        <v>84</v>
      </c>
      <c r="AY473" s="17" t="s">
        <v>142</v>
      </c>
      <c r="BE473" s="203">
        <f t="shared" si="164"/>
        <v>0</v>
      </c>
      <c r="BF473" s="203">
        <f t="shared" si="165"/>
        <v>0</v>
      </c>
      <c r="BG473" s="203">
        <f t="shared" si="166"/>
        <v>0</v>
      </c>
      <c r="BH473" s="203">
        <f t="shared" si="167"/>
        <v>0</v>
      </c>
      <c r="BI473" s="203">
        <f t="shared" si="168"/>
        <v>0</v>
      </c>
      <c r="BJ473" s="17" t="s">
        <v>84</v>
      </c>
      <c r="BK473" s="203">
        <f t="shared" si="169"/>
        <v>0</v>
      </c>
      <c r="BL473" s="17" t="s">
        <v>158</v>
      </c>
      <c r="BM473" s="202" t="s">
        <v>1530</v>
      </c>
    </row>
    <row r="474" spans="1:65" s="2" customFormat="1" ht="24" customHeight="1">
      <c r="A474" s="35"/>
      <c r="B474" s="36"/>
      <c r="C474" s="208" t="s">
        <v>1531</v>
      </c>
      <c r="D474" s="208" t="s">
        <v>214</v>
      </c>
      <c r="E474" s="209" t="s">
        <v>1532</v>
      </c>
      <c r="F474" s="210" t="s">
        <v>1533</v>
      </c>
      <c r="G474" s="211" t="s">
        <v>146</v>
      </c>
      <c r="H474" s="212">
        <v>2</v>
      </c>
      <c r="I474" s="213"/>
      <c r="J474" s="214">
        <f t="shared" si="160"/>
        <v>0</v>
      </c>
      <c r="K474" s="210" t="s">
        <v>147</v>
      </c>
      <c r="L474" s="215"/>
      <c r="M474" s="216" t="s">
        <v>32</v>
      </c>
      <c r="N474" s="217" t="s">
        <v>48</v>
      </c>
      <c r="O474" s="65"/>
      <c r="P474" s="200">
        <f t="shared" si="161"/>
        <v>0</v>
      </c>
      <c r="Q474" s="200">
        <v>0</v>
      </c>
      <c r="R474" s="200">
        <f t="shared" si="162"/>
        <v>0</v>
      </c>
      <c r="S474" s="200">
        <v>0</v>
      </c>
      <c r="T474" s="201">
        <f t="shared" si="163"/>
        <v>0</v>
      </c>
      <c r="U474" s="35"/>
      <c r="V474" s="35"/>
      <c r="W474" s="35"/>
      <c r="X474" s="35"/>
      <c r="Y474" s="35"/>
      <c r="Z474" s="35"/>
      <c r="AA474" s="35"/>
      <c r="AB474" s="35"/>
      <c r="AC474" s="35"/>
      <c r="AD474" s="35"/>
      <c r="AE474" s="35"/>
      <c r="AR474" s="202" t="s">
        <v>230</v>
      </c>
      <c r="AT474" s="202" t="s">
        <v>214</v>
      </c>
      <c r="AU474" s="202" t="s">
        <v>84</v>
      </c>
      <c r="AY474" s="17" t="s">
        <v>142</v>
      </c>
      <c r="BE474" s="203">
        <f t="shared" si="164"/>
        <v>0</v>
      </c>
      <c r="BF474" s="203">
        <f t="shared" si="165"/>
        <v>0</v>
      </c>
      <c r="BG474" s="203">
        <f t="shared" si="166"/>
        <v>0</v>
      </c>
      <c r="BH474" s="203">
        <f t="shared" si="167"/>
        <v>0</v>
      </c>
      <c r="BI474" s="203">
        <f t="shared" si="168"/>
        <v>0</v>
      </c>
      <c r="BJ474" s="17" t="s">
        <v>84</v>
      </c>
      <c r="BK474" s="203">
        <f t="shared" si="169"/>
        <v>0</v>
      </c>
      <c r="BL474" s="17" t="s">
        <v>230</v>
      </c>
      <c r="BM474" s="202" t="s">
        <v>1534</v>
      </c>
    </row>
    <row r="475" spans="1:65" s="2" customFormat="1" ht="24" customHeight="1">
      <c r="A475" s="35"/>
      <c r="B475" s="36"/>
      <c r="C475" s="191" t="s">
        <v>1535</v>
      </c>
      <c r="D475" s="191" t="s">
        <v>143</v>
      </c>
      <c r="E475" s="192" t="s">
        <v>1536</v>
      </c>
      <c r="F475" s="193" t="s">
        <v>1537</v>
      </c>
      <c r="G475" s="194" t="s">
        <v>146</v>
      </c>
      <c r="H475" s="195">
        <v>3</v>
      </c>
      <c r="I475" s="196"/>
      <c r="J475" s="197">
        <f t="shared" si="160"/>
        <v>0</v>
      </c>
      <c r="K475" s="193" t="s">
        <v>147</v>
      </c>
      <c r="L475" s="40"/>
      <c r="M475" s="198" t="s">
        <v>32</v>
      </c>
      <c r="N475" s="199" t="s">
        <v>48</v>
      </c>
      <c r="O475" s="65"/>
      <c r="P475" s="200">
        <f t="shared" si="161"/>
        <v>0</v>
      </c>
      <c r="Q475" s="200">
        <v>0</v>
      </c>
      <c r="R475" s="200">
        <f t="shared" si="162"/>
        <v>0</v>
      </c>
      <c r="S475" s="200">
        <v>0</v>
      </c>
      <c r="T475" s="201">
        <f t="shared" si="163"/>
        <v>0</v>
      </c>
      <c r="U475" s="35"/>
      <c r="V475" s="35"/>
      <c r="W475" s="35"/>
      <c r="X475" s="35"/>
      <c r="Y475" s="35"/>
      <c r="Z475" s="35"/>
      <c r="AA475" s="35"/>
      <c r="AB475" s="35"/>
      <c r="AC475" s="35"/>
      <c r="AD475" s="35"/>
      <c r="AE475" s="35"/>
      <c r="AR475" s="202" t="s">
        <v>84</v>
      </c>
      <c r="AT475" s="202" t="s">
        <v>143</v>
      </c>
      <c r="AU475" s="202" t="s">
        <v>84</v>
      </c>
      <c r="AY475" s="17" t="s">
        <v>142</v>
      </c>
      <c r="BE475" s="203">
        <f t="shared" si="164"/>
        <v>0</v>
      </c>
      <c r="BF475" s="203">
        <f t="shared" si="165"/>
        <v>0</v>
      </c>
      <c r="BG475" s="203">
        <f t="shared" si="166"/>
        <v>0</v>
      </c>
      <c r="BH475" s="203">
        <f t="shared" si="167"/>
        <v>0</v>
      </c>
      <c r="BI475" s="203">
        <f t="shared" si="168"/>
        <v>0</v>
      </c>
      <c r="BJ475" s="17" t="s">
        <v>84</v>
      </c>
      <c r="BK475" s="203">
        <f t="shared" si="169"/>
        <v>0</v>
      </c>
      <c r="BL475" s="17" t="s">
        <v>84</v>
      </c>
      <c r="BM475" s="202" t="s">
        <v>1538</v>
      </c>
    </row>
    <row r="476" spans="1:65" s="2" customFormat="1" ht="24" customHeight="1">
      <c r="A476" s="35"/>
      <c r="B476" s="36"/>
      <c r="C476" s="191" t="s">
        <v>1539</v>
      </c>
      <c r="D476" s="191" t="s">
        <v>143</v>
      </c>
      <c r="E476" s="192" t="s">
        <v>1540</v>
      </c>
      <c r="F476" s="193" t="s">
        <v>1541</v>
      </c>
      <c r="G476" s="194" t="s">
        <v>275</v>
      </c>
      <c r="H476" s="195">
        <v>10</v>
      </c>
      <c r="I476" s="196"/>
      <c r="J476" s="197">
        <f t="shared" si="160"/>
        <v>0</v>
      </c>
      <c r="K476" s="193" t="s">
        <v>147</v>
      </c>
      <c r="L476" s="40"/>
      <c r="M476" s="198" t="s">
        <v>32</v>
      </c>
      <c r="N476" s="199" t="s">
        <v>48</v>
      </c>
      <c r="O476" s="65"/>
      <c r="P476" s="200">
        <f t="shared" si="161"/>
        <v>0</v>
      </c>
      <c r="Q476" s="200">
        <v>0</v>
      </c>
      <c r="R476" s="200">
        <f t="shared" si="162"/>
        <v>0</v>
      </c>
      <c r="S476" s="200">
        <v>0</v>
      </c>
      <c r="T476" s="201">
        <f t="shared" si="163"/>
        <v>0</v>
      </c>
      <c r="U476" s="35"/>
      <c r="V476" s="35"/>
      <c r="W476" s="35"/>
      <c r="X476" s="35"/>
      <c r="Y476" s="35"/>
      <c r="Z476" s="35"/>
      <c r="AA476" s="35"/>
      <c r="AB476" s="35"/>
      <c r="AC476" s="35"/>
      <c r="AD476" s="35"/>
      <c r="AE476" s="35"/>
      <c r="AR476" s="202" t="s">
        <v>158</v>
      </c>
      <c r="AT476" s="202" t="s">
        <v>143</v>
      </c>
      <c r="AU476" s="202" t="s">
        <v>84</v>
      </c>
      <c r="AY476" s="17" t="s">
        <v>142</v>
      </c>
      <c r="BE476" s="203">
        <f t="shared" si="164"/>
        <v>0</v>
      </c>
      <c r="BF476" s="203">
        <f t="shared" si="165"/>
        <v>0</v>
      </c>
      <c r="BG476" s="203">
        <f t="shared" si="166"/>
        <v>0</v>
      </c>
      <c r="BH476" s="203">
        <f t="shared" si="167"/>
        <v>0</v>
      </c>
      <c r="BI476" s="203">
        <f t="shared" si="168"/>
        <v>0</v>
      </c>
      <c r="BJ476" s="17" t="s">
        <v>84</v>
      </c>
      <c r="BK476" s="203">
        <f t="shared" si="169"/>
        <v>0</v>
      </c>
      <c r="BL476" s="17" t="s">
        <v>158</v>
      </c>
      <c r="BM476" s="202" t="s">
        <v>1542</v>
      </c>
    </row>
    <row r="477" spans="1:65" s="2" customFormat="1" ht="48" customHeight="1">
      <c r="A477" s="35"/>
      <c r="B477" s="36"/>
      <c r="C477" s="191" t="s">
        <v>1543</v>
      </c>
      <c r="D477" s="191" t="s">
        <v>143</v>
      </c>
      <c r="E477" s="192" t="s">
        <v>1544</v>
      </c>
      <c r="F477" s="193" t="s">
        <v>1545</v>
      </c>
      <c r="G477" s="194" t="s">
        <v>275</v>
      </c>
      <c r="H477" s="195">
        <v>35</v>
      </c>
      <c r="I477" s="196"/>
      <c r="J477" s="197">
        <f t="shared" si="160"/>
        <v>0</v>
      </c>
      <c r="K477" s="193" t="s">
        <v>147</v>
      </c>
      <c r="L477" s="40"/>
      <c r="M477" s="198" t="s">
        <v>32</v>
      </c>
      <c r="N477" s="199" t="s">
        <v>48</v>
      </c>
      <c r="O477" s="65"/>
      <c r="P477" s="200">
        <f t="shared" si="161"/>
        <v>0</v>
      </c>
      <c r="Q477" s="200">
        <v>0</v>
      </c>
      <c r="R477" s="200">
        <f t="shared" si="162"/>
        <v>0</v>
      </c>
      <c r="S477" s="200">
        <v>0</v>
      </c>
      <c r="T477" s="201">
        <f t="shared" si="163"/>
        <v>0</v>
      </c>
      <c r="U477" s="35"/>
      <c r="V477" s="35"/>
      <c r="W477" s="35"/>
      <c r="X477" s="35"/>
      <c r="Y477" s="35"/>
      <c r="Z477" s="35"/>
      <c r="AA477" s="35"/>
      <c r="AB477" s="35"/>
      <c r="AC477" s="35"/>
      <c r="AD477" s="35"/>
      <c r="AE477" s="35"/>
      <c r="AR477" s="202" t="s">
        <v>158</v>
      </c>
      <c r="AT477" s="202" t="s">
        <v>143</v>
      </c>
      <c r="AU477" s="202" t="s">
        <v>84</v>
      </c>
      <c r="AY477" s="17" t="s">
        <v>142</v>
      </c>
      <c r="BE477" s="203">
        <f t="shared" si="164"/>
        <v>0</v>
      </c>
      <c r="BF477" s="203">
        <f t="shared" si="165"/>
        <v>0</v>
      </c>
      <c r="BG477" s="203">
        <f t="shared" si="166"/>
        <v>0</v>
      </c>
      <c r="BH477" s="203">
        <f t="shared" si="167"/>
        <v>0</v>
      </c>
      <c r="BI477" s="203">
        <f t="shared" si="168"/>
        <v>0</v>
      </c>
      <c r="BJ477" s="17" t="s">
        <v>84</v>
      </c>
      <c r="BK477" s="203">
        <f t="shared" si="169"/>
        <v>0</v>
      </c>
      <c r="BL477" s="17" t="s">
        <v>158</v>
      </c>
      <c r="BM477" s="202" t="s">
        <v>1546</v>
      </c>
    </row>
    <row r="478" spans="1:65" s="2" customFormat="1" ht="48" customHeight="1">
      <c r="A478" s="35"/>
      <c r="B478" s="36"/>
      <c r="C478" s="191" t="s">
        <v>1547</v>
      </c>
      <c r="D478" s="191" t="s">
        <v>143</v>
      </c>
      <c r="E478" s="192" t="s">
        <v>1548</v>
      </c>
      <c r="F478" s="193" t="s">
        <v>1549</v>
      </c>
      <c r="G478" s="194" t="s">
        <v>275</v>
      </c>
      <c r="H478" s="195">
        <v>570</v>
      </c>
      <c r="I478" s="196"/>
      <c r="J478" s="197">
        <f t="shared" si="160"/>
        <v>0</v>
      </c>
      <c r="K478" s="193" t="s">
        <v>147</v>
      </c>
      <c r="L478" s="40"/>
      <c r="M478" s="198" t="s">
        <v>32</v>
      </c>
      <c r="N478" s="199" t="s">
        <v>48</v>
      </c>
      <c r="O478" s="65"/>
      <c r="P478" s="200">
        <f t="shared" si="161"/>
        <v>0</v>
      </c>
      <c r="Q478" s="200">
        <v>0</v>
      </c>
      <c r="R478" s="200">
        <f t="shared" si="162"/>
        <v>0</v>
      </c>
      <c r="S478" s="200">
        <v>0</v>
      </c>
      <c r="T478" s="201">
        <f t="shared" si="163"/>
        <v>0</v>
      </c>
      <c r="U478" s="35"/>
      <c r="V478" s="35"/>
      <c r="W478" s="35"/>
      <c r="X478" s="35"/>
      <c r="Y478" s="35"/>
      <c r="Z478" s="35"/>
      <c r="AA478" s="35"/>
      <c r="AB478" s="35"/>
      <c r="AC478" s="35"/>
      <c r="AD478" s="35"/>
      <c r="AE478" s="35"/>
      <c r="AR478" s="202" t="s">
        <v>158</v>
      </c>
      <c r="AT478" s="202" t="s">
        <v>143</v>
      </c>
      <c r="AU478" s="202" t="s">
        <v>84</v>
      </c>
      <c r="AY478" s="17" t="s">
        <v>142</v>
      </c>
      <c r="BE478" s="203">
        <f t="shared" si="164"/>
        <v>0</v>
      </c>
      <c r="BF478" s="203">
        <f t="shared" si="165"/>
        <v>0</v>
      </c>
      <c r="BG478" s="203">
        <f t="shared" si="166"/>
        <v>0</v>
      </c>
      <c r="BH478" s="203">
        <f t="shared" si="167"/>
        <v>0</v>
      </c>
      <c r="BI478" s="203">
        <f t="shared" si="168"/>
        <v>0</v>
      </c>
      <c r="BJ478" s="17" t="s">
        <v>84</v>
      </c>
      <c r="BK478" s="203">
        <f t="shared" si="169"/>
        <v>0</v>
      </c>
      <c r="BL478" s="17" t="s">
        <v>158</v>
      </c>
      <c r="BM478" s="202" t="s">
        <v>1550</v>
      </c>
    </row>
    <row r="479" spans="1:65" s="2" customFormat="1" ht="48" customHeight="1">
      <c r="A479" s="35"/>
      <c r="B479" s="36"/>
      <c r="C479" s="191" t="s">
        <v>1551</v>
      </c>
      <c r="D479" s="191" t="s">
        <v>143</v>
      </c>
      <c r="E479" s="192" t="s">
        <v>1552</v>
      </c>
      <c r="F479" s="193" t="s">
        <v>1553</v>
      </c>
      <c r="G479" s="194" t="s">
        <v>275</v>
      </c>
      <c r="H479" s="195">
        <v>400</v>
      </c>
      <c r="I479" s="196"/>
      <c r="J479" s="197">
        <f t="shared" si="160"/>
        <v>0</v>
      </c>
      <c r="K479" s="193" t="s">
        <v>147</v>
      </c>
      <c r="L479" s="40"/>
      <c r="M479" s="198" t="s">
        <v>32</v>
      </c>
      <c r="N479" s="199" t="s">
        <v>48</v>
      </c>
      <c r="O479" s="65"/>
      <c r="P479" s="200">
        <f t="shared" si="161"/>
        <v>0</v>
      </c>
      <c r="Q479" s="200">
        <v>0</v>
      </c>
      <c r="R479" s="200">
        <f t="shared" si="162"/>
        <v>0</v>
      </c>
      <c r="S479" s="200">
        <v>0</v>
      </c>
      <c r="T479" s="201">
        <f t="shared" si="163"/>
        <v>0</v>
      </c>
      <c r="U479" s="35"/>
      <c r="V479" s="35"/>
      <c r="W479" s="35"/>
      <c r="X479" s="35"/>
      <c r="Y479" s="35"/>
      <c r="Z479" s="35"/>
      <c r="AA479" s="35"/>
      <c r="AB479" s="35"/>
      <c r="AC479" s="35"/>
      <c r="AD479" s="35"/>
      <c r="AE479" s="35"/>
      <c r="AR479" s="202" t="s">
        <v>158</v>
      </c>
      <c r="AT479" s="202" t="s">
        <v>143</v>
      </c>
      <c r="AU479" s="202" t="s">
        <v>84</v>
      </c>
      <c r="AY479" s="17" t="s">
        <v>142</v>
      </c>
      <c r="BE479" s="203">
        <f t="shared" si="164"/>
        <v>0</v>
      </c>
      <c r="BF479" s="203">
        <f t="shared" si="165"/>
        <v>0</v>
      </c>
      <c r="BG479" s="203">
        <f t="shared" si="166"/>
        <v>0</v>
      </c>
      <c r="BH479" s="203">
        <f t="shared" si="167"/>
        <v>0</v>
      </c>
      <c r="BI479" s="203">
        <f t="shared" si="168"/>
        <v>0</v>
      </c>
      <c r="BJ479" s="17" t="s">
        <v>84</v>
      </c>
      <c r="BK479" s="203">
        <f t="shared" si="169"/>
        <v>0</v>
      </c>
      <c r="BL479" s="17" t="s">
        <v>158</v>
      </c>
      <c r="BM479" s="202" t="s">
        <v>1554</v>
      </c>
    </row>
    <row r="480" spans="1:65" s="2" customFormat="1" ht="48" customHeight="1">
      <c r="A480" s="35"/>
      <c r="B480" s="36"/>
      <c r="C480" s="191" t="s">
        <v>1555</v>
      </c>
      <c r="D480" s="191" t="s">
        <v>143</v>
      </c>
      <c r="E480" s="192" t="s">
        <v>1556</v>
      </c>
      <c r="F480" s="193" t="s">
        <v>1557</v>
      </c>
      <c r="G480" s="194" t="s">
        <v>275</v>
      </c>
      <c r="H480" s="195">
        <v>550</v>
      </c>
      <c r="I480" s="196"/>
      <c r="J480" s="197">
        <f t="shared" si="160"/>
        <v>0</v>
      </c>
      <c r="K480" s="193" t="s">
        <v>147</v>
      </c>
      <c r="L480" s="40"/>
      <c r="M480" s="198" t="s">
        <v>32</v>
      </c>
      <c r="N480" s="199" t="s">
        <v>48</v>
      </c>
      <c r="O480" s="65"/>
      <c r="P480" s="200">
        <f t="shared" si="161"/>
        <v>0</v>
      </c>
      <c r="Q480" s="200">
        <v>0</v>
      </c>
      <c r="R480" s="200">
        <f t="shared" si="162"/>
        <v>0</v>
      </c>
      <c r="S480" s="200">
        <v>0</v>
      </c>
      <c r="T480" s="201">
        <f t="shared" si="163"/>
        <v>0</v>
      </c>
      <c r="U480" s="35"/>
      <c r="V480" s="35"/>
      <c r="W480" s="35"/>
      <c r="X480" s="35"/>
      <c r="Y480" s="35"/>
      <c r="Z480" s="35"/>
      <c r="AA480" s="35"/>
      <c r="AB480" s="35"/>
      <c r="AC480" s="35"/>
      <c r="AD480" s="35"/>
      <c r="AE480" s="35"/>
      <c r="AR480" s="202" t="s">
        <v>158</v>
      </c>
      <c r="AT480" s="202" t="s">
        <v>143</v>
      </c>
      <c r="AU480" s="202" t="s">
        <v>84</v>
      </c>
      <c r="AY480" s="17" t="s">
        <v>142</v>
      </c>
      <c r="BE480" s="203">
        <f t="shared" si="164"/>
        <v>0</v>
      </c>
      <c r="BF480" s="203">
        <f t="shared" si="165"/>
        <v>0</v>
      </c>
      <c r="BG480" s="203">
        <f t="shared" si="166"/>
        <v>0</v>
      </c>
      <c r="BH480" s="203">
        <f t="shared" si="167"/>
        <v>0</v>
      </c>
      <c r="BI480" s="203">
        <f t="shared" si="168"/>
        <v>0</v>
      </c>
      <c r="BJ480" s="17" t="s">
        <v>84</v>
      </c>
      <c r="BK480" s="203">
        <f t="shared" si="169"/>
        <v>0</v>
      </c>
      <c r="BL480" s="17" t="s">
        <v>158</v>
      </c>
      <c r="BM480" s="202" t="s">
        <v>1558</v>
      </c>
    </row>
    <row r="481" spans="1:65" s="2" customFormat="1" ht="36" customHeight="1">
      <c r="A481" s="35"/>
      <c r="B481" s="36"/>
      <c r="C481" s="191" t="s">
        <v>1559</v>
      </c>
      <c r="D481" s="191" t="s">
        <v>143</v>
      </c>
      <c r="E481" s="192" t="s">
        <v>1560</v>
      </c>
      <c r="F481" s="193" t="s">
        <v>1561</v>
      </c>
      <c r="G481" s="194" t="s">
        <v>146</v>
      </c>
      <c r="H481" s="195">
        <v>2</v>
      </c>
      <c r="I481" s="196"/>
      <c r="J481" s="197">
        <f t="shared" si="160"/>
        <v>0</v>
      </c>
      <c r="K481" s="193" t="s">
        <v>147</v>
      </c>
      <c r="L481" s="40"/>
      <c r="M481" s="198" t="s">
        <v>32</v>
      </c>
      <c r="N481" s="199" t="s">
        <v>48</v>
      </c>
      <c r="O481" s="65"/>
      <c r="P481" s="200">
        <f t="shared" si="161"/>
        <v>0</v>
      </c>
      <c r="Q481" s="200">
        <v>0</v>
      </c>
      <c r="R481" s="200">
        <f t="shared" si="162"/>
        <v>0</v>
      </c>
      <c r="S481" s="200">
        <v>0</v>
      </c>
      <c r="T481" s="201">
        <f t="shared" si="163"/>
        <v>0</v>
      </c>
      <c r="U481" s="35"/>
      <c r="V481" s="35"/>
      <c r="W481" s="35"/>
      <c r="X481" s="35"/>
      <c r="Y481" s="35"/>
      <c r="Z481" s="35"/>
      <c r="AA481" s="35"/>
      <c r="AB481" s="35"/>
      <c r="AC481" s="35"/>
      <c r="AD481" s="35"/>
      <c r="AE481" s="35"/>
      <c r="AR481" s="202" t="s">
        <v>158</v>
      </c>
      <c r="AT481" s="202" t="s">
        <v>143</v>
      </c>
      <c r="AU481" s="202" t="s">
        <v>84</v>
      </c>
      <c r="AY481" s="17" t="s">
        <v>142</v>
      </c>
      <c r="BE481" s="203">
        <f t="shared" si="164"/>
        <v>0</v>
      </c>
      <c r="BF481" s="203">
        <f t="shared" si="165"/>
        <v>0</v>
      </c>
      <c r="BG481" s="203">
        <f t="shared" si="166"/>
        <v>0</v>
      </c>
      <c r="BH481" s="203">
        <f t="shared" si="167"/>
        <v>0</v>
      </c>
      <c r="BI481" s="203">
        <f t="shared" si="168"/>
        <v>0</v>
      </c>
      <c r="BJ481" s="17" t="s">
        <v>84</v>
      </c>
      <c r="BK481" s="203">
        <f t="shared" si="169"/>
        <v>0</v>
      </c>
      <c r="BL481" s="17" t="s">
        <v>158</v>
      </c>
      <c r="BM481" s="202" t="s">
        <v>1562</v>
      </c>
    </row>
    <row r="482" spans="1:65" s="2" customFormat="1" ht="36" customHeight="1">
      <c r="A482" s="35"/>
      <c r="B482" s="36"/>
      <c r="C482" s="191" t="s">
        <v>1563</v>
      </c>
      <c r="D482" s="191" t="s">
        <v>143</v>
      </c>
      <c r="E482" s="192" t="s">
        <v>1564</v>
      </c>
      <c r="F482" s="193" t="s">
        <v>1565</v>
      </c>
      <c r="G482" s="194" t="s">
        <v>146</v>
      </c>
      <c r="H482" s="195">
        <v>3</v>
      </c>
      <c r="I482" s="196"/>
      <c r="J482" s="197">
        <f t="shared" si="160"/>
        <v>0</v>
      </c>
      <c r="K482" s="193" t="s">
        <v>147</v>
      </c>
      <c r="L482" s="40"/>
      <c r="M482" s="198" t="s">
        <v>32</v>
      </c>
      <c r="N482" s="199" t="s">
        <v>48</v>
      </c>
      <c r="O482" s="65"/>
      <c r="P482" s="200">
        <f t="shared" si="161"/>
        <v>0</v>
      </c>
      <c r="Q482" s="200">
        <v>0</v>
      </c>
      <c r="R482" s="200">
        <f t="shared" si="162"/>
        <v>0</v>
      </c>
      <c r="S482" s="200">
        <v>0</v>
      </c>
      <c r="T482" s="201">
        <f t="shared" si="163"/>
        <v>0</v>
      </c>
      <c r="U482" s="35"/>
      <c r="V482" s="35"/>
      <c r="W482" s="35"/>
      <c r="X482" s="35"/>
      <c r="Y482" s="35"/>
      <c r="Z482" s="35"/>
      <c r="AA482" s="35"/>
      <c r="AB482" s="35"/>
      <c r="AC482" s="35"/>
      <c r="AD482" s="35"/>
      <c r="AE482" s="35"/>
      <c r="AR482" s="202" t="s">
        <v>158</v>
      </c>
      <c r="AT482" s="202" t="s">
        <v>143</v>
      </c>
      <c r="AU482" s="202" t="s">
        <v>84</v>
      </c>
      <c r="AY482" s="17" t="s">
        <v>142</v>
      </c>
      <c r="BE482" s="203">
        <f t="shared" si="164"/>
        <v>0</v>
      </c>
      <c r="BF482" s="203">
        <f t="shared" si="165"/>
        <v>0</v>
      </c>
      <c r="BG482" s="203">
        <f t="shared" si="166"/>
        <v>0</v>
      </c>
      <c r="BH482" s="203">
        <f t="shared" si="167"/>
        <v>0</v>
      </c>
      <c r="BI482" s="203">
        <f t="shared" si="168"/>
        <v>0</v>
      </c>
      <c r="BJ482" s="17" t="s">
        <v>84</v>
      </c>
      <c r="BK482" s="203">
        <f t="shared" si="169"/>
        <v>0</v>
      </c>
      <c r="BL482" s="17" t="s">
        <v>158</v>
      </c>
      <c r="BM482" s="202" t="s">
        <v>1566</v>
      </c>
    </row>
    <row r="483" spans="1:65" s="2" customFormat="1" ht="36" customHeight="1">
      <c r="A483" s="35"/>
      <c r="B483" s="36"/>
      <c r="C483" s="191" t="s">
        <v>1567</v>
      </c>
      <c r="D483" s="191" t="s">
        <v>143</v>
      </c>
      <c r="E483" s="192" t="s">
        <v>1568</v>
      </c>
      <c r="F483" s="193" t="s">
        <v>1569</v>
      </c>
      <c r="G483" s="194" t="s">
        <v>146</v>
      </c>
      <c r="H483" s="195">
        <v>2</v>
      </c>
      <c r="I483" s="196"/>
      <c r="J483" s="197">
        <f t="shared" si="160"/>
        <v>0</v>
      </c>
      <c r="K483" s="193" t="s">
        <v>147</v>
      </c>
      <c r="L483" s="40"/>
      <c r="M483" s="198" t="s">
        <v>32</v>
      </c>
      <c r="N483" s="199" t="s">
        <v>48</v>
      </c>
      <c r="O483" s="65"/>
      <c r="P483" s="200">
        <f t="shared" si="161"/>
        <v>0</v>
      </c>
      <c r="Q483" s="200">
        <v>0</v>
      </c>
      <c r="R483" s="200">
        <f t="shared" si="162"/>
        <v>0</v>
      </c>
      <c r="S483" s="200">
        <v>0</v>
      </c>
      <c r="T483" s="201">
        <f t="shared" si="163"/>
        <v>0</v>
      </c>
      <c r="U483" s="35"/>
      <c r="V483" s="35"/>
      <c r="W483" s="35"/>
      <c r="X483" s="35"/>
      <c r="Y483" s="35"/>
      <c r="Z483" s="35"/>
      <c r="AA483" s="35"/>
      <c r="AB483" s="35"/>
      <c r="AC483" s="35"/>
      <c r="AD483" s="35"/>
      <c r="AE483" s="35"/>
      <c r="AR483" s="202" t="s">
        <v>158</v>
      </c>
      <c r="AT483" s="202" t="s">
        <v>143</v>
      </c>
      <c r="AU483" s="202" t="s">
        <v>84</v>
      </c>
      <c r="AY483" s="17" t="s">
        <v>142</v>
      </c>
      <c r="BE483" s="203">
        <f t="shared" si="164"/>
        <v>0</v>
      </c>
      <c r="BF483" s="203">
        <f t="shared" si="165"/>
        <v>0</v>
      </c>
      <c r="BG483" s="203">
        <f t="shared" si="166"/>
        <v>0</v>
      </c>
      <c r="BH483" s="203">
        <f t="shared" si="167"/>
        <v>0</v>
      </c>
      <c r="BI483" s="203">
        <f t="shared" si="168"/>
        <v>0</v>
      </c>
      <c r="BJ483" s="17" t="s">
        <v>84</v>
      </c>
      <c r="BK483" s="203">
        <f t="shared" si="169"/>
        <v>0</v>
      </c>
      <c r="BL483" s="17" t="s">
        <v>158</v>
      </c>
      <c r="BM483" s="202" t="s">
        <v>1570</v>
      </c>
    </row>
    <row r="484" spans="1:65" s="2" customFormat="1" ht="24" customHeight="1">
      <c r="A484" s="35"/>
      <c r="B484" s="36"/>
      <c r="C484" s="191" t="s">
        <v>1571</v>
      </c>
      <c r="D484" s="191" t="s">
        <v>143</v>
      </c>
      <c r="E484" s="192" t="s">
        <v>1572</v>
      </c>
      <c r="F484" s="193" t="s">
        <v>1573</v>
      </c>
      <c r="G484" s="194" t="s">
        <v>146</v>
      </c>
      <c r="H484" s="195">
        <v>1</v>
      </c>
      <c r="I484" s="196"/>
      <c r="J484" s="197">
        <f t="shared" si="160"/>
        <v>0</v>
      </c>
      <c r="K484" s="193" t="s">
        <v>147</v>
      </c>
      <c r="L484" s="40"/>
      <c r="M484" s="198" t="s">
        <v>32</v>
      </c>
      <c r="N484" s="199" t="s">
        <v>48</v>
      </c>
      <c r="O484" s="65"/>
      <c r="P484" s="200">
        <f t="shared" si="161"/>
        <v>0</v>
      </c>
      <c r="Q484" s="200">
        <v>0</v>
      </c>
      <c r="R484" s="200">
        <f t="shared" si="162"/>
        <v>0</v>
      </c>
      <c r="S484" s="200">
        <v>0</v>
      </c>
      <c r="T484" s="201">
        <f t="shared" si="163"/>
        <v>0</v>
      </c>
      <c r="U484" s="35"/>
      <c r="V484" s="35"/>
      <c r="W484" s="35"/>
      <c r="X484" s="35"/>
      <c r="Y484" s="35"/>
      <c r="Z484" s="35"/>
      <c r="AA484" s="35"/>
      <c r="AB484" s="35"/>
      <c r="AC484" s="35"/>
      <c r="AD484" s="35"/>
      <c r="AE484" s="35"/>
      <c r="AR484" s="202" t="s">
        <v>158</v>
      </c>
      <c r="AT484" s="202" t="s">
        <v>143</v>
      </c>
      <c r="AU484" s="202" t="s">
        <v>84</v>
      </c>
      <c r="AY484" s="17" t="s">
        <v>142</v>
      </c>
      <c r="BE484" s="203">
        <f t="shared" si="164"/>
        <v>0</v>
      </c>
      <c r="BF484" s="203">
        <f t="shared" si="165"/>
        <v>0</v>
      </c>
      <c r="BG484" s="203">
        <f t="shared" si="166"/>
        <v>0</v>
      </c>
      <c r="BH484" s="203">
        <f t="shared" si="167"/>
        <v>0</v>
      </c>
      <c r="BI484" s="203">
        <f t="shared" si="168"/>
        <v>0</v>
      </c>
      <c r="BJ484" s="17" t="s">
        <v>84</v>
      </c>
      <c r="BK484" s="203">
        <f t="shared" si="169"/>
        <v>0</v>
      </c>
      <c r="BL484" s="17" t="s">
        <v>158</v>
      </c>
      <c r="BM484" s="202" t="s">
        <v>1574</v>
      </c>
    </row>
    <row r="485" spans="1:65" s="2" customFormat="1" ht="24" customHeight="1">
      <c r="A485" s="35"/>
      <c r="B485" s="36"/>
      <c r="C485" s="208" t="s">
        <v>1575</v>
      </c>
      <c r="D485" s="208" t="s">
        <v>214</v>
      </c>
      <c r="E485" s="209" t="s">
        <v>1576</v>
      </c>
      <c r="F485" s="210" t="s">
        <v>1577</v>
      </c>
      <c r="G485" s="211" t="s">
        <v>146</v>
      </c>
      <c r="H485" s="212">
        <v>7</v>
      </c>
      <c r="I485" s="213"/>
      <c r="J485" s="214">
        <f t="shared" si="160"/>
        <v>0</v>
      </c>
      <c r="K485" s="210" t="s">
        <v>147</v>
      </c>
      <c r="L485" s="215"/>
      <c r="M485" s="216" t="s">
        <v>32</v>
      </c>
      <c r="N485" s="217" t="s">
        <v>48</v>
      </c>
      <c r="O485" s="65"/>
      <c r="P485" s="200">
        <f t="shared" si="161"/>
        <v>0</v>
      </c>
      <c r="Q485" s="200">
        <v>0</v>
      </c>
      <c r="R485" s="200">
        <f t="shared" si="162"/>
        <v>0</v>
      </c>
      <c r="S485" s="200">
        <v>0</v>
      </c>
      <c r="T485" s="201">
        <f t="shared" si="163"/>
        <v>0</v>
      </c>
      <c r="U485" s="35"/>
      <c r="V485" s="35"/>
      <c r="W485" s="35"/>
      <c r="X485" s="35"/>
      <c r="Y485" s="35"/>
      <c r="Z485" s="35"/>
      <c r="AA485" s="35"/>
      <c r="AB485" s="35"/>
      <c r="AC485" s="35"/>
      <c r="AD485" s="35"/>
      <c r="AE485" s="35"/>
      <c r="AR485" s="202" t="s">
        <v>217</v>
      </c>
      <c r="AT485" s="202" t="s">
        <v>214</v>
      </c>
      <c r="AU485" s="202" t="s">
        <v>84</v>
      </c>
      <c r="AY485" s="17" t="s">
        <v>142</v>
      </c>
      <c r="BE485" s="203">
        <f t="shared" si="164"/>
        <v>0</v>
      </c>
      <c r="BF485" s="203">
        <f t="shared" si="165"/>
        <v>0</v>
      </c>
      <c r="BG485" s="203">
        <f t="shared" si="166"/>
        <v>0</v>
      </c>
      <c r="BH485" s="203">
        <f t="shared" si="167"/>
        <v>0</v>
      </c>
      <c r="BI485" s="203">
        <f t="shared" si="168"/>
        <v>0</v>
      </c>
      <c r="BJ485" s="17" t="s">
        <v>84</v>
      </c>
      <c r="BK485" s="203">
        <f t="shared" si="169"/>
        <v>0</v>
      </c>
      <c r="BL485" s="17" t="s">
        <v>218</v>
      </c>
      <c r="BM485" s="202" t="s">
        <v>1578</v>
      </c>
    </row>
    <row r="486" spans="1:65" s="2" customFormat="1" ht="24" customHeight="1">
      <c r="A486" s="35"/>
      <c r="B486" s="36"/>
      <c r="C486" s="191" t="s">
        <v>1579</v>
      </c>
      <c r="D486" s="191" t="s">
        <v>143</v>
      </c>
      <c r="E486" s="192" t="s">
        <v>1580</v>
      </c>
      <c r="F486" s="193" t="s">
        <v>1581</v>
      </c>
      <c r="G486" s="194" t="s">
        <v>146</v>
      </c>
      <c r="H486" s="195">
        <v>4</v>
      </c>
      <c r="I486" s="196"/>
      <c r="J486" s="197">
        <f t="shared" si="160"/>
        <v>0</v>
      </c>
      <c r="K486" s="193" t="s">
        <v>147</v>
      </c>
      <c r="L486" s="40"/>
      <c r="M486" s="198" t="s">
        <v>32</v>
      </c>
      <c r="N486" s="199" t="s">
        <v>48</v>
      </c>
      <c r="O486" s="65"/>
      <c r="P486" s="200">
        <f t="shared" si="161"/>
        <v>0</v>
      </c>
      <c r="Q486" s="200">
        <v>0</v>
      </c>
      <c r="R486" s="200">
        <f t="shared" si="162"/>
        <v>0</v>
      </c>
      <c r="S486" s="200">
        <v>0</v>
      </c>
      <c r="T486" s="201">
        <f t="shared" si="163"/>
        <v>0</v>
      </c>
      <c r="U486" s="35"/>
      <c r="V486" s="35"/>
      <c r="W486" s="35"/>
      <c r="X486" s="35"/>
      <c r="Y486" s="35"/>
      <c r="Z486" s="35"/>
      <c r="AA486" s="35"/>
      <c r="AB486" s="35"/>
      <c r="AC486" s="35"/>
      <c r="AD486" s="35"/>
      <c r="AE486" s="35"/>
      <c r="AR486" s="202" t="s">
        <v>205</v>
      </c>
      <c r="AT486" s="202" t="s">
        <v>143</v>
      </c>
      <c r="AU486" s="202" t="s">
        <v>84</v>
      </c>
      <c r="AY486" s="17" t="s">
        <v>142</v>
      </c>
      <c r="BE486" s="203">
        <f t="shared" si="164"/>
        <v>0</v>
      </c>
      <c r="BF486" s="203">
        <f t="shared" si="165"/>
        <v>0</v>
      </c>
      <c r="BG486" s="203">
        <f t="shared" si="166"/>
        <v>0</v>
      </c>
      <c r="BH486" s="203">
        <f t="shared" si="167"/>
        <v>0</v>
      </c>
      <c r="BI486" s="203">
        <f t="shared" si="168"/>
        <v>0</v>
      </c>
      <c r="BJ486" s="17" t="s">
        <v>84</v>
      </c>
      <c r="BK486" s="203">
        <f t="shared" si="169"/>
        <v>0</v>
      </c>
      <c r="BL486" s="17" t="s">
        <v>205</v>
      </c>
      <c r="BM486" s="202" t="s">
        <v>1582</v>
      </c>
    </row>
    <row r="487" spans="1:65" s="2" customFormat="1" ht="24" customHeight="1">
      <c r="A487" s="35"/>
      <c r="B487" s="36"/>
      <c r="C487" s="208" t="s">
        <v>1583</v>
      </c>
      <c r="D487" s="208" t="s">
        <v>214</v>
      </c>
      <c r="E487" s="209" t="s">
        <v>1584</v>
      </c>
      <c r="F487" s="210" t="s">
        <v>1585</v>
      </c>
      <c r="G487" s="211" t="s">
        <v>275</v>
      </c>
      <c r="H487" s="212">
        <v>20</v>
      </c>
      <c r="I487" s="213"/>
      <c r="J487" s="214">
        <f t="shared" si="160"/>
        <v>0</v>
      </c>
      <c r="K487" s="210" t="s">
        <v>147</v>
      </c>
      <c r="L487" s="215"/>
      <c r="M487" s="216" t="s">
        <v>32</v>
      </c>
      <c r="N487" s="217" t="s">
        <v>48</v>
      </c>
      <c r="O487" s="65"/>
      <c r="P487" s="200">
        <f t="shared" si="161"/>
        <v>0</v>
      </c>
      <c r="Q487" s="200">
        <v>0</v>
      </c>
      <c r="R487" s="200">
        <f t="shared" si="162"/>
        <v>0</v>
      </c>
      <c r="S487" s="200">
        <v>0</v>
      </c>
      <c r="T487" s="201">
        <f t="shared" si="163"/>
        <v>0</v>
      </c>
      <c r="U487" s="35"/>
      <c r="V487" s="35"/>
      <c r="W487" s="35"/>
      <c r="X487" s="35"/>
      <c r="Y487" s="35"/>
      <c r="Z487" s="35"/>
      <c r="AA487" s="35"/>
      <c r="AB487" s="35"/>
      <c r="AC487" s="35"/>
      <c r="AD487" s="35"/>
      <c r="AE487" s="35"/>
      <c r="AR487" s="202" t="s">
        <v>217</v>
      </c>
      <c r="AT487" s="202" t="s">
        <v>214</v>
      </c>
      <c r="AU487" s="202" t="s">
        <v>84</v>
      </c>
      <c r="AY487" s="17" t="s">
        <v>142</v>
      </c>
      <c r="BE487" s="203">
        <f t="shared" si="164"/>
        <v>0</v>
      </c>
      <c r="BF487" s="203">
        <f t="shared" si="165"/>
        <v>0</v>
      </c>
      <c r="BG487" s="203">
        <f t="shared" si="166"/>
        <v>0</v>
      </c>
      <c r="BH487" s="203">
        <f t="shared" si="167"/>
        <v>0</v>
      </c>
      <c r="BI487" s="203">
        <f t="shared" si="168"/>
        <v>0</v>
      </c>
      <c r="BJ487" s="17" t="s">
        <v>84</v>
      </c>
      <c r="BK487" s="203">
        <f t="shared" si="169"/>
        <v>0</v>
      </c>
      <c r="BL487" s="17" t="s">
        <v>218</v>
      </c>
      <c r="BM487" s="202" t="s">
        <v>1586</v>
      </c>
    </row>
    <row r="488" spans="1:65" s="2" customFormat="1" ht="24" customHeight="1">
      <c r="A488" s="35"/>
      <c r="B488" s="36"/>
      <c r="C488" s="191" t="s">
        <v>1587</v>
      </c>
      <c r="D488" s="191" t="s">
        <v>143</v>
      </c>
      <c r="E488" s="192" t="s">
        <v>1588</v>
      </c>
      <c r="F488" s="193" t="s">
        <v>1589</v>
      </c>
      <c r="G488" s="194" t="s">
        <v>146</v>
      </c>
      <c r="H488" s="195">
        <v>2</v>
      </c>
      <c r="I488" s="196"/>
      <c r="J488" s="197">
        <f t="shared" si="160"/>
        <v>0</v>
      </c>
      <c r="K488" s="193" t="s">
        <v>147</v>
      </c>
      <c r="L488" s="40"/>
      <c r="M488" s="198" t="s">
        <v>32</v>
      </c>
      <c r="N488" s="199" t="s">
        <v>48</v>
      </c>
      <c r="O488" s="65"/>
      <c r="P488" s="200">
        <f t="shared" si="161"/>
        <v>0</v>
      </c>
      <c r="Q488" s="200">
        <v>0</v>
      </c>
      <c r="R488" s="200">
        <f t="shared" si="162"/>
        <v>0</v>
      </c>
      <c r="S488" s="200">
        <v>0</v>
      </c>
      <c r="T488" s="201">
        <f t="shared" si="163"/>
        <v>0</v>
      </c>
      <c r="U488" s="35"/>
      <c r="V488" s="35"/>
      <c r="W488" s="35"/>
      <c r="X488" s="35"/>
      <c r="Y488" s="35"/>
      <c r="Z488" s="35"/>
      <c r="AA488" s="35"/>
      <c r="AB488" s="35"/>
      <c r="AC488" s="35"/>
      <c r="AD488" s="35"/>
      <c r="AE488" s="35"/>
      <c r="AR488" s="202" t="s">
        <v>158</v>
      </c>
      <c r="AT488" s="202" t="s">
        <v>143</v>
      </c>
      <c r="AU488" s="202" t="s">
        <v>84</v>
      </c>
      <c r="AY488" s="17" t="s">
        <v>142</v>
      </c>
      <c r="BE488" s="203">
        <f t="shared" si="164"/>
        <v>0</v>
      </c>
      <c r="BF488" s="203">
        <f t="shared" si="165"/>
        <v>0</v>
      </c>
      <c r="BG488" s="203">
        <f t="shared" si="166"/>
        <v>0</v>
      </c>
      <c r="BH488" s="203">
        <f t="shared" si="167"/>
        <v>0</v>
      </c>
      <c r="BI488" s="203">
        <f t="shared" si="168"/>
        <v>0</v>
      </c>
      <c r="BJ488" s="17" t="s">
        <v>84</v>
      </c>
      <c r="BK488" s="203">
        <f t="shared" si="169"/>
        <v>0</v>
      </c>
      <c r="BL488" s="17" t="s">
        <v>158</v>
      </c>
      <c r="BM488" s="202" t="s">
        <v>1590</v>
      </c>
    </row>
    <row r="489" spans="1:65" s="2" customFormat="1" ht="36" customHeight="1">
      <c r="A489" s="35"/>
      <c r="B489" s="36"/>
      <c r="C489" s="191" t="s">
        <v>1591</v>
      </c>
      <c r="D489" s="191" t="s">
        <v>143</v>
      </c>
      <c r="E489" s="192" t="s">
        <v>1592</v>
      </c>
      <c r="F489" s="193" t="s">
        <v>1593</v>
      </c>
      <c r="G489" s="194" t="s">
        <v>146</v>
      </c>
      <c r="H489" s="195">
        <v>2</v>
      </c>
      <c r="I489" s="196"/>
      <c r="J489" s="197">
        <f t="shared" si="160"/>
        <v>0</v>
      </c>
      <c r="K489" s="193" t="s">
        <v>147</v>
      </c>
      <c r="L489" s="40"/>
      <c r="M489" s="198" t="s">
        <v>32</v>
      </c>
      <c r="N489" s="199" t="s">
        <v>48</v>
      </c>
      <c r="O489" s="65"/>
      <c r="P489" s="200">
        <f t="shared" si="161"/>
        <v>0</v>
      </c>
      <c r="Q489" s="200">
        <v>0</v>
      </c>
      <c r="R489" s="200">
        <f t="shared" si="162"/>
        <v>0</v>
      </c>
      <c r="S489" s="200">
        <v>0</v>
      </c>
      <c r="T489" s="201">
        <f t="shared" si="163"/>
        <v>0</v>
      </c>
      <c r="U489" s="35"/>
      <c r="V489" s="35"/>
      <c r="W489" s="35"/>
      <c r="X489" s="35"/>
      <c r="Y489" s="35"/>
      <c r="Z489" s="35"/>
      <c r="AA489" s="35"/>
      <c r="AB489" s="35"/>
      <c r="AC489" s="35"/>
      <c r="AD489" s="35"/>
      <c r="AE489" s="35"/>
      <c r="AR489" s="202" t="s">
        <v>158</v>
      </c>
      <c r="AT489" s="202" t="s">
        <v>143</v>
      </c>
      <c r="AU489" s="202" t="s">
        <v>84</v>
      </c>
      <c r="AY489" s="17" t="s">
        <v>142</v>
      </c>
      <c r="BE489" s="203">
        <f t="shared" si="164"/>
        <v>0</v>
      </c>
      <c r="BF489" s="203">
        <f t="shared" si="165"/>
        <v>0</v>
      </c>
      <c r="BG489" s="203">
        <f t="shared" si="166"/>
        <v>0</v>
      </c>
      <c r="BH489" s="203">
        <f t="shared" si="167"/>
        <v>0</v>
      </c>
      <c r="BI489" s="203">
        <f t="shared" si="168"/>
        <v>0</v>
      </c>
      <c r="BJ489" s="17" t="s">
        <v>84</v>
      </c>
      <c r="BK489" s="203">
        <f t="shared" si="169"/>
        <v>0</v>
      </c>
      <c r="BL489" s="17" t="s">
        <v>158</v>
      </c>
      <c r="BM489" s="202" t="s">
        <v>1594</v>
      </c>
    </row>
    <row r="490" spans="1:65" s="2" customFormat="1" ht="24" customHeight="1">
      <c r="A490" s="35"/>
      <c r="B490" s="36"/>
      <c r="C490" s="191" t="s">
        <v>1595</v>
      </c>
      <c r="D490" s="191" t="s">
        <v>143</v>
      </c>
      <c r="E490" s="192" t="s">
        <v>1596</v>
      </c>
      <c r="F490" s="193" t="s">
        <v>1597</v>
      </c>
      <c r="G490" s="194" t="s">
        <v>146</v>
      </c>
      <c r="H490" s="195">
        <v>30</v>
      </c>
      <c r="I490" s="196"/>
      <c r="J490" s="197">
        <f t="shared" si="160"/>
        <v>0</v>
      </c>
      <c r="K490" s="193" t="s">
        <v>147</v>
      </c>
      <c r="L490" s="40"/>
      <c r="M490" s="198" t="s">
        <v>32</v>
      </c>
      <c r="N490" s="199" t="s">
        <v>48</v>
      </c>
      <c r="O490" s="65"/>
      <c r="P490" s="200">
        <f t="shared" si="161"/>
        <v>0</v>
      </c>
      <c r="Q490" s="200">
        <v>0</v>
      </c>
      <c r="R490" s="200">
        <f t="shared" si="162"/>
        <v>0</v>
      </c>
      <c r="S490" s="200">
        <v>0</v>
      </c>
      <c r="T490" s="201">
        <f t="shared" si="163"/>
        <v>0</v>
      </c>
      <c r="U490" s="35"/>
      <c r="V490" s="35"/>
      <c r="W490" s="35"/>
      <c r="X490" s="35"/>
      <c r="Y490" s="35"/>
      <c r="Z490" s="35"/>
      <c r="AA490" s="35"/>
      <c r="AB490" s="35"/>
      <c r="AC490" s="35"/>
      <c r="AD490" s="35"/>
      <c r="AE490" s="35"/>
      <c r="AR490" s="202" t="s">
        <v>158</v>
      </c>
      <c r="AT490" s="202" t="s">
        <v>143</v>
      </c>
      <c r="AU490" s="202" t="s">
        <v>84</v>
      </c>
      <c r="AY490" s="17" t="s">
        <v>142</v>
      </c>
      <c r="BE490" s="203">
        <f t="shared" si="164"/>
        <v>0</v>
      </c>
      <c r="BF490" s="203">
        <f t="shared" si="165"/>
        <v>0</v>
      </c>
      <c r="BG490" s="203">
        <f t="shared" si="166"/>
        <v>0</v>
      </c>
      <c r="BH490" s="203">
        <f t="shared" si="167"/>
        <v>0</v>
      </c>
      <c r="BI490" s="203">
        <f t="shared" si="168"/>
        <v>0</v>
      </c>
      <c r="BJ490" s="17" t="s">
        <v>84</v>
      </c>
      <c r="BK490" s="203">
        <f t="shared" si="169"/>
        <v>0</v>
      </c>
      <c r="BL490" s="17" t="s">
        <v>158</v>
      </c>
      <c r="BM490" s="202" t="s">
        <v>1598</v>
      </c>
    </row>
    <row r="491" spans="1:65" s="2" customFormat="1" ht="24" customHeight="1">
      <c r="A491" s="35"/>
      <c r="B491" s="36"/>
      <c r="C491" s="191" t="s">
        <v>1599</v>
      </c>
      <c r="D491" s="191" t="s">
        <v>143</v>
      </c>
      <c r="E491" s="192" t="s">
        <v>1600</v>
      </c>
      <c r="F491" s="193" t="s">
        <v>1601</v>
      </c>
      <c r="G491" s="194" t="s">
        <v>275</v>
      </c>
      <c r="H491" s="195">
        <v>3</v>
      </c>
      <c r="I491" s="196"/>
      <c r="J491" s="197">
        <f t="shared" si="160"/>
        <v>0</v>
      </c>
      <c r="K491" s="193" t="s">
        <v>147</v>
      </c>
      <c r="L491" s="40"/>
      <c r="M491" s="198" t="s">
        <v>32</v>
      </c>
      <c r="N491" s="199" t="s">
        <v>48</v>
      </c>
      <c r="O491" s="65"/>
      <c r="P491" s="200">
        <f t="shared" si="161"/>
        <v>0</v>
      </c>
      <c r="Q491" s="200">
        <v>0</v>
      </c>
      <c r="R491" s="200">
        <f t="shared" si="162"/>
        <v>0</v>
      </c>
      <c r="S491" s="200">
        <v>0</v>
      </c>
      <c r="T491" s="201">
        <f t="shared" si="163"/>
        <v>0</v>
      </c>
      <c r="U491" s="35"/>
      <c r="V491" s="35"/>
      <c r="W491" s="35"/>
      <c r="X491" s="35"/>
      <c r="Y491" s="35"/>
      <c r="Z491" s="35"/>
      <c r="AA491" s="35"/>
      <c r="AB491" s="35"/>
      <c r="AC491" s="35"/>
      <c r="AD491" s="35"/>
      <c r="AE491" s="35"/>
      <c r="AR491" s="202" t="s">
        <v>84</v>
      </c>
      <c r="AT491" s="202" t="s">
        <v>143</v>
      </c>
      <c r="AU491" s="202" t="s">
        <v>84</v>
      </c>
      <c r="AY491" s="17" t="s">
        <v>142</v>
      </c>
      <c r="BE491" s="203">
        <f t="shared" si="164"/>
        <v>0</v>
      </c>
      <c r="BF491" s="203">
        <f t="shared" si="165"/>
        <v>0</v>
      </c>
      <c r="BG491" s="203">
        <f t="shared" si="166"/>
        <v>0</v>
      </c>
      <c r="BH491" s="203">
        <f t="shared" si="167"/>
        <v>0</v>
      </c>
      <c r="BI491" s="203">
        <f t="shared" si="168"/>
        <v>0</v>
      </c>
      <c r="BJ491" s="17" t="s">
        <v>84</v>
      </c>
      <c r="BK491" s="203">
        <f t="shared" si="169"/>
        <v>0</v>
      </c>
      <c r="BL491" s="17" t="s">
        <v>84</v>
      </c>
      <c r="BM491" s="202" t="s">
        <v>1602</v>
      </c>
    </row>
    <row r="492" spans="1:65" s="2" customFormat="1" ht="24" customHeight="1">
      <c r="A492" s="35"/>
      <c r="B492" s="36"/>
      <c r="C492" s="191" t="s">
        <v>1603</v>
      </c>
      <c r="D492" s="191" t="s">
        <v>143</v>
      </c>
      <c r="E492" s="192" t="s">
        <v>1604</v>
      </c>
      <c r="F492" s="193" t="s">
        <v>1605</v>
      </c>
      <c r="G492" s="194" t="s">
        <v>146</v>
      </c>
      <c r="H492" s="195">
        <v>5</v>
      </c>
      <c r="I492" s="196"/>
      <c r="J492" s="197">
        <f t="shared" si="160"/>
        <v>0</v>
      </c>
      <c r="K492" s="193" t="s">
        <v>147</v>
      </c>
      <c r="L492" s="40"/>
      <c r="M492" s="198" t="s">
        <v>32</v>
      </c>
      <c r="N492" s="199" t="s">
        <v>48</v>
      </c>
      <c r="O492" s="65"/>
      <c r="P492" s="200">
        <f t="shared" si="161"/>
        <v>0</v>
      </c>
      <c r="Q492" s="200">
        <v>0</v>
      </c>
      <c r="R492" s="200">
        <f t="shared" si="162"/>
        <v>0</v>
      </c>
      <c r="S492" s="200">
        <v>0</v>
      </c>
      <c r="T492" s="201">
        <f t="shared" si="163"/>
        <v>0</v>
      </c>
      <c r="U492" s="35"/>
      <c r="V492" s="35"/>
      <c r="W492" s="35"/>
      <c r="X492" s="35"/>
      <c r="Y492" s="35"/>
      <c r="Z492" s="35"/>
      <c r="AA492" s="35"/>
      <c r="AB492" s="35"/>
      <c r="AC492" s="35"/>
      <c r="AD492" s="35"/>
      <c r="AE492" s="35"/>
      <c r="AR492" s="202" t="s">
        <v>634</v>
      </c>
      <c r="AT492" s="202" t="s">
        <v>143</v>
      </c>
      <c r="AU492" s="202" t="s">
        <v>84</v>
      </c>
      <c r="AY492" s="17" t="s">
        <v>142</v>
      </c>
      <c r="BE492" s="203">
        <f t="shared" si="164"/>
        <v>0</v>
      </c>
      <c r="BF492" s="203">
        <f t="shared" si="165"/>
        <v>0</v>
      </c>
      <c r="BG492" s="203">
        <f t="shared" si="166"/>
        <v>0</v>
      </c>
      <c r="BH492" s="203">
        <f t="shared" si="167"/>
        <v>0</v>
      </c>
      <c r="BI492" s="203">
        <f t="shared" si="168"/>
        <v>0</v>
      </c>
      <c r="BJ492" s="17" t="s">
        <v>84</v>
      </c>
      <c r="BK492" s="203">
        <f t="shared" si="169"/>
        <v>0</v>
      </c>
      <c r="BL492" s="17" t="s">
        <v>634</v>
      </c>
      <c r="BM492" s="202" t="s">
        <v>1606</v>
      </c>
    </row>
    <row r="493" spans="1:65" s="2" customFormat="1" ht="24" customHeight="1">
      <c r="A493" s="35"/>
      <c r="B493" s="36"/>
      <c r="C493" s="191" t="s">
        <v>1607</v>
      </c>
      <c r="D493" s="191" t="s">
        <v>143</v>
      </c>
      <c r="E493" s="192" t="s">
        <v>1608</v>
      </c>
      <c r="F493" s="193" t="s">
        <v>1609</v>
      </c>
      <c r="G493" s="194" t="s">
        <v>1610</v>
      </c>
      <c r="H493" s="195">
        <v>16</v>
      </c>
      <c r="I493" s="196"/>
      <c r="J493" s="197">
        <f t="shared" si="160"/>
        <v>0</v>
      </c>
      <c r="K493" s="193" t="s">
        <v>147</v>
      </c>
      <c r="L493" s="40"/>
      <c r="M493" s="198" t="s">
        <v>32</v>
      </c>
      <c r="N493" s="199" t="s">
        <v>48</v>
      </c>
      <c r="O493" s="65"/>
      <c r="P493" s="200">
        <f t="shared" si="161"/>
        <v>0</v>
      </c>
      <c r="Q493" s="200">
        <v>0</v>
      </c>
      <c r="R493" s="200">
        <f t="shared" si="162"/>
        <v>0</v>
      </c>
      <c r="S493" s="200">
        <v>0</v>
      </c>
      <c r="T493" s="201">
        <f t="shared" si="163"/>
        <v>0</v>
      </c>
      <c r="U493" s="35"/>
      <c r="V493" s="35"/>
      <c r="W493" s="35"/>
      <c r="X493" s="35"/>
      <c r="Y493" s="35"/>
      <c r="Z493" s="35"/>
      <c r="AA493" s="35"/>
      <c r="AB493" s="35"/>
      <c r="AC493" s="35"/>
      <c r="AD493" s="35"/>
      <c r="AE493" s="35"/>
      <c r="AR493" s="202" t="s">
        <v>205</v>
      </c>
      <c r="AT493" s="202" t="s">
        <v>143</v>
      </c>
      <c r="AU493" s="202" t="s">
        <v>84</v>
      </c>
      <c r="AY493" s="17" t="s">
        <v>142</v>
      </c>
      <c r="BE493" s="203">
        <f t="shared" si="164"/>
        <v>0</v>
      </c>
      <c r="BF493" s="203">
        <f t="shared" si="165"/>
        <v>0</v>
      </c>
      <c r="BG493" s="203">
        <f t="shared" si="166"/>
        <v>0</v>
      </c>
      <c r="BH493" s="203">
        <f t="shared" si="167"/>
        <v>0</v>
      </c>
      <c r="BI493" s="203">
        <f t="shared" si="168"/>
        <v>0</v>
      </c>
      <c r="BJ493" s="17" t="s">
        <v>84</v>
      </c>
      <c r="BK493" s="203">
        <f t="shared" si="169"/>
        <v>0</v>
      </c>
      <c r="BL493" s="17" t="s">
        <v>205</v>
      </c>
      <c r="BM493" s="202" t="s">
        <v>1611</v>
      </c>
    </row>
    <row r="494" spans="1:65" s="2" customFormat="1" ht="24" customHeight="1">
      <c r="A494" s="35"/>
      <c r="B494" s="36"/>
      <c r="C494" s="208" t="s">
        <v>1612</v>
      </c>
      <c r="D494" s="208" t="s">
        <v>214</v>
      </c>
      <c r="E494" s="209" t="s">
        <v>1613</v>
      </c>
      <c r="F494" s="210" t="s">
        <v>1614</v>
      </c>
      <c r="G494" s="211" t="s">
        <v>146</v>
      </c>
      <c r="H494" s="212">
        <v>1</v>
      </c>
      <c r="I494" s="213"/>
      <c r="J494" s="214">
        <f t="shared" si="160"/>
        <v>0</v>
      </c>
      <c r="K494" s="210" t="s">
        <v>147</v>
      </c>
      <c r="L494" s="215"/>
      <c r="M494" s="216" t="s">
        <v>32</v>
      </c>
      <c r="N494" s="217" t="s">
        <v>48</v>
      </c>
      <c r="O494" s="65"/>
      <c r="P494" s="200">
        <f t="shared" si="161"/>
        <v>0</v>
      </c>
      <c r="Q494" s="200">
        <v>0</v>
      </c>
      <c r="R494" s="200">
        <f t="shared" si="162"/>
        <v>0</v>
      </c>
      <c r="S494" s="200">
        <v>0</v>
      </c>
      <c r="T494" s="201">
        <f t="shared" si="163"/>
        <v>0</v>
      </c>
      <c r="U494" s="35"/>
      <c r="V494" s="35"/>
      <c r="W494" s="35"/>
      <c r="X494" s="35"/>
      <c r="Y494" s="35"/>
      <c r="Z494" s="35"/>
      <c r="AA494" s="35"/>
      <c r="AB494" s="35"/>
      <c r="AC494" s="35"/>
      <c r="AD494" s="35"/>
      <c r="AE494" s="35"/>
      <c r="AR494" s="202" t="s">
        <v>230</v>
      </c>
      <c r="AT494" s="202" t="s">
        <v>214</v>
      </c>
      <c r="AU494" s="202" t="s">
        <v>84</v>
      </c>
      <c r="AY494" s="17" t="s">
        <v>142</v>
      </c>
      <c r="BE494" s="203">
        <f t="shared" si="164"/>
        <v>0</v>
      </c>
      <c r="BF494" s="203">
        <f t="shared" si="165"/>
        <v>0</v>
      </c>
      <c r="BG494" s="203">
        <f t="shared" si="166"/>
        <v>0</v>
      </c>
      <c r="BH494" s="203">
        <f t="shared" si="167"/>
        <v>0</v>
      </c>
      <c r="BI494" s="203">
        <f t="shared" si="168"/>
        <v>0</v>
      </c>
      <c r="BJ494" s="17" t="s">
        <v>84</v>
      </c>
      <c r="BK494" s="203">
        <f t="shared" si="169"/>
        <v>0</v>
      </c>
      <c r="BL494" s="17" t="s">
        <v>230</v>
      </c>
      <c r="BM494" s="202" t="s">
        <v>1615</v>
      </c>
    </row>
    <row r="495" spans="1:65" s="2" customFormat="1" ht="36" customHeight="1">
      <c r="A495" s="35"/>
      <c r="B495" s="36"/>
      <c r="C495" s="191" t="s">
        <v>1616</v>
      </c>
      <c r="D495" s="191" t="s">
        <v>143</v>
      </c>
      <c r="E495" s="192" t="s">
        <v>1617</v>
      </c>
      <c r="F495" s="193" t="s">
        <v>1618</v>
      </c>
      <c r="G495" s="194" t="s">
        <v>146</v>
      </c>
      <c r="H495" s="195">
        <v>16</v>
      </c>
      <c r="I495" s="196"/>
      <c r="J495" s="197">
        <f t="shared" si="160"/>
        <v>0</v>
      </c>
      <c r="K495" s="193" t="s">
        <v>147</v>
      </c>
      <c r="L495" s="40"/>
      <c r="M495" s="198" t="s">
        <v>32</v>
      </c>
      <c r="N495" s="199" t="s">
        <v>48</v>
      </c>
      <c r="O495" s="65"/>
      <c r="P495" s="200">
        <f t="shared" si="161"/>
        <v>0</v>
      </c>
      <c r="Q495" s="200">
        <v>0</v>
      </c>
      <c r="R495" s="200">
        <f t="shared" si="162"/>
        <v>0</v>
      </c>
      <c r="S495" s="200">
        <v>0</v>
      </c>
      <c r="T495" s="201">
        <f t="shared" si="163"/>
        <v>0</v>
      </c>
      <c r="U495" s="35"/>
      <c r="V495" s="35"/>
      <c r="W495" s="35"/>
      <c r="X495" s="35"/>
      <c r="Y495" s="35"/>
      <c r="Z495" s="35"/>
      <c r="AA495" s="35"/>
      <c r="AB495" s="35"/>
      <c r="AC495" s="35"/>
      <c r="AD495" s="35"/>
      <c r="AE495" s="35"/>
      <c r="AR495" s="202" t="s">
        <v>634</v>
      </c>
      <c r="AT495" s="202" t="s">
        <v>143</v>
      </c>
      <c r="AU495" s="202" t="s">
        <v>84</v>
      </c>
      <c r="AY495" s="17" t="s">
        <v>142</v>
      </c>
      <c r="BE495" s="203">
        <f t="shared" si="164"/>
        <v>0</v>
      </c>
      <c r="BF495" s="203">
        <f t="shared" si="165"/>
        <v>0</v>
      </c>
      <c r="BG495" s="203">
        <f t="shared" si="166"/>
        <v>0</v>
      </c>
      <c r="BH495" s="203">
        <f t="shared" si="167"/>
        <v>0</v>
      </c>
      <c r="BI495" s="203">
        <f t="shared" si="168"/>
        <v>0</v>
      </c>
      <c r="BJ495" s="17" t="s">
        <v>84</v>
      </c>
      <c r="BK495" s="203">
        <f t="shared" si="169"/>
        <v>0</v>
      </c>
      <c r="BL495" s="17" t="s">
        <v>634</v>
      </c>
      <c r="BM495" s="202" t="s">
        <v>1619</v>
      </c>
    </row>
    <row r="496" spans="1:65" s="2" customFormat="1" ht="36" customHeight="1">
      <c r="A496" s="35"/>
      <c r="B496" s="36"/>
      <c r="C496" s="191" t="s">
        <v>1620</v>
      </c>
      <c r="D496" s="191" t="s">
        <v>143</v>
      </c>
      <c r="E496" s="192" t="s">
        <v>1621</v>
      </c>
      <c r="F496" s="193" t="s">
        <v>1622</v>
      </c>
      <c r="G496" s="194" t="s">
        <v>146</v>
      </c>
      <c r="H496" s="195">
        <v>14</v>
      </c>
      <c r="I496" s="196"/>
      <c r="J496" s="197">
        <f t="shared" si="160"/>
        <v>0</v>
      </c>
      <c r="K496" s="193" t="s">
        <v>147</v>
      </c>
      <c r="L496" s="40"/>
      <c r="M496" s="198" t="s">
        <v>32</v>
      </c>
      <c r="N496" s="199" t="s">
        <v>48</v>
      </c>
      <c r="O496" s="65"/>
      <c r="P496" s="200">
        <f t="shared" si="161"/>
        <v>0</v>
      </c>
      <c r="Q496" s="200">
        <v>0</v>
      </c>
      <c r="R496" s="200">
        <f t="shared" si="162"/>
        <v>0</v>
      </c>
      <c r="S496" s="200">
        <v>0</v>
      </c>
      <c r="T496" s="201">
        <f t="shared" si="163"/>
        <v>0</v>
      </c>
      <c r="U496" s="35"/>
      <c r="V496" s="35"/>
      <c r="W496" s="35"/>
      <c r="X496" s="35"/>
      <c r="Y496" s="35"/>
      <c r="Z496" s="35"/>
      <c r="AA496" s="35"/>
      <c r="AB496" s="35"/>
      <c r="AC496" s="35"/>
      <c r="AD496" s="35"/>
      <c r="AE496" s="35"/>
      <c r="AR496" s="202" t="s">
        <v>205</v>
      </c>
      <c r="AT496" s="202" t="s">
        <v>143</v>
      </c>
      <c r="AU496" s="202" t="s">
        <v>84</v>
      </c>
      <c r="AY496" s="17" t="s">
        <v>142</v>
      </c>
      <c r="BE496" s="203">
        <f t="shared" si="164"/>
        <v>0</v>
      </c>
      <c r="BF496" s="203">
        <f t="shared" si="165"/>
        <v>0</v>
      </c>
      <c r="BG496" s="203">
        <f t="shared" si="166"/>
        <v>0</v>
      </c>
      <c r="BH496" s="203">
        <f t="shared" si="167"/>
        <v>0</v>
      </c>
      <c r="BI496" s="203">
        <f t="shared" si="168"/>
        <v>0</v>
      </c>
      <c r="BJ496" s="17" t="s">
        <v>84</v>
      </c>
      <c r="BK496" s="203">
        <f t="shared" si="169"/>
        <v>0</v>
      </c>
      <c r="BL496" s="17" t="s">
        <v>205</v>
      </c>
      <c r="BM496" s="202" t="s">
        <v>1623</v>
      </c>
    </row>
    <row r="497" spans="1:65" s="2" customFormat="1" ht="48" customHeight="1">
      <c r="A497" s="35"/>
      <c r="B497" s="36"/>
      <c r="C497" s="191" t="s">
        <v>1624</v>
      </c>
      <c r="D497" s="191" t="s">
        <v>143</v>
      </c>
      <c r="E497" s="192" t="s">
        <v>1625</v>
      </c>
      <c r="F497" s="193" t="s">
        <v>1626</v>
      </c>
      <c r="G497" s="194" t="s">
        <v>146</v>
      </c>
      <c r="H497" s="195">
        <v>38</v>
      </c>
      <c r="I497" s="196"/>
      <c r="J497" s="197">
        <f t="shared" si="160"/>
        <v>0</v>
      </c>
      <c r="K497" s="193" t="s">
        <v>147</v>
      </c>
      <c r="L497" s="40"/>
      <c r="M497" s="198" t="s">
        <v>32</v>
      </c>
      <c r="N497" s="199" t="s">
        <v>48</v>
      </c>
      <c r="O497" s="65"/>
      <c r="P497" s="200">
        <f t="shared" si="161"/>
        <v>0</v>
      </c>
      <c r="Q497" s="200">
        <v>0</v>
      </c>
      <c r="R497" s="200">
        <f t="shared" si="162"/>
        <v>0</v>
      </c>
      <c r="S497" s="200">
        <v>0</v>
      </c>
      <c r="T497" s="201">
        <f t="shared" si="163"/>
        <v>0</v>
      </c>
      <c r="U497" s="35"/>
      <c r="V497" s="35"/>
      <c r="W497" s="35"/>
      <c r="X497" s="35"/>
      <c r="Y497" s="35"/>
      <c r="Z497" s="35"/>
      <c r="AA497" s="35"/>
      <c r="AB497" s="35"/>
      <c r="AC497" s="35"/>
      <c r="AD497" s="35"/>
      <c r="AE497" s="35"/>
      <c r="AR497" s="202" t="s">
        <v>634</v>
      </c>
      <c r="AT497" s="202" t="s">
        <v>143</v>
      </c>
      <c r="AU497" s="202" t="s">
        <v>84</v>
      </c>
      <c r="AY497" s="17" t="s">
        <v>142</v>
      </c>
      <c r="BE497" s="203">
        <f t="shared" si="164"/>
        <v>0</v>
      </c>
      <c r="BF497" s="203">
        <f t="shared" si="165"/>
        <v>0</v>
      </c>
      <c r="BG497" s="203">
        <f t="shared" si="166"/>
        <v>0</v>
      </c>
      <c r="BH497" s="203">
        <f t="shared" si="167"/>
        <v>0</v>
      </c>
      <c r="BI497" s="203">
        <f t="shared" si="168"/>
        <v>0</v>
      </c>
      <c r="BJ497" s="17" t="s">
        <v>84</v>
      </c>
      <c r="BK497" s="203">
        <f t="shared" si="169"/>
        <v>0</v>
      </c>
      <c r="BL497" s="17" t="s">
        <v>634</v>
      </c>
      <c r="BM497" s="202" t="s">
        <v>1627</v>
      </c>
    </row>
    <row r="498" spans="1:65" s="2" customFormat="1" ht="48" customHeight="1">
      <c r="A498" s="35"/>
      <c r="B498" s="36"/>
      <c r="C498" s="191" t="s">
        <v>1628</v>
      </c>
      <c r="D498" s="191" t="s">
        <v>143</v>
      </c>
      <c r="E498" s="192" t="s">
        <v>1629</v>
      </c>
      <c r="F498" s="193" t="s">
        <v>1630</v>
      </c>
      <c r="G498" s="194" t="s">
        <v>146</v>
      </c>
      <c r="H498" s="195">
        <v>14</v>
      </c>
      <c r="I498" s="196"/>
      <c r="J498" s="197">
        <f t="shared" si="160"/>
        <v>0</v>
      </c>
      <c r="K498" s="193" t="s">
        <v>147</v>
      </c>
      <c r="L498" s="40"/>
      <c r="M498" s="198" t="s">
        <v>32</v>
      </c>
      <c r="N498" s="199" t="s">
        <v>48</v>
      </c>
      <c r="O498" s="65"/>
      <c r="P498" s="200">
        <f t="shared" si="161"/>
        <v>0</v>
      </c>
      <c r="Q498" s="200">
        <v>0</v>
      </c>
      <c r="R498" s="200">
        <f t="shared" si="162"/>
        <v>0</v>
      </c>
      <c r="S498" s="200">
        <v>0</v>
      </c>
      <c r="T498" s="201">
        <f t="shared" si="163"/>
        <v>0</v>
      </c>
      <c r="U498" s="35"/>
      <c r="V498" s="35"/>
      <c r="W498" s="35"/>
      <c r="X498" s="35"/>
      <c r="Y498" s="35"/>
      <c r="Z498" s="35"/>
      <c r="AA498" s="35"/>
      <c r="AB498" s="35"/>
      <c r="AC498" s="35"/>
      <c r="AD498" s="35"/>
      <c r="AE498" s="35"/>
      <c r="AR498" s="202" t="s">
        <v>634</v>
      </c>
      <c r="AT498" s="202" t="s">
        <v>143</v>
      </c>
      <c r="AU498" s="202" t="s">
        <v>84</v>
      </c>
      <c r="AY498" s="17" t="s">
        <v>142</v>
      </c>
      <c r="BE498" s="203">
        <f t="shared" si="164"/>
        <v>0</v>
      </c>
      <c r="BF498" s="203">
        <f t="shared" si="165"/>
        <v>0</v>
      </c>
      <c r="BG498" s="203">
        <f t="shared" si="166"/>
        <v>0</v>
      </c>
      <c r="BH498" s="203">
        <f t="shared" si="167"/>
        <v>0</v>
      </c>
      <c r="BI498" s="203">
        <f t="shared" si="168"/>
        <v>0</v>
      </c>
      <c r="BJ498" s="17" t="s">
        <v>84</v>
      </c>
      <c r="BK498" s="203">
        <f t="shared" si="169"/>
        <v>0</v>
      </c>
      <c r="BL498" s="17" t="s">
        <v>634</v>
      </c>
      <c r="BM498" s="202" t="s">
        <v>1631</v>
      </c>
    </row>
    <row r="499" spans="1:65" s="2" customFormat="1" ht="48" customHeight="1">
      <c r="A499" s="35"/>
      <c r="B499" s="36"/>
      <c r="C499" s="191" t="s">
        <v>1632</v>
      </c>
      <c r="D499" s="191" t="s">
        <v>143</v>
      </c>
      <c r="E499" s="192" t="s">
        <v>1633</v>
      </c>
      <c r="F499" s="193" t="s">
        <v>1195</v>
      </c>
      <c r="G499" s="194" t="s">
        <v>146</v>
      </c>
      <c r="H499" s="195">
        <v>16</v>
      </c>
      <c r="I499" s="196"/>
      <c r="J499" s="197">
        <f t="shared" si="160"/>
        <v>0</v>
      </c>
      <c r="K499" s="193" t="s">
        <v>147</v>
      </c>
      <c r="L499" s="40"/>
      <c r="M499" s="198" t="s">
        <v>32</v>
      </c>
      <c r="N499" s="199" t="s">
        <v>48</v>
      </c>
      <c r="O499" s="65"/>
      <c r="P499" s="200">
        <f t="shared" si="161"/>
        <v>0</v>
      </c>
      <c r="Q499" s="200">
        <v>0</v>
      </c>
      <c r="R499" s="200">
        <f t="shared" si="162"/>
        <v>0</v>
      </c>
      <c r="S499" s="200">
        <v>0</v>
      </c>
      <c r="T499" s="201">
        <f t="shared" si="163"/>
        <v>0</v>
      </c>
      <c r="U499" s="35"/>
      <c r="V499" s="35"/>
      <c r="W499" s="35"/>
      <c r="X499" s="35"/>
      <c r="Y499" s="35"/>
      <c r="Z499" s="35"/>
      <c r="AA499" s="35"/>
      <c r="AB499" s="35"/>
      <c r="AC499" s="35"/>
      <c r="AD499" s="35"/>
      <c r="AE499" s="35"/>
      <c r="AR499" s="202" t="s">
        <v>205</v>
      </c>
      <c r="AT499" s="202" t="s">
        <v>143</v>
      </c>
      <c r="AU499" s="202" t="s">
        <v>84</v>
      </c>
      <c r="AY499" s="17" t="s">
        <v>142</v>
      </c>
      <c r="BE499" s="203">
        <f t="shared" si="164"/>
        <v>0</v>
      </c>
      <c r="BF499" s="203">
        <f t="shared" si="165"/>
        <v>0</v>
      </c>
      <c r="BG499" s="203">
        <f t="shared" si="166"/>
        <v>0</v>
      </c>
      <c r="BH499" s="203">
        <f t="shared" si="167"/>
        <v>0</v>
      </c>
      <c r="BI499" s="203">
        <f t="shared" si="168"/>
        <v>0</v>
      </c>
      <c r="BJ499" s="17" t="s">
        <v>84</v>
      </c>
      <c r="BK499" s="203">
        <f t="shared" si="169"/>
        <v>0</v>
      </c>
      <c r="BL499" s="17" t="s">
        <v>205</v>
      </c>
      <c r="BM499" s="202" t="s">
        <v>1634</v>
      </c>
    </row>
    <row r="500" spans="1:65" s="2" customFormat="1" ht="48" customHeight="1">
      <c r="A500" s="35"/>
      <c r="B500" s="36"/>
      <c r="C500" s="191" t="s">
        <v>1635</v>
      </c>
      <c r="D500" s="191" t="s">
        <v>143</v>
      </c>
      <c r="E500" s="192" t="s">
        <v>1636</v>
      </c>
      <c r="F500" s="193" t="s">
        <v>1637</v>
      </c>
      <c r="G500" s="194" t="s">
        <v>146</v>
      </c>
      <c r="H500" s="195">
        <v>6</v>
      </c>
      <c r="I500" s="196"/>
      <c r="J500" s="197">
        <f t="shared" si="160"/>
        <v>0</v>
      </c>
      <c r="K500" s="193" t="s">
        <v>147</v>
      </c>
      <c r="L500" s="40"/>
      <c r="M500" s="198" t="s">
        <v>32</v>
      </c>
      <c r="N500" s="199" t="s">
        <v>48</v>
      </c>
      <c r="O500" s="65"/>
      <c r="P500" s="200">
        <f t="shared" si="161"/>
        <v>0</v>
      </c>
      <c r="Q500" s="200">
        <v>0</v>
      </c>
      <c r="R500" s="200">
        <f t="shared" si="162"/>
        <v>0</v>
      </c>
      <c r="S500" s="200">
        <v>0</v>
      </c>
      <c r="T500" s="201">
        <f t="shared" si="163"/>
        <v>0</v>
      </c>
      <c r="U500" s="35"/>
      <c r="V500" s="35"/>
      <c r="W500" s="35"/>
      <c r="X500" s="35"/>
      <c r="Y500" s="35"/>
      <c r="Z500" s="35"/>
      <c r="AA500" s="35"/>
      <c r="AB500" s="35"/>
      <c r="AC500" s="35"/>
      <c r="AD500" s="35"/>
      <c r="AE500" s="35"/>
      <c r="AR500" s="202" t="s">
        <v>634</v>
      </c>
      <c r="AT500" s="202" t="s">
        <v>143</v>
      </c>
      <c r="AU500" s="202" t="s">
        <v>84</v>
      </c>
      <c r="AY500" s="17" t="s">
        <v>142</v>
      </c>
      <c r="BE500" s="203">
        <f t="shared" si="164"/>
        <v>0</v>
      </c>
      <c r="BF500" s="203">
        <f t="shared" si="165"/>
        <v>0</v>
      </c>
      <c r="BG500" s="203">
        <f t="shared" si="166"/>
        <v>0</v>
      </c>
      <c r="BH500" s="203">
        <f t="shared" si="167"/>
        <v>0</v>
      </c>
      <c r="BI500" s="203">
        <f t="shared" si="168"/>
        <v>0</v>
      </c>
      <c r="BJ500" s="17" t="s">
        <v>84</v>
      </c>
      <c r="BK500" s="203">
        <f t="shared" si="169"/>
        <v>0</v>
      </c>
      <c r="BL500" s="17" t="s">
        <v>634</v>
      </c>
      <c r="BM500" s="202" t="s">
        <v>1638</v>
      </c>
    </row>
    <row r="501" spans="1:65" s="2" customFormat="1" ht="48" customHeight="1">
      <c r="A501" s="35"/>
      <c r="B501" s="36"/>
      <c r="C501" s="191" t="s">
        <v>1639</v>
      </c>
      <c r="D501" s="191" t="s">
        <v>143</v>
      </c>
      <c r="E501" s="192" t="s">
        <v>1640</v>
      </c>
      <c r="F501" s="193" t="s">
        <v>1641</v>
      </c>
      <c r="G501" s="194" t="s">
        <v>146</v>
      </c>
      <c r="H501" s="195">
        <v>18</v>
      </c>
      <c r="I501" s="196"/>
      <c r="J501" s="197">
        <f t="shared" si="160"/>
        <v>0</v>
      </c>
      <c r="K501" s="193" t="s">
        <v>147</v>
      </c>
      <c r="L501" s="40"/>
      <c r="M501" s="198" t="s">
        <v>32</v>
      </c>
      <c r="N501" s="199" t="s">
        <v>48</v>
      </c>
      <c r="O501" s="65"/>
      <c r="P501" s="200">
        <f t="shared" si="161"/>
        <v>0</v>
      </c>
      <c r="Q501" s="200">
        <v>0</v>
      </c>
      <c r="R501" s="200">
        <f t="shared" si="162"/>
        <v>0</v>
      </c>
      <c r="S501" s="200">
        <v>0</v>
      </c>
      <c r="T501" s="201">
        <f t="shared" si="163"/>
        <v>0</v>
      </c>
      <c r="U501" s="35"/>
      <c r="V501" s="35"/>
      <c r="W501" s="35"/>
      <c r="X501" s="35"/>
      <c r="Y501" s="35"/>
      <c r="Z501" s="35"/>
      <c r="AA501" s="35"/>
      <c r="AB501" s="35"/>
      <c r="AC501" s="35"/>
      <c r="AD501" s="35"/>
      <c r="AE501" s="35"/>
      <c r="AR501" s="202" t="s">
        <v>634</v>
      </c>
      <c r="AT501" s="202" t="s">
        <v>143</v>
      </c>
      <c r="AU501" s="202" t="s">
        <v>84</v>
      </c>
      <c r="AY501" s="17" t="s">
        <v>142</v>
      </c>
      <c r="BE501" s="203">
        <f t="shared" si="164"/>
        <v>0</v>
      </c>
      <c r="BF501" s="203">
        <f t="shared" si="165"/>
        <v>0</v>
      </c>
      <c r="BG501" s="203">
        <f t="shared" si="166"/>
        <v>0</v>
      </c>
      <c r="BH501" s="203">
        <f t="shared" si="167"/>
        <v>0</v>
      </c>
      <c r="BI501" s="203">
        <f t="shared" si="168"/>
        <v>0</v>
      </c>
      <c r="BJ501" s="17" t="s">
        <v>84</v>
      </c>
      <c r="BK501" s="203">
        <f t="shared" si="169"/>
        <v>0</v>
      </c>
      <c r="BL501" s="17" t="s">
        <v>634</v>
      </c>
      <c r="BM501" s="202" t="s">
        <v>1642</v>
      </c>
    </row>
    <row r="502" spans="1:65" s="2" customFormat="1" ht="48" customHeight="1">
      <c r="A502" s="35"/>
      <c r="B502" s="36"/>
      <c r="C502" s="191" t="s">
        <v>1643</v>
      </c>
      <c r="D502" s="191" t="s">
        <v>143</v>
      </c>
      <c r="E502" s="192" t="s">
        <v>1644</v>
      </c>
      <c r="F502" s="193" t="s">
        <v>1645</v>
      </c>
      <c r="G502" s="194" t="s">
        <v>146</v>
      </c>
      <c r="H502" s="195">
        <v>7</v>
      </c>
      <c r="I502" s="196"/>
      <c r="J502" s="197">
        <f t="shared" si="160"/>
        <v>0</v>
      </c>
      <c r="K502" s="193" t="s">
        <v>147</v>
      </c>
      <c r="L502" s="40"/>
      <c r="M502" s="198" t="s">
        <v>32</v>
      </c>
      <c r="N502" s="199" t="s">
        <v>48</v>
      </c>
      <c r="O502" s="65"/>
      <c r="P502" s="200">
        <f t="shared" si="161"/>
        <v>0</v>
      </c>
      <c r="Q502" s="200">
        <v>0</v>
      </c>
      <c r="R502" s="200">
        <f t="shared" si="162"/>
        <v>0</v>
      </c>
      <c r="S502" s="200">
        <v>0</v>
      </c>
      <c r="T502" s="201">
        <f t="shared" si="163"/>
        <v>0</v>
      </c>
      <c r="U502" s="35"/>
      <c r="V502" s="35"/>
      <c r="W502" s="35"/>
      <c r="X502" s="35"/>
      <c r="Y502" s="35"/>
      <c r="Z502" s="35"/>
      <c r="AA502" s="35"/>
      <c r="AB502" s="35"/>
      <c r="AC502" s="35"/>
      <c r="AD502" s="35"/>
      <c r="AE502" s="35"/>
      <c r="AR502" s="202" t="s">
        <v>634</v>
      </c>
      <c r="AT502" s="202" t="s">
        <v>143</v>
      </c>
      <c r="AU502" s="202" t="s">
        <v>84</v>
      </c>
      <c r="AY502" s="17" t="s">
        <v>142</v>
      </c>
      <c r="BE502" s="203">
        <f t="shared" si="164"/>
        <v>0</v>
      </c>
      <c r="BF502" s="203">
        <f t="shared" si="165"/>
        <v>0</v>
      </c>
      <c r="BG502" s="203">
        <f t="shared" si="166"/>
        <v>0</v>
      </c>
      <c r="BH502" s="203">
        <f t="shared" si="167"/>
        <v>0</v>
      </c>
      <c r="BI502" s="203">
        <f t="shared" si="168"/>
        <v>0</v>
      </c>
      <c r="BJ502" s="17" t="s">
        <v>84</v>
      </c>
      <c r="BK502" s="203">
        <f t="shared" si="169"/>
        <v>0</v>
      </c>
      <c r="BL502" s="17" t="s">
        <v>634</v>
      </c>
      <c r="BM502" s="202" t="s">
        <v>1646</v>
      </c>
    </row>
    <row r="503" spans="1:65" s="2" customFormat="1" ht="48" customHeight="1">
      <c r="A503" s="35"/>
      <c r="B503" s="36"/>
      <c r="C503" s="191" t="s">
        <v>1647</v>
      </c>
      <c r="D503" s="191" t="s">
        <v>143</v>
      </c>
      <c r="E503" s="192" t="s">
        <v>1648</v>
      </c>
      <c r="F503" s="193" t="s">
        <v>1649</v>
      </c>
      <c r="G503" s="194" t="s">
        <v>146</v>
      </c>
      <c r="H503" s="195">
        <v>4</v>
      </c>
      <c r="I503" s="196"/>
      <c r="J503" s="197">
        <f t="shared" si="160"/>
        <v>0</v>
      </c>
      <c r="K503" s="193" t="s">
        <v>147</v>
      </c>
      <c r="L503" s="40"/>
      <c r="M503" s="198" t="s">
        <v>32</v>
      </c>
      <c r="N503" s="199" t="s">
        <v>48</v>
      </c>
      <c r="O503" s="65"/>
      <c r="P503" s="200">
        <f t="shared" si="161"/>
        <v>0</v>
      </c>
      <c r="Q503" s="200">
        <v>0</v>
      </c>
      <c r="R503" s="200">
        <f t="shared" si="162"/>
        <v>0</v>
      </c>
      <c r="S503" s="200">
        <v>0</v>
      </c>
      <c r="T503" s="201">
        <f t="shared" si="163"/>
        <v>0</v>
      </c>
      <c r="U503" s="35"/>
      <c r="V503" s="35"/>
      <c r="W503" s="35"/>
      <c r="X503" s="35"/>
      <c r="Y503" s="35"/>
      <c r="Z503" s="35"/>
      <c r="AA503" s="35"/>
      <c r="AB503" s="35"/>
      <c r="AC503" s="35"/>
      <c r="AD503" s="35"/>
      <c r="AE503" s="35"/>
      <c r="AR503" s="202" t="s">
        <v>634</v>
      </c>
      <c r="AT503" s="202" t="s">
        <v>143</v>
      </c>
      <c r="AU503" s="202" t="s">
        <v>84</v>
      </c>
      <c r="AY503" s="17" t="s">
        <v>142</v>
      </c>
      <c r="BE503" s="203">
        <f t="shared" si="164"/>
        <v>0</v>
      </c>
      <c r="BF503" s="203">
        <f t="shared" si="165"/>
        <v>0</v>
      </c>
      <c r="BG503" s="203">
        <f t="shared" si="166"/>
        <v>0</v>
      </c>
      <c r="BH503" s="203">
        <f t="shared" si="167"/>
        <v>0</v>
      </c>
      <c r="BI503" s="203">
        <f t="shared" si="168"/>
        <v>0</v>
      </c>
      <c r="BJ503" s="17" t="s">
        <v>84</v>
      </c>
      <c r="BK503" s="203">
        <f t="shared" si="169"/>
        <v>0</v>
      </c>
      <c r="BL503" s="17" t="s">
        <v>634</v>
      </c>
      <c r="BM503" s="202" t="s">
        <v>1650</v>
      </c>
    </row>
    <row r="504" spans="1:65" s="2" customFormat="1" ht="24" customHeight="1">
      <c r="A504" s="35"/>
      <c r="B504" s="36"/>
      <c r="C504" s="208" t="s">
        <v>1651</v>
      </c>
      <c r="D504" s="208" t="s">
        <v>214</v>
      </c>
      <c r="E504" s="209" t="s">
        <v>1652</v>
      </c>
      <c r="F504" s="210" t="s">
        <v>1653</v>
      </c>
      <c r="G504" s="211" t="s">
        <v>146</v>
      </c>
      <c r="H504" s="212">
        <v>2</v>
      </c>
      <c r="I504" s="213"/>
      <c r="J504" s="214">
        <f t="shared" si="160"/>
        <v>0</v>
      </c>
      <c r="K504" s="210" t="s">
        <v>147</v>
      </c>
      <c r="L504" s="215"/>
      <c r="M504" s="216" t="s">
        <v>32</v>
      </c>
      <c r="N504" s="217" t="s">
        <v>48</v>
      </c>
      <c r="O504" s="65"/>
      <c r="P504" s="200">
        <f t="shared" si="161"/>
        <v>0</v>
      </c>
      <c r="Q504" s="200">
        <v>0</v>
      </c>
      <c r="R504" s="200">
        <f t="shared" si="162"/>
        <v>0</v>
      </c>
      <c r="S504" s="200">
        <v>0</v>
      </c>
      <c r="T504" s="201">
        <f t="shared" si="163"/>
        <v>0</v>
      </c>
      <c r="U504" s="35"/>
      <c r="V504" s="35"/>
      <c r="W504" s="35"/>
      <c r="X504" s="35"/>
      <c r="Y504" s="35"/>
      <c r="Z504" s="35"/>
      <c r="AA504" s="35"/>
      <c r="AB504" s="35"/>
      <c r="AC504" s="35"/>
      <c r="AD504" s="35"/>
      <c r="AE504" s="35"/>
      <c r="AR504" s="202" t="s">
        <v>217</v>
      </c>
      <c r="AT504" s="202" t="s">
        <v>214</v>
      </c>
      <c r="AU504" s="202" t="s">
        <v>84</v>
      </c>
      <c r="AY504" s="17" t="s">
        <v>142</v>
      </c>
      <c r="BE504" s="203">
        <f t="shared" si="164"/>
        <v>0</v>
      </c>
      <c r="BF504" s="203">
        <f t="shared" si="165"/>
        <v>0</v>
      </c>
      <c r="BG504" s="203">
        <f t="shared" si="166"/>
        <v>0</v>
      </c>
      <c r="BH504" s="203">
        <f t="shared" si="167"/>
        <v>0</v>
      </c>
      <c r="BI504" s="203">
        <f t="shared" si="168"/>
        <v>0</v>
      </c>
      <c r="BJ504" s="17" t="s">
        <v>84</v>
      </c>
      <c r="BK504" s="203">
        <f t="shared" si="169"/>
        <v>0</v>
      </c>
      <c r="BL504" s="17" t="s">
        <v>218</v>
      </c>
      <c r="BM504" s="202" t="s">
        <v>1654</v>
      </c>
    </row>
    <row r="505" spans="1:65" s="2" customFormat="1" ht="24" customHeight="1">
      <c r="A505" s="35"/>
      <c r="B505" s="36"/>
      <c r="C505" s="208" t="s">
        <v>1655</v>
      </c>
      <c r="D505" s="208" t="s">
        <v>214</v>
      </c>
      <c r="E505" s="209" t="s">
        <v>1656</v>
      </c>
      <c r="F505" s="210" t="s">
        <v>1657</v>
      </c>
      <c r="G505" s="211" t="s">
        <v>146</v>
      </c>
      <c r="H505" s="212">
        <v>6</v>
      </c>
      <c r="I505" s="213"/>
      <c r="J505" s="214">
        <f t="shared" si="160"/>
        <v>0</v>
      </c>
      <c r="K505" s="210" t="s">
        <v>147</v>
      </c>
      <c r="L505" s="215"/>
      <c r="M505" s="216" t="s">
        <v>32</v>
      </c>
      <c r="N505" s="217" t="s">
        <v>48</v>
      </c>
      <c r="O505" s="65"/>
      <c r="P505" s="200">
        <f t="shared" si="161"/>
        <v>0</v>
      </c>
      <c r="Q505" s="200">
        <v>0</v>
      </c>
      <c r="R505" s="200">
        <f t="shared" si="162"/>
        <v>0</v>
      </c>
      <c r="S505" s="200">
        <v>0</v>
      </c>
      <c r="T505" s="201">
        <f t="shared" si="163"/>
        <v>0</v>
      </c>
      <c r="U505" s="35"/>
      <c r="V505" s="35"/>
      <c r="W505" s="35"/>
      <c r="X505" s="35"/>
      <c r="Y505" s="35"/>
      <c r="Z505" s="35"/>
      <c r="AA505" s="35"/>
      <c r="AB505" s="35"/>
      <c r="AC505" s="35"/>
      <c r="AD505" s="35"/>
      <c r="AE505" s="35"/>
      <c r="AR505" s="202" t="s">
        <v>217</v>
      </c>
      <c r="AT505" s="202" t="s">
        <v>214</v>
      </c>
      <c r="AU505" s="202" t="s">
        <v>84</v>
      </c>
      <c r="AY505" s="17" t="s">
        <v>142</v>
      </c>
      <c r="BE505" s="203">
        <f t="shared" si="164"/>
        <v>0</v>
      </c>
      <c r="BF505" s="203">
        <f t="shared" si="165"/>
        <v>0</v>
      </c>
      <c r="BG505" s="203">
        <f t="shared" si="166"/>
        <v>0</v>
      </c>
      <c r="BH505" s="203">
        <f t="shared" si="167"/>
        <v>0</v>
      </c>
      <c r="BI505" s="203">
        <f t="shared" si="168"/>
        <v>0</v>
      </c>
      <c r="BJ505" s="17" t="s">
        <v>84</v>
      </c>
      <c r="BK505" s="203">
        <f t="shared" si="169"/>
        <v>0</v>
      </c>
      <c r="BL505" s="17" t="s">
        <v>218</v>
      </c>
      <c r="BM505" s="202" t="s">
        <v>1658</v>
      </c>
    </row>
    <row r="506" spans="1:65" s="2" customFormat="1" ht="48" customHeight="1">
      <c r="A506" s="35"/>
      <c r="B506" s="36"/>
      <c r="C506" s="191" t="s">
        <v>1659</v>
      </c>
      <c r="D506" s="191" t="s">
        <v>143</v>
      </c>
      <c r="E506" s="192" t="s">
        <v>1660</v>
      </c>
      <c r="F506" s="193" t="s">
        <v>1661</v>
      </c>
      <c r="G506" s="194" t="s">
        <v>146</v>
      </c>
      <c r="H506" s="195">
        <v>2</v>
      </c>
      <c r="I506" s="196"/>
      <c r="J506" s="197">
        <f t="shared" si="160"/>
        <v>0</v>
      </c>
      <c r="K506" s="193" t="s">
        <v>147</v>
      </c>
      <c r="L506" s="40"/>
      <c r="M506" s="198" t="s">
        <v>32</v>
      </c>
      <c r="N506" s="199" t="s">
        <v>48</v>
      </c>
      <c r="O506" s="65"/>
      <c r="P506" s="200">
        <f t="shared" si="161"/>
        <v>0</v>
      </c>
      <c r="Q506" s="200">
        <v>0</v>
      </c>
      <c r="R506" s="200">
        <f t="shared" si="162"/>
        <v>0</v>
      </c>
      <c r="S506" s="200">
        <v>0</v>
      </c>
      <c r="T506" s="201">
        <f t="shared" si="163"/>
        <v>0</v>
      </c>
      <c r="U506" s="35"/>
      <c r="V506" s="35"/>
      <c r="W506" s="35"/>
      <c r="X506" s="35"/>
      <c r="Y506" s="35"/>
      <c r="Z506" s="35"/>
      <c r="AA506" s="35"/>
      <c r="AB506" s="35"/>
      <c r="AC506" s="35"/>
      <c r="AD506" s="35"/>
      <c r="AE506" s="35"/>
      <c r="AR506" s="202" t="s">
        <v>634</v>
      </c>
      <c r="AT506" s="202" t="s">
        <v>143</v>
      </c>
      <c r="AU506" s="202" t="s">
        <v>84</v>
      </c>
      <c r="AY506" s="17" t="s">
        <v>142</v>
      </c>
      <c r="BE506" s="203">
        <f t="shared" si="164"/>
        <v>0</v>
      </c>
      <c r="BF506" s="203">
        <f t="shared" si="165"/>
        <v>0</v>
      </c>
      <c r="BG506" s="203">
        <f t="shared" si="166"/>
        <v>0</v>
      </c>
      <c r="BH506" s="203">
        <f t="shared" si="167"/>
        <v>0</v>
      </c>
      <c r="BI506" s="203">
        <f t="shared" si="168"/>
        <v>0</v>
      </c>
      <c r="BJ506" s="17" t="s">
        <v>84</v>
      </c>
      <c r="BK506" s="203">
        <f t="shared" si="169"/>
        <v>0</v>
      </c>
      <c r="BL506" s="17" t="s">
        <v>634</v>
      </c>
      <c r="BM506" s="202" t="s">
        <v>1662</v>
      </c>
    </row>
    <row r="507" spans="1:65" s="2" customFormat="1" ht="48" customHeight="1">
      <c r="A507" s="35"/>
      <c r="B507" s="36"/>
      <c r="C507" s="191" t="s">
        <v>1663</v>
      </c>
      <c r="D507" s="191" t="s">
        <v>143</v>
      </c>
      <c r="E507" s="192" t="s">
        <v>1664</v>
      </c>
      <c r="F507" s="193" t="s">
        <v>1665</v>
      </c>
      <c r="G507" s="194" t="s">
        <v>146</v>
      </c>
      <c r="H507" s="195">
        <v>4</v>
      </c>
      <c r="I507" s="196"/>
      <c r="J507" s="197">
        <f t="shared" si="160"/>
        <v>0</v>
      </c>
      <c r="K507" s="193" t="s">
        <v>147</v>
      </c>
      <c r="L507" s="40"/>
      <c r="M507" s="198" t="s">
        <v>32</v>
      </c>
      <c r="N507" s="199" t="s">
        <v>48</v>
      </c>
      <c r="O507" s="65"/>
      <c r="P507" s="200">
        <f t="shared" si="161"/>
        <v>0</v>
      </c>
      <c r="Q507" s="200">
        <v>0</v>
      </c>
      <c r="R507" s="200">
        <f t="shared" si="162"/>
        <v>0</v>
      </c>
      <c r="S507" s="200">
        <v>0</v>
      </c>
      <c r="T507" s="201">
        <f t="shared" si="163"/>
        <v>0</v>
      </c>
      <c r="U507" s="35"/>
      <c r="V507" s="35"/>
      <c r="W507" s="35"/>
      <c r="X507" s="35"/>
      <c r="Y507" s="35"/>
      <c r="Z507" s="35"/>
      <c r="AA507" s="35"/>
      <c r="AB507" s="35"/>
      <c r="AC507" s="35"/>
      <c r="AD507" s="35"/>
      <c r="AE507" s="35"/>
      <c r="AR507" s="202" t="s">
        <v>634</v>
      </c>
      <c r="AT507" s="202" t="s">
        <v>143</v>
      </c>
      <c r="AU507" s="202" t="s">
        <v>84</v>
      </c>
      <c r="AY507" s="17" t="s">
        <v>142</v>
      </c>
      <c r="BE507" s="203">
        <f t="shared" si="164"/>
        <v>0</v>
      </c>
      <c r="BF507" s="203">
        <f t="shared" si="165"/>
        <v>0</v>
      </c>
      <c r="BG507" s="203">
        <f t="shared" si="166"/>
        <v>0</v>
      </c>
      <c r="BH507" s="203">
        <f t="shared" si="167"/>
        <v>0</v>
      </c>
      <c r="BI507" s="203">
        <f t="shared" si="168"/>
        <v>0</v>
      </c>
      <c r="BJ507" s="17" t="s">
        <v>84</v>
      </c>
      <c r="BK507" s="203">
        <f t="shared" si="169"/>
        <v>0</v>
      </c>
      <c r="BL507" s="17" t="s">
        <v>634</v>
      </c>
      <c r="BM507" s="202" t="s">
        <v>1666</v>
      </c>
    </row>
    <row r="508" spans="1:65" s="2" customFormat="1" ht="48" customHeight="1">
      <c r="A508" s="35"/>
      <c r="B508" s="36"/>
      <c r="C508" s="191" t="s">
        <v>1667</v>
      </c>
      <c r="D508" s="191" t="s">
        <v>143</v>
      </c>
      <c r="E508" s="192" t="s">
        <v>1668</v>
      </c>
      <c r="F508" s="193" t="s">
        <v>1669</v>
      </c>
      <c r="G508" s="194" t="s">
        <v>146</v>
      </c>
      <c r="H508" s="195">
        <v>2</v>
      </c>
      <c r="I508" s="196"/>
      <c r="J508" s="197">
        <f t="shared" si="160"/>
        <v>0</v>
      </c>
      <c r="K508" s="193" t="s">
        <v>147</v>
      </c>
      <c r="L508" s="40"/>
      <c r="M508" s="198" t="s">
        <v>32</v>
      </c>
      <c r="N508" s="199" t="s">
        <v>48</v>
      </c>
      <c r="O508" s="65"/>
      <c r="P508" s="200">
        <f t="shared" si="161"/>
        <v>0</v>
      </c>
      <c r="Q508" s="200">
        <v>0</v>
      </c>
      <c r="R508" s="200">
        <f t="shared" si="162"/>
        <v>0</v>
      </c>
      <c r="S508" s="200">
        <v>0</v>
      </c>
      <c r="T508" s="201">
        <f t="shared" si="163"/>
        <v>0</v>
      </c>
      <c r="U508" s="35"/>
      <c r="V508" s="35"/>
      <c r="W508" s="35"/>
      <c r="X508" s="35"/>
      <c r="Y508" s="35"/>
      <c r="Z508" s="35"/>
      <c r="AA508" s="35"/>
      <c r="AB508" s="35"/>
      <c r="AC508" s="35"/>
      <c r="AD508" s="35"/>
      <c r="AE508" s="35"/>
      <c r="AR508" s="202" t="s">
        <v>634</v>
      </c>
      <c r="AT508" s="202" t="s">
        <v>143</v>
      </c>
      <c r="AU508" s="202" t="s">
        <v>84</v>
      </c>
      <c r="AY508" s="17" t="s">
        <v>142</v>
      </c>
      <c r="BE508" s="203">
        <f t="shared" si="164"/>
        <v>0</v>
      </c>
      <c r="BF508" s="203">
        <f t="shared" si="165"/>
        <v>0</v>
      </c>
      <c r="BG508" s="203">
        <f t="shared" si="166"/>
        <v>0</v>
      </c>
      <c r="BH508" s="203">
        <f t="shared" si="167"/>
        <v>0</v>
      </c>
      <c r="BI508" s="203">
        <f t="shared" si="168"/>
        <v>0</v>
      </c>
      <c r="BJ508" s="17" t="s">
        <v>84</v>
      </c>
      <c r="BK508" s="203">
        <f t="shared" si="169"/>
        <v>0</v>
      </c>
      <c r="BL508" s="17" t="s">
        <v>634</v>
      </c>
      <c r="BM508" s="202" t="s">
        <v>1670</v>
      </c>
    </row>
    <row r="509" spans="1:65" s="2" customFormat="1" ht="48" customHeight="1">
      <c r="A509" s="35"/>
      <c r="B509" s="36"/>
      <c r="C509" s="191" t="s">
        <v>1671</v>
      </c>
      <c r="D509" s="191" t="s">
        <v>143</v>
      </c>
      <c r="E509" s="192" t="s">
        <v>1672</v>
      </c>
      <c r="F509" s="193" t="s">
        <v>1669</v>
      </c>
      <c r="G509" s="194" t="s">
        <v>146</v>
      </c>
      <c r="H509" s="195">
        <v>1</v>
      </c>
      <c r="I509" s="196"/>
      <c r="J509" s="197">
        <f t="shared" si="160"/>
        <v>0</v>
      </c>
      <c r="K509" s="193" t="s">
        <v>147</v>
      </c>
      <c r="L509" s="40"/>
      <c r="M509" s="198" t="s">
        <v>32</v>
      </c>
      <c r="N509" s="199" t="s">
        <v>48</v>
      </c>
      <c r="O509" s="65"/>
      <c r="P509" s="200">
        <f t="shared" si="161"/>
        <v>0</v>
      </c>
      <c r="Q509" s="200">
        <v>0</v>
      </c>
      <c r="R509" s="200">
        <f t="shared" si="162"/>
        <v>0</v>
      </c>
      <c r="S509" s="200">
        <v>0</v>
      </c>
      <c r="T509" s="201">
        <f t="shared" si="163"/>
        <v>0</v>
      </c>
      <c r="U509" s="35"/>
      <c r="V509" s="35"/>
      <c r="W509" s="35"/>
      <c r="X509" s="35"/>
      <c r="Y509" s="35"/>
      <c r="Z509" s="35"/>
      <c r="AA509" s="35"/>
      <c r="AB509" s="35"/>
      <c r="AC509" s="35"/>
      <c r="AD509" s="35"/>
      <c r="AE509" s="35"/>
      <c r="AR509" s="202" t="s">
        <v>634</v>
      </c>
      <c r="AT509" s="202" t="s">
        <v>143</v>
      </c>
      <c r="AU509" s="202" t="s">
        <v>84</v>
      </c>
      <c r="AY509" s="17" t="s">
        <v>142</v>
      </c>
      <c r="BE509" s="203">
        <f t="shared" si="164"/>
        <v>0</v>
      </c>
      <c r="BF509" s="203">
        <f t="shared" si="165"/>
        <v>0</v>
      </c>
      <c r="BG509" s="203">
        <f t="shared" si="166"/>
        <v>0</v>
      </c>
      <c r="BH509" s="203">
        <f t="shared" si="167"/>
        <v>0</v>
      </c>
      <c r="BI509" s="203">
        <f t="shared" si="168"/>
        <v>0</v>
      </c>
      <c r="BJ509" s="17" t="s">
        <v>84</v>
      </c>
      <c r="BK509" s="203">
        <f t="shared" si="169"/>
        <v>0</v>
      </c>
      <c r="BL509" s="17" t="s">
        <v>634</v>
      </c>
      <c r="BM509" s="202" t="s">
        <v>1673</v>
      </c>
    </row>
    <row r="510" spans="1:65" s="2" customFormat="1" ht="48" customHeight="1">
      <c r="A510" s="35"/>
      <c r="B510" s="36"/>
      <c r="C510" s="191" t="s">
        <v>1674</v>
      </c>
      <c r="D510" s="191" t="s">
        <v>143</v>
      </c>
      <c r="E510" s="192" t="s">
        <v>1675</v>
      </c>
      <c r="F510" s="193" t="s">
        <v>1676</v>
      </c>
      <c r="G510" s="194" t="s">
        <v>146</v>
      </c>
      <c r="H510" s="195">
        <v>22</v>
      </c>
      <c r="I510" s="196"/>
      <c r="J510" s="197">
        <f t="shared" si="160"/>
        <v>0</v>
      </c>
      <c r="K510" s="193" t="s">
        <v>147</v>
      </c>
      <c r="L510" s="40"/>
      <c r="M510" s="198" t="s">
        <v>32</v>
      </c>
      <c r="N510" s="199" t="s">
        <v>48</v>
      </c>
      <c r="O510" s="65"/>
      <c r="P510" s="200">
        <f t="shared" si="161"/>
        <v>0</v>
      </c>
      <c r="Q510" s="200">
        <v>0</v>
      </c>
      <c r="R510" s="200">
        <f t="shared" si="162"/>
        <v>0</v>
      </c>
      <c r="S510" s="200">
        <v>0</v>
      </c>
      <c r="T510" s="201">
        <f t="shared" si="163"/>
        <v>0</v>
      </c>
      <c r="U510" s="35"/>
      <c r="V510" s="35"/>
      <c r="W510" s="35"/>
      <c r="X510" s="35"/>
      <c r="Y510" s="35"/>
      <c r="Z510" s="35"/>
      <c r="AA510" s="35"/>
      <c r="AB510" s="35"/>
      <c r="AC510" s="35"/>
      <c r="AD510" s="35"/>
      <c r="AE510" s="35"/>
      <c r="AR510" s="202" t="s">
        <v>634</v>
      </c>
      <c r="AT510" s="202" t="s">
        <v>143</v>
      </c>
      <c r="AU510" s="202" t="s">
        <v>84</v>
      </c>
      <c r="AY510" s="17" t="s">
        <v>142</v>
      </c>
      <c r="BE510" s="203">
        <f t="shared" si="164"/>
        <v>0</v>
      </c>
      <c r="BF510" s="203">
        <f t="shared" si="165"/>
        <v>0</v>
      </c>
      <c r="BG510" s="203">
        <f t="shared" si="166"/>
        <v>0</v>
      </c>
      <c r="BH510" s="203">
        <f t="shared" si="167"/>
        <v>0</v>
      </c>
      <c r="BI510" s="203">
        <f t="shared" si="168"/>
        <v>0</v>
      </c>
      <c r="BJ510" s="17" t="s">
        <v>84</v>
      </c>
      <c r="BK510" s="203">
        <f t="shared" si="169"/>
        <v>0</v>
      </c>
      <c r="BL510" s="17" t="s">
        <v>634</v>
      </c>
      <c r="BM510" s="202" t="s">
        <v>1677</v>
      </c>
    </row>
    <row r="511" spans="1:65" s="2" customFormat="1" ht="48" customHeight="1">
      <c r="A511" s="35"/>
      <c r="B511" s="36"/>
      <c r="C511" s="191" t="s">
        <v>1678</v>
      </c>
      <c r="D511" s="191" t="s">
        <v>143</v>
      </c>
      <c r="E511" s="192" t="s">
        <v>1679</v>
      </c>
      <c r="F511" s="193" t="s">
        <v>1680</v>
      </c>
      <c r="G511" s="194" t="s">
        <v>146</v>
      </c>
      <c r="H511" s="195">
        <v>2</v>
      </c>
      <c r="I511" s="196"/>
      <c r="J511" s="197">
        <f t="shared" si="160"/>
        <v>0</v>
      </c>
      <c r="K511" s="193" t="s">
        <v>147</v>
      </c>
      <c r="L511" s="40"/>
      <c r="M511" s="198" t="s">
        <v>32</v>
      </c>
      <c r="N511" s="199" t="s">
        <v>48</v>
      </c>
      <c r="O511" s="65"/>
      <c r="P511" s="200">
        <f t="shared" si="161"/>
        <v>0</v>
      </c>
      <c r="Q511" s="200">
        <v>0</v>
      </c>
      <c r="R511" s="200">
        <f t="shared" si="162"/>
        <v>0</v>
      </c>
      <c r="S511" s="200">
        <v>0</v>
      </c>
      <c r="T511" s="201">
        <f t="shared" si="163"/>
        <v>0</v>
      </c>
      <c r="U511" s="35"/>
      <c r="V511" s="35"/>
      <c r="W511" s="35"/>
      <c r="X511" s="35"/>
      <c r="Y511" s="35"/>
      <c r="Z511" s="35"/>
      <c r="AA511" s="35"/>
      <c r="AB511" s="35"/>
      <c r="AC511" s="35"/>
      <c r="AD511" s="35"/>
      <c r="AE511" s="35"/>
      <c r="AR511" s="202" t="s">
        <v>634</v>
      </c>
      <c r="AT511" s="202" t="s">
        <v>143</v>
      </c>
      <c r="AU511" s="202" t="s">
        <v>84</v>
      </c>
      <c r="AY511" s="17" t="s">
        <v>142</v>
      </c>
      <c r="BE511" s="203">
        <f t="shared" si="164"/>
        <v>0</v>
      </c>
      <c r="BF511" s="203">
        <f t="shared" si="165"/>
        <v>0</v>
      </c>
      <c r="BG511" s="203">
        <f t="shared" si="166"/>
        <v>0</v>
      </c>
      <c r="BH511" s="203">
        <f t="shared" si="167"/>
        <v>0</v>
      </c>
      <c r="BI511" s="203">
        <f t="shared" si="168"/>
        <v>0</v>
      </c>
      <c r="BJ511" s="17" t="s">
        <v>84</v>
      </c>
      <c r="BK511" s="203">
        <f t="shared" si="169"/>
        <v>0</v>
      </c>
      <c r="BL511" s="17" t="s">
        <v>634</v>
      </c>
      <c r="BM511" s="202" t="s">
        <v>1681</v>
      </c>
    </row>
    <row r="512" spans="1:65" s="2" customFormat="1" ht="48" customHeight="1">
      <c r="A512" s="35"/>
      <c r="B512" s="36"/>
      <c r="C512" s="191" t="s">
        <v>1682</v>
      </c>
      <c r="D512" s="191" t="s">
        <v>143</v>
      </c>
      <c r="E512" s="192" t="s">
        <v>1683</v>
      </c>
      <c r="F512" s="193" t="s">
        <v>1684</v>
      </c>
      <c r="G512" s="194" t="s">
        <v>146</v>
      </c>
      <c r="H512" s="195">
        <v>2</v>
      </c>
      <c r="I512" s="196"/>
      <c r="J512" s="197">
        <f t="shared" si="160"/>
        <v>0</v>
      </c>
      <c r="K512" s="193" t="s">
        <v>147</v>
      </c>
      <c r="L512" s="40"/>
      <c r="M512" s="198" t="s">
        <v>32</v>
      </c>
      <c r="N512" s="199" t="s">
        <v>48</v>
      </c>
      <c r="O512" s="65"/>
      <c r="P512" s="200">
        <f t="shared" si="161"/>
        <v>0</v>
      </c>
      <c r="Q512" s="200">
        <v>0</v>
      </c>
      <c r="R512" s="200">
        <f t="shared" si="162"/>
        <v>0</v>
      </c>
      <c r="S512" s="200">
        <v>0</v>
      </c>
      <c r="T512" s="201">
        <f t="shared" si="163"/>
        <v>0</v>
      </c>
      <c r="U512" s="35"/>
      <c r="V512" s="35"/>
      <c r="W512" s="35"/>
      <c r="X512" s="35"/>
      <c r="Y512" s="35"/>
      <c r="Z512" s="35"/>
      <c r="AA512" s="35"/>
      <c r="AB512" s="35"/>
      <c r="AC512" s="35"/>
      <c r="AD512" s="35"/>
      <c r="AE512" s="35"/>
      <c r="AR512" s="202" t="s">
        <v>634</v>
      </c>
      <c r="AT512" s="202" t="s">
        <v>143</v>
      </c>
      <c r="AU512" s="202" t="s">
        <v>84</v>
      </c>
      <c r="AY512" s="17" t="s">
        <v>142</v>
      </c>
      <c r="BE512" s="203">
        <f t="shared" si="164"/>
        <v>0</v>
      </c>
      <c r="BF512" s="203">
        <f t="shared" si="165"/>
        <v>0</v>
      </c>
      <c r="BG512" s="203">
        <f t="shared" si="166"/>
        <v>0</v>
      </c>
      <c r="BH512" s="203">
        <f t="shared" si="167"/>
        <v>0</v>
      </c>
      <c r="BI512" s="203">
        <f t="shared" si="168"/>
        <v>0</v>
      </c>
      <c r="BJ512" s="17" t="s">
        <v>84</v>
      </c>
      <c r="BK512" s="203">
        <f t="shared" si="169"/>
        <v>0</v>
      </c>
      <c r="BL512" s="17" t="s">
        <v>634</v>
      </c>
      <c r="BM512" s="202" t="s">
        <v>1685</v>
      </c>
    </row>
    <row r="513" spans="1:65" s="2" customFormat="1" ht="48" customHeight="1">
      <c r="A513" s="35"/>
      <c r="B513" s="36"/>
      <c r="C513" s="191" t="s">
        <v>1686</v>
      </c>
      <c r="D513" s="191" t="s">
        <v>143</v>
      </c>
      <c r="E513" s="192" t="s">
        <v>1687</v>
      </c>
      <c r="F513" s="193" t="s">
        <v>1688</v>
      </c>
      <c r="G513" s="194" t="s">
        <v>146</v>
      </c>
      <c r="H513" s="195">
        <v>2</v>
      </c>
      <c r="I513" s="196"/>
      <c r="J513" s="197">
        <f t="shared" si="160"/>
        <v>0</v>
      </c>
      <c r="K513" s="193" t="s">
        <v>147</v>
      </c>
      <c r="L513" s="40"/>
      <c r="M513" s="198" t="s">
        <v>32</v>
      </c>
      <c r="N513" s="199" t="s">
        <v>48</v>
      </c>
      <c r="O513" s="65"/>
      <c r="P513" s="200">
        <f t="shared" si="161"/>
        <v>0</v>
      </c>
      <c r="Q513" s="200">
        <v>0</v>
      </c>
      <c r="R513" s="200">
        <f t="shared" si="162"/>
        <v>0</v>
      </c>
      <c r="S513" s="200">
        <v>0</v>
      </c>
      <c r="T513" s="201">
        <f t="shared" si="163"/>
        <v>0</v>
      </c>
      <c r="U513" s="35"/>
      <c r="V513" s="35"/>
      <c r="W513" s="35"/>
      <c r="X513" s="35"/>
      <c r="Y513" s="35"/>
      <c r="Z513" s="35"/>
      <c r="AA513" s="35"/>
      <c r="AB513" s="35"/>
      <c r="AC513" s="35"/>
      <c r="AD513" s="35"/>
      <c r="AE513" s="35"/>
      <c r="AR513" s="202" t="s">
        <v>634</v>
      </c>
      <c r="AT513" s="202" t="s">
        <v>143</v>
      </c>
      <c r="AU513" s="202" t="s">
        <v>84</v>
      </c>
      <c r="AY513" s="17" t="s">
        <v>142</v>
      </c>
      <c r="BE513" s="203">
        <f t="shared" si="164"/>
        <v>0</v>
      </c>
      <c r="BF513" s="203">
        <f t="shared" si="165"/>
        <v>0</v>
      </c>
      <c r="BG513" s="203">
        <f t="shared" si="166"/>
        <v>0</v>
      </c>
      <c r="BH513" s="203">
        <f t="shared" si="167"/>
        <v>0</v>
      </c>
      <c r="BI513" s="203">
        <f t="shared" si="168"/>
        <v>0</v>
      </c>
      <c r="BJ513" s="17" t="s">
        <v>84</v>
      </c>
      <c r="BK513" s="203">
        <f t="shared" si="169"/>
        <v>0</v>
      </c>
      <c r="BL513" s="17" t="s">
        <v>634</v>
      </c>
      <c r="BM513" s="202" t="s">
        <v>1689</v>
      </c>
    </row>
    <row r="514" spans="1:65" s="2" customFormat="1" ht="48" customHeight="1">
      <c r="A514" s="35"/>
      <c r="B514" s="36"/>
      <c r="C514" s="191" t="s">
        <v>1690</v>
      </c>
      <c r="D514" s="191" t="s">
        <v>143</v>
      </c>
      <c r="E514" s="192" t="s">
        <v>1691</v>
      </c>
      <c r="F514" s="193" t="s">
        <v>1692</v>
      </c>
      <c r="G514" s="194" t="s">
        <v>146</v>
      </c>
      <c r="H514" s="195">
        <v>4</v>
      </c>
      <c r="I514" s="196"/>
      <c r="J514" s="197">
        <f t="shared" si="160"/>
        <v>0</v>
      </c>
      <c r="K514" s="193" t="s">
        <v>147</v>
      </c>
      <c r="L514" s="40"/>
      <c r="M514" s="198" t="s">
        <v>32</v>
      </c>
      <c r="N514" s="199" t="s">
        <v>48</v>
      </c>
      <c r="O514" s="65"/>
      <c r="P514" s="200">
        <f t="shared" si="161"/>
        <v>0</v>
      </c>
      <c r="Q514" s="200">
        <v>0</v>
      </c>
      <c r="R514" s="200">
        <f t="shared" si="162"/>
        <v>0</v>
      </c>
      <c r="S514" s="200">
        <v>0</v>
      </c>
      <c r="T514" s="201">
        <f t="shared" si="163"/>
        <v>0</v>
      </c>
      <c r="U514" s="35"/>
      <c r="V514" s="35"/>
      <c r="W514" s="35"/>
      <c r="X514" s="35"/>
      <c r="Y514" s="35"/>
      <c r="Z514" s="35"/>
      <c r="AA514" s="35"/>
      <c r="AB514" s="35"/>
      <c r="AC514" s="35"/>
      <c r="AD514" s="35"/>
      <c r="AE514" s="35"/>
      <c r="AR514" s="202" t="s">
        <v>634</v>
      </c>
      <c r="AT514" s="202" t="s">
        <v>143</v>
      </c>
      <c r="AU514" s="202" t="s">
        <v>84</v>
      </c>
      <c r="AY514" s="17" t="s">
        <v>142</v>
      </c>
      <c r="BE514" s="203">
        <f t="shared" si="164"/>
        <v>0</v>
      </c>
      <c r="BF514" s="203">
        <f t="shared" si="165"/>
        <v>0</v>
      </c>
      <c r="BG514" s="203">
        <f t="shared" si="166"/>
        <v>0</v>
      </c>
      <c r="BH514" s="203">
        <f t="shared" si="167"/>
        <v>0</v>
      </c>
      <c r="BI514" s="203">
        <f t="shared" si="168"/>
        <v>0</v>
      </c>
      <c r="BJ514" s="17" t="s">
        <v>84</v>
      </c>
      <c r="BK514" s="203">
        <f t="shared" si="169"/>
        <v>0</v>
      </c>
      <c r="BL514" s="17" t="s">
        <v>634</v>
      </c>
      <c r="BM514" s="202" t="s">
        <v>1693</v>
      </c>
    </row>
    <row r="515" spans="1:65" s="2" customFormat="1" ht="48" customHeight="1">
      <c r="A515" s="35"/>
      <c r="B515" s="36"/>
      <c r="C515" s="191" t="s">
        <v>1694</v>
      </c>
      <c r="D515" s="191" t="s">
        <v>143</v>
      </c>
      <c r="E515" s="192" t="s">
        <v>1695</v>
      </c>
      <c r="F515" s="193" t="s">
        <v>1696</v>
      </c>
      <c r="G515" s="194" t="s">
        <v>146</v>
      </c>
      <c r="H515" s="195">
        <v>8</v>
      </c>
      <c r="I515" s="196"/>
      <c r="J515" s="197">
        <f t="shared" si="160"/>
        <v>0</v>
      </c>
      <c r="K515" s="193" t="s">
        <v>147</v>
      </c>
      <c r="L515" s="40"/>
      <c r="M515" s="198" t="s">
        <v>32</v>
      </c>
      <c r="N515" s="199" t="s">
        <v>48</v>
      </c>
      <c r="O515" s="65"/>
      <c r="P515" s="200">
        <f t="shared" si="161"/>
        <v>0</v>
      </c>
      <c r="Q515" s="200">
        <v>0</v>
      </c>
      <c r="R515" s="200">
        <f t="shared" si="162"/>
        <v>0</v>
      </c>
      <c r="S515" s="200">
        <v>0</v>
      </c>
      <c r="T515" s="201">
        <f t="shared" si="163"/>
        <v>0</v>
      </c>
      <c r="U515" s="35"/>
      <c r="V515" s="35"/>
      <c r="W515" s="35"/>
      <c r="X515" s="35"/>
      <c r="Y515" s="35"/>
      <c r="Z515" s="35"/>
      <c r="AA515" s="35"/>
      <c r="AB515" s="35"/>
      <c r="AC515" s="35"/>
      <c r="AD515" s="35"/>
      <c r="AE515" s="35"/>
      <c r="AR515" s="202" t="s">
        <v>634</v>
      </c>
      <c r="AT515" s="202" t="s">
        <v>143</v>
      </c>
      <c r="AU515" s="202" t="s">
        <v>84</v>
      </c>
      <c r="AY515" s="17" t="s">
        <v>142</v>
      </c>
      <c r="BE515" s="203">
        <f t="shared" si="164"/>
        <v>0</v>
      </c>
      <c r="BF515" s="203">
        <f t="shared" si="165"/>
        <v>0</v>
      </c>
      <c r="BG515" s="203">
        <f t="shared" si="166"/>
        <v>0</v>
      </c>
      <c r="BH515" s="203">
        <f t="shared" si="167"/>
        <v>0</v>
      </c>
      <c r="BI515" s="203">
        <f t="shared" si="168"/>
        <v>0</v>
      </c>
      <c r="BJ515" s="17" t="s">
        <v>84</v>
      </c>
      <c r="BK515" s="203">
        <f t="shared" si="169"/>
        <v>0</v>
      </c>
      <c r="BL515" s="17" t="s">
        <v>634</v>
      </c>
      <c r="BM515" s="202" t="s">
        <v>1697</v>
      </c>
    </row>
    <row r="516" spans="1:65" s="2" customFormat="1" ht="48" customHeight="1">
      <c r="A516" s="35"/>
      <c r="B516" s="36"/>
      <c r="C516" s="191" t="s">
        <v>1698</v>
      </c>
      <c r="D516" s="191" t="s">
        <v>143</v>
      </c>
      <c r="E516" s="192" t="s">
        <v>1699</v>
      </c>
      <c r="F516" s="193" t="s">
        <v>1700</v>
      </c>
      <c r="G516" s="194" t="s">
        <v>146</v>
      </c>
      <c r="H516" s="195">
        <v>2</v>
      </c>
      <c r="I516" s="196"/>
      <c r="J516" s="197">
        <f t="shared" si="160"/>
        <v>0</v>
      </c>
      <c r="K516" s="193" t="s">
        <v>147</v>
      </c>
      <c r="L516" s="40"/>
      <c r="M516" s="198" t="s">
        <v>32</v>
      </c>
      <c r="N516" s="199" t="s">
        <v>48</v>
      </c>
      <c r="O516" s="65"/>
      <c r="P516" s="200">
        <f t="shared" si="161"/>
        <v>0</v>
      </c>
      <c r="Q516" s="200">
        <v>0</v>
      </c>
      <c r="R516" s="200">
        <f t="shared" si="162"/>
        <v>0</v>
      </c>
      <c r="S516" s="200">
        <v>0</v>
      </c>
      <c r="T516" s="201">
        <f t="shared" si="163"/>
        <v>0</v>
      </c>
      <c r="U516" s="35"/>
      <c r="V516" s="35"/>
      <c r="W516" s="35"/>
      <c r="X516" s="35"/>
      <c r="Y516" s="35"/>
      <c r="Z516" s="35"/>
      <c r="AA516" s="35"/>
      <c r="AB516" s="35"/>
      <c r="AC516" s="35"/>
      <c r="AD516" s="35"/>
      <c r="AE516" s="35"/>
      <c r="AR516" s="202" t="s">
        <v>634</v>
      </c>
      <c r="AT516" s="202" t="s">
        <v>143</v>
      </c>
      <c r="AU516" s="202" t="s">
        <v>84</v>
      </c>
      <c r="AY516" s="17" t="s">
        <v>142</v>
      </c>
      <c r="BE516" s="203">
        <f t="shared" si="164"/>
        <v>0</v>
      </c>
      <c r="BF516" s="203">
        <f t="shared" si="165"/>
        <v>0</v>
      </c>
      <c r="BG516" s="203">
        <f t="shared" si="166"/>
        <v>0</v>
      </c>
      <c r="BH516" s="203">
        <f t="shared" si="167"/>
        <v>0</v>
      </c>
      <c r="BI516" s="203">
        <f t="shared" si="168"/>
        <v>0</v>
      </c>
      <c r="BJ516" s="17" t="s">
        <v>84</v>
      </c>
      <c r="BK516" s="203">
        <f t="shared" si="169"/>
        <v>0</v>
      </c>
      <c r="BL516" s="17" t="s">
        <v>634</v>
      </c>
      <c r="BM516" s="202" t="s">
        <v>1701</v>
      </c>
    </row>
    <row r="517" spans="1:65" s="2" customFormat="1" ht="48" customHeight="1">
      <c r="A517" s="35"/>
      <c r="B517" s="36"/>
      <c r="C517" s="191" t="s">
        <v>1702</v>
      </c>
      <c r="D517" s="191" t="s">
        <v>143</v>
      </c>
      <c r="E517" s="192" t="s">
        <v>1703</v>
      </c>
      <c r="F517" s="193" t="s">
        <v>1704</v>
      </c>
      <c r="G517" s="194" t="s">
        <v>146</v>
      </c>
      <c r="H517" s="195">
        <v>4</v>
      </c>
      <c r="I517" s="196"/>
      <c r="J517" s="197">
        <f t="shared" si="160"/>
        <v>0</v>
      </c>
      <c r="K517" s="193" t="s">
        <v>147</v>
      </c>
      <c r="L517" s="40"/>
      <c r="M517" s="198" t="s">
        <v>32</v>
      </c>
      <c r="N517" s="199" t="s">
        <v>48</v>
      </c>
      <c r="O517" s="65"/>
      <c r="P517" s="200">
        <f t="shared" si="161"/>
        <v>0</v>
      </c>
      <c r="Q517" s="200">
        <v>0</v>
      </c>
      <c r="R517" s="200">
        <f t="shared" si="162"/>
        <v>0</v>
      </c>
      <c r="S517" s="200">
        <v>0</v>
      </c>
      <c r="T517" s="201">
        <f t="shared" si="163"/>
        <v>0</v>
      </c>
      <c r="U517" s="35"/>
      <c r="V517" s="35"/>
      <c r="W517" s="35"/>
      <c r="X517" s="35"/>
      <c r="Y517" s="35"/>
      <c r="Z517" s="35"/>
      <c r="AA517" s="35"/>
      <c r="AB517" s="35"/>
      <c r="AC517" s="35"/>
      <c r="AD517" s="35"/>
      <c r="AE517" s="35"/>
      <c r="AR517" s="202" t="s">
        <v>634</v>
      </c>
      <c r="AT517" s="202" t="s">
        <v>143</v>
      </c>
      <c r="AU517" s="202" t="s">
        <v>84</v>
      </c>
      <c r="AY517" s="17" t="s">
        <v>142</v>
      </c>
      <c r="BE517" s="203">
        <f t="shared" si="164"/>
        <v>0</v>
      </c>
      <c r="BF517" s="203">
        <f t="shared" si="165"/>
        <v>0</v>
      </c>
      <c r="BG517" s="203">
        <f t="shared" si="166"/>
        <v>0</v>
      </c>
      <c r="BH517" s="203">
        <f t="shared" si="167"/>
        <v>0</v>
      </c>
      <c r="BI517" s="203">
        <f t="shared" si="168"/>
        <v>0</v>
      </c>
      <c r="BJ517" s="17" t="s">
        <v>84</v>
      </c>
      <c r="BK517" s="203">
        <f t="shared" si="169"/>
        <v>0</v>
      </c>
      <c r="BL517" s="17" t="s">
        <v>634</v>
      </c>
      <c r="BM517" s="202" t="s">
        <v>1705</v>
      </c>
    </row>
    <row r="518" spans="1:65" s="2" customFormat="1" ht="24" customHeight="1">
      <c r="A518" s="35"/>
      <c r="B518" s="36"/>
      <c r="C518" s="191" t="s">
        <v>1706</v>
      </c>
      <c r="D518" s="191" t="s">
        <v>143</v>
      </c>
      <c r="E518" s="192" t="s">
        <v>1707</v>
      </c>
      <c r="F518" s="193" t="s">
        <v>1708</v>
      </c>
      <c r="G518" s="194" t="s">
        <v>146</v>
      </c>
      <c r="H518" s="195">
        <v>24</v>
      </c>
      <c r="I518" s="196"/>
      <c r="J518" s="197">
        <f t="shared" si="160"/>
        <v>0</v>
      </c>
      <c r="K518" s="193" t="s">
        <v>147</v>
      </c>
      <c r="L518" s="40"/>
      <c r="M518" s="198" t="s">
        <v>32</v>
      </c>
      <c r="N518" s="199" t="s">
        <v>48</v>
      </c>
      <c r="O518" s="65"/>
      <c r="P518" s="200">
        <f t="shared" si="161"/>
        <v>0</v>
      </c>
      <c r="Q518" s="200">
        <v>0</v>
      </c>
      <c r="R518" s="200">
        <f t="shared" si="162"/>
        <v>0</v>
      </c>
      <c r="S518" s="200">
        <v>0</v>
      </c>
      <c r="T518" s="201">
        <f t="shared" si="163"/>
        <v>0</v>
      </c>
      <c r="U518" s="35"/>
      <c r="V518" s="35"/>
      <c r="W518" s="35"/>
      <c r="X518" s="35"/>
      <c r="Y518" s="35"/>
      <c r="Z518" s="35"/>
      <c r="AA518" s="35"/>
      <c r="AB518" s="35"/>
      <c r="AC518" s="35"/>
      <c r="AD518" s="35"/>
      <c r="AE518" s="35"/>
      <c r="AR518" s="202" t="s">
        <v>205</v>
      </c>
      <c r="AT518" s="202" t="s">
        <v>143</v>
      </c>
      <c r="AU518" s="202" t="s">
        <v>84</v>
      </c>
      <c r="AY518" s="17" t="s">
        <v>142</v>
      </c>
      <c r="BE518" s="203">
        <f t="shared" si="164"/>
        <v>0</v>
      </c>
      <c r="BF518" s="203">
        <f t="shared" si="165"/>
        <v>0</v>
      </c>
      <c r="BG518" s="203">
        <f t="shared" si="166"/>
        <v>0</v>
      </c>
      <c r="BH518" s="203">
        <f t="shared" si="167"/>
        <v>0</v>
      </c>
      <c r="BI518" s="203">
        <f t="shared" si="168"/>
        <v>0</v>
      </c>
      <c r="BJ518" s="17" t="s">
        <v>84</v>
      </c>
      <c r="BK518" s="203">
        <f t="shared" si="169"/>
        <v>0</v>
      </c>
      <c r="BL518" s="17" t="s">
        <v>205</v>
      </c>
      <c r="BM518" s="202" t="s">
        <v>1709</v>
      </c>
    </row>
    <row r="519" spans="1:65" s="2" customFormat="1" ht="24" customHeight="1">
      <c r="A519" s="35"/>
      <c r="B519" s="36"/>
      <c r="C519" s="191" t="s">
        <v>1710</v>
      </c>
      <c r="D519" s="191" t="s">
        <v>143</v>
      </c>
      <c r="E519" s="192" t="s">
        <v>1711</v>
      </c>
      <c r="F519" s="193" t="s">
        <v>1712</v>
      </c>
      <c r="G519" s="194" t="s">
        <v>275</v>
      </c>
      <c r="H519" s="195">
        <v>335</v>
      </c>
      <c r="I519" s="196"/>
      <c r="J519" s="197">
        <f t="shared" si="160"/>
        <v>0</v>
      </c>
      <c r="K519" s="193" t="s">
        <v>147</v>
      </c>
      <c r="L519" s="40"/>
      <c r="M519" s="198" t="s">
        <v>32</v>
      </c>
      <c r="N519" s="199" t="s">
        <v>48</v>
      </c>
      <c r="O519" s="65"/>
      <c r="P519" s="200">
        <f t="shared" si="161"/>
        <v>0</v>
      </c>
      <c r="Q519" s="200">
        <v>0</v>
      </c>
      <c r="R519" s="200">
        <f t="shared" si="162"/>
        <v>0</v>
      </c>
      <c r="S519" s="200">
        <v>0</v>
      </c>
      <c r="T519" s="201">
        <f t="shared" si="163"/>
        <v>0</v>
      </c>
      <c r="U519" s="35"/>
      <c r="V519" s="35"/>
      <c r="W519" s="35"/>
      <c r="X519" s="35"/>
      <c r="Y519" s="35"/>
      <c r="Z519" s="35"/>
      <c r="AA519" s="35"/>
      <c r="AB519" s="35"/>
      <c r="AC519" s="35"/>
      <c r="AD519" s="35"/>
      <c r="AE519" s="35"/>
      <c r="AR519" s="202" t="s">
        <v>1713</v>
      </c>
      <c r="AT519" s="202" t="s">
        <v>143</v>
      </c>
      <c r="AU519" s="202" t="s">
        <v>84</v>
      </c>
      <c r="AY519" s="17" t="s">
        <v>142</v>
      </c>
      <c r="BE519" s="203">
        <f t="shared" si="164"/>
        <v>0</v>
      </c>
      <c r="BF519" s="203">
        <f t="shared" si="165"/>
        <v>0</v>
      </c>
      <c r="BG519" s="203">
        <f t="shared" si="166"/>
        <v>0</v>
      </c>
      <c r="BH519" s="203">
        <f t="shared" si="167"/>
        <v>0</v>
      </c>
      <c r="BI519" s="203">
        <f t="shared" si="168"/>
        <v>0</v>
      </c>
      <c r="BJ519" s="17" t="s">
        <v>84</v>
      </c>
      <c r="BK519" s="203">
        <f t="shared" si="169"/>
        <v>0</v>
      </c>
      <c r="BL519" s="17" t="s">
        <v>1713</v>
      </c>
      <c r="BM519" s="202" t="s">
        <v>1714</v>
      </c>
    </row>
    <row r="520" spans="1:65" s="2" customFormat="1" ht="24" customHeight="1">
      <c r="A520" s="35"/>
      <c r="B520" s="36"/>
      <c r="C520" s="191" t="s">
        <v>1715</v>
      </c>
      <c r="D520" s="191" t="s">
        <v>143</v>
      </c>
      <c r="E520" s="192" t="s">
        <v>1716</v>
      </c>
      <c r="F520" s="193" t="s">
        <v>1717</v>
      </c>
      <c r="G520" s="194" t="s">
        <v>275</v>
      </c>
      <c r="H520" s="195">
        <v>15</v>
      </c>
      <c r="I520" s="196"/>
      <c r="J520" s="197">
        <f t="shared" si="160"/>
        <v>0</v>
      </c>
      <c r="K520" s="193" t="s">
        <v>147</v>
      </c>
      <c r="L520" s="40"/>
      <c r="M520" s="198" t="s">
        <v>32</v>
      </c>
      <c r="N520" s="199" t="s">
        <v>48</v>
      </c>
      <c r="O520" s="65"/>
      <c r="P520" s="200">
        <f t="shared" si="161"/>
        <v>0</v>
      </c>
      <c r="Q520" s="200">
        <v>0</v>
      </c>
      <c r="R520" s="200">
        <f t="shared" si="162"/>
        <v>0</v>
      </c>
      <c r="S520" s="200">
        <v>0</v>
      </c>
      <c r="T520" s="201">
        <f t="shared" si="163"/>
        <v>0</v>
      </c>
      <c r="U520" s="35"/>
      <c r="V520" s="35"/>
      <c r="W520" s="35"/>
      <c r="X520" s="35"/>
      <c r="Y520" s="35"/>
      <c r="Z520" s="35"/>
      <c r="AA520" s="35"/>
      <c r="AB520" s="35"/>
      <c r="AC520" s="35"/>
      <c r="AD520" s="35"/>
      <c r="AE520" s="35"/>
      <c r="AR520" s="202" t="s">
        <v>158</v>
      </c>
      <c r="AT520" s="202" t="s">
        <v>143</v>
      </c>
      <c r="AU520" s="202" t="s">
        <v>84</v>
      </c>
      <c r="AY520" s="17" t="s">
        <v>142</v>
      </c>
      <c r="BE520" s="203">
        <f t="shared" si="164"/>
        <v>0</v>
      </c>
      <c r="BF520" s="203">
        <f t="shared" si="165"/>
        <v>0</v>
      </c>
      <c r="BG520" s="203">
        <f t="shared" si="166"/>
        <v>0</v>
      </c>
      <c r="BH520" s="203">
        <f t="shared" si="167"/>
        <v>0</v>
      </c>
      <c r="BI520" s="203">
        <f t="shared" si="168"/>
        <v>0</v>
      </c>
      <c r="BJ520" s="17" t="s">
        <v>84</v>
      </c>
      <c r="BK520" s="203">
        <f t="shared" si="169"/>
        <v>0</v>
      </c>
      <c r="BL520" s="17" t="s">
        <v>158</v>
      </c>
      <c r="BM520" s="202" t="s">
        <v>1718</v>
      </c>
    </row>
    <row r="521" spans="1:65" s="2" customFormat="1" ht="24" customHeight="1">
      <c r="A521" s="35"/>
      <c r="B521" s="36"/>
      <c r="C521" s="191" t="s">
        <v>1719</v>
      </c>
      <c r="D521" s="191" t="s">
        <v>143</v>
      </c>
      <c r="E521" s="192" t="s">
        <v>1720</v>
      </c>
      <c r="F521" s="193" t="s">
        <v>1721</v>
      </c>
      <c r="G521" s="194" t="s">
        <v>1722</v>
      </c>
      <c r="H521" s="195">
        <v>24</v>
      </c>
      <c r="I521" s="196"/>
      <c r="J521" s="197">
        <f t="shared" si="160"/>
        <v>0</v>
      </c>
      <c r="K521" s="193" t="s">
        <v>147</v>
      </c>
      <c r="L521" s="40"/>
      <c r="M521" s="198" t="s">
        <v>32</v>
      </c>
      <c r="N521" s="199" t="s">
        <v>48</v>
      </c>
      <c r="O521" s="65"/>
      <c r="P521" s="200">
        <f t="shared" si="161"/>
        <v>0</v>
      </c>
      <c r="Q521" s="200">
        <v>0</v>
      </c>
      <c r="R521" s="200">
        <f t="shared" si="162"/>
        <v>0</v>
      </c>
      <c r="S521" s="200">
        <v>0</v>
      </c>
      <c r="T521" s="201">
        <f t="shared" si="163"/>
        <v>0</v>
      </c>
      <c r="U521" s="35"/>
      <c r="V521" s="35"/>
      <c r="W521" s="35"/>
      <c r="X521" s="35"/>
      <c r="Y521" s="35"/>
      <c r="Z521" s="35"/>
      <c r="AA521" s="35"/>
      <c r="AB521" s="35"/>
      <c r="AC521" s="35"/>
      <c r="AD521" s="35"/>
      <c r="AE521" s="35"/>
      <c r="AR521" s="202" t="s">
        <v>158</v>
      </c>
      <c r="AT521" s="202" t="s">
        <v>143</v>
      </c>
      <c r="AU521" s="202" t="s">
        <v>84</v>
      </c>
      <c r="AY521" s="17" t="s">
        <v>142</v>
      </c>
      <c r="BE521" s="203">
        <f t="shared" si="164"/>
        <v>0</v>
      </c>
      <c r="BF521" s="203">
        <f t="shared" si="165"/>
        <v>0</v>
      </c>
      <c r="BG521" s="203">
        <f t="shared" si="166"/>
        <v>0</v>
      </c>
      <c r="BH521" s="203">
        <f t="shared" si="167"/>
        <v>0</v>
      </c>
      <c r="BI521" s="203">
        <f t="shared" si="168"/>
        <v>0</v>
      </c>
      <c r="BJ521" s="17" t="s">
        <v>84</v>
      </c>
      <c r="BK521" s="203">
        <f t="shared" si="169"/>
        <v>0</v>
      </c>
      <c r="BL521" s="17" t="s">
        <v>158</v>
      </c>
      <c r="BM521" s="202" t="s">
        <v>1723</v>
      </c>
    </row>
    <row r="522" spans="1:65" s="2" customFormat="1" ht="24" customHeight="1">
      <c r="A522" s="35"/>
      <c r="B522" s="36"/>
      <c r="C522" s="191" t="s">
        <v>1724</v>
      </c>
      <c r="D522" s="191" t="s">
        <v>143</v>
      </c>
      <c r="E522" s="192" t="s">
        <v>1725</v>
      </c>
      <c r="F522" s="193" t="s">
        <v>1726</v>
      </c>
      <c r="G522" s="194" t="s">
        <v>146</v>
      </c>
      <c r="H522" s="195">
        <v>1</v>
      </c>
      <c r="I522" s="196"/>
      <c r="J522" s="197">
        <f t="shared" si="160"/>
        <v>0</v>
      </c>
      <c r="K522" s="193" t="s">
        <v>147</v>
      </c>
      <c r="L522" s="40"/>
      <c r="M522" s="198" t="s">
        <v>32</v>
      </c>
      <c r="N522" s="199" t="s">
        <v>48</v>
      </c>
      <c r="O522" s="65"/>
      <c r="P522" s="200">
        <f t="shared" si="161"/>
        <v>0</v>
      </c>
      <c r="Q522" s="200">
        <v>0</v>
      </c>
      <c r="R522" s="200">
        <f t="shared" si="162"/>
        <v>0</v>
      </c>
      <c r="S522" s="200">
        <v>0</v>
      </c>
      <c r="T522" s="201">
        <f t="shared" si="163"/>
        <v>0</v>
      </c>
      <c r="U522" s="35"/>
      <c r="V522" s="35"/>
      <c r="W522" s="35"/>
      <c r="X522" s="35"/>
      <c r="Y522" s="35"/>
      <c r="Z522" s="35"/>
      <c r="AA522" s="35"/>
      <c r="AB522" s="35"/>
      <c r="AC522" s="35"/>
      <c r="AD522" s="35"/>
      <c r="AE522" s="35"/>
      <c r="AR522" s="202" t="s">
        <v>205</v>
      </c>
      <c r="AT522" s="202" t="s">
        <v>143</v>
      </c>
      <c r="AU522" s="202" t="s">
        <v>84</v>
      </c>
      <c r="AY522" s="17" t="s">
        <v>142</v>
      </c>
      <c r="BE522" s="203">
        <f t="shared" si="164"/>
        <v>0</v>
      </c>
      <c r="BF522" s="203">
        <f t="shared" si="165"/>
        <v>0</v>
      </c>
      <c r="BG522" s="203">
        <f t="shared" si="166"/>
        <v>0</v>
      </c>
      <c r="BH522" s="203">
        <f t="shared" si="167"/>
        <v>0</v>
      </c>
      <c r="BI522" s="203">
        <f t="shared" si="168"/>
        <v>0</v>
      </c>
      <c r="BJ522" s="17" t="s">
        <v>84</v>
      </c>
      <c r="BK522" s="203">
        <f t="shared" si="169"/>
        <v>0</v>
      </c>
      <c r="BL522" s="17" t="s">
        <v>205</v>
      </c>
      <c r="BM522" s="202" t="s">
        <v>1727</v>
      </c>
    </row>
    <row r="523" spans="1:65" s="2" customFormat="1" ht="24" customHeight="1">
      <c r="A523" s="35"/>
      <c r="B523" s="36"/>
      <c r="C523" s="191" t="s">
        <v>1728</v>
      </c>
      <c r="D523" s="191" t="s">
        <v>143</v>
      </c>
      <c r="E523" s="192" t="s">
        <v>1729</v>
      </c>
      <c r="F523" s="193" t="s">
        <v>1730</v>
      </c>
      <c r="G523" s="194" t="s">
        <v>146</v>
      </c>
      <c r="H523" s="195">
        <v>1</v>
      </c>
      <c r="I523" s="196"/>
      <c r="J523" s="197">
        <f t="shared" si="160"/>
        <v>0</v>
      </c>
      <c r="K523" s="193" t="s">
        <v>147</v>
      </c>
      <c r="L523" s="40"/>
      <c r="M523" s="198" t="s">
        <v>32</v>
      </c>
      <c r="N523" s="199" t="s">
        <v>48</v>
      </c>
      <c r="O523" s="65"/>
      <c r="P523" s="200">
        <f t="shared" si="161"/>
        <v>0</v>
      </c>
      <c r="Q523" s="200">
        <v>0</v>
      </c>
      <c r="R523" s="200">
        <f t="shared" si="162"/>
        <v>0</v>
      </c>
      <c r="S523" s="200">
        <v>0</v>
      </c>
      <c r="T523" s="201">
        <f t="shared" si="163"/>
        <v>0</v>
      </c>
      <c r="U523" s="35"/>
      <c r="V523" s="35"/>
      <c r="W523" s="35"/>
      <c r="X523" s="35"/>
      <c r="Y523" s="35"/>
      <c r="Z523" s="35"/>
      <c r="AA523" s="35"/>
      <c r="AB523" s="35"/>
      <c r="AC523" s="35"/>
      <c r="AD523" s="35"/>
      <c r="AE523" s="35"/>
      <c r="AR523" s="202" t="s">
        <v>158</v>
      </c>
      <c r="AT523" s="202" t="s">
        <v>143</v>
      </c>
      <c r="AU523" s="202" t="s">
        <v>84</v>
      </c>
      <c r="AY523" s="17" t="s">
        <v>142</v>
      </c>
      <c r="BE523" s="203">
        <f t="shared" si="164"/>
        <v>0</v>
      </c>
      <c r="BF523" s="203">
        <f t="shared" si="165"/>
        <v>0</v>
      </c>
      <c r="BG523" s="203">
        <f t="shared" si="166"/>
        <v>0</v>
      </c>
      <c r="BH523" s="203">
        <f t="shared" si="167"/>
        <v>0</v>
      </c>
      <c r="BI523" s="203">
        <f t="shared" si="168"/>
        <v>0</v>
      </c>
      <c r="BJ523" s="17" t="s">
        <v>84</v>
      </c>
      <c r="BK523" s="203">
        <f t="shared" si="169"/>
        <v>0</v>
      </c>
      <c r="BL523" s="17" t="s">
        <v>158</v>
      </c>
      <c r="BM523" s="202" t="s">
        <v>1731</v>
      </c>
    </row>
    <row r="524" spans="1:65" s="2" customFormat="1" ht="24" customHeight="1">
      <c r="A524" s="35"/>
      <c r="B524" s="36"/>
      <c r="C524" s="208" t="s">
        <v>1732</v>
      </c>
      <c r="D524" s="208" t="s">
        <v>214</v>
      </c>
      <c r="E524" s="209" t="s">
        <v>1733</v>
      </c>
      <c r="F524" s="210" t="s">
        <v>1734</v>
      </c>
      <c r="G524" s="211" t="s">
        <v>146</v>
      </c>
      <c r="H524" s="212">
        <v>1</v>
      </c>
      <c r="I524" s="213"/>
      <c r="J524" s="214">
        <f t="shared" si="160"/>
        <v>0</v>
      </c>
      <c r="K524" s="210" t="s">
        <v>147</v>
      </c>
      <c r="L524" s="215"/>
      <c r="M524" s="216" t="s">
        <v>32</v>
      </c>
      <c r="N524" s="217" t="s">
        <v>48</v>
      </c>
      <c r="O524" s="65"/>
      <c r="P524" s="200">
        <f t="shared" si="161"/>
        <v>0</v>
      </c>
      <c r="Q524" s="200">
        <v>0</v>
      </c>
      <c r="R524" s="200">
        <f t="shared" si="162"/>
        <v>0</v>
      </c>
      <c r="S524" s="200">
        <v>0</v>
      </c>
      <c r="T524" s="201">
        <f t="shared" si="163"/>
        <v>0</v>
      </c>
      <c r="U524" s="35"/>
      <c r="V524" s="35"/>
      <c r="W524" s="35"/>
      <c r="X524" s="35"/>
      <c r="Y524" s="35"/>
      <c r="Z524" s="35"/>
      <c r="AA524" s="35"/>
      <c r="AB524" s="35"/>
      <c r="AC524" s="35"/>
      <c r="AD524" s="35"/>
      <c r="AE524" s="35"/>
      <c r="AR524" s="202" t="s">
        <v>217</v>
      </c>
      <c r="AT524" s="202" t="s">
        <v>214</v>
      </c>
      <c r="AU524" s="202" t="s">
        <v>84</v>
      </c>
      <c r="AY524" s="17" t="s">
        <v>142</v>
      </c>
      <c r="BE524" s="203">
        <f t="shared" si="164"/>
        <v>0</v>
      </c>
      <c r="BF524" s="203">
        <f t="shared" si="165"/>
        <v>0</v>
      </c>
      <c r="BG524" s="203">
        <f t="shared" si="166"/>
        <v>0</v>
      </c>
      <c r="BH524" s="203">
        <f t="shared" si="167"/>
        <v>0</v>
      </c>
      <c r="BI524" s="203">
        <f t="shared" si="168"/>
        <v>0</v>
      </c>
      <c r="BJ524" s="17" t="s">
        <v>84</v>
      </c>
      <c r="BK524" s="203">
        <f t="shared" si="169"/>
        <v>0</v>
      </c>
      <c r="BL524" s="17" t="s">
        <v>218</v>
      </c>
      <c r="BM524" s="202" t="s">
        <v>1735</v>
      </c>
    </row>
    <row r="525" spans="1:65" s="2" customFormat="1" ht="24" customHeight="1">
      <c r="A525" s="35"/>
      <c r="B525" s="36"/>
      <c r="C525" s="191" t="s">
        <v>1736</v>
      </c>
      <c r="D525" s="191" t="s">
        <v>143</v>
      </c>
      <c r="E525" s="192" t="s">
        <v>1737</v>
      </c>
      <c r="F525" s="193" t="s">
        <v>1738</v>
      </c>
      <c r="G525" s="194" t="s">
        <v>146</v>
      </c>
      <c r="H525" s="195">
        <v>4</v>
      </c>
      <c r="I525" s="196"/>
      <c r="J525" s="197">
        <f t="shared" si="160"/>
        <v>0</v>
      </c>
      <c r="K525" s="193" t="s">
        <v>147</v>
      </c>
      <c r="L525" s="40"/>
      <c r="M525" s="198" t="s">
        <v>32</v>
      </c>
      <c r="N525" s="199" t="s">
        <v>48</v>
      </c>
      <c r="O525" s="65"/>
      <c r="P525" s="200">
        <f t="shared" si="161"/>
        <v>0</v>
      </c>
      <c r="Q525" s="200">
        <v>0</v>
      </c>
      <c r="R525" s="200">
        <f t="shared" si="162"/>
        <v>0</v>
      </c>
      <c r="S525" s="200">
        <v>0</v>
      </c>
      <c r="T525" s="201">
        <f t="shared" si="163"/>
        <v>0</v>
      </c>
      <c r="U525" s="35"/>
      <c r="V525" s="35"/>
      <c r="W525" s="35"/>
      <c r="X525" s="35"/>
      <c r="Y525" s="35"/>
      <c r="Z525" s="35"/>
      <c r="AA525" s="35"/>
      <c r="AB525" s="35"/>
      <c r="AC525" s="35"/>
      <c r="AD525" s="35"/>
      <c r="AE525" s="35"/>
      <c r="AR525" s="202" t="s">
        <v>205</v>
      </c>
      <c r="AT525" s="202" t="s">
        <v>143</v>
      </c>
      <c r="AU525" s="202" t="s">
        <v>84</v>
      </c>
      <c r="AY525" s="17" t="s">
        <v>142</v>
      </c>
      <c r="BE525" s="203">
        <f t="shared" si="164"/>
        <v>0</v>
      </c>
      <c r="BF525" s="203">
        <f t="shared" si="165"/>
        <v>0</v>
      </c>
      <c r="BG525" s="203">
        <f t="shared" si="166"/>
        <v>0</v>
      </c>
      <c r="BH525" s="203">
        <f t="shared" si="167"/>
        <v>0</v>
      </c>
      <c r="BI525" s="203">
        <f t="shared" si="168"/>
        <v>0</v>
      </c>
      <c r="BJ525" s="17" t="s">
        <v>84</v>
      </c>
      <c r="BK525" s="203">
        <f t="shared" si="169"/>
        <v>0</v>
      </c>
      <c r="BL525" s="17" t="s">
        <v>205</v>
      </c>
      <c r="BM525" s="202" t="s">
        <v>1739</v>
      </c>
    </row>
    <row r="526" spans="1:65" s="2" customFormat="1" ht="36" customHeight="1">
      <c r="A526" s="35"/>
      <c r="B526" s="36"/>
      <c r="C526" s="191" t="s">
        <v>1740</v>
      </c>
      <c r="D526" s="191" t="s">
        <v>143</v>
      </c>
      <c r="E526" s="192" t="s">
        <v>1741</v>
      </c>
      <c r="F526" s="193" t="s">
        <v>1742</v>
      </c>
      <c r="G526" s="194" t="s">
        <v>146</v>
      </c>
      <c r="H526" s="195">
        <v>3</v>
      </c>
      <c r="I526" s="196"/>
      <c r="J526" s="197">
        <f t="shared" si="160"/>
        <v>0</v>
      </c>
      <c r="K526" s="193" t="s">
        <v>147</v>
      </c>
      <c r="L526" s="40"/>
      <c r="M526" s="198" t="s">
        <v>32</v>
      </c>
      <c r="N526" s="199" t="s">
        <v>48</v>
      </c>
      <c r="O526" s="65"/>
      <c r="P526" s="200">
        <f t="shared" si="161"/>
        <v>0</v>
      </c>
      <c r="Q526" s="200">
        <v>0</v>
      </c>
      <c r="R526" s="200">
        <f t="shared" si="162"/>
        <v>0</v>
      </c>
      <c r="S526" s="200">
        <v>0</v>
      </c>
      <c r="T526" s="201">
        <f t="shared" si="163"/>
        <v>0</v>
      </c>
      <c r="U526" s="35"/>
      <c r="V526" s="35"/>
      <c r="W526" s="35"/>
      <c r="X526" s="35"/>
      <c r="Y526" s="35"/>
      <c r="Z526" s="35"/>
      <c r="AA526" s="35"/>
      <c r="AB526" s="35"/>
      <c r="AC526" s="35"/>
      <c r="AD526" s="35"/>
      <c r="AE526" s="35"/>
      <c r="AR526" s="202" t="s">
        <v>158</v>
      </c>
      <c r="AT526" s="202" t="s">
        <v>143</v>
      </c>
      <c r="AU526" s="202" t="s">
        <v>84</v>
      </c>
      <c r="AY526" s="17" t="s">
        <v>142</v>
      </c>
      <c r="BE526" s="203">
        <f t="shared" si="164"/>
        <v>0</v>
      </c>
      <c r="BF526" s="203">
        <f t="shared" si="165"/>
        <v>0</v>
      </c>
      <c r="BG526" s="203">
        <f t="shared" si="166"/>
        <v>0</v>
      </c>
      <c r="BH526" s="203">
        <f t="shared" si="167"/>
        <v>0</v>
      </c>
      <c r="BI526" s="203">
        <f t="shared" si="168"/>
        <v>0</v>
      </c>
      <c r="BJ526" s="17" t="s">
        <v>84</v>
      </c>
      <c r="BK526" s="203">
        <f t="shared" si="169"/>
        <v>0</v>
      </c>
      <c r="BL526" s="17" t="s">
        <v>158</v>
      </c>
      <c r="BM526" s="202" t="s">
        <v>1743</v>
      </c>
    </row>
    <row r="527" spans="1:65" s="2" customFormat="1" ht="24" customHeight="1">
      <c r="A527" s="35"/>
      <c r="B527" s="36"/>
      <c r="C527" s="191" t="s">
        <v>1744</v>
      </c>
      <c r="D527" s="191" t="s">
        <v>143</v>
      </c>
      <c r="E527" s="192" t="s">
        <v>1745</v>
      </c>
      <c r="F527" s="193" t="s">
        <v>1746</v>
      </c>
      <c r="G527" s="194" t="s">
        <v>146</v>
      </c>
      <c r="H527" s="195">
        <v>6</v>
      </c>
      <c r="I527" s="196"/>
      <c r="J527" s="197">
        <f t="shared" si="160"/>
        <v>0</v>
      </c>
      <c r="K527" s="193" t="s">
        <v>147</v>
      </c>
      <c r="L527" s="40"/>
      <c r="M527" s="198" t="s">
        <v>32</v>
      </c>
      <c r="N527" s="199" t="s">
        <v>48</v>
      </c>
      <c r="O527" s="65"/>
      <c r="P527" s="200">
        <f t="shared" si="161"/>
        <v>0</v>
      </c>
      <c r="Q527" s="200">
        <v>0</v>
      </c>
      <c r="R527" s="200">
        <f t="shared" si="162"/>
        <v>0</v>
      </c>
      <c r="S527" s="200">
        <v>0</v>
      </c>
      <c r="T527" s="201">
        <f t="shared" si="163"/>
        <v>0</v>
      </c>
      <c r="U527" s="35"/>
      <c r="V527" s="35"/>
      <c r="W527" s="35"/>
      <c r="X527" s="35"/>
      <c r="Y527" s="35"/>
      <c r="Z527" s="35"/>
      <c r="AA527" s="35"/>
      <c r="AB527" s="35"/>
      <c r="AC527" s="35"/>
      <c r="AD527" s="35"/>
      <c r="AE527" s="35"/>
      <c r="AR527" s="202" t="s">
        <v>158</v>
      </c>
      <c r="AT527" s="202" t="s">
        <v>143</v>
      </c>
      <c r="AU527" s="202" t="s">
        <v>84</v>
      </c>
      <c r="AY527" s="17" t="s">
        <v>142</v>
      </c>
      <c r="BE527" s="203">
        <f t="shared" si="164"/>
        <v>0</v>
      </c>
      <c r="BF527" s="203">
        <f t="shared" si="165"/>
        <v>0</v>
      </c>
      <c r="BG527" s="203">
        <f t="shared" si="166"/>
        <v>0</v>
      </c>
      <c r="BH527" s="203">
        <f t="shared" si="167"/>
        <v>0</v>
      </c>
      <c r="BI527" s="203">
        <f t="shared" si="168"/>
        <v>0</v>
      </c>
      <c r="BJ527" s="17" t="s">
        <v>84</v>
      </c>
      <c r="BK527" s="203">
        <f t="shared" si="169"/>
        <v>0</v>
      </c>
      <c r="BL527" s="17" t="s">
        <v>158</v>
      </c>
      <c r="BM527" s="202" t="s">
        <v>1747</v>
      </c>
    </row>
    <row r="528" spans="1:65" s="2" customFormat="1" ht="24" customHeight="1">
      <c r="A528" s="35"/>
      <c r="B528" s="36"/>
      <c r="C528" s="208" t="s">
        <v>1748</v>
      </c>
      <c r="D528" s="208" t="s">
        <v>214</v>
      </c>
      <c r="E528" s="209" t="s">
        <v>1749</v>
      </c>
      <c r="F528" s="210" t="s">
        <v>1750</v>
      </c>
      <c r="G528" s="211" t="s">
        <v>146</v>
      </c>
      <c r="H528" s="212">
        <v>1</v>
      </c>
      <c r="I528" s="213"/>
      <c r="J528" s="214">
        <f t="shared" si="160"/>
        <v>0</v>
      </c>
      <c r="K528" s="210" t="s">
        <v>147</v>
      </c>
      <c r="L528" s="215"/>
      <c r="M528" s="216" t="s">
        <v>32</v>
      </c>
      <c r="N528" s="217" t="s">
        <v>48</v>
      </c>
      <c r="O528" s="65"/>
      <c r="P528" s="200">
        <f t="shared" si="161"/>
        <v>0</v>
      </c>
      <c r="Q528" s="200">
        <v>0</v>
      </c>
      <c r="R528" s="200">
        <f t="shared" si="162"/>
        <v>0</v>
      </c>
      <c r="S528" s="200">
        <v>0</v>
      </c>
      <c r="T528" s="201">
        <f t="shared" si="163"/>
        <v>0</v>
      </c>
      <c r="U528" s="35"/>
      <c r="V528" s="35"/>
      <c r="W528" s="35"/>
      <c r="X528" s="35"/>
      <c r="Y528" s="35"/>
      <c r="Z528" s="35"/>
      <c r="AA528" s="35"/>
      <c r="AB528" s="35"/>
      <c r="AC528" s="35"/>
      <c r="AD528" s="35"/>
      <c r="AE528" s="35"/>
      <c r="AR528" s="202" t="s">
        <v>217</v>
      </c>
      <c r="AT528" s="202" t="s">
        <v>214</v>
      </c>
      <c r="AU528" s="202" t="s">
        <v>84</v>
      </c>
      <c r="AY528" s="17" t="s">
        <v>142</v>
      </c>
      <c r="BE528" s="203">
        <f t="shared" si="164"/>
        <v>0</v>
      </c>
      <c r="BF528" s="203">
        <f t="shared" si="165"/>
        <v>0</v>
      </c>
      <c r="BG528" s="203">
        <f t="shared" si="166"/>
        <v>0</v>
      </c>
      <c r="BH528" s="203">
        <f t="shared" si="167"/>
        <v>0</v>
      </c>
      <c r="BI528" s="203">
        <f t="shared" si="168"/>
        <v>0</v>
      </c>
      <c r="BJ528" s="17" t="s">
        <v>84</v>
      </c>
      <c r="BK528" s="203">
        <f t="shared" si="169"/>
        <v>0</v>
      </c>
      <c r="BL528" s="17" t="s">
        <v>218</v>
      </c>
      <c r="BM528" s="202" t="s">
        <v>1751</v>
      </c>
    </row>
    <row r="529" spans="1:65" s="2" customFormat="1" ht="24" customHeight="1">
      <c r="A529" s="35"/>
      <c r="B529" s="36"/>
      <c r="C529" s="208" t="s">
        <v>1752</v>
      </c>
      <c r="D529" s="208" t="s">
        <v>214</v>
      </c>
      <c r="E529" s="209" t="s">
        <v>1753</v>
      </c>
      <c r="F529" s="210" t="s">
        <v>1754</v>
      </c>
      <c r="G529" s="211" t="s">
        <v>146</v>
      </c>
      <c r="H529" s="212">
        <v>2</v>
      </c>
      <c r="I529" s="213"/>
      <c r="J529" s="214">
        <f t="shared" ref="J529:J592" si="170">ROUND(I529*H529,2)</f>
        <v>0</v>
      </c>
      <c r="K529" s="210" t="s">
        <v>147</v>
      </c>
      <c r="L529" s="215"/>
      <c r="M529" s="216" t="s">
        <v>32</v>
      </c>
      <c r="N529" s="217" t="s">
        <v>48</v>
      </c>
      <c r="O529" s="65"/>
      <c r="P529" s="200">
        <f t="shared" ref="P529:P592" si="171">O529*H529</f>
        <v>0</v>
      </c>
      <c r="Q529" s="200">
        <v>0</v>
      </c>
      <c r="R529" s="200">
        <f t="shared" ref="R529:R592" si="172">Q529*H529</f>
        <v>0</v>
      </c>
      <c r="S529" s="200">
        <v>0</v>
      </c>
      <c r="T529" s="201">
        <f t="shared" ref="T529:T592" si="173">S529*H529</f>
        <v>0</v>
      </c>
      <c r="U529" s="35"/>
      <c r="V529" s="35"/>
      <c r="W529" s="35"/>
      <c r="X529" s="35"/>
      <c r="Y529" s="35"/>
      <c r="Z529" s="35"/>
      <c r="AA529" s="35"/>
      <c r="AB529" s="35"/>
      <c r="AC529" s="35"/>
      <c r="AD529" s="35"/>
      <c r="AE529" s="35"/>
      <c r="AR529" s="202" t="s">
        <v>217</v>
      </c>
      <c r="AT529" s="202" t="s">
        <v>214</v>
      </c>
      <c r="AU529" s="202" t="s">
        <v>84</v>
      </c>
      <c r="AY529" s="17" t="s">
        <v>142</v>
      </c>
      <c r="BE529" s="203">
        <f t="shared" ref="BE529:BE592" si="174">IF(N529="základní",J529,0)</f>
        <v>0</v>
      </c>
      <c r="BF529" s="203">
        <f t="shared" ref="BF529:BF592" si="175">IF(N529="snížená",J529,0)</f>
        <v>0</v>
      </c>
      <c r="BG529" s="203">
        <f t="shared" ref="BG529:BG592" si="176">IF(N529="zákl. přenesená",J529,0)</f>
        <v>0</v>
      </c>
      <c r="BH529" s="203">
        <f t="shared" ref="BH529:BH592" si="177">IF(N529="sníž. přenesená",J529,0)</f>
        <v>0</v>
      </c>
      <c r="BI529" s="203">
        <f t="shared" ref="BI529:BI592" si="178">IF(N529="nulová",J529,0)</f>
        <v>0</v>
      </c>
      <c r="BJ529" s="17" t="s">
        <v>84</v>
      </c>
      <c r="BK529" s="203">
        <f t="shared" ref="BK529:BK592" si="179">ROUND(I529*H529,2)</f>
        <v>0</v>
      </c>
      <c r="BL529" s="17" t="s">
        <v>218</v>
      </c>
      <c r="BM529" s="202" t="s">
        <v>1755</v>
      </c>
    </row>
    <row r="530" spans="1:65" s="2" customFormat="1" ht="24" customHeight="1">
      <c r="A530" s="35"/>
      <c r="B530" s="36"/>
      <c r="C530" s="208" t="s">
        <v>1756</v>
      </c>
      <c r="D530" s="208" t="s">
        <v>214</v>
      </c>
      <c r="E530" s="209" t="s">
        <v>1757</v>
      </c>
      <c r="F530" s="210" t="s">
        <v>1758</v>
      </c>
      <c r="G530" s="211" t="s">
        <v>146</v>
      </c>
      <c r="H530" s="212">
        <v>3</v>
      </c>
      <c r="I530" s="213"/>
      <c r="J530" s="214">
        <f t="shared" si="170"/>
        <v>0</v>
      </c>
      <c r="K530" s="210" t="s">
        <v>147</v>
      </c>
      <c r="L530" s="215"/>
      <c r="M530" s="216" t="s">
        <v>32</v>
      </c>
      <c r="N530" s="217" t="s">
        <v>48</v>
      </c>
      <c r="O530" s="65"/>
      <c r="P530" s="200">
        <f t="shared" si="171"/>
        <v>0</v>
      </c>
      <c r="Q530" s="200">
        <v>0</v>
      </c>
      <c r="R530" s="200">
        <f t="shared" si="172"/>
        <v>0</v>
      </c>
      <c r="S530" s="200">
        <v>0</v>
      </c>
      <c r="T530" s="201">
        <f t="shared" si="173"/>
        <v>0</v>
      </c>
      <c r="U530" s="35"/>
      <c r="V530" s="35"/>
      <c r="W530" s="35"/>
      <c r="X530" s="35"/>
      <c r="Y530" s="35"/>
      <c r="Z530" s="35"/>
      <c r="AA530" s="35"/>
      <c r="AB530" s="35"/>
      <c r="AC530" s="35"/>
      <c r="AD530" s="35"/>
      <c r="AE530" s="35"/>
      <c r="AR530" s="202" t="s">
        <v>217</v>
      </c>
      <c r="AT530" s="202" t="s">
        <v>214</v>
      </c>
      <c r="AU530" s="202" t="s">
        <v>84</v>
      </c>
      <c r="AY530" s="17" t="s">
        <v>142</v>
      </c>
      <c r="BE530" s="203">
        <f t="shared" si="174"/>
        <v>0</v>
      </c>
      <c r="BF530" s="203">
        <f t="shared" si="175"/>
        <v>0</v>
      </c>
      <c r="BG530" s="203">
        <f t="shared" si="176"/>
        <v>0</v>
      </c>
      <c r="BH530" s="203">
        <f t="shared" si="177"/>
        <v>0</v>
      </c>
      <c r="BI530" s="203">
        <f t="shared" si="178"/>
        <v>0</v>
      </c>
      <c r="BJ530" s="17" t="s">
        <v>84</v>
      </c>
      <c r="BK530" s="203">
        <f t="shared" si="179"/>
        <v>0</v>
      </c>
      <c r="BL530" s="17" t="s">
        <v>218</v>
      </c>
      <c r="BM530" s="202" t="s">
        <v>1759</v>
      </c>
    </row>
    <row r="531" spans="1:65" s="2" customFormat="1" ht="24" customHeight="1">
      <c r="A531" s="35"/>
      <c r="B531" s="36"/>
      <c r="C531" s="208" t="s">
        <v>1760</v>
      </c>
      <c r="D531" s="208" t="s">
        <v>214</v>
      </c>
      <c r="E531" s="209" t="s">
        <v>1761</v>
      </c>
      <c r="F531" s="210" t="s">
        <v>1762</v>
      </c>
      <c r="G531" s="211" t="s">
        <v>146</v>
      </c>
      <c r="H531" s="212">
        <v>3</v>
      </c>
      <c r="I531" s="213"/>
      <c r="J531" s="214">
        <f t="shared" si="170"/>
        <v>0</v>
      </c>
      <c r="K531" s="210" t="s">
        <v>147</v>
      </c>
      <c r="L531" s="215"/>
      <c r="M531" s="216" t="s">
        <v>32</v>
      </c>
      <c r="N531" s="217" t="s">
        <v>48</v>
      </c>
      <c r="O531" s="65"/>
      <c r="P531" s="200">
        <f t="shared" si="171"/>
        <v>0</v>
      </c>
      <c r="Q531" s="200">
        <v>0</v>
      </c>
      <c r="R531" s="200">
        <f t="shared" si="172"/>
        <v>0</v>
      </c>
      <c r="S531" s="200">
        <v>0</v>
      </c>
      <c r="T531" s="201">
        <f t="shared" si="173"/>
        <v>0</v>
      </c>
      <c r="U531" s="35"/>
      <c r="V531" s="35"/>
      <c r="W531" s="35"/>
      <c r="X531" s="35"/>
      <c r="Y531" s="35"/>
      <c r="Z531" s="35"/>
      <c r="AA531" s="35"/>
      <c r="AB531" s="35"/>
      <c r="AC531" s="35"/>
      <c r="AD531" s="35"/>
      <c r="AE531" s="35"/>
      <c r="AR531" s="202" t="s">
        <v>217</v>
      </c>
      <c r="AT531" s="202" t="s">
        <v>214</v>
      </c>
      <c r="AU531" s="202" t="s">
        <v>84</v>
      </c>
      <c r="AY531" s="17" t="s">
        <v>142</v>
      </c>
      <c r="BE531" s="203">
        <f t="shared" si="174"/>
        <v>0</v>
      </c>
      <c r="BF531" s="203">
        <f t="shared" si="175"/>
        <v>0</v>
      </c>
      <c r="BG531" s="203">
        <f t="shared" si="176"/>
        <v>0</v>
      </c>
      <c r="BH531" s="203">
        <f t="shared" si="177"/>
        <v>0</v>
      </c>
      <c r="BI531" s="203">
        <f t="shared" si="178"/>
        <v>0</v>
      </c>
      <c r="BJ531" s="17" t="s">
        <v>84</v>
      </c>
      <c r="BK531" s="203">
        <f t="shared" si="179"/>
        <v>0</v>
      </c>
      <c r="BL531" s="17" t="s">
        <v>218</v>
      </c>
      <c r="BM531" s="202" t="s">
        <v>1763</v>
      </c>
    </row>
    <row r="532" spans="1:65" s="2" customFormat="1" ht="24" customHeight="1">
      <c r="A532" s="35"/>
      <c r="B532" s="36"/>
      <c r="C532" s="208" t="s">
        <v>1764</v>
      </c>
      <c r="D532" s="208" t="s">
        <v>214</v>
      </c>
      <c r="E532" s="209" t="s">
        <v>1765</v>
      </c>
      <c r="F532" s="210" t="s">
        <v>1766</v>
      </c>
      <c r="G532" s="211" t="s">
        <v>146</v>
      </c>
      <c r="H532" s="212">
        <v>4</v>
      </c>
      <c r="I532" s="213"/>
      <c r="J532" s="214">
        <f t="shared" si="170"/>
        <v>0</v>
      </c>
      <c r="K532" s="210" t="s">
        <v>147</v>
      </c>
      <c r="L532" s="215"/>
      <c r="M532" s="216" t="s">
        <v>32</v>
      </c>
      <c r="N532" s="217" t="s">
        <v>48</v>
      </c>
      <c r="O532" s="65"/>
      <c r="P532" s="200">
        <f t="shared" si="171"/>
        <v>0</v>
      </c>
      <c r="Q532" s="200">
        <v>0</v>
      </c>
      <c r="R532" s="200">
        <f t="shared" si="172"/>
        <v>0</v>
      </c>
      <c r="S532" s="200">
        <v>0</v>
      </c>
      <c r="T532" s="201">
        <f t="shared" si="173"/>
        <v>0</v>
      </c>
      <c r="U532" s="35"/>
      <c r="V532" s="35"/>
      <c r="W532" s="35"/>
      <c r="X532" s="35"/>
      <c r="Y532" s="35"/>
      <c r="Z532" s="35"/>
      <c r="AA532" s="35"/>
      <c r="AB532" s="35"/>
      <c r="AC532" s="35"/>
      <c r="AD532" s="35"/>
      <c r="AE532" s="35"/>
      <c r="AR532" s="202" t="s">
        <v>217</v>
      </c>
      <c r="AT532" s="202" t="s">
        <v>214</v>
      </c>
      <c r="AU532" s="202" t="s">
        <v>84</v>
      </c>
      <c r="AY532" s="17" t="s">
        <v>142</v>
      </c>
      <c r="BE532" s="203">
        <f t="shared" si="174"/>
        <v>0</v>
      </c>
      <c r="BF532" s="203">
        <f t="shared" si="175"/>
        <v>0</v>
      </c>
      <c r="BG532" s="203">
        <f t="shared" si="176"/>
        <v>0</v>
      </c>
      <c r="BH532" s="203">
        <f t="shared" si="177"/>
        <v>0</v>
      </c>
      <c r="BI532" s="203">
        <f t="shared" si="178"/>
        <v>0</v>
      </c>
      <c r="BJ532" s="17" t="s">
        <v>84</v>
      </c>
      <c r="BK532" s="203">
        <f t="shared" si="179"/>
        <v>0</v>
      </c>
      <c r="BL532" s="17" t="s">
        <v>218</v>
      </c>
      <c r="BM532" s="202" t="s">
        <v>1767</v>
      </c>
    </row>
    <row r="533" spans="1:65" s="2" customFormat="1" ht="24" customHeight="1">
      <c r="A533" s="35"/>
      <c r="B533" s="36"/>
      <c r="C533" s="208" t="s">
        <v>1768</v>
      </c>
      <c r="D533" s="208" t="s">
        <v>214</v>
      </c>
      <c r="E533" s="209" t="s">
        <v>1769</v>
      </c>
      <c r="F533" s="210" t="s">
        <v>1770</v>
      </c>
      <c r="G533" s="211" t="s">
        <v>275</v>
      </c>
      <c r="H533" s="212">
        <v>250</v>
      </c>
      <c r="I533" s="213"/>
      <c r="J533" s="214">
        <f t="shared" si="170"/>
        <v>0</v>
      </c>
      <c r="K533" s="210" t="s">
        <v>147</v>
      </c>
      <c r="L533" s="215"/>
      <c r="M533" s="216" t="s">
        <v>32</v>
      </c>
      <c r="N533" s="217" t="s">
        <v>48</v>
      </c>
      <c r="O533" s="65"/>
      <c r="P533" s="200">
        <f t="shared" si="171"/>
        <v>0</v>
      </c>
      <c r="Q533" s="200">
        <v>0</v>
      </c>
      <c r="R533" s="200">
        <f t="shared" si="172"/>
        <v>0</v>
      </c>
      <c r="S533" s="200">
        <v>0</v>
      </c>
      <c r="T533" s="201">
        <f t="shared" si="173"/>
        <v>0</v>
      </c>
      <c r="U533" s="35"/>
      <c r="V533" s="35"/>
      <c r="W533" s="35"/>
      <c r="X533" s="35"/>
      <c r="Y533" s="35"/>
      <c r="Z533" s="35"/>
      <c r="AA533" s="35"/>
      <c r="AB533" s="35"/>
      <c r="AC533" s="35"/>
      <c r="AD533" s="35"/>
      <c r="AE533" s="35"/>
      <c r="AR533" s="202" t="s">
        <v>217</v>
      </c>
      <c r="AT533" s="202" t="s">
        <v>214</v>
      </c>
      <c r="AU533" s="202" t="s">
        <v>84</v>
      </c>
      <c r="AY533" s="17" t="s">
        <v>142</v>
      </c>
      <c r="BE533" s="203">
        <f t="shared" si="174"/>
        <v>0</v>
      </c>
      <c r="BF533" s="203">
        <f t="shared" si="175"/>
        <v>0</v>
      </c>
      <c r="BG533" s="203">
        <f t="shared" si="176"/>
        <v>0</v>
      </c>
      <c r="BH533" s="203">
        <f t="shared" si="177"/>
        <v>0</v>
      </c>
      <c r="BI533" s="203">
        <f t="shared" si="178"/>
        <v>0</v>
      </c>
      <c r="BJ533" s="17" t="s">
        <v>84</v>
      </c>
      <c r="BK533" s="203">
        <f t="shared" si="179"/>
        <v>0</v>
      </c>
      <c r="BL533" s="17" t="s">
        <v>218</v>
      </c>
      <c r="BM533" s="202" t="s">
        <v>1771</v>
      </c>
    </row>
    <row r="534" spans="1:65" s="2" customFormat="1" ht="24" customHeight="1">
      <c r="A534" s="35"/>
      <c r="B534" s="36"/>
      <c r="C534" s="208" t="s">
        <v>1772</v>
      </c>
      <c r="D534" s="208" t="s">
        <v>214</v>
      </c>
      <c r="E534" s="209" t="s">
        <v>1773</v>
      </c>
      <c r="F534" s="210" t="s">
        <v>1774</v>
      </c>
      <c r="G534" s="211" t="s">
        <v>146</v>
      </c>
      <c r="H534" s="212">
        <v>4</v>
      </c>
      <c r="I534" s="213"/>
      <c r="J534" s="214">
        <f t="shared" si="170"/>
        <v>0</v>
      </c>
      <c r="K534" s="210" t="s">
        <v>147</v>
      </c>
      <c r="L534" s="215"/>
      <c r="M534" s="216" t="s">
        <v>32</v>
      </c>
      <c r="N534" s="217" t="s">
        <v>48</v>
      </c>
      <c r="O534" s="65"/>
      <c r="P534" s="200">
        <f t="shared" si="171"/>
        <v>0</v>
      </c>
      <c r="Q534" s="200">
        <v>0</v>
      </c>
      <c r="R534" s="200">
        <f t="shared" si="172"/>
        <v>0</v>
      </c>
      <c r="S534" s="200">
        <v>0</v>
      </c>
      <c r="T534" s="201">
        <f t="shared" si="173"/>
        <v>0</v>
      </c>
      <c r="U534" s="35"/>
      <c r="V534" s="35"/>
      <c r="W534" s="35"/>
      <c r="X534" s="35"/>
      <c r="Y534" s="35"/>
      <c r="Z534" s="35"/>
      <c r="AA534" s="35"/>
      <c r="AB534" s="35"/>
      <c r="AC534" s="35"/>
      <c r="AD534" s="35"/>
      <c r="AE534" s="35"/>
      <c r="AR534" s="202" t="s">
        <v>217</v>
      </c>
      <c r="AT534" s="202" t="s">
        <v>214</v>
      </c>
      <c r="AU534" s="202" t="s">
        <v>84</v>
      </c>
      <c r="AY534" s="17" t="s">
        <v>142</v>
      </c>
      <c r="BE534" s="203">
        <f t="shared" si="174"/>
        <v>0</v>
      </c>
      <c r="BF534" s="203">
        <f t="shared" si="175"/>
        <v>0</v>
      </c>
      <c r="BG534" s="203">
        <f t="shared" si="176"/>
        <v>0</v>
      </c>
      <c r="BH534" s="203">
        <f t="shared" si="177"/>
        <v>0</v>
      </c>
      <c r="BI534" s="203">
        <f t="shared" si="178"/>
        <v>0</v>
      </c>
      <c r="BJ534" s="17" t="s">
        <v>84</v>
      </c>
      <c r="BK534" s="203">
        <f t="shared" si="179"/>
        <v>0</v>
      </c>
      <c r="BL534" s="17" t="s">
        <v>218</v>
      </c>
      <c r="BM534" s="202" t="s">
        <v>1775</v>
      </c>
    </row>
    <row r="535" spans="1:65" s="2" customFormat="1" ht="24" customHeight="1">
      <c r="A535" s="35"/>
      <c r="B535" s="36"/>
      <c r="C535" s="191" t="s">
        <v>1776</v>
      </c>
      <c r="D535" s="191" t="s">
        <v>143</v>
      </c>
      <c r="E535" s="192" t="s">
        <v>1777</v>
      </c>
      <c r="F535" s="193" t="s">
        <v>1778</v>
      </c>
      <c r="G535" s="194" t="s">
        <v>146</v>
      </c>
      <c r="H535" s="195">
        <v>75</v>
      </c>
      <c r="I535" s="196"/>
      <c r="J535" s="197">
        <f t="shared" si="170"/>
        <v>0</v>
      </c>
      <c r="K535" s="193" t="s">
        <v>147</v>
      </c>
      <c r="L535" s="40"/>
      <c r="M535" s="198" t="s">
        <v>32</v>
      </c>
      <c r="N535" s="199" t="s">
        <v>48</v>
      </c>
      <c r="O535" s="65"/>
      <c r="P535" s="200">
        <f t="shared" si="171"/>
        <v>0</v>
      </c>
      <c r="Q535" s="200">
        <v>0</v>
      </c>
      <c r="R535" s="200">
        <f t="shared" si="172"/>
        <v>0</v>
      </c>
      <c r="S535" s="200">
        <v>0</v>
      </c>
      <c r="T535" s="201">
        <f t="shared" si="173"/>
        <v>0</v>
      </c>
      <c r="U535" s="35"/>
      <c r="V535" s="35"/>
      <c r="W535" s="35"/>
      <c r="X535" s="35"/>
      <c r="Y535" s="35"/>
      <c r="Z535" s="35"/>
      <c r="AA535" s="35"/>
      <c r="AB535" s="35"/>
      <c r="AC535" s="35"/>
      <c r="AD535" s="35"/>
      <c r="AE535" s="35"/>
      <c r="AR535" s="202" t="s">
        <v>158</v>
      </c>
      <c r="AT535" s="202" t="s">
        <v>143</v>
      </c>
      <c r="AU535" s="202" t="s">
        <v>84</v>
      </c>
      <c r="AY535" s="17" t="s">
        <v>142</v>
      </c>
      <c r="BE535" s="203">
        <f t="shared" si="174"/>
        <v>0</v>
      </c>
      <c r="BF535" s="203">
        <f t="shared" si="175"/>
        <v>0</v>
      </c>
      <c r="BG535" s="203">
        <f t="shared" si="176"/>
        <v>0</v>
      </c>
      <c r="BH535" s="203">
        <f t="shared" si="177"/>
        <v>0</v>
      </c>
      <c r="BI535" s="203">
        <f t="shared" si="178"/>
        <v>0</v>
      </c>
      <c r="BJ535" s="17" t="s">
        <v>84</v>
      </c>
      <c r="BK535" s="203">
        <f t="shared" si="179"/>
        <v>0</v>
      </c>
      <c r="BL535" s="17" t="s">
        <v>158</v>
      </c>
      <c r="BM535" s="202" t="s">
        <v>1779</v>
      </c>
    </row>
    <row r="536" spans="1:65" s="2" customFormat="1" ht="36" customHeight="1">
      <c r="A536" s="35"/>
      <c r="B536" s="36"/>
      <c r="C536" s="208" t="s">
        <v>1780</v>
      </c>
      <c r="D536" s="208" t="s">
        <v>214</v>
      </c>
      <c r="E536" s="209" t="s">
        <v>1781</v>
      </c>
      <c r="F536" s="210" t="s">
        <v>1782</v>
      </c>
      <c r="G536" s="211" t="s">
        <v>146</v>
      </c>
      <c r="H536" s="212">
        <v>8</v>
      </c>
      <c r="I536" s="213"/>
      <c r="J536" s="214">
        <f t="shared" si="170"/>
        <v>0</v>
      </c>
      <c r="K536" s="210" t="s">
        <v>147</v>
      </c>
      <c r="L536" s="215"/>
      <c r="M536" s="216" t="s">
        <v>32</v>
      </c>
      <c r="N536" s="217" t="s">
        <v>48</v>
      </c>
      <c r="O536" s="65"/>
      <c r="P536" s="200">
        <f t="shared" si="171"/>
        <v>0</v>
      </c>
      <c r="Q536" s="200">
        <v>0</v>
      </c>
      <c r="R536" s="200">
        <f t="shared" si="172"/>
        <v>0</v>
      </c>
      <c r="S536" s="200">
        <v>0</v>
      </c>
      <c r="T536" s="201">
        <f t="shared" si="173"/>
        <v>0</v>
      </c>
      <c r="U536" s="35"/>
      <c r="V536" s="35"/>
      <c r="W536" s="35"/>
      <c r="X536" s="35"/>
      <c r="Y536" s="35"/>
      <c r="Z536" s="35"/>
      <c r="AA536" s="35"/>
      <c r="AB536" s="35"/>
      <c r="AC536" s="35"/>
      <c r="AD536" s="35"/>
      <c r="AE536" s="35"/>
      <c r="AR536" s="202" t="s">
        <v>230</v>
      </c>
      <c r="AT536" s="202" t="s">
        <v>214</v>
      </c>
      <c r="AU536" s="202" t="s">
        <v>84</v>
      </c>
      <c r="AY536" s="17" t="s">
        <v>142</v>
      </c>
      <c r="BE536" s="203">
        <f t="shared" si="174"/>
        <v>0</v>
      </c>
      <c r="BF536" s="203">
        <f t="shared" si="175"/>
        <v>0</v>
      </c>
      <c r="BG536" s="203">
        <f t="shared" si="176"/>
        <v>0</v>
      </c>
      <c r="BH536" s="203">
        <f t="shared" si="177"/>
        <v>0</v>
      </c>
      <c r="BI536" s="203">
        <f t="shared" si="178"/>
        <v>0</v>
      </c>
      <c r="BJ536" s="17" t="s">
        <v>84</v>
      </c>
      <c r="BK536" s="203">
        <f t="shared" si="179"/>
        <v>0</v>
      </c>
      <c r="BL536" s="17" t="s">
        <v>230</v>
      </c>
      <c r="BM536" s="202" t="s">
        <v>1783</v>
      </c>
    </row>
    <row r="537" spans="1:65" s="2" customFormat="1" ht="24" customHeight="1">
      <c r="A537" s="35"/>
      <c r="B537" s="36"/>
      <c r="C537" s="191" t="s">
        <v>1784</v>
      </c>
      <c r="D537" s="191" t="s">
        <v>143</v>
      </c>
      <c r="E537" s="192" t="s">
        <v>1785</v>
      </c>
      <c r="F537" s="193" t="s">
        <v>1786</v>
      </c>
      <c r="G537" s="194" t="s">
        <v>146</v>
      </c>
      <c r="H537" s="195">
        <v>18</v>
      </c>
      <c r="I537" s="196"/>
      <c r="J537" s="197">
        <f t="shared" si="170"/>
        <v>0</v>
      </c>
      <c r="K537" s="193" t="s">
        <v>147</v>
      </c>
      <c r="L537" s="40"/>
      <c r="M537" s="198" t="s">
        <v>32</v>
      </c>
      <c r="N537" s="199" t="s">
        <v>48</v>
      </c>
      <c r="O537" s="65"/>
      <c r="P537" s="200">
        <f t="shared" si="171"/>
        <v>0</v>
      </c>
      <c r="Q537" s="200">
        <v>0</v>
      </c>
      <c r="R537" s="200">
        <f t="shared" si="172"/>
        <v>0</v>
      </c>
      <c r="S537" s="200">
        <v>0</v>
      </c>
      <c r="T537" s="201">
        <f t="shared" si="173"/>
        <v>0</v>
      </c>
      <c r="U537" s="35"/>
      <c r="V537" s="35"/>
      <c r="W537" s="35"/>
      <c r="X537" s="35"/>
      <c r="Y537" s="35"/>
      <c r="Z537" s="35"/>
      <c r="AA537" s="35"/>
      <c r="AB537" s="35"/>
      <c r="AC537" s="35"/>
      <c r="AD537" s="35"/>
      <c r="AE537" s="35"/>
      <c r="AR537" s="202" t="s">
        <v>84</v>
      </c>
      <c r="AT537" s="202" t="s">
        <v>143</v>
      </c>
      <c r="AU537" s="202" t="s">
        <v>84</v>
      </c>
      <c r="AY537" s="17" t="s">
        <v>142</v>
      </c>
      <c r="BE537" s="203">
        <f t="shared" si="174"/>
        <v>0</v>
      </c>
      <c r="BF537" s="203">
        <f t="shared" si="175"/>
        <v>0</v>
      </c>
      <c r="BG537" s="203">
        <f t="shared" si="176"/>
        <v>0</v>
      </c>
      <c r="BH537" s="203">
        <f t="shared" si="177"/>
        <v>0</v>
      </c>
      <c r="BI537" s="203">
        <f t="shared" si="178"/>
        <v>0</v>
      </c>
      <c r="BJ537" s="17" t="s">
        <v>84</v>
      </c>
      <c r="BK537" s="203">
        <f t="shared" si="179"/>
        <v>0</v>
      </c>
      <c r="BL537" s="17" t="s">
        <v>84</v>
      </c>
      <c r="BM537" s="202" t="s">
        <v>1787</v>
      </c>
    </row>
    <row r="538" spans="1:65" s="2" customFormat="1" ht="24" customHeight="1">
      <c r="A538" s="35"/>
      <c r="B538" s="36"/>
      <c r="C538" s="191" t="s">
        <v>1788</v>
      </c>
      <c r="D538" s="191" t="s">
        <v>143</v>
      </c>
      <c r="E538" s="192" t="s">
        <v>1789</v>
      </c>
      <c r="F538" s="193" t="s">
        <v>1790</v>
      </c>
      <c r="G538" s="194" t="s">
        <v>146</v>
      </c>
      <c r="H538" s="195">
        <v>2</v>
      </c>
      <c r="I538" s="196"/>
      <c r="J538" s="197">
        <f t="shared" si="170"/>
        <v>0</v>
      </c>
      <c r="K538" s="193" t="s">
        <v>147</v>
      </c>
      <c r="L538" s="40"/>
      <c r="M538" s="198" t="s">
        <v>32</v>
      </c>
      <c r="N538" s="199" t="s">
        <v>48</v>
      </c>
      <c r="O538" s="65"/>
      <c r="P538" s="200">
        <f t="shared" si="171"/>
        <v>0</v>
      </c>
      <c r="Q538" s="200">
        <v>0</v>
      </c>
      <c r="R538" s="200">
        <f t="shared" si="172"/>
        <v>0</v>
      </c>
      <c r="S538" s="200">
        <v>0</v>
      </c>
      <c r="T538" s="201">
        <f t="shared" si="173"/>
        <v>0</v>
      </c>
      <c r="U538" s="35"/>
      <c r="V538" s="35"/>
      <c r="W538" s="35"/>
      <c r="X538" s="35"/>
      <c r="Y538" s="35"/>
      <c r="Z538" s="35"/>
      <c r="AA538" s="35"/>
      <c r="AB538" s="35"/>
      <c r="AC538" s="35"/>
      <c r="AD538" s="35"/>
      <c r="AE538" s="35"/>
      <c r="AR538" s="202" t="s">
        <v>84</v>
      </c>
      <c r="AT538" s="202" t="s">
        <v>143</v>
      </c>
      <c r="AU538" s="202" t="s">
        <v>84</v>
      </c>
      <c r="AY538" s="17" t="s">
        <v>142</v>
      </c>
      <c r="BE538" s="203">
        <f t="shared" si="174"/>
        <v>0</v>
      </c>
      <c r="BF538" s="203">
        <f t="shared" si="175"/>
        <v>0</v>
      </c>
      <c r="BG538" s="203">
        <f t="shared" si="176"/>
        <v>0</v>
      </c>
      <c r="BH538" s="203">
        <f t="shared" si="177"/>
        <v>0</v>
      </c>
      <c r="BI538" s="203">
        <f t="shared" si="178"/>
        <v>0</v>
      </c>
      <c r="BJ538" s="17" t="s">
        <v>84</v>
      </c>
      <c r="BK538" s="203">
        <f t="shared" si="179"/>
        <v>0</v>
      </c>
      <c r="BL538" s="17" t="s">
        <v>84</v>
      </c>
      <c r="BM538" s="202" t="s">
        <v>1791</v>
      </c>
    </row>
    <row r="539" spans="1:65" s="2" customFormat="1" ht="48" customHeight="1">
      <c r="A539" s="35"/>
      <c r="B539" s="36"/>
      <c r="C539" s="191" t="s">
        <v>1792</v>
      </c>
      <c r="D539" s="191" t="s">
        <v>143</v>
      </c>
      <c r="E539" s="192" t="s">
        <v>1793</v>
      </c>
      <c r="F539" s="193" t="s">
        <v>1794</v>
      </c>
      <c r="G539" s="194" t="s">
        <v>146</v>
      </c>
      <c r="H539" s="195">
        <v>16</v>
      </c>
      <c r="I539" s="196"/>
      <c r="J539" s="197">
        <f t="shared" si="170"/>
        <v>0</v>
      </c>
      <c r="K539" s="193" t="s">
        <v>147</v>
      </c>
      <c r="L539" s="40"/>
      <c r="M539" s="198" t="s">
        <v>32</v>
      </c>
      <c r="N539" s="199" t="s">
        <v>48</v>
      </c>
      <c r="O539" s="65"/>
      <c r="P539" s="200">
        <f t="shared" si="171"/>
        <v>0</v>
      </c>
      <c r="Q539" s="200">
        <v>0</v>
      </c>
      <c r="R539" s="200">
        <f t="shared" si="172"/>
        <v>0</v>
      </c>
      <c r="S539" s="200">
        <v>0</v>
      </c>
      <c r="T539" s="201">
        <f t="shared" si="173"/>
        <v>0</v>
      </c>
      <c r="U539" s="35"/>
      <c r="V539" s="35"/>
      <c r="W539" s="35"/>
      <c r="X539" s="35"/>
      <c r="Y539" s="35"/>
      <c r="Z539" s="35"/>
      <c r="AA539" s="35"/>
      <c r="AB539" s="35"/>
      <c r="AC539" s="35"/>
      <c r="AD539" s="35"/>
      <c r="AE539" s="35"/>
      <c r="AR539" s="202" t="s">
        <v>158</v>
      </c>
      <c r="AT539" s="202" t="s">
        <v>143</v>
      </c>
      <c r="AU539" s="202" t="s">
        <v>84</v>
      </c>
      <c r="AY539" s="17" t="s">
        <v>142</v>
      </c>
      <c r="BE539" s="203">
        <f t="shared" si="174"/>
        <v>0</v>
      </c>
      <c r="BF539" s="203">
        <f t="shared" si="175"/>
        <v>0</v>
      </c>
      <c r="BG539" s="203">
        <f t="shared" si="176"/>
        <v>0</v>
      </c>
      <c r="BH539" s="203">
        <f t="shared" si="177"/>
        <v>0</v>
      </c>
      <c r="BI539" s="203">
        <f t="shared" si="178"/>
        <v>0</v>
      </c>
      <c r="BJ539" s="17" t="s">
        <v>84</v>
      </c>
      <c r="BK539" s="203">
        <f t="shared" si="179"/>
        <v>0</v>
      </c>
      <c r="BL539" s="17" t="s">
        <v>158</v>
      </c>
      <c r="BM539" s="202" t="s">
        <v>1795</v>
      </c>
    </row>
    <row r="540" spans="1:65" s="2" customFormat="1" ht="48" customHeight="1">
      <c r="A540" s="35"/>
      <c r="B540" s="36"/>
      <c r="C540" s="191" t="s">
        <v>1796</v>
      </c>
      <c r="D540" s="191" t="s">
        <v>143</v>
      </c>
      <c r="E540" s="192" t="s">
        <v>1797</v>
      </c>
      <c r="F540" s="193" t="s">
        <v>1798</v>
      </c>
      <c r="G540" s="194" t="s">
        <v>146</v>
      </c>
      <c r="H540" s="195">
        <v>12</v>
      </c>
      <c r="I540" s="196"/>
      <c r="J540" s="197">
        <f t="shared" si="170"/>
        <v>0</v>
      </c>
      <c r="K540" s="193" t="s">
        <v>147</v>
      </c>
      <c r="L540" s="40"/>
      <c r="M540" s="198" t="s">
        <v>32</v>
      </c>
      <c r="N540" s="199" t="s">
        <v>48</v>
      </c>
      <c r="O540" s="65"/>
      <c r="P540" s="200">
        <f t="shared" si="171"/>
        <v>0</v>
      </c>
      <c r="Q540" s="200">
        <v>0</v>
      </c>
      <c r="R540" s="200">
        <f t="shared" si="172"/>
        <v>0</v>
      </c>
      <c r="S540" s="200">
        <v>0</v>
      </c>
      <c r="T540" s="201">
        <f t="shared" si="173"/>
        <v>0</v>
      </c>
      <c r="U540" s="35"/>
      <c r="V540" s="35"/>
      <c r="W540" s="35"/>
      <c r="X540" s="35"/>
      <c r="Y540" s="35"/>
      <c r="Z540" s="35"/>
      <c r="AA540" s="35"/>
      <c r="AB540" s="35"/>
      <c r="AC540" s="35"/>
      <c r="AD540" s="35"/>
      <c r="AE540" s="35"/>
      <c r="AR540" s="202" t="s">
        <v>158</v>
      </c>
      <c r="AT540" s="202" t="s">
        <v>143</v>
      </c>
      <c r="AU540" s="202" t="s">
        <v>84</v>
      </c>
      <c r="AY540" s="17" t="s">
        <v>142</v>
      </c>
      <c r="BE540" s="203">
        <f t="shared" si="174"/>
        <v>0</v>
      </c>
      <c r="BF540" s="203">
        <f t="shared" si="175"/>
        <v>0</v>
      </c>
      <c r="BG540" s="203">
        <f t="shared" si="176"/>
        <v>0</v>
      </c>
      <c r="BH540" s="203">
        <f t="shared" si="177"/>
        <v>0</v>
      </c>
      <c r="BI540" s="203">
        <f t="shared" si="178"/>
        <v>0</v>
      </c>
      <c r="BJ540" s="17" t="s">
        <v>84</v>
      </c>
      <c r="BK540" s="203">
        <f t="shared" si="179"/>
        <v>0</v>
      </c>
      <c r="BL540" s="17" t="s">
        <v>158</v>
      </c>
      <c r="BM540" s="202" t="s">
        <v>1799</v>
      </c>
    </row>
    <row r="541" spans="1:65" s="2" customFormat="1" ht="48" customHeight="1">
      <c r="A541" s="35"/>
      <c r="B541" s="36"/>
      <c r="C541" s="191" t="s">
        <v>1800</v>
      </c>
      <c r="D541" s="191" t="s">
        <v>143</v>
      </c>
      <c r="E541" s="192" t="s">
        <v>1801</v>
      </c>
      <c r="F541" s="193" t="s">
        <v>1802</v>
      </c>
      <c r="G541" s="194" t="s">
        <v>146</v>
      </c>
      <c r="H541" s="195">
        <v>8</v>
      </c>
      <c r="I541" s="196"/>
      <c r="J541" s="197">
        <f t="shared" si="170"/>
        <v>0</v>
      </c>
      <c r="K541" s="193" t="s">
        <v>147</v>
      </c>
      <c r="L541" s="40"/>
      <c r="M541" s="198" t="s">
        <v>32</v>
      </c>
      <c r="N541" s="199" t="s">
        <v>48</v>
      </c>
      <c r="O541" s="65"/>
      <c r="P541" s="200">
        <f t="shared" si="171"/>
        <v>0</v>
      </c>
      <c r="Q541" s="200">
        <v>0</v>
      </c>
      <c r="R541" s="200">
        <f t="shared" si="172"/>
        <v>0</v>
      </c>
      <c r="S541" s="200">
        <v>0</v>
      </c>
      <c r="T541" s="201">
        <f t="shared" si="173"/>
        <v>0</v>
      </c>
      <c r="U541" s="35"/>
      <c r="V541" s="35"/>
      <c r="W541" s="35"/>
      <c r="X541" s="35"/>
      <c r="Y541" s="35"/>
      <c r="Z541" s="35"/>
      <c r="AA541" s="35"/>
      <c r="AB541" s="35"/>
      <c r="AC541" s="35"/>
      <c r="AD541" s="35"/>
      <c r="AE541" s="35"/>
      <c r="AR541" s="202" t="s">
        <v>158</v>
      </c>
      <c r="AT541" s="202" t="s">
        <v>143</v>
      </c>
      <c r="AU541" s="202" t="s">
        <v>84</v>
      </c>
      <c r="AY541" s="17" t="s">
        <v>142</v>
      </c>
      <c r="BE541" s="203">
        <f t="shared" si="174"/>
        <v>0</v>
      </c>
      <c r="BF541" s="203">
        <f t="shared" si="175"/>
        <v>0</v>
      </c>
      <c r="BG541" s="203">
        <f t="shared" si="176"/>
        <v>0</v>
      </c>
      <c r="BH541" s="203">
        <f t="shared" si="177"/>
        <v>0</v>
      </c>
      <c r="BI541" s="203">
        <f t="shared" si="178"/>
        <v>0</v>
      </c>
      <c r="BJ541" s="17" t="s">
        <v>84</v>
      </c>
      <c r="BK541" s="203">
        <f t="shared" si="179"/>
        <v>0</v>
      </c>
      <c r="BL541" s="17" t="s">
        <v>158</v>
      </c>
      <c r="BM541" s="202" t="s">
        <v>1803</v>
      </c>
    </row>
    <row r="542" spans="1:65" s="2" customFormat="1" ht="48" customHeight="1">
      <c r="A542" s="35"/>
      <c r="B542" s="36"/>
      <c r="C542" s="191" t="s">
        <v>1804</v>
      </c>
      <c r="D542" s="191" t="s">
        <v>143</v>
      </c>
      <c r="E542" s="192" t="s">
        <v>1805</v>
      </c>
      <c r="F542" s="193" t="s">
        <v>1806</v>
      </c>
      <c r="G542" s="194" t="s">
        <v>146</v>
      </c>
      <c r="H542" s="195">
        <v>11</v>
      </c>
      <c r="I542" s="196"/>
      <c r="J542" s="197">
        <f t="shared" si="170"/>
        <v>0</v>
      </c>
      <c r="K542" s="193" t="s">
        <v>147</v>
      </c>
      <c r="L542" s="40"/>
      <c r="M542" s="198" t="s">
        <v>32</v>
      </c>
      <c r="N542" s="199" t="s">
        <v>48</v>
      </c>
      <c r="O542" s="65"/>
      <c r="P542" s="200">
        <f t="shared" si="171"/>
        <v>0</v>
      </c>
      <c r="Q542" s="200">
        <v>0</v>
      </c>
      <c r="R542" s="200">
        <f t="shared" si="172"/>
        <v>0</v>
      </c>
      <c r="S542" s="200">
        <v>0</v>
      </c>
      <c r="T542" s="201">
        <f t="shared" si="173"/>
        <v>0</v>
      </c>
      <c r="U542" s="35"/>
      <c r="V542" s="35"/>
      <c r="W542" s="35"/>
      <c r="X542" s="35"/>
      <c r="Y542" s="35"/>
      <c r="Z542" s="35"/>
      <c r="AA542" s="35"/>
      <c r="AB542" s="35"/>
      <c r="AC542" s="35"/>
      <c r="AD542" s="35"/>
      <c r="AE542" s="35"/>
      <c r="AR542" s="202" t="s">
        <v>158</v>
      </c>
      <c r="AT542" s="202" t="s">
        <v>143</v>
      </c>
      <c r="AU542" s="202" t="s">
        <v>84</v>
      </c>
      <c r="AY542" s="17" t="s">
        <v>142</v>
      </c>
      <c r="BE542" s="203">
        <f t="shared" si="174"/>
        <v>0</v>
      </c>
      <c r="BF542" s="203">
        <f t="shared" si="175"/>
        <v>0</v>
      </c>
      <c r="BG542" s="203">
        <f t="shared" si="176"/>
        <v>0</v>
      </c>
      <c r="BH542" s="203">
        <f t="shared" si="177"/>
        <v>0</v>
      </c>
      <c r="BI542" s="203">
        <f t="shared" si="178"/>
        <v>0</v>
      </c>
      <c r="BJ542" s="17" t="s">
        <v>84</v>
      </c>
      <c r="BK542" s="203">
        <f t="shared" si="179"/>
        <v>0</v>
      </c>
      <c r="BL542" s="17" t="s">
        <v>158</v>
      </c>
      <c r="BM542" s="202" t="s">
        <v>1807</v>
      </c>
    </row>
    <row r="543" spans="1:65" s="2" customFormat="1" ht="48" customHeight="1">
      <c r="A543" s="35"/>
      <c r="B543" s="36"/>
      <c r="C543" s="191" t="s">
        <v>1808</v>
      </c>
      <c r="D543" s="191" t="s">
        <v>143</v>
      </c>
      <c r="E543" s="192" t="s">
        <v>1809</v>
      </c>
      <c r="F543" s="193" t="s">
        <v>1810</v>
      </c>
      <c r="G543" s="194" t="s">
        <v>146</v>
      </c>
      <c r="H543" s="195">
        <v>3</v>
      </c>
      <c r="I543" s="196"/>
      <c r="J543" s="197">
        <f t="shared" si="170"/>
        <v>0</v>
      </c>
      <c r="K543" s="193" t="s">
        <v>147</v>
      </c>
      <c r="L543" s="40"/>
      <c r="M543" s="198" t="s">
        <v>32</v>
      </c>
      <c r="N543" s="199" t="s">
        <v>48</v>
      </c>
      <c r="O543" s="65"/>
      <c r="P543" s="200">
        <f t="shared" si="171"/>
        <v>0</v>
      </c>
      <c r="Q543" s="200">
        <v>0</v>
      </c>
      <c r="R543" s="200">
        <f t="shared" si="172"/>
        <v>0</v>
      </c>
      <c r="S543" s="200">
        <v>0</v>
      </c>
      <c r="T543" s="201">
        <f t="shared" si="173"/>
        <v>0</v>
      </c>
      <c r="U543" s="35"/>
      <c r="V543" s="35"/>
      <c r="W543" s="35"/>
      <c r="X543" s="35"/>
      <c r="Y543" s="35"/>
      <c r="Z543" s="35"/>
      <c r="AA543" s="35"/>
      <c r="AB543" s="35"/>
      <c r="AC543" s="35"/>
      <c r="AD543" s="35"/>
      <c r="AE543" s="35"/>
      <c r="AR543" s="202" t="s">
        <v>158</v>
      </c>
      <c r="AT543" s="202" t="s">
        <v>143</v>
      </c>
      <c r="AU543" s="202" t="s">
        <v>84</v>
      </c>
      <c r="AY543" s="17" t="s">
        <v>142</v>
      </c>
      <c r="BE543" s="203">
        <f t="shared" si="174"/>
        <v>0</v>
      </c>
      <c r="BF543" s="203">
        <f t="shared" si="175"/>
        <v>0</v>
      </c>
      <c r="BG543" s="203">
        <f t="shared" si="176"/>
        <v>0</v>
      </c>
      <c r="BH543" s="203">
        <f t="shared" si="177"/>
        <v>0</v>
      </c>
      <c r="BI543" s="203">
        <f t="shared" si="178"/>
        <v>0</v>
      </c>
      <c r="BJ543" s="17" t="s">
        <v>84</v>
      </c>
      <c r="BK543" s="203">
        <f t="shared" si="179"/>
        <v>0</v>
      </c>
      <c r="BL543" s="17" t="s">
        <v>158</v>
      </c>
      <c r="BM543" s="202" t="s">
        <v>1811</v>
      </c>
    </row>
    <row r="544" spans="1:65" s="2" customFormat="1" ht="48" customHeight="1">
      <c r="A544" s="35"/>
      <c r="B544" s="36"/>
      <c r="C544" s="191" t="s">
        <v>1812</v>
      </c>
      <c r="D544" s="191" t="s">
        <v>143</v>
      </c>
      <c r="E544" s="192" t="s">
        <v>1813</v>
      </c>
      <c r="F544" s="193" t="s">
        <v>1814</v>
      </c>
      <c r="G544" s="194" t="s">
        <v>146</v>
      </c>
      <c r="H544" s="195">
        <v>2</v>
      </c>
      <c r="I544" s="196"/>
      <c r="J544" s="197">
        <f t="shared" si="170"/>
        <v>0</v>
      </c>
      <c r="K544" s="193" t="s">
        <v>147</v>
      </c>
      <c r="L544" s="40"/>
      <c r="M544" s="198" t="s">
        <v>32</v>
      </c>
      <c r="N544" s="199" t="s">
        <v>48</v>
      </c>
      <c r="O544" s="65"/>
      <c r="P544" s="200">
        <f t="shared" si="171"/>
        <v>0</v>
      </c>
      <c r="Q544" s="200">
        <v>0</v>
      </c>
      <c r="R544" s="200">
        <f t="shared" si="172"/>
        <v>0</v>
      </c>
      <c r="S544" s="200">
        <v>0</v>
      </c>
      <c r="T544" s="201">
        <f t="shared" si="173"/>
        <v>0</v>
      </c>
      <c r="U544" s="35"/>
      <c r="V544" s="35"/>
      <c r="W544" s="35"/>
      <c r="X544" s="35"/>
      <c r="Y544" s="35"/>
      <c r="Z544" s="35"/>
      <c r="AA544" s="35"/>
      <c r="AB544" s="35"/>
      <c r="AC544" s="35"/>
      <c r="AD544" s="35"/>
      <c r="AE544" s="35"/>
      <c r="AR544" s="202" t="s">
        <v>158</v>
      </c>
      <c r="AT544" s="202" t="s">
        <v>143</v>
      </c>
      <c r="AU544" s="202" t="s">
        <v>84</v>
      </c>
      <c r="AY544" s="17" t="s">
        <v>142</v>
      </c>
      <c r="BE544" s="203">
        <f t="shared" si="174"/>
        <v>0</v>
      </c>
      <c r="BF544" s="203">
        <f t="shared" si="175"/>
        <v>0</v>
      </c>
      <c r="BG544" s="203">
        <f t="shared" si="176"/>
        <v>0</v>
      </c>
      <c r="BH544" s="203">
        <f t="shared" si="177"/>
        <v>0</v>
      </c>
      <c r="BI544" s="203">
        <f t="shared" si="178"/>
        <v>0</v>
      </c>
      <c r="BJ544" s="17" t="s">
        <v>84</v>
      </c>
      <c r="BK544" s="203">
        <f t="shared" si="179"/>
        <v>0</v>
      </c>
      <c r="BL544" s="17" t="s">
        <v>158</v>
      </c>
      <c r="BM544" s="202" t="s">
        <v>1815</v>
      </c>
    </row>
    <row r="545" spans="1:65" s="2" customFormat="1" ht="48" customHeight="1">
      <c r="A545" s="35"/>
      <c r="B545" s="36"/>
      <c r="C545" s="191" t="s">
        <v>1816</v>
      </c>
      <c r="D545" s="191" t="s">
        <v>143</v>
      </c>
      <c r="E545" s="192" t="s">
        <v>1817</v>
      </c>
      <c r="F545" s="193" t="s">
        <v>1818</v>
      </c>
      <c r="G545" s="194" t="s">
        <v>146</v>
      </c>
      <c r="H545" s="195">
        <v>3</v>
      </c>
      <c r="I545" s="196"/>
      <c r="J545" s="197">
        <f t="shared" si="170"/>
        <v>0</v>
      </c>
      <c r="K545" s="193" t="s">
        <v>147</v>
      </c>
      <c r="L545" s="40"/>
      <c r="M545" s="198" t="s">
        <v>32</v>
      </c>
      <c r="N545" s="199" t="s">
        <v>48</v>
      </c>
      <c r="O545" s="65"/>
      <c r="P545" s="200">
        <f t="shared" si="171"/>
        <v>0</v>
      </c>
      <c r="Q545" s="200">
        <v>0</v>
      </c>
      <c r="R545" s="200">
        <f t="shared" si="172"/>
        <v>0</v>
      </c>
      <c r="S545" s="200">
        <v>0</v>
      </c>
      <c r="T545" s="201">
        <f t="shared" si="173"/>
        <v>0</v>
      </c>
      <c r="U545" s="35"/>
      <c r="V545" s="35"/>
      <c r="W545" s="35"/>
      <c r="X545" s="35"/>
      <c r="Y545" s="35"/>
      <c r="Z545" s="35"/>
      <c r="AA545" s="35"/>
      <c r="AB545" s="35"/>
      <c r="AC545" s="35"/>
      <c r="AD545" s="35"/>
      <c r="AE545" s="35"/>
      <c r="AR545" s="202" t="s">
        <v>158</v>
      </c>
      <c r="AT545" s="202" t="s">
        <v>143</v>
      </c>
      <c r="AU545" s="202" t="s">
        <v>84</v>
      </c>
      <c r="AY545" s="17" t="s">
        <v>142</v>
      </c>
      <c r="BE545" s="203">
        <f t="shared" si="174"/>
        <v>0</v>
      </c>
      <c r="BF545" s="203">
        <f t="shared" si="175"/>
        <v>0</v>
      </c>
      <c r="BG545" s="203">
        <f t="shared" si="176"/>
        <v>0</v>
      </c>
      <c r="BH545" s="203">
        <f t="shared" si="177"/>
        <v>0</v>
      </c>
      <c r="BI545" s="203">
        <f t="shared" si="178"/>
        <v>0</v>
      </c>
      <c r="BJ545" s="17" t="s">
        <v>84</v>
      </c>
      <c r="BK545" s="203">
        <f t="shared" si="179"/>
        <v>0</v>
      </c>
      <c r="BL545" s="17" t="s">
        <v>158</v>
      </c>
      <c r="BM545" s="202" t="s">
        <v>1819</v>
      </c>
    </row>
    <row r="546" spans="1:65" s="2" customFormat="1" ht="24" customHeight="1">
      <c r="A546" s="35"/>
      <c r="B546" s="36"/>
      <c r="C546" s="191" t="s">
        <v>1820</v>
      </c>
      <c r="D546" s="191" t="s">
        <v>143</v>
      </c>
      <c r="E546" s="192" t="s">
        <v>1821</v>
      </c>
      <c r="F546" s="193" t="s">
        <v>1822</v>
      </c>
      <c r="G546" s="194" t="s">
        <v>146</v>
      </c>
      <c r="H546" s="195">
        <v>14</v>
      </c>
      <c r="I546" s="196"/>
      <c r="J546" s="197">
        <f t="shared" si="170"/>
        <v>0</v>
      </c>
      <c r="K546" s="193" t="s">
        <v>147</v>
      </c>
      <c r="L546" s="40"/>
      <c r="M546" s="198" t="s">
        <v>32</v>
      </c>
      <c r="N546" s="199" t="s">
        <v>48</v>
      </c>
      <c r="O546" s="65"/>
      <c r="P546" s="200">
        <f t="shared" si="171"/>
        <v>0</v>
      </c>
      <c r="Q546" s="200">
        <v>0</v>
      </c>
      <c r="R546" s="200">
        <f t="shared" si="172"/>
        <v>0</v>
      </c>
      <c r="S546" s="200">
        <v>0</v>
      </c>
      <c r="T546" s="201">
        <f t="shared" si="173"/>
        <v>0</v>
      </c>
      <c r="U546" s="35"/>
      <c r="V546" s="35"/>
      <c r="W546" s="35"/>
      <c r="X546" s="35"/>
      <c r="Y546" s="35"/>
      <c r="Z546" s="35"/>
      <c r="AA546" s="35"/>
      <c r="AB546" s="35"/>
      <c r="AC546" s="35"/>
      <c r="AD546" s="35"/>
      <c r="AE546" s="35"/>
      <c r="AR546" s="202" t="s">
        <v>84</v>
      </c>
      <c r="AT546" s="202" t="s">
        <v>143</v>
      </c>
      <c r="AU546" s="202" t="s">
        <v>84</v>
      </c>
      <c r="AY546" s="17" t="s">
        <v>142</v>
      </c>
      <c r="BE546" s="203">
        <f t="shared" si="174"/>
        <v>0</v>
      </c>
      <c r="BF546" s="203">
        <f t="shared" si="175"/>
        <v>0</v>
      </c>
      <c r="BG546" s="203">
        <f t="shared" si="176"/>
        <v>0</v>
      </c>
      <c r="BH546" s="203">
        <f t="shared" si="177"/>
        <v>0</v>
      </c>
      <c r="BI546" s="203">
        <f t="shared" si="178"/>
        <v>0</v>
      </c>
      <c r="BJ546" s="17" t="s">
        <v>84</v>
      </c>
      <c r="BK546" s="203">
        <f t="shared" si="179"/>
        <v>0</v>
      </c>
      <c r="BL546" s="17" t="s">
        <v>84</v>
      </c>
      <c r="BM546" s="202" t="s">
        <v>1823</v>
      </c>
    </row>
    <row r="547" spans="1:65" s="2" customFormat="1" ht="24" customHeight="1">
      <c r="A547" s="35"/>
      <c r="B547" s="36"/>
      <c r="C547" s="191" t="s">
        <v>1824</v>
      </c>
      <c r="D547" s="191" t="s">
        <v>143</v>
      </c>
      <c r="E547" s="192" t="s">
        <v>1825</v>
      </c>
      <c r="F547" s="193" t="s">
        <v>1826</v>
      </c>
      <c r="G547" s="194" t="s">
        <v>146</v>
      </c>
      <c r="H547" s="195">
        <v>13</v>
      </c>
      <c r="I547" s="196"/>
      <c r="J547" s="197">
        <f t="shared" si="170"/>
        <v>0</v>
      </c>
      <c r="K547" s="193" t="s">
        <v>147</v>
      </c>
      <c r="L547" s="40"/>
      <c r="M547" s="198" t="s">
        <v>32</v>
      </c>
      <c r="N547" s="199" t="s">
        <v>48</v>
      </c>
      <c r="O547" s="65"/>
      <c r="P547" s="200">
        <f t="shared" si="171"/>
        <v>0</v>
      </c>
      <c r="Q547" s="200">
        <v>0</v>
      </c>
      <c r="R547" s="200">
        <f t="shared" si="172"/>
        <v>0</v>
      </c>
      <c r="S547" s="200">
        <v>0</v>
      </c>
      <c r="T547" s="201">
        <f t="shared" si="173"/>
        <v>0</v>
      </c>
      <c r="U547" s="35"/>
      <c r="V547" s="35"/>
      <c r="W547" s="35"/>
      <c r="X547" s="35"/>
      <c r="Y547" s="35"/>
      <c r="Z547" s="35"/>
      <c r="AA547" s="35"/>
      <c r="AB547" s="35"/>
      <c r="AC547" s="35"/>
      <c r="AD547" s="35"/>
      <c r="AE547" s="35"/>
      <c r="AR547" s="202" t="s">
        <v>84</v>
      </c>
      <c r="AT547" s="202" t="s">
        <v>143</v>
      </c>
      <c r="AU547" s="202" t="s">
        <v>84</v>
      </c>
      <c r="AY547" s="17" t="s">
        <v>142</v>
      </c>
      <c r="BE547" s="203">
        <f t="shared" si="174"/>
        <v>0</v>
      </c>
      <c r="BF547" s="203">
        <f t="shared" si="175"/>
        <v>0</v>
      </c>
      <c r="BG547" s="203">
        <f t="shared" si="176"/>
        <v>0</v>
      </c>
      <c r="BH547" s="203">
        <f t="shared" si="177"/>
        <v>0</v>
      </c>
      <c r="BI547" s="203">
        <f t="shared" si="178"/>
        <v>0</v>
      </c>
      <c r="BJ547" s="17" t="s">
        <v>84</v>
      </c>
      <c r="BK547" s="203">
        <f t="shared" si="179"/>
        <v>0</v>
      </c>
      <c r="BL547" s="17" t="s">
        <v>84</v>
      </c>
      <c r="BM547" s="202" t="s">
        <v>1827</v>
      </c>
    </row>
    <row r="548" spans="1:65" s="2" customFormat="1" ht="24" customHeight="1">
      <c r="A548" s="35"/>
      <c r="B548" s="36"/>
      <c r="C548" s="191" t="s">
        <v>1828</v>
      </c>
      <c r="D548" s="191" t="s">
        <v>143</v>
      </c>
      <c r="E548" s="192" t="s">
        <v>1829</v>
      </c>
      <c r="F548" s="193" t="s">
        <v>1830</v>
      </c>
      <c r="G548" s="194" t="s">
        <v>146</v>
      </c>
      <c r="H548" s="195">
        <v>8</v>
      </c>
      <c r="I548" s="196"/>
      <c r="J548" s="197">
        <f t="shared" si="170"/>
        <v>0</v>
      </c>
      <c r="K548" s="193" t="s">
        <v>147</v>
      </c>
      <c r="L548" s="40"/>
      <c r="M548" s="198" t="s">
        <v>32</v>
      </c>
      <c r="N548" s="199" t="s">
        <v>48</v>
      </c>
      <c r="O548" s="65"/>
      <c r="P548" s="200">
        <f t="shared" si="171"/>
        <v>0</v>
      </c>
      <c r="Q548" s="200">
        <v>0</v>
      </c>
      <c r="R548" s="200">
        <f t="shared" si="172"/>
        <v>0</v>
      </c>
      <c r="S548" s="200">
        <v>0</v>
      </c>
      <c r="T548" s="201">
        <f t="shared" si="173"/>
        <v>0</v>
      </c>
      <c r="U548" s="35"/>
      <c r="V548" s="35"/>
      <c r="W548" s="35"/>
      <c r="X548" s="35"/>
      <c r="Y548" s="35"/>
      <c r="Z548" s="35"/>
      <c r="AA548" s="35"/>
      <c r="AB548" s="35"/>
      <c r="AC548" s="35"/>
      <c r="AD548" s="35"/>
      <c r="AE548" s="35"/>
      <c r="AR548" s="202" t="s">
        <v>84</v>
      </c>
      <c r="AT548" s="202" t="s">
        <v>143</v>
      </c>
      <c r="AU548" s="202" t="s">
        <v>84</v>
      </c>
      <c r="AY548" s="17" t="s">
        <v>142</v>
      </c>
      <c r="BE548" s="203">
        <f t="shared" si="174"/>
        <v>0</v>
      </c>
      <c r="BF548" s="203">
        <f t="shared" si="175"/>
        <v>0</v>
      </c>
      <c r="BG548" s="203">
        <f t="shared" si="176"/>
        <v>0</v>
      </c>
      <c r="BH548" s="203">
        <f t="shared" si="177"/>
        <v>0</v>
      </c>
      <c r="BI548" s="203">
        <f t="shared" si="178"/>
        <v>0</v>
      </c>
      <c r="BJ548" s="17" t="s">
        <v>84</v>
      </c>
      <c r="BK548" s="203">
        <f t="shared" si="179"/>
        <v>0</v>
      </c>
      <c r="BL548" s="17" t="s">
        <v>84</v>
      </c>
      <c r="BM548" s="202" t="s">
        <v>1831</v>
      </c>
    </row>
    <row r="549" spans="1:65" s="2" customFormat="1" ht="24" customHeight="1">
      <c r="A549" s="35"/>
      <c r="B549" s="36"/>
      <c r="C549" s="191" t="s">
        <v>1832</v>
      </c>
      <c r="D549" s="191" t="s">
        <v>143</v>
      </c>
      <c r="E549" s="192" t="s">
        <v>1833</v>
      </c>
      <c r="F549" s="193" t="s">
        <v>1834</v>
      </c>
      <c r="G549" s="194" t="s">
        <v>146</v>
      </c>
      <c r="H549" s="195">
        <v>3</v>
      </c>
      <c r="I549" s="196"/>
      <c r="J549" s="197">
        <f t="shared" si="170"/>
        <v>0</v>
      </c>
      <c r="K549" s="193" t="s">
        <v>147</v>
      </c>
      <c r="L549" s="40"/>
      <c r="M549" s="198" t="s">
        <v>32</v>
      </c>
      <c r="N549" s="199" t="s">
        <v>48</v>
      </c>
      <c r="O549" s="65"/>
      <c r="P549" s="200">
        <f t="shared" si="171"/>
        <v>0</v>
      </c>
      <c r="Q549" s="200">
        <v>0</v>
      </c>
      <c r="R549" s="200">
        <f t="shared" si="172"/>
        <v>0</v>
      </c>
      <c r="S549" s="200">
        <v>0</v>
      </c>
      <c r="T549" s="201">
        <f t="shared" si="173"/>
        <v>0</v>
      </c>
      <c r="U549" s="35"/>
      <c r="V549" s="35"/>
      <c r="W549" s="35"/>
      <c r="X549" s="35"/>
      <c r="Y549" s="35"/>
      <c r="Z549" s="35"/>
      <c r="AA549" s="35"/>
      <c r="AB549" s="35"/>
      <c r="AC549" s="35"/>
      <c r="AD549" s="35"/>
      <c r="AE549" s="35"/>
      <c r="AR549" s="202" t="s">
        <v>84</v>
      </c>
      <c r="AT549" s="202" t="s">
        <v>143</v>
      </c>
      <c r="AU549" s="202" t="s">
        <v>84</v>
      </c>
      <c r="AY549" s="17" t="s">
        <v>142</v>
      </c>
      <c r="BE549" s="203">
        <f t="shared" si="174"/>
        <v>0</v>
      </c>
      <c r="BF549" s="203">
        <f t="shared" si="175"/>
        <v>0</v>
      </c>
      <c r="BG549" s="203">
        <f t="shared" si="176"/>
        <v>0</v>
      </c>
      <c r="BH549" s="203">
        <f t="shared" si="177"/>
        <v>0</v>
      </c>
      <c r="BI549" s="203">
        <f t="shared" si="178"/>
        <v>0</v>
      </c>
      <c r="BJ549" s="17" t="s">
        <v>84</v>
      </c>
      <c r="BK549" s="203">
        <f t="shared" si="179"/>
        <v>0</v>
      </c>
      <c r="BL549" s="17" t="s">
        <v>84</v>
      </c>
      <c r="BM549" s="202" t="s">
        <v>1835</v>
      </c>
    </row>
    <row r="550" spans="1:65" s="2" customFormat="1" ht="24" customHeight="1">
      <c r="A550" s="35"/>
      <c r="B550" s="36"/>
      <c r="C550" s="191" t="s">
        <v>1836</v>
      </c>
      <c r="D550" s="191" t="s">
        <v>143</v>
      </c>
      <c r="E550" s="192" t="s">
        <v>1837</v>
      </c>
      <c r="F550" s="193" t="s">
        <v>1838</v>
      </c>
      <c r="G550" s="194" t="s">
        <v>146</v>
      </c>
      <c r="H550" s="195">
        <v>12</v>
      </c>
      <c r="I550" s="196"/>
      <c r="J550" s="197">
        <f t="shared" si="170"/>
        <v>0</v>
      </c>
      <c r="K550" s="193" t="s">
        <v>147</v>
      </c>
      <c r="L550" s="40"/>
      <c r="M550" s="198" t="s">
        <v>32</v>
      </c>
      <c r="N550" s="199" t="s">
        <v>48</v>
      </c>
      <c r="O550" s="65"/>
      <c r="P550" s="200">
        <f t="shared" si="171"/>
        <v>0</v>
      </c>
      <c r="Q550" s="200">
        <v>0</v>
      </c>
      <c r="R550" s="200">
        <f t="shared" si="172"/>
        <v>0</v>
      </c>
      <c r="S550" s="200">
        <v>0</v>
      </c>
      <c r="T550" s="201">
        <f t="shared" si="173"/>
        <v>0</v>
      </c>
      <c r="U550" s="35"/>
      <c r="V550" s="35"/>
      <c r="W550" s="35"/>
      <c r="X550" s="35"/>
      <c r="Y550" s="35"/>
      <c r="Z550" s="35"/>
      <c r="AA550" s="35"/>
      <c r="AB550" s="35"/>
      <c r="AC550" s="35"/>
      <c r="AD550" s="35"/>
      <c r="AE550" s="35"/>
      <c r="AR550" s="202" t="s">
        <v>84</v>
      </c>
      <c r="AT550" s="202" t="s">
        <v>143</v>
      </c>
      <c r="AU550" s="202" t="s">
        <v>84</v>
      </c>
      <c r="AY550" s="17" t="s">
        <v>142</v>
      </c>
      <c r="BE550" s="203">
        <f t="shared" si="174"/>
        <v>0</v>
      </c>
      <c r="BF550" s="203">
        <f t="shared" si="175"/>
        <v>0</v>
      </c>
      <c r="BG550" s="203">
        <f t="shared" si="176"/>
        <v>0</v>
      </c>
      <c r="BH550" s="203">
        <f t="shared" si="177"/>
        <v>0</v>
      </c>
      <c r="BI550" s="203">
        <f t="shared" si="178"/>
        <v>0</v>
      </c>
      <c r="BJ550" s="17" t="s">
        <v>84</v>
      </c>
      <c r="BK550" s="203">
        <f t="shared" si="179"/>
        <v>0</v>
      </c>
      <c r="BL550" s="17" t="s">
        <v>84</v>
      </c>
      <c r="BM550" s="202" t="s">
        <v>1839</v>
      </c>
    </row>
    <row r="551" spans="1:65" s="2" customFormat="1" ht="24" customHeight="1">
      <c r="A551" s="35"/>
      <c r="B551" s="36"/>
      <c r="C551" s="208" t="s">
        <v>1840</v>
      </c>
      <c r="D551" s="208" t="s">
        <v>214</v>
      </c>
      <c r="E551" s="209" t="s">
        <v>1841</v>
      </c>
      <c r="F551" s="210" t="s">
        <v>1842</v>
      </c>
      <c r="G551" s="211" t="s">
        <v>146</v>
      </c>
      <c r="H551" s="212">
        <v>7</v>
      </c>
      <c r="I551" s="213"/>
      <c r="J551" s="214">
        <f t="shared" si="170"/>
        <v>0</v>
      </c>
      <c r="K551" s="210" t="s">
        <v>147</v>
      </c>
      <c r="L551" s="215"/>
      <c r="M551" s="216" t="s">
        <v>32</v>
      </c>
      <c r="N551" s="217" t="s">
        <v>48</v>
      </c>
      <c r="O551" s="65"/>
      <c r="P551" s="200">
        <f t="shared" si="171"/>
        <v>0</v>
      </c>
      <c r="Q551" s="200">
        <v>0</v>
      </c>
      <c r="R551" s="200">
        <f t="shared" si="172"/>
        <v>0</v>
      </c>
      <c r="S551" s="200">
        <v>0</v>
      </c>
      <c r="T551" s="201">
        <f t="shared" si="173"/>
        <v>0</v>
      </c>
      <c r="U551" s="35"/>
      <c r="V551" s="35"/>
      <c r="W551" s="35"/>
      <c r="X551" s="35"/>
      <c r="Y551" s="35"/>
      <c r="Z551" s="35"/>
      <c r="AA551" s="35"/>
      <c r="AB551" s="35"/>
      <c r="AC551" s="35"/>
      <c r="AD551" s="35"/>
      <c r="AE551" s="35"/>
      <c r="AR551" s="202" t="s">
        <v>230</v>
      </c>
      <c r="AT551" s="202" t="s">
        <v>214</v>
      </c>
      <c r="AU551" s="202" t="s">
        <v>84</v>
      </c>
      <c r="AY551" s="17" t="s">
        <v>142</v>
      </c>
      <c r="BE551" s="203">
        <f t="shared" si="174"/>
        <v>0</v>
      </c>
      <c r="BF551" s="203">
        <f t="shared" si="175"/>
        <v>0</v>
      </c>
      <c r="BG551" s="203">
        <f t="shared" si="176"/>
        <v>0</v>
      </c>
      <c r="BH551" s="203">
        <f t="shared" si="177"/>
        <v>0</v>
      </c>
      <c r="BI551" s="203">
        <f t="shared" si="178"/>
        <v>0</v>
      </c>
      <c r="BJ551" s="17" t="s">
        <v>84</v>
      </c>
      <c r="BK551" s="203">
        <f t="shared" si="179"/>
        <v>0</v>
      </c>
      <c r="BL551" s="17" t="s">
        <v>230</v>
      </c>
      <c r="BM551" s="202" t="s">
        <v>1843</v>
      </c>
    </row>
    <row r="552" spans="1:65" s="2" customFormat="1" ht="24" customHeight="1">
      <c r="A552" s="35"/>
      <c r="B552" s="36"/>
      <c r="C552" s="191" t="s">
        <v>1844</v>
      </c>
      <c r="D552" s="191" t="s">
        <v>143</v>
      </c>
      <c r="E552" s="192" t="s">
        <v>1845</v>
      </c>
      <c r="F552" s="193" t="s">
        <v>1846</v>
      </c>
      <c r="G552" s="194" t="s">
        <v>146</v>
      </c>
      <c r="H552" s="195">
        <v>2</v>
      </c>
      <c r="I552" s="196"/>
      <c r="J552" s="197">
        <f t="shared" si="170"/>
        <v>0</v>
      </c>
      <c r="K552" s="193" t="s">
        <v>147</v>
      </c>
      <c r="L552" s="40"/>
      <c r="M552" s="198" t="s">
        <v>32</v>
      </c>
      <c r="N552" s="199" t="s">
        <v>48</v>
      </c>
      <c r="O552" s="65"/>
      <c r="P552" s="200">
        <f t="shared" si="171"/>
        <v>0</v>
      </c>
      <c r="Q552" s="200">
        <v>0</v>
      </c>
      <c r="R552" s="200">
        <f t="shared" si="172"/>
        <v>0</v>
      </c>
      <c r="S552" s="200">
        <v>0</v>
      </c>
      <c r="T552" s="201">
        <f t="shared" si="173"/>
        <v>0</v>
      </c>
      <c r="U552" s="35"/>
      <c r="V552" s="35"/>
      <c r="W552" s="35"/>
      <c r="X552" s="35"/>
      <c r="Y552" s="35"/>
      <c r="Z552" s="35"/>
      <c r="AA552" s="35"/>
      <c r="AB552" s="35"/>
      <c r="AC552" s="35"/>
      <c r="AD552" s="35"/>
      <c r="AE552" s="35"/>
      <c r="AR552" s="202" t="s">
        <v>84</v>
      </c>
      <c r="AT552" s="202" t="s">
        <v>143</v>
      </c>
      <c r="AU552" s="202" t="s">
        <v>84</v>
      </c>
      <c r="AY552" s="17" t="s">
        <v>142</v>
      </c>
      <c r="BE552" s="203">
        <f t="shared" si="174"/>
        <v>0</v>
      </c>
      <c r="BF552" s="203">
        <f t="shared" si="175"/>
        <v>0</v>
      </c>
      <c r="BG552" s="203">
        <f t="shared" si="176"/>
        <v>0</v>
      </c>
      <c r="BH552" s="203">
        <f t="shared" si="177"/>
        <v>0</v>
      </c>
      <c r="BI552" s="203">
        <f t="shared" si="178"/>
        <v>0</v>
      </c>
      <c r="BJ552" s="17" t="s">
        <v>84</v>
      </c>
      <c r="BK552" s="203">
        <f t="shared" si="179"/>
        <v>0</v>
      </c>
      <c r="BL552" s="17" t="s">
        <v>84</v>
      </c>
      <c r="BM552" s="202" t="s">
        <v>1847</v>
      </c>
    </row>
    <row r="553" spans="1:65" s="2" customFormat="1" ht="24" customHeight="1">
      <c r="A553" s="35"/>
      <c r="B553" s="36"/>
      <c r="C553" s="191" t="s">
        <v>1848</v>
      </c>
      <c r="D553" s="191" t="s">
        <v>143</v>
      </c>
      <c r="E553" s="192" t="s">
        <v>1849</v>
      </c>
      <c r="F553" s="193" t="s">
        <v>1850</v>
      </c>
      <c r="G553" s="194" t="s">
        <v>146</v>
      </c>
      <c r="H553" s="195">
        <v>3</v>
      </c>
      <c r="I553" s="196"/>
      <c r="J553" s="197">
        <f t="shared" si="170"/>
        <v>0</v>
      </c>
      <c r="K553" s="193" t="s">
        <v>147</v>
      </c>
      <c r="L553" s="40"/>
      <c r="M553" s="198" t="s">
        <v>32</v>
      </c>
      <c r="N553" s="199" t="s">
        <v>48</v>
      </c>
      <c r="O553" s="65"/>
      <c r="P553" s="200">
        <f t="shared" si="171"/>
        <v>0</v>
      </c>
      <c r="Q553" s="200">
        <v>0</v>
      </c>
      <c r="R553" s="200">
        <f t="shared" si="172"/>
        <v>0</v>
      </c>
      <c r="S553" s="200">
        <v>0</v>
      </c>
      <c r="T553" s="201">
        <f t="shared" si="173"/>
        <v>0</v>
      </c>
      <c r="U553" s="35"/>
      <c r="V553" s="35"/>
      <c r="W553" s="35"/>
      <c r="X553" s="35"/>
      <c r="Y553" s="35"/>
      <c r="Z553" s="35"/>
      <c r="AA553" s="35"/>
      <c r="AB553" s="35"/>
      <c r="AC553" s="35"/>
      <c r="AD553" s="35"/>
      <c r="AE553" s="35"/>
      <c r="AR553" s="202" t="s">
        <v>84</v>
      </c>
      <c r="AT553" s="202" t="s">
        <v>143</v>
      </c>
      <c r="AU553" s="202" t="s">
        <v>84</v>
      </c>
      <c r="AY553" s="17" t="s">
        <v>142</v>
      </c>
      <c r="BE553" s="203">
        <f t="shared" si="174"/>
        <v>0</v>
      </c>
      <c r="BF553" s="203">
        <f t="shared" si="175"/>
        <v>0</v>
      </c>
      <c r="BG553" s="203">
        <f t="shared" si="176"/>
        <v>0</v>
      </c>
      <c r="BH553" s="203">
        <f t="shared" si="177"/>
        <v>0</v>
      </c>
      <c r="BI553" s="203">
        <f t="shared" si="178"/>
        <v>0</v>
      </c>
      <c r="BJ553" s="17" t="s">
        <v>84</v>
      </c>
      <c r="BK553" s="203">
        <f t="shared" si="179"/>
        <v>0</v>
      </c>
      <c r="BL553" s="17" t="s">
        <v>84</v>
      </c>
      <c r="BM553" s="202" t="s">
        <v>1851</v>
      </c>
    </row>
    <row r="554" spans="1:65" s="2" customFormat="1" ht="24" customHeight="1">
      <c r="A554" s="35"/>
      <c r="B554" s="36"/>
      <c r="C554" s="191" t="s">
        <v>1852</v>
      </c>
      <c r="D554" s="191" t="s">
        <v>143</v>
      </c>
      <c r="E554" s="192" t="s">
        <v>1853</v>
      </c>
      <c r="F554" s="193" t="s">
        <v>1854</v>
      </c>
      <c r="G554" s="194" t="s">
        <v>146</v>
      </c>
      <c r="H554" s="195">
        <v>39</v>
      </c>
      <c r="I554" s="196"/>
      <c r="J554" s="197">
        <f t="shared" si="170"/>
        <v>0</v>
      </c>
      <c r="K554" s="193" t="s">
        <v>147</v>
      </c>
      <c r="L554" s="40"/>
      <c r="M554" s="198" t="s">
        <v>32</v>
      </c>
      <c r="N554" s="199" t="s">
        <v>48</v>
      </c>
      <c r="O554" s="65"/>
      <c r="P554" s="200">
        <f t="shared" si="171"/>
        <v>0</v>
      </c>
      <c r="Q554" s="200">
        <v>0</v>
      </c>
      <c r="R554" s="200">
        <f t="shared" si="172"/>
        <v>0</v>
      </c>
      <c r="S554" s="200">
        <v>0</v>
      </c>
      <c r="T554" s="201">
        <f t="shared" si="173"/>
        <v>0</v>
      </c>
      <c r="U554" s="35"/>
      <c r="V554" s="35"/>
      <c r="W554" s="35"/>
      <c r="X554" s="35"/>
      <c r="Y554" s="35"/>
      <c r="Z554" s="35"/>
      <c r="AA554" s="35"/>
      <c r="AB554" s="35"/>
      <c r="AC554" s="35"/>
      <c r="AD554" s="35"/>
      <c r="AE554" s="35"/>
      <c r="AR554" s="202" t="s">
        <v>158</v>
      </c>
      <c r="AT554" s="202" t="s">
        <v>143</v>
      </c>
      <c r="AU554" s="202" t="s">
        <v>84</v>
      </c>
      <c r="AY554" s="17" t="s">
        <v>142</v>
      </c>
      <c r="BE554" s="203">
        <f t="shared" si="174"/>
        <v>0</v>
      </c>
      <c r="BF554" s="203">
        <f t="shared" si="175"/>
        <v>0</v>
      </c>
      <c r="BG554" s="203">
        <f t="shared" si="176"/>
        <v>0</v>
      </c>
      <c r="BH554" s="203">
        <f t="shared" si="177"/>
        <v>0</v>
      </c>
      <c r="BI554" s="203">
        <f t="shared" si="178"/>
        <v>0</v>
      </c>
      <c r="BJ554" s="17" t="s">
        <v>84</v>
      </c>
      <c r="BK554" s="203">
        <f t="shared" si="179"/>
        <v>0</v>
      </c>
      <c r="BL554" s="17" t="s">
        <v>158</v>
      </c>
      <c r="BM554" s="202" t="s">
        <v>1855</v>
      </c>
    </row>
    <row r="555" spans="1:65" s="2" customFormat="1" ht="24" customHeight="1">
      <c r="A555" s="35"/>
      <c r="B555" s="36"/>
      <c r="C555" s="191" t="s">
        <v>1856</v>
      </c>
      <c r="D555" s="191" t="s">
        <v>143</v>
      </c>
      <c r="E555" s="192" t="s">
        <v>1857</v>
      </c>
      <c r="F555" s="193" t="s">
        <v>1858</v>
      </c>
      <c r="G555" s="194" t="s">
        <v>146</v>
      </c>
      <c r="H555" s="195">
        <v>71</v>
      </c>
      <c r="I555" s="196"/>
      <c r="J555" s="197">
        <f t="shared" si="170"/>
        <v>0</v>
      </c>
      <c r="K555" s="193" t="s">
        <v>147</v>
      </c>
      <c r="L555" s="40"/>
      <c r="M555" s="198" t="s">
        <v>32</v>
      </c>
      <c r="N555" s="199" t="s">
        <v>48</v>
      </c>
      <c r="O555" s="65"/>
      <c r="P555" s="200">
        <f t="shared" si="171"/>
        <v>0</v>
      </c>
      <c r="Q555" s="200">
        <v>0</v>
      </c>
      <c r="R555" s="200">
        <f t="shared" si="172"/>
        <v>0</v>
      </c>
      <c r="S555" s="200">
        <v>0</v>
      </c>
      <c r="T555" s="201">
        <f t="shared" si="173"/>
        <v>0</v>
      </c>
      <c r="U555" s="35"/>
      <c r="V555" s="35"/>
      <c r="W555" s="35"/>
      <c r="X555" s="35"/>
      <c r="Y555" s="35"/>
      <c r="Z555" s="35"/>
      <c r="AA555" s="35"/>
      <c r="AB555" s="35"/>
      <c r="AC555" s="35"/>
      <c r="AD555" s="35"/>
      <c r="AE555" s="35"/>
      <c r="AR555" s="202" t="s">
        <v>158</v>
      </c>
      <c r="AT555" s="202" t="s">
        <v>143</v>
      </c>
      <c r="AU555" s="202" t="s">
        <v>84</v>
      </c>
      <c r="AY555" s="17" t="s">
        <v>142</v>
      </c>
      <c r="BE555" s="203">
        <f t="shared" si="174"/>
        <v>0</v>
      </c>
      <c r="BF555" s="203">
        <f t="shared" si="175"/>
        <v>0</v>
      </c>
      <c r="BG555" s="203">
        <f t="shared" si="176"/>
        <v>0</v>
      </c>
      <c r="BH555" s="203">
        <f t="shared" si="177"/>
        <v>0</v>
      </c>
      <c r="BI555" s="203">
        <f t="shared" si="178"/>
        <v>0</v>
      </c>
      <c r="BJ555" s="17" t="s">
        <v>84</v>
      </c>
      <c r="BK555" s="203">
        <f t="shared" si="179"/>
        <v>0</v>
      </c>
      <c r="BL555" s="17" t="s">
        <v>158</v>
      </c>
      <c r="BM555" s="202" t="s">
        <v>1859</v>
      </c>
    </row>
    <row r="556" spans="1:65" s="2" customFormat="1" ht="24" customHeight="1">
      <c r="A556" s="35"/>
      <c r="B556" s="36"/>
      <c r="C556" s="191" t="s">
        <v>1860</v>
      </c>
      <c r="D556" s="191" t="s">
        <v>143</v>
      </c>
      <c r="E556" s="192" t="s">
        <v>1861</v>
      </c>
      <c r="F556" s="193" t="s">
        <v>1862</v>
      </c>
      <c r="G556" s="194" t="s">
        <v>146</v>
      </c>
      <c r="H556" s="195">
        <v>5</v>
      </c>
      <c r="I556" s="196"/>
      <c r="J556" s="197">
        <f t="shared" si="170"/>
        <v>0</v>
      </c>
      <c r="K556" s="193" t="s">
        <v>147</v>
      </c>
      <c r="L556" s="40"/>
      <c r="M556" s="198" t="s">
        <v>32</v>
      </c>
      <c r="N556" s="199" t="s">
        <v>48</v>
      </c>
      <c r="O556" s="65"/>
      <c r="P556" s="200">
        <f t="shared" si="171"/>
        <v>0</v>
      </c>
      <c r="Q556" s="200">
        <v>0</v>
      </c>
      <c r="R556" s="200">
        <f t="shared" si="172"/>
        <v>0</v>
      </c>
      <c r="S556" s="200">
        <v>0</v>
      </c>
      <c r="T556" s="201">
        <f t="shared" si="173"/>
        <v>0</v>
      </c>
      <c r="U556" s="35"/>
      <c r="V556" s="35"/>
      <c r="W556" s="35"/>
      <c r="X556" s="35"/>
      <c r="Y556" s="35"/>
      <c r="Z556" s="35"/>
      <c r="AA556" s="35"/>
      <c r="AB556" s="35"/>
      <c r="AC556" s="35"/>
      <c r="AD556" s="35"/>
      <c r="AE556" s="35"/>
      <c r="AR556" s="202" t="s">
        <v>158</v>
      </c>
      <c r="AT556" s="202" t="s">
        <v>143</v>
      </c>
      <c r="AU556" s="202" t="s">
        <v>84</v>
      </c>
      <c r="AY556" s="17" t="s">
        <v>142</v>
      </c>
      <c r="BE556" s="203">
        <f t="shared" si="174"/>
        <v>0</v>
      </c>
      <c r="BF556" s="203">
        <f t="shared" si="175"/>
        <v>0</v>
      </c>
      <c r="BG556" s="203">
        <f t="shared" si="176"/>
        <v>0</v>
      </c>
      <c r="BH556" s="203">
        <f t="shared" si="177"/>
        <v>0</v>
      </c>
      <c r="BI556" s="203">
        <f t="shared" si="178"/>
        <v>0</v>
      </c>
      <c r="BJ556" s="17" t="s">
        <v>84</v>
      </c>
      <c r="BK556" s="203">
        <f t="shared" si="179"/>
        <v>0</v>
      </c>
      <c r="BL556" s="17" t="s">
        <v>158</v>
      </c>
      <c r="BM556" s="202" t="s">
        <v>1863</v>
      </c>
    </row>
    <row r="557" spans="1:65" s="2" customFormat="1" ht="24" customHeight="1">
      <c r="A557" s="35"/>
      <c r="B557" s="36"/>
      <c r="C557" s="191" t="s">
        <v>1864</v>
      </c>
      <c r="D557" s="191" t="s">
        <v>143</v>
      </c>
      <c r="E557" s="192" t="s">
        <v>1865</v>
      </c>
      <c r="F557" s="193" t="s">
        <v>1866</v>
      </c>
      <c r="G557" s="194" t="s">
        <v>146</v>
      </c>
      <c r="H557" s="195">
        <v>53</v>
      </c>
      <c r="I557" s="196"/>
      <c r="J557" s="197">
        <f t="shared" si="170"/>
        <v>0</v>
      </c>
      <c r="K557" s="193" t="s">
        <v>147</v>
      </c>
      <c r="L557" s="40"/>
      <c r="M557" s="198" t="s">
        <v>32</v>
      </c>
      <c r="N557" s="199" t="s">
        <v>48</v>
      </c>
      <c r="O557" s="65"/>
      <c r="P557" s="200">
        <f t="shared" si="171"/>
        <v>0</v>
      </c>
      <c r="Q557" s="200">
        <v>0</v>
      </c>
      <c r="R557" s="200">
        <f t="shared" si="172"/>
        <v>0</v>
      </c>
      <c r="S557" s="200">
        <v>0</v>
      </c>
      <c r="T557" s="201">
        <f t="shared" si="173"/>
        <v>0</v>
      </c>
      <c r="U557" s="35"/>
      <c r="V557" s="35"/>
      <c r="W557" s="35"/>
      <c r="X557" s="35"/>
      <c r="Y557" s="35"/>
      <c r="Z557" s="35"/>
      <c r="AA557" s="35"/>
      <c r="AB557" s="35"/>
      <c r="AC557" s="35"/>
      <c r="AD557" s="35"/>
      <c r="AE557" s="35"/>
      <c r="AR557" s="202" t="s">
        <v>84</v>
      </c>
      <c r="AT557" s="202" t="s">
        <v>143</v>
      </c>
      <c r="AU557" s="202" t="s">
        <v>84</v>
      </c>
      <c r="AY557" s="17" t="s">
        <v>142</v>
      </c>
      <c r="BE557" s="203">
        <f t="shared" si="174"/>
        <v>0</v>
      </c>
      <c r="BF557" s="203">
        <f t="shared" si="175"/>
        <v>0</v>
      </c>
      <c r="BG557" s="203">
        <f t="shared" si="176"/>
        <v>0</v>
      </c>
      <c r="BH557" s="203">
        <f t="shared" si="177"/>
        <v>0</v>
      </c>
      <c r="BI557" s="203">
        <f t="shared" si="178"/>
        <v>0</v>
      </c>
      <c r="BJ557" s="17" t="s">
        <v>84</v>
      </c>
      <c r="BK557" s="203">
        <f t="shared" si="179"/>
        <v>0</v>
      </c>
      <c r="BL557" s="17" t="s">
        <v>84</v>
      </c>
      <c r="BM557" s="202" t="s">
        <v>1867</v>
      </c>
    </row>
    <row r="558" spans="1:65" s="2" customFormat="1" ht="24" customHeight="1">
      <c r="A558" s="35"/>
      <c r="B558" s="36"/>
      <c r="C558" s="191" t="s">
        <v>1868</v>
      </c>
      <c r="D558" s="191" t="s">
        <v>143</v>
      </c>
      <c r="E558" s="192" t="s">
        <v>1869</v>
      </c>
      <c r="F558" s="193" t="s">
        <v>1870</v>
      </c>
      <c r="G558" s="194" t="s">
        <v>146</v>
      </c>
      <c r="H558" s="195">
        <v>5</v>
      </c>
      <c r="I558" s="196"/>
      <c r="J558" s="197">
        <f t="shared" si="170"/>
        <v>0</v>
      </c>
      <c r="K558" s="193" t="s">
        <v>147</v>
      </c>
      <c r="L558" s="40"/>
      <c r="M558" s="198" t="s">
        <v>32</v>
      </c>
      <c r="N558" s="199" t="s">
        <v>48</v>
      </c>
      <c r="O558" s="65"/>
      <c r="P558" s="200">
        <f t="shared" si="171"/>
        <v>0</v>
      </c>
      <c r="Q558" s="200">
        <v>0</v>
      </c>
      <c r="R558" s="200">
        <f t="shared" si="172"/>
        <v>0</v>
      </c>
      <c r="S558" s="200">
        <v>0</v>
      </c>
      <c r="T558" s="201">
        <f t="shared" si="173"/>
        <v>0</v>
      </c>
      <c r="U558" s="35"/>
      <c r="V558" s="35"/>
      <c r="W558" s="35"/>
      <c r="X558" s="35"/>
      <c r="Y558" s="35"/>
      <c r="Z558" s="35"/>
      <c r="AA558" s="35"/>
      <c r="AB558" s="35"/>
      <c r="AC558" s="35"/>
      <c r="AD558" s="35"/>
      <c r="AE558" s="35"/>
      <c r="AR558" s="202" t="s">
        <v>84</v>
      </c>
      <c r="AT558" s="202" t="s">
        <v>143</v>
      </c>
      <c r="AU558" s="202" t="s">
        <v>84</v>
      </c>
      <c r="AY558" s="17" t="s">
        <v>142</v>
      </c>
      <c r="BE558" s="203">
        <f t="shared" si="174"/>
        <v>0</v>
      </c>
      <c r="BF558" s="203">
        <f t="shared" si="175"/>
        <v>0</v>
      </c>
      <c r="BG558" s="203">
        <f t="shared" si="176"/>
        <v>0</v>
      </c>
      <c r="BH558" s="203">
        <f t="shared" si="177"/>
        <v>0</v>
      </c>
      <c r="BI558" s="203">
        <f t="shared" si="178"/>
        <v>0</v>
      </c>
      <c r="BJ558" s="17" t="s">
        <v>84</v>
      </c>
      <c r="BK558" s="203">
        <f t="shared" si="179"/>
        <v>0</v>
      </c>
      <c r="BL558" s="17" t="s">
        <v>84</v>
      </c>
      <c r="BM558" s="202" t="s">
        <v>1871</v>
      </c>
    </row>
    <row r="559" spans="1:65" s="2" customFormat="1" ht="24" customHeight="1">
      <c r="A559" s="35"/>
      <c r="B559" s="36"/>
      <c r="C559" s="191" t="s">
        <v>1872</v>
      </c>
      <c r="D559" s="191" t="s">
        <v>143</v>
      </c>
      <c r="E559" s="192" t="s">
        <v>1873</v>
      </c>
      <c r="F559" s="193" t="s">
        <v>1874</v>
      </c>
      <c r="G559" s="194" t="s">
        <v>146</v>
      </c>
      <c r="H559" s="195">
        <v>2</v>
      </c>
      <c r="I559" s="196"/>
      <c r="J559" s="197">
        <f t="shared" si="170"/>
        <v>0</v>
      </c>
      <c r="K559" s="193" t="s">
        <v>147</v>
      </c>
      <c r="L559" s="40"/>
      <c r="M559" s="198" t="s">
        <v>32</v>
      </c>
      <c r="N559" s="199" t="s">
        <v>48</v>
      </c>
      <c r="O559" s="65"/>
      <c r="P559" s="200">
        <f t="shared" si="171"/>
        <v>0</v>
      </c>
      <c r="Q559" s="200">
        <v>0</v>
      </c>
      <c r="R559" s="200">
        <f t="shared" si="172"/>
        <v>0</v>
      </c>
      <c r="S559" s="200">
        <v>0</v>
      </c>
      <c r="T559" s="201">
        <f t="shared" si="173"/>
        <v>0</v>
      </c>
      <c r="U559" s="35"/>
      <c r="V559" s="35"/>
      <c r="W559" s="35"/>
      <c r="X559" s="35"/>
      <c r="Y559" s="35"/>
      <c r="Z559" s="35"/>
      <c r="AA559" s="35"/>
      <c r="AB559" s="35"/>
      <c r="AC559" s="35"/>
      <c r="AD559" s="35"/>
      <c r="AE559" s="35"/>
      <c r="AR559" s="202" t="s">
        <v>158</v>
      </c>
      <c r="AT559" s="202" t="s">
        <v>143</v>
      </c>
      <c r="AU559" s="202" t="s">
        <v>84</v>
      </c>
      <c r="AY559" s="17" t="s">
        <v>142</v>
      </c>
      <c r="BE559" s="203">
        <f t="shared" si="174"/>
        <v>0</v>
      </c>
      <c r="BF559" s="203">
        <f t="shared" si="175"/>
        <v>0</v>
      </c>
      <c r="BG559" s="203">
        <f t="shared" si="176"/>
        <v>0</v>
      </c>
      <c r="BH559" s="203">
        <f t="shared" si="177"/>
        <v>0</v>
      </c>
      <c r="BI559" s="203">
        <f t="shared" si="178"/>
        <v>0</v>
      </c>
      <c r="BJ559" s="17" t="s">
        <v>84</v>
      </c>
      <c r="BK559" s="203">
        <f t="shared" si="179"/>
        <v>0</v>
      </c>
      <c r="BL559" s="17" t="s">
        <v>158</v>
      </c>
      <c r="BM559" s="202" t="s">
        <v>1875</v>
      </c>
    </row>
    <row r="560" spans="1:65" s="2" customFormat="1" ht="24" customHeight="1">
      <c r="A560" s="35"/>
      <c r="B560" s="36"/>
      <c r="C560" s="191" t="s">
        <v>1876</v>
      </c>
      <c r="D560" s="191" t="s">
        <v>143</v>
      </c>
      <c r="E560" s="192" t="s">
        <v>1877</v>
      </c>
      <c r="F560" s="193" t="s">
        <v>1878</v>
      </c>
      <c r="G560" s="194" t="s">
        <v>146</v>
      </c>
      <c r="H560" s="195">
        <v>2</v>
      </c>
      <c r="I560" s="196"/>
      <c r="J560" s="197">
        <f t="shared" si="170"/>
        <v>0</v>
      </c>
      <c r="K560" s="193" t="s">
        <v>147</v>
      </c>
      <c r="L560" s="40"/>
      <c r="M560" s="198" t="s">
        <v>32</v>
      </c>
      <c r="N560" s="199" t="s">
        <v>48</v>
      </c>
      <c r="O560" s="65"/>
      <c r="P560" s="200">
        <f t="shared" si="171"/>
        <v>0</v>
      </c>
      <c r="Q560" s="200">
        <v>0</v>
      </c>
      <c r="R560" s="200">
        <f t="shared" si="172"/>
        <v>0</v>
      </c>
      <c r="S560" s="200">
        <v>0</v>
      </c>
      <c r="T560" s="201">
        <f t="shared" si="173"/>
        <v>0</v>
      </c>
      <c r="U560" s="35"/>
      <c r="V560" s="35"/>
      <c r="W560" s="35"/>
      <c r="X560" s="35"/>
      <c r="Y560" s="35"/>
      <c r="Z560" s="35"/>
      <c r="AA560" s="35"/>
      <c r="AB560" s="35"/>
      <c r="AC560" s="35"/>
      <c r="AD560" s="35"/>
      <c r="AE560" s="35"/>
      <c r="AR560" s="202" t="s">
        <v>158</v>
      </c>
      <c r="AT560" s="202" t="s">
        <v>143</v>
      </c>
      <c r="AU560" s="202" t="s">
        <v>84</v>
      </c>
      <c r="AY560" s="17" t="s">
        <v>142</v>
      </c>
      <c r="BE560" s="203">
        <f t="shared" si="174"/>
        <v>0</v>
      </c>
      <c r="BF560" s="203">
        <f t="shared" si="175"/>
        <v>0</v>
      </c>
      <c r="BG560" s="203">
        <f t="shared" si="176"/>
        <v>0</v>
      </c>
      <c r="BH560" s="203">
        <f t="shared" si="177"/>
        <v>0</v>
      </c>
      <c r="BI560" s="203">
        <f t="shared" si="178"/>
        <v>0</v>
      </c>
      <c r="BJ560" s="17" t="s">
        <v>84</v>
      </c>
      <c r="BK560" s="203">
        <f t="shared" si="179"/>
        <v>0</v>
      </c>
      <c r="BL560" s="17" t="s">
        <v>158</v>
      </c>
      <c r="BM560" s="202" t="s">
        <v>1879</v>
      </c>
    </row>
    <row r="561" spans="1:65" s="2" customFormat="1" ht="24" customHeight="1">
      <c r="A561" s="35"/>
      <c r="B561" s="36"/>
      <c r="C561" s="191" t="s">
        <v>1880</v>
      </c>
      <c r="D561" s="191" t="s">
        <v>143</v>
      </c>
      <c r="E561" s="192" t="s">
        <v>1881</v>
      </c>
      <c r="F561" s="193" t="s">
        <v>1882</v>
      </c>
      <c r="G561" s="194" t="s">
        <v>146</v>
      </c>
      <c r="H561" s="195">
        <v>2</v>
      </c>
      <c r="I561" s="196"/>
      <c r="J561" s="197">
        <f t="shared" si="170"/>
        <v>0</v>
      </c>
      <c r="K561" s="193" t="s">
        <v>147</v>
      </c>
      <c r="L561" s="40"/>
      <c r="M561" s="198" t="s">
        <v>32</v>
      </c>
      <c r="N561" s="199" t="s">
        <v>48</v>
      </c>
      <c r="O561" s="65"/>
      <c r="P561" s="200">
        <f t="shared" si="171"/>
        <v>0</v>
      </c>
      <c r="Q561" s="200">
        <v>0</v>
      </c>
      <c r="R561" s="200">
        <f t="shared" si="172"/>
        <v>0</v>
      </c>
      <c r="S561" s="200">
        <v>0</v>
      </c>
      <c r="T561" s="201">
        <f t="shared" si="173"/>
        <v>0</v>
      </c>
      <c r="U561" s="35"/>
      <c r="V561" s="35"/>
      <c r="W561" s="35"/>
      <c r="X561" s="35"/>
      <c r="Y561" s="35"/>
      <c r="Z561" s="35"/>
      <c r="AA561" s="35"/>
      <c r="AB561" s="35"/>
      <c r="AC561" s="35"/>
      <c r="AD561" s="35"/>
      <c r="AE561" s="35"/>
      <c r="AR561" s="202" t="s">
        <v>84</v>
      </c>
      <c r="AT561" s="202" t="s">
        <v>143</v>
      </c>
      <c r="AU561" s="202" t="s">
        <v>84</v>
      </c>
      <c r="AY561" s="17" t="s">
        <v>142</v>
      </c>
      <c r="BE561" s="203">
        <f t="shared" si="174"/>
        <v>0</v>
      </c>
      <c r="BF561" s="203">
        <f t="shared" si="175"/>
        <v>0</v>
      </c>
      <c r="BG561" s="203">
        <f t="shared" si="176"/>
        <v>0</v>
      </c>
      <c r="BH561" s="203">
        <f t="shared" si="177"/>
        <v>0</v>
      </c>
      <c r="BI561" s="203">
        <f t="shared" si="178"/>
        <v>0</v>
      </c>
      <c r="BJ561" s="17" t="s">
        <v>84</v>
      </c>
      <c r="BK561" s="203">
        <f t="shared" si="179"/>
        <v>0</v>
      </c>
      <c r="BL561" s="17" t="s">
        <v>84</v>
      </c>
      <c r="BM561" s="202" t="s">
        <v>1883</v>
      </c>
    </row>
    <row r="562" spans="1:65" s="2" customFormat="1" ht="24" customHeight="1">
      <c r="A562" s="35"/>
      <c r="B562" s="36"/>
      <c r="C562" s="191" t="s">
        <v>1884</v>
      </c>
      <c r="D562" s="191" t="s">
        <v>143</v>
      </c>
      <c r="E562" s="192" t="s">
        <v>1885</v>
      </c>
      <c r="F562" s="193" t="s">
        <v>1886</v>
      </c>
      <c r="G562" s="194" t="s">
        <v>146</v>
      </c>
      <c r="H562" s="195">
        <v>2</v>
      </c>
      <c r="I562" s="196"/>
      <c r="J562" s="197">
        <f t="shared" si="170"/>
        <v>0</v>
      </c>
      <c r="K562" s="193" t="s">
        <v>147</v>
      </c>
      <c r="L562" s="40"/>
      <c r="M562" s="198" t="s">
        <v>32</v>
      </c>
      <c r="N562" s="199" t="s">
        <v>48</v>
      </c>
      <c r="O562" s="65"/>
      <c r="P562" s="200">
        <f t="shared" si="171"/>
        <v>0</v>
      </c>
      <c r="Q562" s="200">
        <v>0</v>
      </c>
      <c r="R562" s="200">
        <f t="shared" si="172"/>
        <v>0</v>
      </c>
      <c r="S562" s="200">
        <v>0</v>
      </c>
      <c r="T562" s="201">
        <f t="shared" si="173"/>
        <v>0</v>
      </c>
      <c r="U562" s="35"/>
      <c r="V562" s="35"/>
      <c r="W562" s="35"/>
      <c r="X562" s="35"/>
      <c r="Y562" s="35"/>
      <c r="Z562" s="35"/>
      <c r="AA562" s="35"/>
      <c r="AB562" s="35"/>
      <c r="AC562" s="35"/>
      <c r="AD562" s="35"/>
      <c r="AE562" s="35"/>
      <c r="AR562" s="202" t="s">
        <v>84</v>
      </c>
      <c r="AT562" s="202" t="s">
        <v>143</v>
      </c>
      <c r="AU562" s="202" t="s">
        <v>84</v>
      </c>
      <c r="AY562" s="17" t="s">
        <v>142</v>
      </c>
      <c r="BE562" s="203">
        <f t="shared" si="174"/>
        <v>0</v>
      </c>
      <c r="BF562" s="203">
        <f t="shared" si="175"/>
        <v>0</v>
      </c>
      <c r="BG562" s="203">
        <f t="shared" si="176"/>
        <v>0</v>
      </c>
      <c r="BH562" s="203">
        <f t="shared" si="177"/>
        <v>0</v>
      </c>
      <c r="BI562" s="203">
        <f t="shared" si="178"/>
        <v>0</v>
      </c>
      <c r="BJ562" s="17" t="s">
        <v>84</v>
      </c>
      <c r="BK562" s="203">
        <f t="shared" si="179"/>
        <v>0</v>
      </c>
      <c r="BL562" s="17" t="s">
        <v>84</v>
      </c>
      <c r="BM562" s="202" t="s">
        <v>1887</v>
      </c>
    </row>
    <row r="563" spans="1:65" s="2" customFormat="1" ht="24" customHeight="1">
      <c r="A563" s="35"/>
      <c r="B563" s="36"/>
      <c r="C563" s="208" t="s">
        <v>1888</v>
      </c>
      <c r="D563" s="208" t="s">
        <v>214</v>
      </c>
      <c r="E563" s="209" t="s">
        <v>1889</v>
      </c>
      <c r="F563" s="210" t="s">
        <v>1890</v>
      </c>
      <c r="G563" s="211" t="s">
        <v>146</v>
      </c>
      <c r="H563" s="212">
        <v>260</v>
      </c>
      <c r="I563" s="213"/>
      <c r="J563" s="214">
        <f t="shared" si="170"/>
        <v>0</v>
      </c>
      <c r="K563" s="210" t="s">
        <v>147</v>
      </c>
      <c r="L563" s="215"/>
      <c r="M563" s="216" t="s">
        <v>32</v>
      </c>
      <c r="N563" s="217" t="s">
        <v>48</v>
      </c>
      <c r="O563" s="65"/>
      <c r="P563" s="200">
        <f t="shared" si="171"/>
        <v>0</v>
      </c>
      <c r="Q563" s="200">
        <v>0</v>
      </c>
      <c r="R563" s="200">
        <f t="shared" si="172"/>
        <v>0</v>
      </c>
      <c r="S563" s="200">
        <v>0</v>
      </c>
      <c r="T563" s="201">
        <f t="shared" si="173"/>
        <v>0</v>
      </c>
      <c r="U563" s="35"/>
      <c r="V563" s="35"/>
      <c r="W563" s="35"/>
      <c r="X563" s="35"/>
      <c r="Y563" s="35"/>
      <c r="Z563" s="35"/>
      <c r="AA563" s="35"/>
      <c r="AB563" s="35"/>
      <c r="AC563" s="35"/>
      <c r="AD563" s="35"/>
      <c r="AE563" s="35"/>
      <c r="AR563" s="202" t="s">
        <v>217</v>
      </c>
      <c r="AT563" s="202" t="s">
        <v>214</v>
      </c>
      <c r="AU563" s="202" t="s">
        <v>84</v>
      </c>
      <c r="AY563" s="17" t="s">
        <v>142</v>
      </c>
      <c r="BE563" s="203">
        <f t="shared" si="174"/>
        <v>0</v>
      </c>
      <c r="BF563" s="203">
        <f t="shared" si="175"/>
        <v>0</v>
      </c>
      <c r="BG563" s="203">
        <f t="shared" si="176"/>
        <v>0</v>
      </c>
      <c r="BH563" s="203">
        <f t="shared" si="177"/>
        <v>0</v>
      </c>
      <c r="BI563" s="203">
        <f t="shared" si="178"/>
        <v>0</v>
      </c>
      <c r="BJ563" s="17" t="s">
        <v>84</v>
      </c>
      <c r="BK563" s="203">
        <f t="shared" si="179"/>
        <v>0</v>
      </c>
      <c r="BL563" s="17" t="s">
        <v>218</v>
      </c>
      <c r="BM563" s="202" t="s">
        <v>1891</v>
      </c>
    </row>
    <row r="564" spans="1:65" s="2" customFormat="1" ht="24" customHeight="1">
      <c r="A564" s="35"/>
      <c r="B564" s="36"/>
      <c r="C564" s="208" t="s">
        <v>1892</v>
      </c>
      <c r="D564" s="208" t="s">
        <v>214</v>
      </c>
      <c r="E564" s="209" t="s">
        <v>1893</v>
      </c>
      <c r="F564" s="210" t="s">
        <v>1894</v>
      </c>
      <c r="G564" s="211" t="s">
        <v>146</v>
      </c>
      <c r="H564" s="212">
        <v>260</v>
      </c>
      <c r="I564" s="213"/>
      <c r="J564" s="214">
        <f t="shared" si="170"/>
        <v>0</v>
      </c>
      <c r="K564" s="210" t="s">
        <v>147</v>
      </c>
      <c r="L564" s="215"/>
      <c r="M564" s="216" t="s">
        <v>32</v>
      </c>
      <c r="N564" s="217" t="s">
        <v>48</v>
      </c>
      <c r="O564" s="65"/>
      <c r="P564" s="200">
        <f t="shared" si="171"/>
        <v>0</v>
      </c>
      <c r="Q564" s="200">
        <v>0</v>
      </c>
      <c r="R564" s="200">
        <f t="shared" si="172"/>
        <v>0</v>
      </c>
      <c r="S564" s="200">
        <v>0</v>
      </c>
      <c r="T564" s="201">
        <f t="shared" si="173"/>
        <v>0</v>
      </c>
      <c r="U564" s="35"/>
      <c r="V564" s="35"/>
      <c r="W564" s="35"/>
      <c r="X564" s="35"/>
      <c r="Y564" s="35"/>
      <c r="Z564" s="35"/>
      <c r="AA564" s="35"/>
      <c r="AB564" s="35"/>
      <c r="AC564" s="35"/>
      <c r="AD564" s="35"/>
      <c r="AE564" s="35"/>
      <c r="AR564" s="202" t="s">
        <v>217</v>
      </c>
      <c r="AT564" s="202" t="s">
        <v>214</v>
      </c>
      <c r="AU564" s="202" t="s">
        <v>84</v>
      </c>
      <c r="AY564" s="17" t="s">
        <v>142</v>
      </c>
      <c r="BE564" s="203">
        <f t="shared" si="174"/>
        <v>0</v>
      </c>
      <c r="BF564" s="203">
        <f t="shared" si="175"/>
        <v>0</v>
      </c>
      <c r="BG564" s="203">
        <f t="shared" si="176"/>
        <v>0</v>
      </c>
      <c r="BH564" s="203">
        <f t="shared" si="177"/>
        <v>0</v>
      </c>
      <c r="BI564" s="203">
        <f t="shared" si="178"/>
        <v>0</v>
      </c>
      <c r="BJ564" s="17" t="s">
        <v>84</v>
      </c>
      <c r="BK564" s="203">
        <f t="shared" si="179"/>
        <v>0</v>
      </c>
      <c r="BL564" s="17" t="s">
        <v>218</v>
      </c>
      <c r="BM564" s="202" t="s">
        <v>1895</v>
      </c>
    </row>
    <row r="565" spans="1:65" s="2" customFormat="1" ht="24" customHeight="1">
      <c r="A565" s="35"/>
      <c r="B565" s="36"/>
      <c r="C565" s="208" t="s">
        <v>1896</v>
      </c>
      <c r="D565" s="208" t="s">
        <v>214</v>
      </c>
      <c r="E565" s="209" t="s">
        <v>1897</v>
      </c>
      <c r="F565" s="210" t="s">
        <v>1898</v>
      </c>
      <c r="G565" s="211" t="s">
        <v>146</v>
      </c>
      <c r="H565" s="212">
        <v>260</v>
      </c>
      <c r="I565" s="213"/>
      <c r="J565" s="214">
        <f t="shared" si="170"/>
        <v>0</v>
      </c>
      <c r="K565" s="210" t="s">
        <v>147</v>
      </c>
      <c r="L565" s="215"/>
      <c r="M565" s="216" t="s">
        <v>32</v>
      </c>
      <c r="N565" s="217" t="s">
        <v>48</v>
      </c>
      <c r="O565" s="65"/>
      <c r="P565" s="200">
        <f t="shared" si="171"/>
        <v>0</v>
      </c>
      <c r="Q565" s="200">
        <v>0</v>
      </c>
      <c r="R565" s="200">
        <f t="shared" si="172"/>
        <v>0</v>
      </c>
      <c r="S565" s="200">
        <v>0</v>
      </c>
      <c r="T565" s="201">
        <f t="shared" si="173"/>
        <v>0</v>
      </c>
      <c r="U565" s="35"/>
      <c r="V565" s="35"/>
      <c r="W565" s="35"/>
      <c r="X565" s="35"/>
      <c r="Y565" s="35"/>
      <c r="Z565" s="35"/>
      <c r="AA565" s="35"/>
      <c r="AB565" s="35"/>
      <c r="AC565" s="35"/>
      <c r="AD565" s="35"/>
      <c r="AE565" s="35"/>
      <c r="AR565" s="202" t="s">
        <v>217</v>
      </c>
      <c r="AT565" s="202" t="s">
        <v>214</v>
      </c>
      <c r="AU565" s="202" t="s">
        <v>84</v>
      </c>
      <c r="AY565" s="17" t="s">
        <v>142</v>
      </c>
      <c r="BE565" s="203">
        <f t="shared" si="174"/>
        <v>0</v>
      </c>
      <c r="BF565" s="203">
        <f t="shared" si="175"/>
        <v>0</v>
      </c>
      <c r="BG565" s="203">
        <f t="shared" si="176"/>
        <v>0</v>
      </c>
      <c r="BH565" s="203">
        <f t="shared" si="177"/>
        <v>0</v>
      </c>
      <c r="BI565" s="203">
        <f t="shared" si="178"/>
        <v>0</v>
      </c>
      <c r="BJ565" s="17" t="s">
        <v>84</v>
      </c>
      <c r="BK565" s="203">
        <f t="shared" si="179"/>
        <v>0</v>
      </c>
      <c r="BL565" s="17" t="s">
        <v>218</v>
      </c>
      <c r="BM565" s="202" t="s">
        <v>1899</v>
      </c>
    </row>
    <row r="566" spans="1:65" s="2" customFormat="1" ht="24" customHeight="1">
      <c r="A566" s="35"/>
      <c r="B566" s="36"/>
      <c r="C566" s="208" t="s">
        <v>1900</v>
      </c>
      <c r="D566" s="208" t="s">
        <v>214</v>
      </c>
      <c r="E566" s="209" t="s">
        <v>1901</v>
      </c>
      <c r="F566" s="210" t="s">
        <v>1902</v>
      </c>
      <c r="G566" s="211" t="s">
        <v>499</v>
      </c>
      <c r="H566" s="212">
        <v>280</v>
      </c>
      <c r="I566" s="213"/>
      <c r="J566" s="214">
        <f t="shared" si="170"/>
        <v>0</v>
      </c>
      <c r="K566" s="210" t="s">
        <v>147</v>
      </c>
      <c r="L566" s="215"/>
      <c r="M566" s="216" t="s">
        <v>32</v>
      </c>
      <c r="N566" s="217" t="s">
        <v>48</v>
      </c>
      <c r="O566" s="65"/>
      <c r="P566" s="200">
        <f t="shared" si="171"/>
        <v>0</v>
      </c>
      <c r="Q566" s="200">
        <v>0</v>
      </c>
      <c r="R566" s="200">
        <f t="shared" si="172"/>
        <v>0</v>
      </c>
      <c r="S566" s="200">
        <v>0</v>
      </c>
      <c r="T566" s="201">
        <f t="shared" si="173"/>
        <v>0</v>
      </c>
      <c r="U566" s="35"/>
      <c r="V566" s="35"/>
      <c r="W566" s="35"/>
      <c r="X566" s="35"/>
      <c r="Y566" s="35"/>
      <c r="Z566" s="35"/>
      <c r="AA566" s="35"/>
      <c r="AB566" s="35"/>
      <c r="AC566" s="35"/>
      <c r="AD566" s="35"/>
      <c r="AE566" s="35"/>
      <c r="AR566" s="202" t="s">
        <v>217</v>
      </c>
      <c r="AT566" s="202" t="s">
        <v>214</v>
      </c>
      <c r="AU566" s="202" t="s">
        <v>84</v>
      </c>
      <c r="AY566" s="17" t="s">
        <v>142</v>
      </c>
      <c r="BE566" s="203">
        <f t="shared" si="174"/>
        <v>0</v>
      </c>
      <c r="BF566" s="203">
        <f t="shared" si="175"/>
        <v>0</v>
      </c>
      <c r="BG566" s="203">
        <f t="shared" si="176"/>
        <v>0</v>
      </c>
      <c r="BH566" s="203">
        <f t="shared" si="177"/>
        <v>0</v>
      </c>
      <c r="BI566" s="203">
        <f t="shared" si="178"/>
        <v>0</v>
      </c>
      <c r="BJ566" s="17" t="s">
        <v>84</v>
      </c>
      <c r="BK566" s="203">
        <f t="shared" si="179"/>
        <v>0</v>
      </c>
      <c r="BL566" s="17" t="s">
        <v>218</v>
      </c>
      <c r="BM566" s="202" t="s">
        <v>1903</v>
      </c>
    </row>
    <row r="567" spans="1:65" s="2" customFormat="1" ht="24" customHeight="1">
      <c r="A567" s="35"/>
      <c r="B567" s="36"/>
      <c r="C567" s="208" t="s">
        <v>1904</v>
      </c>
      <c r="D567" s="208" t="s">
        <v>214</v>
      </c>
      <c r="E567" s="209" t="s">
        <v>1905</v>
      </c>
      <c r="F567" s="210" t="s">
        <v>1906</v>
      </c>
      <c r="G567" s="211" t="s">
        <v>146</v>
      </c>
      <c r="H567" s="212">
        <v>8</v>
      </c>
      <c r="I567" s="213"/>
      <c r="J567" s="214">
        <f t="shared" si="170"/>
        <v>0</v>
      </c>
      <c r="K567" s="210" t="s">
        <v>147</v>
      </c>
      <c r="L567" s="215"/>
      <c r="M567" s="216" t="s">
        <v>32</v>
      </c>
      <c r="N567" s="217" t="s">
        <v>48</v>
      </c>
      <c r="O567" s="65"/>
      <c r="P567" s="200">
        <f t="shared" si="171"/>
        <v>0</v>
      </c>
      <c r="Q567" s="200">
        <v>0</v>
      </c>
      <c r="R567" s="200">
        <f t="shared" si="172"/>
        <v>0</v>
      </c>
      <c r="S567" s="200">
        <v>0</v>
      </c>
      <c r="T567" s="201">
        <f t="shared" si="173"/>
        <v>0</v>
      </c>
      <c r="U567" s="35"/>
      <c r="V567" s="35"/>
      <c r="W567" s="35"/>
      <c r="X567" s="35"/>
      <c r="Y567" s="35"/>
      <c r="Z567" s="35"/>
      <c r="AA567" s="35"/>
      <c r="AB567" s="35"/>
      <c r="AC567" s="35"/>
      <c r="AD567" s="35"/>
      <c r="AE567" s="35"/>
      <c r="AR567" s="202" t="s">
        <v>217</v>
      </c>
      <c r="AT567" s="202" t="s">
        <v>214</v>
      </c>
      <c r="AU567" s="202" t="s">
        <v>84</v>
      </c>
      <c r="AY567" s="17" t="s">
        <v>142</v>
      </c>
      <c r="BE567" s="203">
        <f t="shared" si="174"/>
        <v>0</v>
      </c>
      <c r="BF567" s="203">
        <f t="shared" si="175"/>
        <v>0</v>
      </c>
      <c r="BG567" s="203">
        <f t="shared" si="176"/>
        <v>0</v>
      </c>
      <c r="BH567" s="203">
        <f t="shared" si="177"/>
        <v>0</v>
      </c>
      <c r="BI567" s="203">
        <f t="shared" si="178"/>
        <v>0</v>
      </c>
      <c r="BJ567" s="17" t="s">
        <v>84</v>
      </c>
      <c r="BK567" s="203">
        <f t="shared" si="179"/>
        <v>0</v>
      </c>
      <c r="BL567" s="17" t="s">
        <v>218</v>
      </c>
      <c r="BM567" s="202" t="s">
        <v>1907</v>
      </c>
    </row>
    <row r="568" spans="1:65" s="2" customFormat="1" ht="24" customHeight="1">
      <c r="A568" s="35"/>
      <c r="B568" s="36"/>
      <c r="C568" s="208" t="s">
        <v>1908</v>
      </c>
      <c r="D568" s="208" t="s">
        <v>214</v>
      </c>
      <c r="E568" s="209" t="s">
        <v>1909</v>
      </c>
      <c r="F568" s="210" t="s">
        <v>1910</v>
      </c>
      <c r="G568" s="211" t="s">
        <v>146</v>
      </c>
      <c r="H568" s="212">
        <v>28</v>
      </c>
      <c r="I568" s="213"/>
      <c r="J568" s="214">
        <f t="shared" si="170"/>
        <v>0</v>
      </c>
      <c r="K568" s="210" t="s">
        <v>147</v>
      </c>
      <c r="L568" s="215"/>
      <c r="M568" s="216" t="s">
        <v>32</v>
      </c>
      <c r="N568" s="217" t="s">
        <v>48</v>
      </c>
      <c r="O568" s="65"/>
      <c r="P568" s="200">
        <f t="shared" si="171"/>
        <v>0</v>
      </c>
      <c r="Q568" s="200">
        <v>0</v>
      </c>
      <c r="R568" s="200">
        <f t="shared" si="172"/>
        <v>0</v>
      </c>
      <c r="S568" s="200">
        <v>0</v>
      </c>
      <c r="T568" s="201">
        <f t="shared" si="173"/>
        <v>0</v>
      </c>
      <c r="U568" s="35"/>
      <c r="V568" s="35"/>
      <c r="W568" s="35"/>
      <c r="X568" s="35"/>
      <c r="Y568" s="35"/>
      <c r="Z568" s="35"/>
      <c r="AA568" s="35"/>
      <c r="AB568" s="35"/>
      <c r="AC568" s="35"/>
      <c r="AD568" s="35"/>
      <c r="AE568" s="35"/>
      <c r="AR568" s="202" t="s">
        <v>217</v>
      </c>
      <c r="AT568" s="202" t="s">
        <v>214</v>
      </c>
      <c r="AU568" s="202" t="s">
        <v>84</v>
      </c>
      <c r="AY568" s="17" t="s">
        <v>142</v>
      </c>
      <c r="BE568" s="203">
        <f t="shared" si="174"/>
        <v>0</v>
      </c>
      <c r="BF568" s="203">
        <f t="shared" si="175"/>
        <v>0</v>
      </c>
      <c r="BG568" s="203">
        <f t="shared" si="176"/>
        <v>0</v>
      </c>
      <c r="BH568" s="203">
        <f t="shared" si="177"/>
        <v>0</v>
      </c>
      <c r="BI568" s="203">
        <f t="shared" si="178"/>
        <v>0</v>
      </c>
      <c r="BJ568" s="17" t="s">
        <v>84</v>
      </c>
      <c r="BK568" s="203">
        <f t="shared" si="179"/>
        <v>0</v>
      </c>
      <c r="BL568" s="17" t="s">
        <v>218</v>
      </c>
      <c r="BM568" s="202" t="s">
        <v>1911</v>
      </c>
    </row>
    <row r="569" spans="1:65" s="2" customFormat="1" ht="24" customHeight="1">
      <c r="A569" s="35"/>
      <c r="B569" s="36"/>
      <c r="C569" s="191" t="s">
        <v>1912</v>
      </c>
      <c r="D569" s="191" t="s">
        <v>143</v>
      </c>
      <c r="E569" s="192" t="s">
        <v>1913</v>
      </c>
      <c r="F569" s="193" t="s">
        <v>1914</v>
      </c>
      <c r="G569" s="194" t="s">
        <v>146</v>
      </c>
      <c r="H569" s="195">
        <v>7</v>
      </c>
      <c r="I569" s="196"/>
      <c r="J569" s="197">
        <f t="shared" si="170"/>
        <v>0</v>
      </c>
      <c r="K569" s="193" t="s">
        <v>147</v>
      </c>
      <c r="L569" s="40"/>
      <c r="M569" s="198" t="s">
        <v>32</v>
      </c>
      <c r="N569" s="199" t="s">
        <v>48</v>
      </c>
      <c r="O569" s="65"/>
      <c r="P569" s="200">
        <f t="shared" si="171"/>
        <v>0</v>
      </c>
      <c r="Q569" s="200">
        <v>0</v>
      </c>
      <c r="R569" s="200">
        <f t="shared" si="172"/>
        <v>0</v>
      </c>
      <c r="S569" s="200">
        <v>0</v>
      </c>
      <c r="T569" s="201">
        <f t="shared" si="173"/>
        <v>0</v>
      </c>
      <c r="U569" s="35"/>
      <c r="V569" s="35"/>
      <c r="W569" s="35"/>
      <c r="X569" s="35"/>
      <c r="Y569" s="35"/>
      <c r="Z569" s="35"/>
      <c r="AA569" s="35"/>
      <c r="AB569" s="35"/>
      <c r="AC569" s="35"/>
      <c r="AD569" s="35"/>
      <c r="AE569" s="35"/>
      <c r="AR569" s="202" t="s">
        <v>158</v>
      </c>
      <c r="AT569" s="202" t="s">
        <v>143</v>
      </c>
      <c r="AU569" s="202" t="s">
        <v>84</v>
      </c>
      <c r="AY569" s="17" t="s">
        <v>142</v>
      </c>
      <c r="BE569" s="203">
        <f t="shared" si="174"/>
        <v>0</v>
      </c>
      <c r="BF569" s="203">
        <f t="shared" si="175"/>
        <v>0</v>
      </c>
      <c r="BG569" s="203">
        <f t="shared" si="176"/>
        <v>0</v>
      </c>
      <c r="BH569" s="203">
        <f t="shared" si="177"/>
        <v>0</v>
      </c>
      <c r="BI569" s="203">
        <f t="shared" si="178"/>
        <v>0</v>
      </c>
      <c r="BJ569" s="17" t="s">
        <v>84</v>
      </c>
      <c r="BK569" s="203">
        <f t="shared" si="179"/>
        <v>0</v>
      </c>
      <c r="BL569" s="17" t="s">
        <v>158</v>
      </c>
      <c r="BM569" s="202" t="s">
        <v>1915</v>
      </c>
    </row>
    <row r="570" spans="1:65" s="2" customFormat="1" ht="24" customHeight="1">
      <c r="A570" s="35"/>
      <c r="B570" s="36"/>
      <c r="C570" s="191" t="s">
        <v>1916</v>
      </c>
      <c r="D570" s="191" t="s">
        <v>143</v>
      </c>
      <c r="E570" s="192" t="s">
        <v>1917</v>
      </c>
      <c r="F570" s="193" t="s">
        <v>1918</v>
      </c>
      <c r="G570" s="194" t="s">
        <v>146</v>
      </c>
      <c r="H570" s="195">
        <v>2</v>
      </c>
      <c r="I570" s="196"/>
      <c r="J570" s="197">
        <f t="shared" si="170"/>
        <v>0</v>
      </c>
      <c r="K570" s="193" t="s">
        <v>147</v>
      </c>
      <c r="L570" s="40"/>
      <c r="M570" s="198" t="s">
        <v>32</v>
      </c>
      <c r="N570" s="199" t="s">
        <v>48</v>
      </c>
      <c r="O570" s="65"/>
      <c r="P570" s="200">
        <f t="shared" si="171"/>
        <v>0</v>
      </c>
      <c r="Q570" s="200">
        <v>0</v>
      </c>
      <c r="R570" s="200">
        <f t="shared" si="172"/>
        <v>0</v>
      </c>
      <c r="S570" s="200">
        <v>0</v>
      </c>
      <c r="T570" s="201">
        <f t="shared" si="173"/>
        <v>0</v>
      </c>
      <c r="U570" s="35"/>
      <c r="V570" s="35"/>
      <c r="W570" s="35"/>
      <c r="X570" s="35"/>
      <c r="Y570" s="35"/>
      <c r="Z570" s="35"/>
      <c r="AA570" s="35"/>
      <c r="AB570" s="35"/>
      <c r="AC570" s="35"/>
      <c r="AD570" s="35"/>
      <c r="AE570" s="35"/>
      <c r="AR570" s="202" t="s">
        <v>158</v>
      </c>
      <c r="AT570" s="202" t="s">
        <v>143</v>
      </c>
      <c r="AU570" s="202" t="s">
        <v>84</v>
      </c>
      <c r="AY570" s="17" t="s">
        <v>142</v>
      </c>
      <c r="BE570" s="203">
        <f t="shared" si="174"/>
        <v>0</v>
      </c>
      <c r="BF570" s="203">
        <f t="shared" si="175"/>
        <v>0</v>
      </c>
      <c r="BG570" s="203">
        <f t="shared" si="176"/>
        <v>0</v>
      </c>
      <c r="BH570" s="203">
        <f t="shared" si="177"/>
        <v>0</v>
      </c>
      <c r="BI570" s="203">
        <f t="shared" si="178"/>
        <v>0</v>
      </c>
      <c r="BJ570" s="17" t="s">
        <v>84</v>
      </c>
      <c r="BK570" s="203">
        <f t="shared" si="179"/>
        <v>0</v>
      </c>
      <c r="BL570" s="17" t="s">
        <v>158</v>
      </c>
      <c r="BM570" s="202" t="s">
        <v>1919</v>
      </c>
    </row>
    <row r="571" spans="1:65" s="2" customFormat="1" ht="24" customHeight="1">
      <c r="A571" s="35"/>
      <c r="B571" s="36"/>
      <c r="C571" s="191" t="s">
        <v>1920</v>
      </c>
      <c r="D571" s="191" t="s">
        <v>143</v>
      </c>
      <c r="E571" s="192" t="s">
        <v>1921</v>
      </c>
      <c r="F571" s="193" t="s">
        <v>1922</v>
      </c>
      <c r="G571" s="194" t="s">
        <v>146</v>
      </c>
      <c r="H571" s="195">
        <v>5</v>
      </c>
      <c r="I571" s="196"/>
      <c r="J571" s="197">
        <f t="shared" si="170"/>
        <v>0</v>
      </c>
      <c r="K571" s="193" t="s">
        <v>147</v>
      </c>
      <c r="L571" s="40"/>
      <c r="M571" s="198" t="s">
        <v>32</v>
      </c>
      <c r="N571" s="199" t="s">
        <v>48</v>
      </c>
      <c r="O571" s="65"/>
      <c r="P571" s="200">
        <f t="shared" si="171"/>
        <v>0</v>
      </c>
      <c r="Q571" s="200">
        <v>0</v>
      </c>
      <c r="R571" s="200">
        <f t="shared" si="172"/>
        <v>0</v>
      </c>
      <c r="S571" s="200">
        <v>0</v>
      </c>
      <c r="T571" s="201">
        <f t="shared" si="173"/>
        <v>0</v>
      </c>
      <c r="U571" s="35"/>
      <c r="V571" s="35"/>
      <c r="W571" s="35"/>
      <c r="X571" s="35"/>
      <c r="Y571" s="35"/>
      <c r="Z571" s="35"/>
      <c r="AA571" s="35"/>
      <c r="AB571" s="35"/>
      <c r="AC571" s="35"/>
      <c r="AD571" s="35"/>
      <c r="AE571" s="35"/>
      <c r="AR571" s="202" t="s">
        <v>84</v>
      </c>
      <c r="AT571" s="202" t="s">
        <v>143</v>
      </c>
      <c r="AU571" s="202" t="s">
        <v>84</v>
      </c>
      <c r="AY571" s="17" t="s">
        <v>142</v>
      </c>
      <c r="BE571" s="203">
        <f t="shared" si="174"/>
        <v>0</v>
      </c>
      <c r="BF571" s="203">
        <f t="shared" si="175"/>
        <v>0</v>
      </c>
      <c r="BG571" s="203">
        <f t="shared" si="176"/>
        <v>0</v>
      </c>
      <c r="BH571" s="203">
        <f t="shared" si="177"/>
        <v>0</v>
      </c>
      <c r="BI571" s="203">
        <f t="shared" si="178"/>
        <v>0</v>
      </c>
      <c r="BJ571" s="17" t="s">
        <v>84</v>
      </c>
      <c r="BK571" s="203">
        <f t="shared" si="179"/>
        <v>0</v>
      </c>
      <c r="BL571" s="17" t="s">
        <v>84</v>
      </c>
      <c r="BM571" s="202" t="s">
        <v>1923</v>
      </c>
    </row>
    <row r="572" spans="1:65" s="2" customFormat="1" ht="24" customHeight="1">
      <c r="A572" s="35"/>
      <c r="B572" s="36"/>
      <c r="C572" s="191" t="s">
        <v>1924</v>
      </c>
      <c r="D572" s="191" t="s">
        <v>143</v>
      </c>
      <c r="E572" s="192" t="s">
        <v>1925</v>
      </c>
      <c r="F572" s="193" t="s">
        <v>1926</v>
      </c>
      <c r="G572" s="194" t="s">
        <v>146</v>
      </c>
      <c r="H572" s="195">
        <v>4</v>
      </c>
      <c r="I572" s="196"/>
      <c r="J572" s="197">
        <f t="shared" si="170"/>
        <v>0</v>
      </c>
      <c r="K572" s="193" t="s">
        <v>147</v>
      </c>
      <c r="L572" s="40"/>
      <c r="M572" s="198" t="s">
        <v>32</v>
      </c>
      <c r="N572" s="199" t="s">
        <v>48</v>
      </c>
      <c r="O572" s="65"/>
      <c r="P572" s="200">
        <f t="shared" si="171"/>
        <v>0</v>
      </c>
      <c r="Q572" s="200">
        <v>0</v>
      </c>
      <c r="R572" s="200">
        <f t="shared" si="172"/>
        <v>0</v>
      </c>
      <c r="S572" s="200">
        <v>0</v>
      </c>
      <c r="T572" s="201">
        <f t="shared" si="173"/>
        <v>0</v>
      </c>
      <c r="U572" s="35"/>
      <c r="V572" s="35"/>
      <c r="W572" s="35"/>
      <c r="X572" s="35"/>
      <c r="Y572" s="35"/>
      <c r="Z572" s="35"/>
      <c r="AA572" s="35"/>
      <c r="AB572" s="35"/>
      <c r="AC572" s="35"/>
      <c r="AD572" s="35"/>
      <c r="AE572" s="35"/>
      <c r="AR572" s="202" t="s">
        <v>84</v>
      </c>
      <c r="AT572" s="202" t="s">
        <v>143</v>
      </c>
      <c r="AU572" s="202" t="s">
        <v>84</v>
      </c>
      <c r="AY572" s="17" t="s">
        <v>142</v>
      </c>
      <c r="BE572" s="203">
        <f t="shared" si="174"/>
        <v>0</v>
      </c>
      <c r="BF572" s="203">
        <f t="shared" si="175"/>
        <v>0</v>
      </c>
      <c r="BG572" s="203">
        <f t="shared" si="176"/>
        <v>0</v>
      </c>
      <c r="BH572" s="203">
        <f t="shared" si="177"/>
        <v>0</v>
      </c>
      <c r="BI572" s="203">
        <f t="shared" si="178"/>
        <v>0</v>
      </c>
      <c r="BJ572" s="17" t="s">
        <v>84</v>
      </c>
      <c r="BK572" s="203">
        <f t="shared" si="179"/>
        <v>0</v>
      </c>
      <c r="BL572" s="17" t="s">
        <v>84</v>
      </c>
      <c r="BM572" s="202" t="s">
        <v>1927</v>
      </c>
    </row>
    <row r="573" spans="1:65" s="2" customFormat="1" ht="36" customHeight="1">
      <c r="A573" s="35"/>
      <c r="B573" s="36"/>
      <c r="C573" s="191" t="s">
        <v>1928</v>
      </c>
      <c r="D573" s="191" t="s">
        <v>143</v>
      </c>
      <c r="E573" s="192" t="s">
        <v>1929</v>
      </c>
      <c r="F573" s="193" t="s">
        <v>1930</v>
      </c>
      <c r="G573" s="194" t="s">
        <v>146</v>
      </c>
      <c r="H573" s="195">
        <v>16</v>
      </c>
      <c r="I573" s="196"/>
      <c r="J573" s="197">
        <f t="shared" si="170"/>
        <v>0</v>
      </c>
      <c r="K573" s="193" t="s">
        <v>147</v>
      </c>
      <c r="L573" s="40"/>
      <c r="M573" s="198" t="s">
        <v>32</v>
      </c>
      <c r="N573" s="199" t="s">
        <v>48</v>
      </c>
      <c r="O573" s="65"/>
      <c r="P573" s="200">
        <f t="shared" si="171"/>
        <v>0</v>
      </c>
      <c r="Q573" s="200">
        <v>0</v>
      </c>
      <c r="R573" s="200">
        <f t="shared" si="172"/>
        <v>0</v>
      </c>
      <c r="S573" s="200">
        <v>0</v>
      </c>
      <c r="T573" s="201">
        <f t="shared" si="173"/>
        <v>0</v>
      </c>
      <c r="U573" s="35"/>
      <c r="V573" s="35"/>
      <c r="W573" s="35"/>
      <c r="X573" s="35"/>
      <c r="Y573" s="35"/>
      <c r="Z573" s="35"/>
      <c r="AA573" s="35"/>
      <c r="AB573" s="35"/>
      <c r="AC573" s="35"/>
      <c r="AD573" s="35"/>
      <c r="AE573" s="35"/>
      <c r="AR573" s="202" t="s">
        <v>1713</v>
      </c>
      <c r="AT573" s="202" t="s">
        <v>143</v>
      </c>
      <c r="AU573" s="202" t="s">
        <v>84</v>
      </c>
      <c r="AY573" s="17" t="s">
        <v>142</v>
      </c>
      <c r="BE573" s="203">
        <f t="shared" si="174"/>
        <v>0</v>
      </c>
      <c r="BF573" s="203">
        <f t="shared" si="175"/>
        <v>0</v>
      </c>
      <c r="BG573" s="203">
        <f t="shared" si="176"/>
        <v>0</v>
      </c>
      <c r="BH573" s="203">
        <f t="shared" si="177"/>
        <v>0</v>
      </c>
      <c r="BI573" s="203">
        <f t="shared" si="178"/>
        <v>0</v>
      </c>
      <c r="BJ573" s="17" t="s">
        <v>84</v>
      </c>
      <c r="BK573" s="203">
        <f t="shared" si="179"/>
        <v>0</v>
      </c>
      <c r="BL573" s="17" t="s">
        <v>1713</v>
      </c>
      <c r="BM573" s="202" t="s">
        <v>1931</v>
      </c>
    </row>
    <row r="574" spans="1:65" s="2" customFormat="1" ht="24" customHeight="1">
      <c r="A574" s="35"/>
      <c r="B574" s="36"/>
      <c r="C574" s="191" t="s">
        <v>1932</v>
      </c>
      <c r="D574" s="191" t="s">
        <v>143</v>
      </c>
      <c r="E574" s="192" t="s">
        <v>1933</v>
      </c>
      <c r="F574" s="193" t="s">
        <v>1934</v>
      </c>
      <c r="G574" s="194" t="s">
        <v>146</v>
      </c>
      <c r="H574" s="195">
        <v>6</v>
      </c>
      <c r="I574" s="196"/>
      <c r="J574" s="197">
        <f t="shared" si="170"/>
        <v>0</v>
      </c>
      <c r="K574" s="193" t="s">
        <v>147</v>
      </c>
      <c r="L574" s="40"/>
      <c r="M574" s="198" t="s">
        <v>32</v>
      </c>
      <c r="N574" s="199" t="s">
        <v>48</v>
      </c>
      <c r="O574" s="65"/>
      <c r="P574" s="200">
        <f t="shared" si="171"/>
        <v>0</v>
      </c>
      <c r="Q574" s="200">
        <v>0</v>
      </c>
      <c r="R574" s="200">
        <f t="shared" si="172"/>
        <v>0</v>
      </c>
      <c r="S574" s="200">
        <v>0</v>
      </c>
      <c r="T574" s="201">
        <f t="shared" si="173"/>
        <v>0</v>
      </c>
      <c r="U574" s="35"/>
      <c r="V574" s="35"/>
      <c r="W574" s="35"/>
      <c r="X574" s="35"/>
      <c r="Y574" s="35"/>
      <c r="Z574" s="35"/>
      <c r="AA574" s="35"/>
      <c r="AB574" s="35"/>
      <c r="AC574" s="35"/>
      <c r="AD574" s="35"/>
      <c r="AE574" s="35"/>
      <c r="AR574" s="202" t="s">
        <v>1713</v>
      </c>
      <c r="AT574" s="202" t="s">
        <v>143</v>
      </c>
      <c r="AU574" s="202" t="s">
        <v>84</v>
      </c>
      <c r="AY574" s="17" t="s">
        <v>142</v>
      </c>
      <c r="BE574" s="203">
        <f t="shared" si="174"/>
        <v>0</v>
      </c>
      <c r="BF574" s="203">
        <f t="shared" si="175"/>
        <v>0</v>
      </c>
      <c r="BG574" s="203">
        <f t="shared" si="176"/>
        <v>0</v>
      </c>
      <c r="BH574" s="203">
        <f t="shared" si="177"/>
        <v>0</v>
      </c>
      <c r="BI574" s="203">
        <f t="shared" si="178"/>
        <v>0</v>
      </c>
      <c r="BJ574" s="17" t="s">
        <v>84</v>
      </c>
      <c r="BK574" s="203">
        <f t="shared" si="179"/>
        <v>0</v>
      </c>
      <c r="BL574" s="17" t="s">
        <v>1713</v>
      </c>
      <c r="BM574" s="202" t="s">
        <v>1935</v>
      </c>
    </row>
    <row r="575" spans="1:65" s="2" customFormat="1" ht="36" customHeight="1">
      <c r="A575" s="35"/>
      <c r="B575" s="36"/>
      <c r="C575" s="191" t="s">
        <v>1936</v>
      </c>
      <c r="D575" s="191" t="s">
        <v>143</v>
      </c>
      <c r="E575" s="192" t="s">
        <v>1937</v>
      </c>
      <c r="F575" s="193" t="s">
        <v>1938</v>
      </c>
      <c r="G575" s="194" t="s">
        <v>146</v>
      </c>
      <c r="H575" s="195">
        <v>1</v>
      </c>
      <c r="I575" s="196"/>
      <c r="J575" s="197">
        <f t="shared" si="170"/>
        <v>0</v>
      </c>
      <c r="K575" s="193" t="s">
        <v>147</v>
      </c>
      <c r="L575" s="40"/>
      <c r="M575" s="198" t="s">
        <v>32</v>
      </c>
      <c r="N575" s="199" t="s">
        <v>48</v>
      </c>
      <c r="O575" s="65"/>
      <c r="P575" s="200">
        <f t="shared" si="171"/>
        <v>0</v>
      </c>
      <c r="Q575" s="200">
        <v>0</v>
      </c>
      <c r="R575" s="200">
        <f t="shared" si="172"/>
        <v>0</v>
      </c>
      <c r="S575" s="200">
        <v>0</v>
      </c>
      <c r="T575" s="201">
        <f t="shared" si="173"/>
        <v>0</v>
      </c>
      <c r="U575" s="35"/>
      <c r="V575" s="35"/>
      <c r="W575" s="35"/>
      <c r="X575" s="35"/>
      <c r="Y575" s="35"/>
      <c r="Z575" s="35"/>
      <c r="AA575" s="35"/>
      <c r="AB575" s="35"/>
      <c r="AC575" s="35"/>
      <c r="AD575" s="35"/>
      <c r="AE575" s="35"/>
      <c r="AR575" s="202" t="s">
        <v>634</v>
      </c>
      <c r="AT575" s="202" t="s">
        <v>143</v>
      </c>
      <c r="AU575" s="202" t="s">
        <v>84</v>
      </c>
      <c r="AY575" s="17" t="s">
        <v>142</v>
      </c>
      <c r="BE575" s="203">
        <f t="shared" si="174"/>
        <v>0</v>
      </c>
      <c r="BF575" s="203">
        <f t="shared" si="175"/>
        <v>0</v>
      </c>
      <c r="BG575" s="203">
        <f t="shared" si="176"/>
        <v>0</v>
      </c>
      <c r="BH575" s="203">
        <f t="shared" si="177"/>
        <v>0</v>
      </c>
      <c r="BI575" s="203">
        <f t="shared" si="178"/>
        <v>0</v>
      </c>
      <c r="BJ575" s="17" t="s">
        <v>84</v>
      </c>
      <c r="BK575" s="203">
        <f t="shared" si="179"/>
        <v>0</v>
      </c>
      <c r="BL575" s="17" t="s">
        <v>634</v>
      </c>
      <c r="BM575" s="202" t="s">
        <v>1939</v>
      </c>
    </row>
    <row r="576" spans="1:65" s="2" customFormat="1" ht="24" customHeight="1">
      <c r="A576" s="35"/>
      <c r="B576" s="36"/>
      <c r="C576" s="191" t="s">
        <v>1940</v>
      </c>
      <c r="D576" s="191" t="s">
        <v>143</v>
      </c>
      <c r="E576" s="192" t="s">
        <v>1941</v>
      </c>
      <c r="F576" s="193" t="s">
        <v>1942</v>
      </c>
      <c r="G576" s="194" t="s">
        <v>146</v>
      </c>
      <c r="H576" s="195">
        <v>7</v>
      </c>
      <c r="I576" s="196"/>
      <c r="J576" s="197">
        <f t="shared" si="170"/>
        <v>0</v>
      </c>
      <c r="K576" s="193" t="s">
        <v>147</v>
      </c>
      <c r="L576" s="40"/>
      <c r="M576" s="198" t="s">
        <v>32</v>
      </c>
      <c r="N576" s="199" t="s">
        <v>48</v>
      </c>
      <c r="O576" s="65"/>
      <c r="P576" s="200">
        <f t="shared" si="171"/>
        <v>0</v>
      </c>
      <c r="Q576" s="200">
        <v>0</v>
      </c>
      <c r="R576" s="200">
        <f t="shared" si="172"/>
        <v>0</v>
      </c>
      <c r="S576" s="200">
        <v>0</v>
      </c>
      <c r="T576" s="201">
        <f t="shared" si="173"/>
        <v>0</v>
      </c>
      <c r="U576" s="35"/>
      <c r="V576" s="35"/>
      <c r="W576" s="35"/>
      <c r="X576" s="35"/>
      <c r="Y576" s="35"/>
      <c r="Z576" s="35"/>
      <c r="AA576" s="35"/>
      <c r="AB576" s="35"/>
      <c r="AC576" s="35"/>
      <c r="AD576" s="35"/>
      <c r="AE576" s="35"/>
      <c r="AR576" s="202" t="s">
        <v>1713</v>
      </c>
      <c r="AT576" s="202" t="s">
        <v>143</v>
      </c>
      <c r="AU576" s="202" t="s">
        <v>84</v>
      </c>
      <c r="AY576" s="17" t="s">
        <v>142</v>
      </c>
      <c r="BE576" s="203">
        <f t="shared" si="174"/>
        <v>0</v>
      </c>
      <c r="BF576" s="203">
        <f t="shared" si="175"/>
        <v>0</v>
      </c>
      <c r="BG576" s="203">
        <f t="shared" si="176"/>
        <v>0</v>
      </c>
      <c r="BH576" s="203">
        <f t="shared" si="177"/>
        <v>0</v>
      </c>
      <c r="BI576" s="203">
        <f t="shared" si="178"/>
        <v>0</v>
      </c>
      <c r="BJ576" s="17" t="s">
        <v>84</v>
      </c>
      <c r="BK576" s="203">
        <f t="shared" si="179"/>
        <v>0</v>
      </c>
      <c r="BL576" s="17" t="s">
        <v>1713</v>
      </c>
      <c r="BM576" s="202" t="s">
        <v>1943</v>
      </c>
    </row>
    <row r="577" spans="1:65" s="2" customFormat="1" ht="24" customHeight="1">
      <c r="A577" s="35"/>
      <c r="B577" s="36"/>
      <c r="C577" s="191" t="s">
        <v>1944</v>
      </c>
      <c r="D577" s="191" t="s">
        <v>143</v>
      </c>
      <c r="E577" s="192" t="s">
        <v>1945</v>
      </c>
      <c r="F577" s="193" t="s">
        <v>1946</v>
      </c>
      <c r="G577" s="194" t="s">
        <v>146</v>
      </c>
      <c r="H577" s="195">
        <v>1</v>
      </c>
      <c r="I577" s="196"/>
      <c r="J577" s="197">
        <f t="shared" si="170"/>
        <v>0</v>
      </c>
      <c r="K577" s="193" t="s">
        <v>147</v>
      </c>
      <c r="L577" s="40"/>
      <c r="M577" s="198" t="s">
        <v>32</v>
      </c>
      <c r="N577" s="199" t="s">
        <v>48</v>
      </c>
      <c r="O577" s="65"/>
      <c r="P577" s="200">
        <f t="shared" si="171"/>
        <v>0</v>
      </c>
      <c r="Q577" s="200">
        <v>0</v>
      </c>
      <c r="R577" s="200">
        <f t="shared" si="172"/>
        <v>0</v>
      </c>
      <c r="S577" s="200">
        <v>0</v>
      </c>
      <c r="T577" s="201">
        <f t="shared" si="173"/>
        <v>0</v>
      </c>
      <c r="U577" s="35"/>
      <c r="V577" s="35"/>
      <c r="W577" s="35"/>
      <c r="X577" s="35"/>
      <c r="Y577" s="35"/>
      <c r="Z577" s="35"/>
      <c r="AA577" s="35"/>
      <c r="AB577" s="35"/>
      <c r="AC577" s="35"/>
      <c r="AD577" s="35"/>
      <c r="AE577" s="35"/>
      <c r="AR577" s="202" t="s">
        <v>634</v>
      </c>
      <c r="AT577" s="202" t="s">
        <v>143</v>
      </c>
      <c r="AU577" s="202" t="s">
        <v>84</v>
      </c>
      <c r="AY577" s="17" t="s">
        <v>142</v>
      </c>
      <c r="BE577" s="203">
        <f t="shared" si="174"/>
        <v>0</v>
      </c>
      <c r="BF577" s="203">
        <f t="shared" si="175"/>
        <v>0</v>
      </c>
      <c r="BG577" s="203">
        <f t="shared" si="176"/>
        <v>0</v>
      </c>
      <c r="BH577" s="203">
        <f t="shared" si="177"/>
        <v>0</v>
      </c>
      <c r="BI577" s="203">
        <f t="shared" si="178"/>
        <v>0</v>
      </c>
      <c r="BJ577" s="17" t="s">
        <v>84</v>
      </c>
      <c r="BK577" s="203">
        <f t="shared" si="179"/>
        <v>0</v>
      </c>
      <c r="BL577" s="17" t="s">
        <v>634</v>
      </c>
      <c r="BM577" s="202" t="s">
        <v>1947</v>
      </c>
    </row>
    <row r="578" spans="1:65" s="2" customFormat="1" ht="24" customHeight="1">
      <c r="A578" s="35"/>
      <c r="B578" s="36"/>
      <c r="C578" s="191" t="s">
        <v>1948</v>
      </c>
      <c r="D578" s="191" t="s">
        <v>143</v>
      </c>
      <c r="E578" s="192" t="s">
        <v>1949</v>
      </c>
      <c r="F578" s="193" t="s">
        <v>1950</v>
      </c>
      <c r="G578" s="194" t="s">
        <v>146</v>
      </c>
      <c r="H578" s="195">
        <v>4</v>
      </c>
      <c r="I578" s="196"/>
      <c r="J578" s="197">
        <f t="shared" si="170"/>
        <v>0</v>
      </c>
      <c r="K578" s="193" t="s">
        <v>147</v>
      </c>
      <c r="L578" s="40"/>
      <c r="M578" s="198" t="s">
        <v>32</v>
      </c>
      <c r="N578" s="199" t="s">
        <v>48</v>
      </c>
      <c r="O578" s="65"/>
      <c r="P578" s="200">
        <f t="shared" si="171"/>
        <v>0</v>
      </c>
      <c r="Q578" s="200">
        <v>0</v>
      </c>
      <c r="R578" s="200">
        <f t="shared" si="172"/>
        <v>0</v>
      </c>
      <c r="S578" s="200">
        <v>0</v>
      </c>
      <c r="T578" s="201">
        <f t="shared" si="173"/>
        <v>0</v>
      </c>
      <c r="U578" s="35"/>
      <c r="V578" s="35"/>
      <c r="W578" s="35"/>
      <c r="X578" s="35"/>
      <c r="Y578" s="35"/>
      <c r="Z578" s="35"/>
      <c r="AA578" s="35"/>
      <c r="AB578" s="35"/>
      <c r="AC578" s="35"/>
      <c r="AD578" s="35"/>
      <c r="AE578" s="35"/>
      <c r="AR578" s="202" t="s">
        <v>158</v>
      </c>
      <c r="AT578" s="202" t="s">
        <v>143</v>
      </c>
      <c r="AU578" s="202" t="s">
        <v>84</v>
      </c>
      <c r="AY578" s="17" t="s">
        <v>142</v>
      </c>
      <c r="BE578" s="203">
        <f t="shared" si="174"/>
        <v>0</v>
      </c>
      <c r="BF578" s="203">
        <f t="shared" si="175"/>
        <v>0</v>
      </c>
      <c r="BG578" s="203">
        <f t="shared" si="176"/>
        <v>0</v>
      </c>
      <c r="BH578" s="203">
        <f t="shared" si="177"/>
        <v>0</v>
      </c>
      <c r="BI578" s="203">
        <f t="shared" si="178"/>
        <v>0</v>
      </c>
      <c r="BJ578" s="17" t="s">
        <v>84</v>
      </c>
      <c r="BK578" s="203">
        <f t="shared" si="179"/>
        <v>0</v>
      </c>
      <c r="BL578" s="17" t="s">
        <v>158</v>
      </c>
      <c r="BM578" s="202" t="s">
        <v>1951</v>
      </c>
    </row>
    <row r="579" spans="1:65" s="2" customFormat="1" ht="24" customHeight="1">
      <c r="A579" s="35"/>
      <c r="B579" s="36"/>
      <c r="C579" s="191" t="s">
        <v>1952</v>
      </c>
      <c r="D579" s="191" t="s">
        <v>143</v>
      </c>
      <c r="E579" s="192" t="s">
        <v>1953</v>
      </c>
      <c r="F579" s="193" t="s">
        <v>1954</v>
      </c>
      <c r="G579" s="194" t="s">
        <v>146</v>
      </c>
      <c r="H579" s="195">
        <v>4</v>
      </c>
      <c r="I579" s="196"/>
      <c r="J579" s="197">
        <f t="shared" si="170"/>
        <v>0</v>
      </c>
      <c r="K579" s="193" t="s">
        <v>147</v>
      </c>
      <c r="L579" s="40"/>
      <c r="M579" s="198" t="s">
        <v>32</v>
      </c>
      <c r="N579" s="199" t="s">
        <v>48</v>
      </c>
      <c r="O579" s="65"/>
      <c r="P579" s="200">
        <f t="shared" si="171"/>
        <v>0</v>
      </c>
      <c r="Q579" s="200">
        <v>0</v>
      </c>
      <c r="R579" s="200">
        <f t="shared" si="172"/>
        <v>0</v>
      </c>
      <c r="S579" s="200">
        <v>0</v>
      </c>
      <c r="T579" s="201">
        <f t="shared" si="173"/>
        <v>0</v>
      </c>
      <c r="U579" s="35"/>
      <c r="V579" s="35"/>
      <c r="W579" s="35"/>
      <c r="X579" s="35"/>
      <c r="Y579" s="35"/>
      <c r="Z579" s="35"/>
      <c r="AA579" s="35"/>
      <c r="AB579" s="35"/>
      <c r="AC579" s="35"/>
      <c r="AD579" s="35"/>
      <c r="AE579" s="35"/>
      <c r="AR579" s="202" t="s">
        <v>158</v>
      </c>
      <c r="AT579" s="202" t="s">
        <v>143</v>
      </c>
      <c r="AU579" s="202" t="s">
        <v>84</v>
      </c>
      <c r="AY579" s="17" t="s">
        <v>142</v>
      </c>
      <c r="BE579" s="203">
        <f t="shared" si="174"/>
        <v>0</v>
      </c>
      <c r="BF579" s="203">
        <f t="shared" si="175"/>
        <v>0</v>
      </c>
      <c r="BG579" s="203">
        <f t="shared" si="176"/>
        <v>0</v>
      </c>
      <c r="BH579" s="203">
        <f t="shared" si="177"/>
        <v>0</v>
      </c>
      <c r="BI579" s="203">
        <f t="shared" si="178"/>
        <v>0</v>
      </c>
      <c r="BJ579" s="17" t="s">
        <v>84</v>
      </c>
      <c r="BK579" s="203">
        <f t="shared" si="179"/>
        <v>0</v>
      </c>
      <c r="BL579" s="17" t="s">
        <v>158</v>
      </c>
      <c r="BM579" s="202" t="s">
        <v>1955</v>
      </c>
    </row>
    <row r="580" spans="1:65" s="2" customFormat="1" ht="24" customHeight="1">
      <c r="A580" s="35"/>
      <c r="B580" s="36"/>
      <c r="C580" s="191" t="s">
        <v>1956</v>
      </c>
      <c r="D580" s="191" t="s">
        <v>143</v>
      </c>
      <c r="E580" s="192" t="s">
        <v>1957</v>
      </c>
      <c r="F580" s="193" t="s">
        <v>1958</v>
      </c>
      <c r="G580" s="194" t="s">
        <v>146</v>
      </c>
      <c r="H580" s="195">
        <v>4</v>
      </c>
      <c r="I580" s="196"/>
      <c r="J580" s="197">
        <f t="shared" si="170"/>
        <v>0</v>
      </c>
      <c r="K580" s="193" t="s">
        <v>147</v>
      </c>
      <c r="L580" s="40"/>
      <c r="M580" s="198" t="s">
        <v>32</v>
      </c>
      <c r="N580" s="199" t="s">
        <v>48</v>
      </c>
      <c r="O580" s="65"/>
      <c r="P580" s="200">
        <f t="shared" si="171"/>
        <v>0</v>
      </c>
      <c r="Q580" s="200">
        <v>0</v>
      </c>
      <c r="R580" s="200">
        <f t="shared" si="172"/>
        <v>0</v>
      </c>
      <c r="S580" s="200">
        <v>0</v>
      </c>
      <c r="T580" s="201">
        <f t="shared" si="173"/>
        <v>0</v>
      </c>
      <c r="U580" s="35"/>
      <c r="V580" s="35"/>
      <c r="W580" s="35"/>
      <c r="X580" s="35"/>
      <c r="Y580" s="35"/>
      <c r="Z580" s="35"/>
      <c r="AA580" s="35"/>
      <c r="AB580" s="35"/>
      <c r="AC580" s="35"/>
      <c r="AD580" s="35"/>
      <c r="AE580" s="35"/>
      <c r="AR580" s="202" t="s">
        <v>158</v>
      </c>
      <c r="AT580" s="202" t="s">
        <v>143</v>
      </c>
      <c r="AU580" s="202" t="s">
        <v>84</v>
      </c>
      <c r="AY580" s="17" t="s">
        <v>142</v>
      </c>
      <c r="BE580" s="203">
        <f t="shared" si="174"/>
        <v>0</v>
      </c>
      <c r="BF580" s="203">
        <f t="shared" si="175"/>
        <v>0</v>
      </c>
      <c r="BG580" s="203">
        <f t="shared" si="176"/>
        <v>0</v>
      </c>
      <c r="BH580" s="203">
        <f t="shared" si="177"/>
        <v>0</v>
      </c>
      <c r="BI580" s="203">
        <f t="shared" si="178"/>
        <v>0</v>
      </c>
      <c r="BJ580" s="17" t="s">
        <v>84</v>
      </c>
      <c r="BK580" s="203">
        <f t="shared" si="179"/>
        <v>0</v>
      </c>
      <c r="BL580" s="17" t="s">
        <v>158</v>
      </c>
      <c r="BM580" s="202" t="s">
        <v>1959</v>
      </c>
    </row>
    <row r="581" spans="1:65" s="2" customFormat="1" ht="24" customHeight="1">
      <c r="A581" s="35"/>
      <c r="B581" s="36"/>
      <c r="C581" s="191" t="s">
        <v>1960</v>
      </c>
      <c r="D581" s="191" t="s">
        <v>143</v>
      </c>
      <c r="E581" s="192" t="s">
        <v>1961</v>
      </c>
      <c r="F581" s="193" t="s">
        <v>1962</v>
      </c>
      <c r="G581" s="194" t="s">
        <v>146</v>
      </c>
      <c r="H581" s="195">
        <v>2</v>
      </c>
      <c r="I581" s="196"/>
      <c r="J581" s="197">
        <f t="shared" si="170"/>
        <v>0</v>
      </c>
      <c r="K581" s="193" t="s">
        <v>147</v>
      </c>
      <c r="L581" s="40"/>
      <c r="M581" s="198" t="s">
        <v>32</v>
      </c>
      <c r="N581" s="199" t="s">
        <v>48</v>
      </c>
      <c r="O581" s="65"/>
      <c r="P581" s="200">
        <f t="shared" si="171"/>
        <v>0</v>
      </c>
      <c r="Q581" s="200">
        <v>0</v>
      </c>
      <c r="R581" s="200">
        <f t="shared" si="172"/>
        <v>0</v>
      </c>
      <c r="S581" s="200">
        <v>0</v>
      </c>
      <c r="T581" s="201">
        <f t="shared" si="173"/>
        <v>0</v>
      </c>
      <c r="U581" s="35"/>
      <c r="V581" s="35"/>
      <c r="W581" s="35"/>
      <c r="X581" s="35"/>
      <c r="Y581" s="35"/>
      <c r="Z581" s="35"/>
      <c r="AA581" s="35"/>
      <c r="AB581" s="35"/>
      <c r="AC581" s="35"/>
      <c r="AD581" s="35"/>
      <c r="AE581" s="35"/>
      <c r="AR581" s="202" t="s">
        <v>158</v>
      </c>
      <c r="AT581" s="202" t="s">
        <v>143</v>
      </c>
      <c r="AU581" s="202" t="s">
        <v>84</v>
      </c>
      <c r="AY581" s="17" t="s">
        <v>142</v>
      </c>
      <c r="BE581" s="203">
        <f t="shared" si="174"/>
        <v>0</v>
      </c>
      <c r="BF581" s="203">
        <f t="shared" si="175"/>
        <v>0</v>
      </c>
      <c r="BG581" s="203">
        <f t="shared" si="176"/>
        <v>0</v>
      </c>
      <c r="BH581" s="203">
        <f t="shared" si="177"/>
        <v>0</v>
      </c>
      <c r="BI581" s="203">
        <f t="shared" si="178"/>
        <v>0</v>
      </c>
      <c r="BJ581" s="17" t="s">
        <v>84</v>
      </c>
      <c r="BK581" s="203">
        <f t="shared" si="179"/>
        <v>0</v>
      </c>
      <c r="BL581" s="17" t="s">
        <v>158</v>
      </c>
      <c r="BM581" s="202" t="s">
        <v>1963</v>
      </c>
    </row>
    <row r="582" spans="1:65" s="2" customFormat="1" ht="24" customHeight="1">
      <c r="A582" s="35"/>
      <c r="B582" s="36"/>
      <c r="C582" s="191" t="s">
        <v>1964</v>
      </c>
      <c r="D582" s="191" t="s">
        <v>143</v>
      </c>
      <c r="E582" s="192" t="s">
        <v>1965</v>
      </c>
      <c r="F582" s="193" t="s">
        <v>1966</v>
      </c>
      <c r="G582" s="194" t="s">
        <v>146</v>
      </c>
      <c r="H582" s="195">
        <v>2</v>
      </c>
      <c r="I582" s="196"/>
      <c r="J582" s="197">
        <f t="shared" si="170"/>
        <v>0</v>
      </c>
      <c r="K582" s="193" t="s">
        <v>147</v>
      </c>
      <c r="L582" s="40"/>
      <c r="M582" s="198" t="s">
        <v>32</v>
      </c>
      <c r="N582" s="199" t="s">
        <v>48</v>
      </c>
      <c r="O582" s="65"/>
      <c r="P582" s="200">
        <f t="shared" si="171"/>
        <v>0</v>
      </c>
      <c r="Q582" s="200">
        <v>0</v>
      </c>
      <c r="R582" s="200">
        <f t="shared" si="172"/>
        <v>0</v>
      </c>
      <c r="S582" s="200">
        <v>0</v>
      </c>
      <c r="T582" s="201">
        <f t="shared" si="173"/>
        <v>0</v>
      </c>
      <c r="U582" s="35"/>
      <c r="V582" s="35"/>
      <c r="W582" s="35"/>
      <c r="X582" s="35"/>
      <c r="Y582" s="35"/>
      <c r="Z582" s="35"/>
      <c r="AA582" s="35"/>
      <c r="AB582" s="35"/>
      <c r="AC582" s="35"/>
      <c r="AD582" s="35"/>
      <c r="AE582" s="35"/>
      <c r="AR582" s="202" t="s">
        <v>158</v>
      </c>
      <c r="AT582" s="202" t="s">
        <v>143</v>
      </c>
      <c r="AU582" s="202" t="s">
        <v>84</v>
      </c>
      <c r="AY582" s="17" t="s">
        <v>142</v>
      </c>
      <c r="BE582" s="203">
        <f t="shared" si="174"/>
        <v>0</v>
      </c>
      <c r="BF582" s="203">
        <f t="shared" si="175"/>
        <v>0</v>
      </c>
      <c r="BG582" s="203">
        <f t="shared" si="176"/>
        <v>0</v>
      </c>
      <c r="BH582" s="203">
        <f t="shared" si="177"/>
        <v>0</v>
      </c>
      <c r="BI582" s="203">
        <f t="shared" si="178"/>
        <v>0</v>
      </c>
      <c r="BJ582" s="17" t="s">
        <v>84</v>
      </c>
      <c r="BK582" s="203">
        <f t="shared" si="179"/>
        <v>0</v>
      </c>
      <c r="BL582" s="17" t="s">
        <v>158</v>
      </c>
      <c r="BM582" s="202" t="s">
        <v>1967</v>
      </c>
    </row>
    <row r="583" spans="1:65" s="2" customFormat="1" ht="24" customHeight="1">
      <c r="A583" s="35"/>
      <c r="B583" s="36"/>
      <c r="C583" s="191" t="s">
        <v>1968</v>
      </c>
      <c r="D583" s="191" t="s">
        <v>143</v>
      </c>
      <c r="E583" s="192" t="s">
        <v>1969</v>
      </c>
      <c r="F583" s="193" t="s">
        <v>1970</v>
      </c>
      <c r="G583" s="194" t="s">
        <v>146</v>
      </c>
      <c r="H583" s="195">
        <v>2</v>
      </c>
      <c r="I583" s="196"/>
      <c r="J583" s="197">
        <f t="shared" si="170"/>
        <v>0</v>
      </c>
      <c r="K583" s="193" t="s">
        <v>147</v>
      </c>
      <c r="L583" s="40"/>
      <c r="M583" s="198" t="s">
        <v>32</v>
      </c>
      <c r="N583" s="199" t="s">
        <v>48</v>
      </c>
      <c r="O583" s="65"/>
      <c r="P583" s="200">
        <f t="shared" si="171"/>
        <v>0</v>
      </c>
      <c r="Q583" s="200">
        <v>0</v>
      </c>
      <c r="R583" s="200">
        <f t="shared" si="172"/>
        <v>0</v>
      </c>
      <c r="S583" s="200">
        <v>0</v>
      </c>
      <c r="T583" s="201">
        <f t="shared" si="173"/>
        <v>0</v>
      </c>
      <c r="U583" s="35"/>
      <c r="V583" s="35"/>
      <c r="W583" s="35"/>
      <c r="X583" s="35"/>
      <c r="Y583" s="35"/>
      <c r="Z583" s="35"/>
      <c r="AA583" s="35"/>
      <c r="AB583" s="35"/>
      <c r="AC583" s="35"/>
      <c r="AD583" s="35"/>
      <c r="AE583" s="35"/>
      <c r="AR583" s="202" t="s">
        <v>84</v>
      </c>
      <c r="AT583" s="202" t="s">
        <v>143</v>
      </c>
      <c r="AU583" s="202" t="s">
        <v>84</v>
      </c>
      <c r="AY583" s="17" t="s">
        <v>142</v>
      </c>
      <c r="BE583" s="203">
        <f t="shared" si="174"/>
        <v>0</v>
      </c>
      <c r="BF583" s="203">
        <f t="shared" si="175"/>
        <v>0</v>
      </c>
      <c r="BG583" s="203">
        <f t="shared" si="176"/>
        <v>0</v>
      </c>
      <c r="BH583" s="203">
        <f t="shared" si="177"/>
        <v>0</v>
      </c>
      <c r="BI583" s="203">
        <f t="shared" si="178"/>
        <v>0</v>
      </c>
      <c r="BJ583" s="17" t="s">
        <v>84</v>
      </c>
      <c r="BK583" s="203">
        <f t="shared" si="179"/>
        <v>0</v>
      </c>
      <c r="BL583" s="17" t="s">
        <v>84</v>
      </c>
      <c r="BM583" s="202" t="s">
        <v>1971</v>
      </c>
    </row>
    <row r="584" spans="1:65" s="2" customFormat="1" ht="24" customHeight="1">
      <c r="A584" s="35"/>
      <c r="B584" s="36"/>
      <c r="C584" s="191" t="s">
        <v>1972</v>
      </c>
      <c r="D584" s="191" t="s">
        <v>143</v>
      </c>
      <c r="E584" s="192" t="s">
        <v>1973</v>
      </c>
      <c r="F584" s="193" t="s">
        <v>1974</v>
      </c>
      <c r="G584" s="194" t="s">
        <v>146</v>
      </c>
      <c r="H584" s="195">
        <v>4</v>
      </c>
      <c r="I584" s="196"/>
      <c r="J584" s="197">
        <f t="shared" si="170"/>
        <v>0</v>
      </c>
      <c r="K584" s="193" t="s">
        <v>147</v>
      </c>
      <c r="L584" s="40"/>
      <c r="M584" s="198" t="s">
        <v>32</v>
      </c>
      <c r="N584" s="199" t="s">
        <v>48</v>
      </c>
      <c r="O584" s="65"/>
      <c r="P584" s="200">
        <f t="shared" si="171"/>
        <v>0</v>
      </c>
      <c r="Q584" s="200">
        <v>0</v>
      </c>
      <c r="R584" s="200">
        <f t="shared" si="172"/>
        <v>0</v>
      </c>
      <c r="S584" s="200">
        <v>0</v>
      </c>
      <c r="T584" s="201">
        <f t="shared" si="173"/>
        <v>0</v>
      </c>
      <c r="U584" s="35"/>
      <c r="V584" s="35"/>
      <c r="W584" s="35"/>
      <c r="X584" s="35"/>
      <c r="Y584" s="35"/>
      <c r="Z584" s="35"/>
      <c r="AA584" s="35"/>
      <c r="AB584" s="35"/>
      <c r="AC584" s="35"/>
      <c r="AD584" s="35"/>
      <c r="AE584" s="35"/>
      <c r="AR584" s="202" t="s">
        <v>84</v>
      </c>
      <c r="AT584" s="202" t="s">
        <v>143</v>
      </c>
      <c r="AU584" s="202" t="s">
        <v>84</v>
      </c>
      <c r="AY584" s="17" t="s">
        <v>142</v>
      </c>
      <c r="BE584" s="203">
        <f t="shared" si="174"/>
        <v>0</v>
      </c>
      <c r="BF584" s="203">
        <f t="shared" si="175"/>
        <v>0</v>
      </c>
      <c r="BG584" s="203">
        <f t="shared" si="176"/>
        <v>0</v>
      </c>
      <c r="BH584" s="203">
        <f t="shared" si="177"/>
        <v>0</v>
      </c>
      <c r="BI584" s="203">
        <f t="shared" si="178"/>
        <v>0</v>
      </c>
      <c r="BJ584" s="17" t="s">
        <v>84</v>
      </c>
      <c r="BK584" s="203">
        <f t="shared" si="179"/>
        <v>0</v>
      </c>
      <c r="BL584" s="17" t="s">
        <v>84</v>
      </c>
      <c r="BM584" s="202" t="s">
        <v>1975</v>
      </c>
    </row>
    <row r="585" spans="1:65" s="2" customFormat="1" ht="24" customHeight="1">
      <c r="A585" s="35"/>
      <c r="B585" s="36"/>
      <c r="C585" s="191" t="s">
        <v>1976</v>
      </c>
      <c r="D585" s="191" t="s">
        <v>143</v>
      </c>
      <c r="E585" s="192" t="s">
        <v>1977</v>
      </c>
      <c r="F585" s="193" t="s">
        <v>1978</v>
      </c>
      <c r="G585" s="194" t="s">
        <v>146</v>
      </c>
      <c r="H585" s="195">
        <v>4</v>
      </c>
      <c r="I585" s="196"/>
      <c r="J585" s="197">
        <f t="shared" si="170"/>
        <v>0</v>
      </c>
      <c r="K585" s="193" t="s">
        <v>147</v>
      </c>
      <c r="L585" s="40"/>
      <c r="M585" s="198" t="s">
        <v>32</v>
      </c>
      <c r="N585" s="199" t="s">
        <v>48</v>
      </c>
      <c r="O585" s="65"/>
      <c r="P585" s="200">
        <f t="shared" si="171"/>
        <v>0</v>
      </c>
      <c r="Q585" s="200">
        <v>0</v>
      </c>
      <c r="R585" s="200">
        <f t="shared" si="172"/>
        <v>0</v>
      </c>
      <c r="S585" s="200">
        <v>0</v>
      </c>
      <c r="T585" s="201">
        <f t="shared" si="173"/>
        <v>0</v>
      </c>
      <c r="U585" s="35"/>
      <c r="V585" s="35"/>
      <c r="W585" s="35"/>
      <c r="X585" s="35"/>
      <c r="Y585" s="35"/>
      <c r="Z585" s="35"/>
      <c r="AA585" s="35"/>
      <c r="AB585" s="35"/>
      <c r="AC585" s="35"/>
      <c r="AD585" s="35"/>
      <c r="AE585" s="35"/>
      <c r="AR585" s="202" t="s">
        <v>84</v>
      </c>
      <c r="AT585" s="202" t="s">
        <v>143</v>
      </c>
      <c r="AU585" s="202" t="s">
        <v>84</v>
      </c>
      <c r="AY585" s="17" t="s">
        <v>142</v>
      </c>
      <c r="BE585" s="203">
        <f t="shared" si="174"/>
        <v>0</v>
      </c>
      <c r="BF585" s="203">
        <f t="shared" si="175"/>
        <v>0</v>
      </c>
      <c r="BG585" s="203">
        <f t="shared" si="176"/>
        <v>0</v>
      </c>
      <c r="BH585" s="203">
        <f t="shared" si="177"/>
        <v>0</v>
      </c>
      <c r="BI585" s="203">
        <f t="shared" si="178"/>
        <v>0</v>
      </c>
      <c r="BJ585" s="17" t="s">
        <v>84</v>
      </c>
      <c r="BK585" s="203">
        <f t="shared" si="179"/>
        <v>0</v>
      </c>
      <c r="BL585" s="17" t="s">
        <v>84</v>
      </c>
      <c r="BM585" s="202" t="s">
        <v>1979</v>
      </c>
    </row>
    <row r="586" spans="1:65" s="2" customFormat="1" ht="24" customHeight="1">
      <c r="A586" s="35"/>
      <c r="B586" s="36"/>
      <c r="C586" s="191" t="s">
        <v>1980</v>
      </c>
      <c r="D586" s="191" t="s">
        <v>143</v>
      </c>
      <c r="E586" s="192" t="s">
        <v>1981</v>
      </c>
      <c r="F586" s="193" t="s">
        <v>1982</v>
      </c>
      <c r="G586" s="194" t="s">
        <v>146</v>
      </c>
      <c r="H586" s="195">
        <v>4</v>
      </c>
      <c r="I586" s="196"/>
      <c r="J586" s="197">
        <f t="shared" si="170"/>
        <v>0</v>
      </c>
      <c r="K586" s="193" t="s">
        <v>147</v>
      </c>
      <c r="L586" s="40"/>
      <c r="M586" s="198" t="s">
        <v>32</v>
      </c>
      <c r="N586" s="199" t="s">
        <v>48</v>
      </c>
      <c r="O586" s="65"/>
      <c r="P586" s="200">
        <f t="shared" si="171"/>
        <v>0</v>
      </c>
      <c r="Q586" s="200">
        <v>0</v>
      </c>
      <c r="R586" s="200">
        <f t="shared" si="172"/>
        <v>0</v>
      </c>
      <c r="S586" s="200">
        <v>0</v>
      </c>
      <c r="T586" s="201">
        <f t="shared" si="173"/>
        <v>0</v>
      </c>
      <c r="U586" s="35"/>
      <c r="V586" s="35"/>
      <c r="W586" s="35"/>
      <c r="X586" s="35"/>
      <c r="Y586" s="35"/>
      <c r="Z586" s="35"/>
      <c r="AA586" s="35"/>
      <c r="AB586" s="35"/>
      <c r="AC586" s="35"/>
      <c r="AD586" s="35"/>
      <c r="AE586" s="35"/>
      <c r="AR586" s="202" t="s">
        <v>84</v>
      </c>
      <c r="AT586" s="202" t="s">
        <v>143</v>
      </c>
      <c r="AU586" s="202" t="s">
        <v>84</v>
      </c>
      <c r="AY586" s="17" t="s">
        <v>142</v>
      </c>
      <c r="BE586" s="203">
        <f t="shared" si="174"/>
        <v>0</v>
      </c>
      <c r="BF586" s="203">
        <f t="shared" si="175"/>
        <v>0</v>
      </c>
      <c r="BG586" s="203">
        <f t="shared" si="176"/>
        <v>0</v>
      </c>
      <c r="BH586" s="203">
        <f t="shared" si="177"/>
        <v>0</v>
      </c>
      <c r="BI586" s="203">
        <f t="shared" si="178"/>
        <v>0</v>
      </c>
      <c r="BJ586" s="17" t="s">
        <v>84</v>
      </c>
      <c r="BK586" s="203">
        <f t="shared" si="179"/>
        <v>0</v>
      </c>
      <c r="BL586" s="17" t="s">
        <v>84</v>
      </c>
      <c r="BM586" s="202" t="s">
        <v>1983</v>
      </c>
    </row>
    <row r="587" spans="1:65" s="2" customFormat="1" ht="24" customHeight="1">
      <c r="A587" s="35"/>
      <c r="B587" s="36"/>
      <c r="C587" s="191" t="s">
        <v>1984</v>
      </c>
      <c r="D587" s="191" t="s">
        <v>143</v>
      </c>
      <c r="E587" s="192" t="s">
        <v>1985</v>
      </c>
      <c r="F587" s="193" t="s">
        <v>1986</v>
      </c>
      <c r="G587" s="194" t="s">
        <v>146</v>
      </c>
      <c r="H587" s="195">
        <v>2</v>
      </c>
      <c r="I587" s="196"/>
      <c r="J587" s="197">
        <f t="shared" si="170"/>
        <v>0</v>
      </c>
      <c r="K587" s="193" t="s">
        <v>147</v>
      </c>
      <c r="L587" s="40"/>
      <c r="M587" s="198" t="s">
        <v>32</v>
      </c>
      <c r="N587" s="199" t="s">
        <v>48</v>
      </c>
      <c r="O587" s="65"/>
      <c r="P587" s="200">
        <f t="shared" si="171"/>
        <v>0</v>
      </c>
      <c r="Q587" s="200">
        <v>0</v>
      </c>
      <c r="R587" s="200">
        <f t="shared" si="172"/>
        <v>0</v>
      </c>
      <c r="S587" s="200">
        <v>0</v>
      </c>
      <c r="T587" s="201">
        <f t="shared" si="173"/>
        <v>0</v>
      </c>
      <c r="U587" s="35"/>
      <c r="V587" s="35"/>
      <c r="W587" s="35"/>
      <c r="X587" s="35"/>
      <c r="Y587" s="35"/>
      <c r="Z587" s="35"/>
      <c r="AA587" s="35"/>
      <c r="AB587" s="35"/>
      <c r="AC587" s="35"/>
      <c r="AD587" s="35"/>
      <c r="AE587" s="35"/>
      <c r="AR587" s="202" t="s">
        <v>84</v>
      </c>
      <c r="AT587" s="202" t="s">
        <v>143</v>
      </c>
      <c r="AU587" s="202" t="s">
        <v>84</v>
      </c>
      <c r="AY587" s="17" t="s">
        <v>142</v>
      </c>
      <c r="BE587" s="203">
        <f t="shared" si="174"/>
        <v>0</v>
      </c>
      <c r="BF587" s="203">
        <f t="shared" si="175"/>
        <v>0</v>
      </c>
      <c r="BG587" s="203">
        <f t="shared" si="176"/>
        <v>0</v>
      </c>
      <c r="BH587" s="203">
        <f t="shared" si="177"/>
        <v>0</v>
      </c>
      <c r="BI587" s="203">
        <f t="shared" si="178"/>
        <v>0</v>
      </c>
      <c r="BJ587" s="17" t="s">
        <v>84</v>
      </c>
      <c r="BK587" s="203">
        <f t="shared" si="179"/>
        <v>0</v>
      </c>
      <c r="BL587" s="17" t="s">
        <v>84</v>
      </c>
      <c r="BM587" s="202" t="s">
        <v>1987</v>
      </c>
    </row>
    <row r="588" spans="1:65" s="2" customFormat="1" ht="24" customHeight="1">
      <c r="A588" s="35"/>
      <c r="B588" s="36"/>
      <c r="C588" s="191" t="s">
        <v>1988</v>
      </c>
      <c r="D588" s="191" t="s">
        <v>143</v>
      </c>
      <c r="E588" s="192" t="s">
        <v>1989</v>
      </c>
      <c r="F588" s="193" t="s">
        <v>1990</v>
      </c>
      <c r="G588" s="194" t="s">
        <v>146</v>
      </c>
      <c r="H588" s="195">
        <v>2</v>
      </c>
      <c r="I588" s="196"/>
      <c r="J588" s="197">
        <f t="shared" si="170"/>
        <v>0</v>
      </c>
      <c r="K588" s="193" t="s">
        <v>147</v>
      </c>
      <c r="L588" s="40"/>
      <c r="M588" s="198" t="s">
        <v>32</v>
      </c>
      <c r="N588" s="199" t="s">
        <v>48</v>
      </c>
      <c r="O588" s="65"/>
      <c r="P588" s="200">
        <f t="shared" si="171"/>
        <v>0</v>
      </c>
      <c r="Q588" s="200">
        <v>0</v>
      </c>
      <c r="R588" s="200">
        <f t="shared" si="172"/>
        <v>0</v>
      </c>
      <c r="S588" s="200">
        <v>0</v>
      </c>
      <c r="T588" s="201">
        <f t="shared" si="173"/>
        <v>0</v>
      </c>
      <c r="U588" s="35"/>
      <c r="V588" s="35"/>
      <c r="W588" s="35"/>
      <c r="X588" s="35"/>
      <c r="Y588" s="35"/>
      <c r="Z588" s="35"/>
      <c r="AA588" s="35"/>
      <c r="AB588" s="35"/>
      <c r="AC588" s="35"/>
      <c r="AD588" s="35"/>
      <c r="AE588" s="35"/>
      <c r="AR588" s="202" t="s">
        <v>84</v>
      </c>
      <c r="AT588" s="202" t="s">
        <v>143</v>
      </c>
      <c r="AU588" s="202" t="s">
        <v>84</v>
      </c>
      <c r="AY588" s="17" t="s">
        <v>142</v>
      </c>
      <c r="BE588" s="203">
        <f t="shared" si="174"/>
        <v>0</v>
      </c>
      <c r="BF588" s="203">
        <f t="shared" si="175"/>
        <v>0</v>
      </c>
      <c r="BG588" s="203">
        <f t="shared" si="176"/>
        <v>0</v>
      </c>
      <c r="BH588" s="203">
        <f t="shared" si="177"/>
        <v>0</v>
      </c>
      <c r="BI588" s="203">
        <f t="shared" si="178"/>
        <v>0</v>
      </c>
      <c r="BJ588" s="17" t="s">
        <v>84</v>
      </c>
      <c r="BK588" s="203">
        <f t="shared" si="179"/>
        <v>0</v>
      </c>
      <c r="BL588" s="17" t="s">
        <v>84</v>
      </c>
      <c r="BM588" s="202" t="s">
        <v>1991</v>
      </c>
    </row>
    <row r="589" spans="1:65" s="2" customFormat="1" ht="24" customHeight="1">
      <c r="A589" s="35"/>
      <c r="B589" s="36"/>
      <c r="C589" s="191" t="s">
        <v>1992</v>
      </c>
      <c r="D589" s="191" t="s">
        <v>143</v>
      </c>
      <c r="E589" s="192" t="s">
        <v>1993</v>
      </c>
      <c r="F589" s="193" t="s">
        <v>1994</v>
      </c>
      <c r="G589" s="194" t="s">
        <v>146</v>
      </c>
      <c r="H589" s="195">
        <v>11</v>
      </c>
      <c r="I589" s="196"/>
      <c r="J589" s="197">
        <f t="shared" si="170"/>
        <v>0</v>
      </c>
      <c r="K589" s="193" t="s">
        <v>147</v>
      </c>
      <c r="L589" s="40"/>
      <c r="M589" s="198" t="s">
        <v>32</v>
      </c>
      <c r="N589" s="199" t="s">
        <v>48</v>
      </c>
      <c r="O589" s="65"/>
      <c r="P589" s="200">
        <f t="shared" si="171"/>
        <v>0</v>
      </c>
      <c r="Q589" s="200">
        <v>0</v>
      </c>
      <c r="R589" s="200">
        <f t="shared" si="172"/>
        <v>0</v>
      </c>
      <c r="S589" s="200">
        <v>0</v>
      </c>
      <c r="T589" s="201">
        <f t="shared" si="173"/>
        <v>0</v>
      </c>
      <c r="U589" s="35"/>
      <c r="V589" s="35"/>
      <c r="W589" s="35"/>
      <c r="X589" s="35"/>
      <c r="Y589" s="35"/>
      <c r="Z589" s="35"/>
      <c r="AA589" s="35"/>
      <c r="AB589" s="35"/>
      <c r="AC589" s="35"/>
      <c r="AD589" s="35"/>
      <c r="AE589" s="35"/>
      <c r="AR589" s="202" t="s">
        <v>158</v>
      </c>
      <c r="AT589" s="202" t="s">
        <v>143</v>
      </c>
      <c r="AU589" s="202" t="s">
        <v>84</v>
      </c>
      <c r="AY589" s="17" t="s">
        <v>142</v>
      </c>
      <c r="BE589" s="203">
        <f t="shared" si="174"/>
        <v>0</v>
      </c>
      <c r="BF589" s="203">
        <f t="shared" si="175"/>
        <v>0</v>
      </c>
      <c r="BG589" s="203">
        <f t="shared" si="176"/>
        <v>0</v>
      </c>
      <c r="BH589" s="203">
        <f t="shared" si="177"/>
        <v>0</v>
      </c>
      <c r="BI589" s="203">
        <f t="shared" si="178"/>
        <v>0</v>
      </c>
      <c r="BJ589" s="17" t="s">
        <v>84</v>
      </c>
      <c r="BK589" s="203">
        <f t="shared" si="179"/>
        <v>0</v>
      </c>
      <c r="BL589" s="17" t="s">
        <v>158</v>
      </c>
      <c r="BM589" s="202" t="s">
        <v>1995</v>
      </c>
    </row>
    <row r="590" spans="1:65" s="2" customFormat="1" ht="24" customHeight="1">
      <c r="A590" s="35"/>
      <c r="B590" s="36"/>
      <c r="C590" s="208" t="s">
        <v>1996</v>
      </c>
      <c r="D590" s="208" t="s">
        <v>214</v>
      </c>
      <c r="E590" s="209" t="s">
        <v>1997</v>
      </c>
      <c r="F590" s="210" t="s">
        <v>1998</v>
      </c>
      <c r="G590" s="211" t="s">
        <v>146</v>
      </c>
      <c r="H590" s="212">
        <v>15</v>
      </c>
      <c r="I590" s="213"/>
      <c r="J590" s="214">
        <f t="shared" si="170"/>
        <v>0</v>
      </c>
      <c r="K590" s="210" t="s">
        <v>147</v>
      </c>
      <c r="L590" s="215"/>
      <c r="M590" s="216" t="s">
        <v>32</v>
      </c>
      <c r="N590" s="217" t="s">
        <v>48</v>
      </c>
      <c r="O590" s="65"/>
      <c r="P590" s="200">
        <f t="shared" si="171"/>
        <v>0</v>
      </c>
      <c r="Q590" s="200">
        <v>0</v>
      </c>
      <c r="R590" s="200">
        <f t="shared" si="172"/>
        <v>0</v>
      </c>
      <c r="S590" s="200">
        <v>0</v>
      </c>
      <c r="T590" s="201">
        <f t="shared" si="173"/>
        <v>0</v>
      </c>
      <c r="U590" s="35"/>
      <c r="V590" s="35"/>
      <c r="W590" s="35"/>
      <c r="X590" s="35"/>
      <c r="Y590" s="35"/>
      <c r="Z590" s="35"/>
      <c r="AA590" s="35"/>
      <c r="AB590" s="35"/>
      <c r="AC590" s="35"/>
      <c r="AD590" s="35"/>
      <c r="AE590" s="35"/>
      <c r="AR590" s="202" t="s">
        <v>217</v>
      </c>
      <c r="AT590" s="202" t="s">
        <v>214</v>
      </c>
      <c r="AU590" s="202" t="s">
        <v>84</v>
      </c>
      <c r="AY590" s="17" t="s">
        <v>142</v>
      </c>
      <c r="BE590" s="203">
        <f t="shared" si="174"/>
        <v>0</v>
      </c>
      <c r="BF590" s="203">
        <f t="shared" si="175"/>
        <v>0</v>
      </c>
      <c r="BG590" s="203">
        <f t="shared" si="176"/>
        <v>0</v>
      </c>
      <c r="BH590" s="203">
        <f t="shared" si="177"/>
        <v>0</v>
      </c>
      <c r="BI590" s="203">
        <f t="shared" si="178"/>
        <v>0</v>
      </c>
      <c r="BJ590" s="17" t="s">
        <v>84</v>
      </c>
      <c r="BK590" s="203">
        <f t="shared" si="179"/>
        <v>0</v>
      </c>
      <c r="BL590" s="17" t="s">
        <v>218</v>
      </c>
      <c r="BM590" s="202" t="s">
        <v>1999</v>
      </c>
    </row>
    <row r="591" spans="1:65" s="2" customFormat="1" ht="24" customHeight="1">
      <c r="A591" s="35"/>
      <c r="B591" s="36"/>
      <c r="C591" s="191" t="s">
        <v>2000</v>
      </c>
      <c r="D591" s="191" t="s">
        <v>143</v>
      </c>
      <c r="E591" s="192" t="s">
        <v>2001</v>
      </c>
      <c r="F591" s="193" t="s">
        <v>2002</v>
      </c>
      <c r="G591" s="194" t="s">
        <v>146</v>
      </c>
      <c r="H591" s="195">
        <v>16</v>
      </c>
      <c r="I591" s="196"/>
      <c r="J591" s="197">
        <f t="shared" si="170"/>
        <v>0</v>
      </c>
      <c r="K591" s="193" t="s">
        <v>147</v>
      </c>
      <c r="L591" s="40"/>
      <c r="M591" s="198" t="s">
        <v>32</v>
      </c>
      <c r="N591" s="199" t="s">
        <v>48</v>
      </c>
      <c r="O591" s="65"/>
      <c r="P591" s="200">
        <f t="shared" si="171"/>
        <v>0</v>
      </c>
      <c r="Q591" s="200">
        <v>0</v>
      </c>
      <c r="R591" s="200">
        <f t="shared" si="172"/>
        <v>0</v>
      </c>
      <c r="S591" s="200">
        <v>0</v>
      </c>
      <c r="T591" s="201">
        <f t="shared" si="173"/>
        <v>0</v>
      </c>
      <c r="U591" s="35"/>
      <c r="V591" s="35"/>
      <c r="W591" s="35"/>
      <c r="X591" s="35"/>
      <c r="Y591" s="35"/>
      <c r="Z591" s="35"/>
      <c r="AA591" s="35"/>
      <c r="AB591" s="35"/>
      <c r="AC591" s="35"/>
      <c r="AD591" s="35"/>
      <c r="AE591" s="35"/>
      <c r="AR591" s="202" t="s">
        <v>205</v>
      </c>
      <c r="AT591" s="202" t="s">
        <v>143</v>
      </c>
      <c r="AU591" s="202" t="s">
        <v>84</v>
      </c>
      <c r="AY591" s="17" t="s">
        <v>142</v>
      </c>
      <c r="BE591" s="203">
        <f t="shared" si="174"/>
        <v>0</v>
      </c>
      <c r="BF591" s="203">
        <f t="shared" si="175"/>
        <v>0</v>
      </c>
      <c r="BG591" s="203">
        <f t="shared" si="176"/>
        <v>0</v>
      </c>
      <c r="BH591" s="203">
        <f t="shared" si="177"/>
        <v>0</v>
      </c>
      <c r="BI591" s="203">
        <f t="shared" si="178"/>
        <v>0</v>
      </c>
      <c r="BJ591" s="17" t="s">
        <v>84</v>
      </c>
      <c r="BK591" s="203">
        <f t="shared" si="179"/>
        <v>0</v>
      </c>
      <c r="BL591" s="17" t="s">
        <v>205</v>
      </c>
      <c r="BM591" s="202" t="s">
        <v>2003</v>
      </c>
    </row>
    <row r="592" spans="1:65" s="2" customFormat="1" ht="24" customHeight="1">
      <c r="A592" s="35"/>
      <c r="B592" s="36"/>
      <c r="C592" s="191" t="s">
        <v>2004</v>
      </c>
      <c r="D592" s="191" t="s">
        <v>143</v>
      </c>
      <c r="E592" s="192" t="s">
        <v>2005</v>
      </c>
      <c r="F592" s="193" t="s">
        <v>2006</v>
      </c>
      <c r="G592" s="194" t="s">
        <v>146</v>
      </c>
      <c r="H592" s="195">
        <v>16</v>
      </c>
      <c r="I592" s="196"/>
      <c r="J592" s="197">
        <f t="shared" si="170"/>
        <v>0</v>
      </c>
      <c r="K592" s="193" t="s">
        <v>147</v>
      </c>
      <c r="L592" s="40"/>
      <c r="M592" s="198" t="s">
        <v>32</v>
      </c>
      <c r="N592" s="199" t="s">
        <v>48</v>
      </c>
      <c r="O592" s="65"/>
      <c r="P592" s="200">
        <f t="shared" si="171"/>
        <v>0</v>
      </c>
      <c r="Q592" s="200">
        <v>0</v>
      </c>
      <c r="R592" s="200">
        <f t="shared" si="172"/>
        <v>0</v>
      </c>
      <c r="S592" s="200">
        <v>0</v>
      </c>
      <c r="T592" s="201">
        <f t="shared" si="173"/>
        <v>0</v>
      </c>
      <c r="U592" s="35"/>
      <c r="V592" s="35"/>
      <c r="W592" s="35"/>
      <c r="X592" s="35"/>
      <c r="Y592" s="35"/>
      <c r="Z592" s="35"/>
      <c r="AA592" s="35"/>
      <c r="AB592" s="35"/>
      <c r="AC592" s="35"/>
      <c r="AD592" s="35"/>
      <c r="AE592" s="35"/>
      <c r="AR592" s="202" t="s">
        <v>205</v>
      </c>
      <c r="AT592" s="202" t="s">
        <v>143</v>
      </c>
      <c r="AU592" s="202" t="s">
        <v>84</v>
      </c>
      <c r="AY592" s="17" t="s">
        <v>142</v>
      </c>
      <c r="BE592" s="203">
        <f t="shared" si="174"/>
        <v>0</v>
      </c>
      <c r="BF592" s="203">
        <f t="shared" si="175"/>
        <v>0</v>
      </c>
      <c r="BG592" s="203">
        <f t="shared" si="176"/>
        <v>0</v>
      </c>
      <c r="BH592" s="203">
        <f t="shared" si="177"/>
        <v>0</v>
      </c>
      <c r="BI592" s="203">
        <f t="shared" si="178"/>
        <v>0</v>
      </c>
      <c r="BJ592" s="17" t="s">
        <v>84</v>
      </c>
      <c r="BK592" s="203">
        <f t="shared" si="179"/>
        <v>0</v>
      </c>
      <c r="BL592" s="17" t="s">
        <v>205</v>
      </c>
      <c r="BM592" s="202" t="s">
        <v>2007</v>
      </c>
    </row>
    <row r="593" spans="1:65" s="2" customFormat="1" ht="24" customHeight="1">
      <c r="A593" s="35"/>
      <c r="B593" s="36"/>
      <c r="C593" s="191" t="s">
        <v>2008</v>
      </c>
      <c r="D593" s="191" t="s">
        <v>143</v>
      </c>
      <c r="E593" s="192" t="s">
        <v>2009</v>
      </c>
      <c r="F593" s="193" t="s">
        <v>2010</v>
      </c>
      <c r="G593" s="194" t="s">
        <v>871</v>
      </c>
      <c r="H593" s="195">
        <v>750</v>
      </c>
      <c r="I593" s="196"/>
      <c r="J593" s="197">
        <f t="shared" ref="J593:J656" si="180">ROUND(I593*H593,2)</f>
        <v>0</v>
      </c>
      <c r="K593" s="193" t="s">
        <v>147</v>
      </c>
      <c r="L593" s="40"/>
      <c r="M593" s="198" t="s">
        <v>32</v>
      </c>
      <c r="N593" s="199" t="s">
        <v>48</v>
      </c>
      <c r="O593" s="65"/>
      <c r="P593" s="200">
        <f t="shared" ref="P593:P656" si="181">O593*H593</f>
        <v>0</v>
      </c>
      <c r="Q593" s="200">
        <v>0</v>
      </c>
      <c r="R593" s="200">
        <f t="shared" ref="R593:R656" si="182">Q593*H593</f>
        <v>0</v>
      </c>
      <c r="S593" s="200">
        <v>0</v>
      </c>
      <c r="T593" s="201">
        <f t="shared" ref="T593:T656" si="183">S593*H593</f>
        <v>0</v>
      </c>
      <c r="U593" s="35"/>
      <c r="V593" s="35"/>
      <c r="W593" s="35"/>
      <c r="X593" s="35"/>
      <c r="Y593" s="35"/>
      <c r="Z593" s="35"/>
      <c r="AA593" s="35"/>
      <c r="AB593" s="35"/>
      <c r="AC593" s="35"/>
      <c r="AD593" s="35"/>
      <c r="AE593" s="35"/>
      <c r="AR593" s="202" t="s">
        <v>634</v>
      </c>
      <c r="AT593" s="202" t="s">
        <v>143</v>
      </c>
      <c r="AU593" s="202" t="s">
        <v>84</v>
      </c>
      <c r="AY593" s="17" t="s">
        <v>142</v>
      </c>
      <c r="BE593" s="203">
        <f t="shared" ref="BE593:BE656" si="184">IF(N593="základní",J593,0)</f>
        <v>0</v>
      </c>
      <c r="BF593" s="203">
        <f t="shared" ref="BF593:BF656" si="185">IF(N593="snížená",J593,0)</f>
        <v>0</v>
      </c>
      <c r="BG593" s="203">
        <f t="shared" ref="BG593:BG656" si="186">IF(N593="zákl. přenesená",J593,0)</f>
        <v>0</v>
      </c>
      <c r="BH593" s="203">
        <f t="shared" ref="BH593:BH656" si="187">IF(N593="sníž. přenesená",J593,0)</f>
        <v>0</v>
      </c>
      <c r="BI593" s="203">
        <f t="shared" ref="BI593:BI656" si="188">IF(N593="nulová",J593,0)</f>
        <v>0</v>
      </c>
      <c r="BJ593" s="17" t="s">
        <v>84</v>
      </c>
      <c r="BK593" s="203">
        <f t="shared" ref="BK593:BK656" si="189">ROUND(I593*H593,2)</f>
        <v>0</v>
      </c>
      <c r="BL593" s="17" t="s">
        <v>634</v>
      </c>
      <c r="BM593" s="202" t="s">
        <v>2011</v>
      </c>
    </row>
    <row r="594" spans="1:65" s="2" customFormat="1" ht="24" customHeight="1">
      <c r="A594" s="35"/>
      <c r="B594" s="36"/>
      <c r="C594" s="191" t="s">
        <v>2012</v>
      </c>
      <c r="D594" s="191" t="s">
        <v>143</v>
      </c>
      <c r="E594" s="192" t="s">
        <v>2013</v>
      </c>
      <c r="F594" s="193" t="s">
        <v>2014</v>
      </c>
      <c r="G594" s="194" t="s">
        <v>871</v>
      </c>
      <c r="H594" s="195">
        <v>408</v>
      </c>
      <c r="I594" s="196"/>
      <c r="J594" s="197">
        <f t="shared" si="180"/>
        <v>0</v>
      </c>
      <c r="K594" s="193" t="s">
        <v>147</v>
      </c>
      <c r="L594" s="40"/>
      <c r="M594" s="198" t="s">
        <v>32</v>
      </c>
      <c r="N594" s="199" t="s">
        <v>48</v>
      </c>
      <c r="O594" s="65"/>
      <c r="P594" s="200">
        <f t="shared" si="181"/>
        <v>0</v>
      </c>
      <c r="Q594" s="200">
        <v>0</v>
      </c>
      <c r="R594" s="200">
        <f t="shared" si="182"/>
        <v>0</v>
      </c>
      <c r="S594" s="200">
        <v>0</v>
      </c>
      <c r="T594" s="201">
        <f t="shared" si="183"/>
        <v>0</v>
      </c>
      <c r="U594" s="35"/>
      <c r="V594" s="35"/>
      <c r="W594" s="35"/>
      <c r="X594" s="35"/>
      <c r="Y594" s="35"/>
      <c r="Z594" s="35"/>
      <c r="AA594" s="35"/>
      <c r="AB594" s="35"/>
      <c r="AC594" s="35"/>
      <c r="AD594" s="35"/>
      <c r="AE594" s="35"/>
      <c r="AR594" s="202" t="s">
        <v>634</v>
      </c>
      <c r="AT594" s="202" t="s">
        <v>143</v>
      </c>
      <c r="AU594" s="202" t="s">
        <v>84</v>
      </c>
      <c r="AY594" s="17" t="s">
        <v>142</v>
      </c>
      <c r="BE594" s="203">
        <f t="shared" si="184"/>
        <v>0</v>
      </c>
      <c r="BF594" s="203">
        <f t="shared" si="185"/>
        <v>0</v>
      </c>
      <c r="BG594" s="203">
        <f t="shared" si="186"/>
        <v>0</v>
      </c>
      <c r="BH594" s="203">
        <f t="shared" si="187"/>
        <v>0</v>
      </c>
      <c r="BI594" s="203">
        <f t="shared" si="188"/>
        <v>0</v>
      </c>
      <c r="BJ594" s="17" t="s">
        <v>84</v>
      </c>
      <c r="BK594" s="203">
        <f t="shared" si="189"/>
        <v>0</v>
      </c>
      <c r="BL594" s="17" t="s">
        <v>634</v>
      </c>
      <c r="BM594" s="202" t="s">
        <v>2015</v>
      </c>
    </row>
    <row r="595" spans="1:65" s="2" customFormat="1" ht="24" customHeight="1">
      <c r="A595" s="35"/>
      <c r="B595" s="36"/>
      <c r="C595" s="208" t="s">
        <v>2016</v>
      </c>
      <c r="D595" s="208" t="s">
        <v>214</v>
      </c>
      <c r="E595" s="209" t="s">
        <v>2017</v>
      </c>
      <c r="F595" s="210" t="s">
        <v>2018</v>
      </c>
      <c r="G595" s="211" t="s">
        <v>146</v>
      </c>
      <c r="H595" s="212">
        <v>1</v>
      </c>
      <c r="I595" s="213"/>
      <c r="J595" s="214">
        <f t="shared" si="180"/>
        <v>0</v>
      </c>
      <c r="K595" s="210" t="s">
        <v>147</v>
      </c>
      <c r="L595" s="215"/>
      <c r="M595" s="216" t="s">
        <v>32</v>
      </c>
      <c r="N595" s="217" t="s">
        <v>48</v>
      </c>
      <c r="O595" s="65"/>
      <c r="P595" s="200">
        <f t="shared" si="181"/>
        <v>0</v>
      </c>
      <c r="Q595" s="200">
        <v>0</v>
      </c>
      <c r="R595" s="200">
        <f t="shared" si="182"/>
        <v>0</v>
      </c>
      <c r="S595" s="200">
        <v>0</v>
      </c>
      <c r="T595" s="201">
        <f t="shared" si="183"/>
        <v>0</v>
      </c>
      <c r="U595" s="35"/>
      <c r="V595" s="35"/>
      <c r="W595" s="35"/>
      <c r="X595" s="35"/>
      <c r="Y595" s="35"/>
      <c r="Z595" s="35"/>
      <c r="AA595" s="35"/>
      <c r="AB595" s="35"/>
      <c r="AC595" s="35"/>
      <c r="AD595" s="35"/>
      <c r="AE595" s="35"/>
      <c r="AR595" s="202" t="s">
        <v>230</v>
      </c>
      <c r="AT595" s="202" t="s">
        <v>214</v>
      </c>
      <c r="AU595" s="202" t="s">
        <v>84</v>
      </c>
      <c r="AY595" s="17" t="s">
        <v>142</v>
      </c>
      <c r="BE595" s="203">
        <f t="shared" si="184"/>
        <v>0</v>
      </c>
      <c r="BF595" s="203">
        <f t="shared" si="185"/>
        <v>0</v>
      </c>
      <c r="BG595" s="203">
        <f t="shared" si="186"/>
        <v>0</v>
      </c>
      <c r="BH595" s="203">
        <f t="shared" si="187"/>
        <v>0</v>
      </c>
      <c r="BI595" s="203">
        <f t="shared" si="188"/>
        <v>0</v>
      </c>
      <c r="BJ595" s="17" t="s">
        <v>84</v>
      </c>
      <c r="BK595" s="203">
        <f t="shared" si="189"/>
        <v>0</v>
      </c>
      <c r="BL595" s="17" t="s">
        <v>230</v>
      </c>
      <c r="BM595" s="202" t="s">
        <v>2019</v>
      </c>
    </row>
    <row r="596" spans="1:65" s="2" customFormat="1" ht="24" customHeight="1">
      <c r="A596" s="35"/>
      <c r="B596" s="36"/>
      <c r="C596" s="191" t="s">
        <v>2020</v>
      </c>
      <c r="D596" s="191" t="s">
        <v>143</v>
      </c>
      <c r="E596" s="192" t="s">
        <v>2021</v>
      </c>
      <c r="F596" s="193" t="s">
        <v>2022</v>
      </c>
      <c r="G596" s="194" t="s">
        <v>146</v>
      </c>
      <c r="H596" s="195">
        <v>26</v>
      </c>
      <c r="I596" s="196"/>
      <c r="J596" s="197">
        <f t="shared" si="180"/>
        <v>0</v>
      </c>
      <c r="K596" s="193" t="s">
        <v>147</v>
      </c>
      <c r="L596" s="40"/>
      <c r="M596" s="198" t="s">
        <v>32</v>
      </c>
      <c r="N596" s="199" t="s">
        <v>48</v>
      </c>
      <c r="O596" s="65"/>
      <c r="P596" s="200">
        <f t="shared" si="181"/>
        <v>0</v>
      </c>
      <c r="Q596" s="200">
        <v>0</v>
      </c>
      <c r="R596" s="200">
        <f t="shared" si="182"/>
        <v>0</v>
      </c>
      <c r="S596" s="200">
        <v>0</v>
      </c>
      <c r="T596" s="201">
        <f t="shared" si="183"/>
        <v>0</v>
      </c>
      <c r="U596" s="35"/>
      <c r="V596" s="35"/>
      <c r="W596" s="35"/>
      <c r="X596" s="35"/>
      <c r="Y596" s="35"/>
      <c r="Z596" s="35"/>
      <c r="AA596" s="35"/>
      <c r="AB596" s="35"/>
      <c r="AC596" s="35"/>
      <c r="AD596" s="35"/>
      <c r="AE596" s="35"/>
      <c r="AR596" s="202" t="s">
        <v>158</v>
      </c>
      <c r="AT596" s="202" t="s">
        <v>143</v>
      </c>
      <c r="AU596" s="202" t="s">
        <v>84</v>
      </c>
      <c r="AY596" s="17" t="s">
        <v>142</v>
      </c>
      <c r="BE596" s="203">
        <f t="shared" si="184"/>
        <v>0</v>
      </c>
      <c r="BF596" s="203">
        <f t="shared" si="185"/>
        <v>0</v>
      </c>
      <c r="BG596" s="203">
        <f t="shared" si="186"/>
        <v>0</v>
      </c>
      <c r="BH596" s="203">
        <f t="shared" si="187"/>
        <v>0</v>
      </c>
      <c r="BI596" s="203">
        <f t="shared" si="188"/>
        <v>0</v>
      </c>
      <c r="BJ596" s="17" t="s">
        <v>84</v>
      </c>
      <c r="BK596" s="203">
        <f t="shared" si="189"/>
        <v>0</v>
      </c>
      <c r="BL596" s="17" t="s">
        <v>158</v>
      </c>
      <c r="BM596" s="202" t="s">
        <v>2023</v>
      </c>
    </row>
    <row r="597" spans="1:65" s="2" customFormat="1" ht="24" customHeight="1">
      <c r="A597" s="35"/>
      <c r="B597" s="36"/>
      <c r="C597" s="191" t="s">
        <v>2024</v>
      </c>
      <c r="D597" s="191" t="s">
        <v>143</v>
      </c>
      <c r="E597" s="192" t="s">
        <v>2025</v>
      </c>
      <c r="F597" s="193" t="s">
        <v>2026</v>
      </c>
      <c r="G597" s="194" t="s">
        <v>146</v>
      </c>
      <c r="H597" s="195">
        <v>4</v>
      </c>
      <c r="I597" s="196"/>
      <c r="J597" s="197">
        <f t="shared" si="180"/>
        <v>0</v>
      </c>
      <c r="K597" s="193" t="s">
        <v>147</v>
      </c>
      <c r="L597" s="40"/>
      <c r="M597" s="198" t="s">
        <v>32</v>
      </c>
      <c r="N597" s="199" t="s">
        <v>48</v>
      </c>
      <c r="O597" s="65"/>
      <c r="P597" s="200">
        <f t="shared" si="181"/>
        <v>0</v>
      </c>
      <c r="Q597" s="200">
        <v>0</v>
      </c>
      <c r="R597" s="200">
        <f t="shared" si="182"/>
        <v>0</v>
      </c>
      <c r="S597" s="200">
        <v>0</v>
      </c>
      <c r="T597" s="201">
        <f t="shared" si="183"/>
        <v>0</v>
      </c>
      <c r="U597" s="35"/>
      <c r="V597" s="35"/>
      <c r="W597" s="35"/>
      <c r="X597" s="35"/>
      <c r="Y597" s="35"/>
      <c r="Z597" s="35"/>
      <c r="AA597" s="35"/>
      <c r="AB597" s="35"/>
      <c r="AC597" s="35"/>
      <c r="AD597" s="35"/>
      <c r="AE597" s="35"/>
      <c r="AR597" s="202" t="s">
        <v>158</v>
      </c>
      <c r="AT597" s="202" t="s">
        <v>143</v>
      </c>
      <c r="AU597" s="202" t="s">
        <v>84</v>
      </c>
      <c r="AY597" s="17" t="s">
        <v>142</v>
      </c>
      <c r="BE597" s="203">
        <f t="shared" si="184"/>
        <v>0</v>
      </c>
      <c r="BF597" s="203">
        <f t="shared" si="185"/>
        <v>0</v>
      </c>
      <c r="BG597" s="203">
        <f t="shared" si="186"/>
        <v>0</v>
      </c>
      <c r="BH597" s="203">
        <f t="shared" si="187"/>
        <v>0</v>
      </c>
      <c r="BI597" s="203">
        <f t="shared" si="188"/>
        <v>0</v>
      </c>
      <c r="BJ597" s="17" t="s">
        <v>84</v>
      </c>
      <c r="BK597" s="203">
        <f t="shared" si="189"/>
        <v>0</v>
      </c>
      <c r="BL597" s="17" t="s">
        <v>158</v>
      </c>
      <c r="BM597" s="202" t="s">
        <v>2027</v>
      </c>
    </row>
    <row r="598" spans="1:65" s="2" customFormat="1" ht="24" customHeight="1">
      <c r="A598" s="35"/>
      <c r="B598" s="36"/>
      <c r="C598" s="191" t="s">
        <v>2028</v>
      </c>
      <c r="D598" s="191" t="s">
        <v>143</v>
      </c>
      <c r="E598" s="192" t="s">
        <v>2029</v>
      </c>
      <c r="F598" s="193" t="s">
        <v>2030</v>
      </c>
      <c r="G598" s="194" t="s">
        <v>146</v>
      </c>
      <c r="H598" s="195">
        <v>26</v>
      </c>
      <c r="I598" s="196"/>
      <c r="J598" s="197">
        <f t="shared" si="180"/>
        <v>0</v>
      </c>
      <c r="K598" s="193" t="s">
        <v>147</v>
      </c>
      <c r="L598" s="40"/>
      <c r="M598" s="198" t="s">
        <v>32</v>
      </c>
      <c r="N598" s="199" t="s">
        <v>48</v>
      </c>
      <c r="O598" s="65"/>
      <c r="P598" s="200">
        <f t="shared" si="181"/>
        <v>0</v>
      </c>
      <c r="Q598" s="200">
        <v>0</v>
      </c>
      <c r="R598" s="200">
        <f t="shared" si="182"/>
        <v>0</v>
      </c>
      <c r="S598" s="200">
        <v>0</v>
      </c>
      <c r="T598" s="201">
        <f t="shared" si="183"/>
        <v>0</v>
      </c>
      <c r="U598" s="35"/>
      <c r="V598" s="35"/>
      <c r="W598" s="35"/>
      <c r="X598" s="35"/>
      <c r="Y598" s="35"/>
      <c r="Z598" s="35"/>
      <c r="AA598" s="35"/>
      <c r="AB598" s="35"/>
      <c r="AC598" s="35"/>
      <c r="AD598" s="35"/>
      <c r="AE598" s="35"/>
      <c r="AR598" s="202" t="s">
        <v>84</v>
      </c>
      <c r="AT598" s="202" t="s">
        <v>143</v>
      </c>
      <c r="AU598" s="202" t="s">
        <v>84</v>
      </c>
      <c r="AY598" s="17" t="s">
        <v>142</v>
      </c>
      <c r="BE598" s="203">
        <f t="shared" si="184"/>
        <v>0</v>
      </c>
      <c r="BF598" s="203">
        <f t="shared" si="185"/>
        <v>0</v>
      </c>
      <c r="BG598" s="203">
        <f t="shared" si="186"/>
        <v>0</v>
      </c>
      <c r="BH598" s="203">
        <f t="shared" si="187"/>
        <v>0</v>
      </c>
      <c r="BI598" s="203">
        <f t="shared" si="188"/>
        <v>0</v>
      </c>
      <c r="BJ598" s="17" t="s">
        <v>84</v>
      </c>
      <c r="BK598" s="203">
        <f t="shared" si="189"/>
        <v>0</v>
      </c>
      <c r="BL598" s="17" t="s">
        <v>84</v>
      </c>
      <c r="BM598" s="202" t="s">
        <v>2031</v>
      </c>
    </row>
    <row r="599" spans="1:65" s="2" customFormat="1" ht="24" customHeight="1">
      <c r="A599" s="35"/>
      <c r="B599" s="36"/>
      <c r="C599" s="191" t="s">
        <v>2032</v>
      </c>
      <c r="D599" s="191" t="s">
        <v>143</v>
      </c>
      <c r="E599" s="192" t="s">
        <v>2033</v>
      </c>
      <c r="F599" s="193" t="s">
        <v>2034</v>
      </c>
      <c r="G599" s="194" t="s">
        <v>146</v>
      </c>
      <c r="H599" s="195">
        <v>4</v>
      </c>
      <c r="I599" s="196"/>
      <c r="J599" s="197">
        <f t="shared" si="180"/>
        <v>0</v>
      </c>
      <c r="K599" s="193" t="s">
        <v>147</v>
      </c>
      <c r="L599" s="40"/>
      <c r="M599" s="198" t="s">
        <v>32</v>
      </c>
      <c r="N599" s="199" t="s">
        <v>48</v>
      </c>
      <c r="O599" s="65"/>
      <c r="P599" s="200">
        <f t="shared" si="181"/>
        <v>0</v>
      </c>
      <c r="Q599" s="200">
        <v>0</v>
      </c>
      <c r="R599" s="200">
        <f t="shared" si="182"/>
        <v>0</v>
      </c>
      <c r="S599" s="200">
        <v>0</v>
      </c>
      <c r="T599" s="201">
        <f t="shared" si="183"/>
        <v>0</v>
      </c>
      <c r="U599" s="35"/>
      <c r="V599" s="35"/>
      <c r="W599" s="35"/>
      <c r="X599" s="35"/>
      <c r="Y599" s="35"/>
      <c r="Z599" s="35"/>
      <c r="AA599" s="35"/>
      <c r="AB599" s="35"/>
      <c r="AC599" s="35"/>
      <c r="AD599" s="35"/>
      <c r="AE599" s="35"/>
      <c r="AR599" s="202" t="s">
        <v>205</v>
      </c>
      <c r="AT599" s="202" t="s">
        <v>143</v>
      </c>
      <c r="AU599" s="202" t="s">
        <v>84</v>
      </c>
      <c r="AY599" s="17" t="s">
        <v>142</v>
      </c>
      <c r="BE599" s="203">
        <f t="shared" si="184"/>
        <v>0</v>
      </c>
      <c r="BF599" s="203">
        <f t="shared" si="185"/>
        <v>0</v>
      </c>
      <c r="BG599" s="203">
        <f t="shared" si="186"/>
        <v>0</v>
      </c>
      <c r="BH599" s="203">
        <f t="shared" si="187"/>
        <v>0</v>
      </c>
      <c r="BI599" s="203">
        <f t="shared" si="188"/>
        <v>0</v>
      </c>
      <c r="BJ599" s="17" t="s">
        <v>84</v>
      </c>
      <c r="BK599" s="203">
        <f t="shared" si="189"/>
        <v>0</v>
      </c>
      <c r="BL599" s="17" t="s">
        <v>205</v>
      </c>
      <c r="BM599" s="202" t="s">
        <v>2035</v>
      </c>
    </row>
    <row r="600" spans="1:65" s="2" customFormat="1" ht="24" customHeight="1">
      <c r="A600" s="35"/>
      <c r="B600" s="36"/>
      <c r="C600" s="208" t="s">
        <v>2036</v>
      </c>
      <c r="D600" s="208" t="s">
        <v>214</v>
      </c>
      <c r="E600" s="209" t="s">
        <v>2037</v>
      </c>
      <c r="F600" s="210" t="s">
        <v>2038</v>
      </c>
      <c r="G600" s="211" t="s">
        <v>146</v>
      </c>
      <c r="H600" s="212">
        <v>1</v>
      </c>
      <c r="I600" s="213"/>
      <c r="J600" s="214">
        <f t="shared" si="180"/>
        <v>0</v>
      </c>
      <c r="K600" s="210" t="s">
        <v>147</v>
      </c>
      <c r="L600" s="215"/>
      <c r="M600" s="216" t="s">
        <v>32</v>
      </c>
      <c r="N600" s="217" t="s">
        <v>48</v>
      </c>
      <c r="O600" s="65"/>
      <c r="P600" s="200">
        <f t="shared" si="181"/>
        <v>0</v>
      </c>
      <c r="Q600" s="200">
        <v>0</v>
      </c>
      <c r="R600" s="200">
        <f t="shared" si="182"/>
        <v>0</v>
      </c>
      <c r="S600" s="200">
        <v>0</v>
      </c>
      <c r="T600" s="201">
        <f t="shared" si="183"/>
        <v>0</v>
      </c>
      <c r="U600" s="35"/>
      <c r="V600" s="35"/>
      <c r="W600" s="35"/>
      <c r="X600" s="35"/>
      <c r="Y600" s="35"/>
      <c r="Z600" s="35"/>
      <c r="AA600" s="35"/>
      <c r="AB600" s="35"/>
      <c r="AC600" s="35"/>
      <c r="AD600" s="35"/>
      <c r="AE600" s="35"/>
      <c r="AR600" s="202" t="s">
        <v>230</v>
      </c>
      <c r="AT600" s="202" t="s">
        <v>214</v>
      </c>
      <c r="AU600" s="202" t="s">
        <v>84</v>
      </c>
      <c r="AY600" s="17" t="s">
        <v>142</v>
      </c>
      <c r="BE600" s="203">
        <f t="shared" si="184"/>
        <v>0</v>
      </c>
      <c r="BF600" s="203">
        <f t="shared" si="185"/>
        <v>0</v>
      </c>
      <c r="BG600" s="203">
        <f t="shared" si="186"/>
        <v>0</v>
      </c>
      <c r="BH600" s="203">
        <f t="shared" si="187"/>
        <v>0</v>
      </c>
      <c r="BI600" s="203">
        <f t="shared" si="188"/>
        <v>0</v>
      </c>
      <c r="BJ600" s="17" t="s">
        <v>84</v>
      </c>
      <c r="BK600" s="203">
        <f t="shared" si="189"/>
        <v>0</v>
      </c>
      <c r="BL600" s="17" t="s">
        <v>230</v>
      </c>
      <c r="BM600" s="202" t="s">
        <v>2039</v>
      </c>
    </row>
    <row r="601" spans="1:65" s="2" customFormat="1" ht="48" customHeight="1">
      <c r="A601" s="35"/>
      <c r="B601" s="36"/>
      <c r="C601" s="191" t="s">
        <v>2040</v>
      </c>
      <c r="D601" s="191" t="s">
        <v>143</v>
      </c>
      <c r="E601" s="192" t="s">
        <v>2041</v>
      </c>
      <c r="F601" s="193" t="s">
        <v>2042</v>
      </c>
      <c r="G601" s="194" t="s">
        <v>146</v>
      </c>
      <c r="H601" s="195">
        <v>1</v>
      </c>
      <c r="I601" s="196"/>
      <c r="J601" s="197">
        <f t="shared" si="180"/>
        <v>0</v>
      </c>
      <c r="K601" s="193" t="s">
        <v>147</v>
      </c>
      <c r="L601" s="40"/>
      <c r="M601" s="198" t="s">
        <v>32</v>
      </c>
      <c r="N601" s="199" t="s">
        <v>48</v>
      </c>
      <c r="O601" s="65"/>
      <c r="P601" s="200">
        <f t="shared" si="181"/>
        <v>0</v>
      </c>
      <c r="Q601" s="200">
        <v>0</v>
      </c>
      <c r="R601" s="200">
        <f t="shared" si="182"/>
        <v>0</v>
      </c>
      <c r="S601" s="200">
        <v>0</v>
      </c>
      <c r="T601" s="201">
        <f t="shared" si="183"/>
        <v>0</v>
      </c>
      <c r="U601" s="35"/>
      <c r="V601" s="35"/>
      <c r="W601" s="35"/>
      <c r="X601" s="35"/>
      <c r="Y601" s="35"/>
      <c r="Z601" s="35"/>
      <c r="AA601" s="35"/>
      <c r="AB601" s="35"/>
      <c r="AC601" s="35"/>
      <c r="AD601" s="35"/>
      <c r="AE601" s="35"/>
      <c r="AR601" s="202" t="s">
        <v>158</v>
      </c>
      <c r="AT601" s="202" t="s">
        <v>143</v>
      </c>
      <c r="AU601" s="202" t="s">
        <v>84</v>
      </c>
      <c r="AY601" s="17" t="s">
        <v>142</v>
      </c>
      <c r="BE601" s="203">
        <f t="shared" si="184"/>
        <v>0</v>
      </c>
      <c r="BF601" s="203">
        <f t="shared" si="185"/>
        <v>0</v>
      </c>
      <c r="BG601" s="203">
        <f t="shared" si="186"/>
        <v>0</v>
      </c>
      <c r="BH601" s="203">
        <f t="shared" si="187"/>
        <v>0</v>
      </c>
      <c r="BI601" s="203">
        <f t="shared" si="188"/>
        <v>0</v>
      </c>
      <c r="BJ601" s="17" t="s">
        <v>84</v>
      </c>
      <c r="BK601" s="203">
        <f t="shared" si="189"/>
        <v>0</v>
      </c>
      <c r="BL601" s="17" t="s">
        <v>158</v>
      </c>
      <c r="BM601" s="202" t="s">
        <v>2043</v>
      </c>
    </row>
    <row r="602" spans="1:65" s="2" customFormat="1" ht="36" customHeight="1">
      <c r="A602" s="35"/>
      <c r="B602" s="36"/>
      <c r="C602" s="191" t="s">
        <v>2044</v>
      </c>
      <c r="D602" s="191" t="s">
        <v>143</v>
      </c>
      <c r="E602" s="192" t="s">
        <v>2045</v>
      </c>
      <c r="F602" s="193" t="s">
        <v>2046</v>
      </c>
      <c r="G602" s="194" t="s">
        <v>146</v>
      </c>
      <c r="H602" s="195">
        <v>5</v>
      </c>
      <c r="I602" s="196"/>
      <c r="J602" s="197">
        <f t="shared" si="180"/>
        <v>0</v>
      </c>
      <c r="K602" s="193" t="s">
        <v>147</v>
      </c>
      <c r="L602" s="40"/>
      <c r="M602" s="198" t="s">
        <v>32</v>
      </c>
      <c r="N602" s="199" t="s">
        <v>48</v>
      </c>
      <c r="O602" s="65"/>
      <c r="P602" s="200">
        <f t="shared" si="181"/>
        <v>0</v>
      </c>
      <c r="Q602" s="200">
        <v>0</v>
      </c>
      <c r="R602" s="200">
        <f t="shared" si="182"/>
        <v>0</v>
      </c>
      <c r="S602" s="200">
        <v>0</v>
      </c>
      <c r="T602" s="201">
        <f t="shared" si="183"/>
        <v>0</v>
      </c>
      <c r="U602" s="35"/>
      <c r="V602" s="35"/>
      <c r="W602" s="35"/>
      <c r="X602" s="35"/>
      <c r="Y602" s="35"/>
      <c r="Z602" s="35"/>
      <c r="AA602" s="35"/>
      <c r="AB602" s="35"/>
      <c r="AC602" s="35"/>
      <c r="AD602" s="35"/>
      <c r="AE602" s="35"/>
      <c r="AR602" s="202" t="s">
        <v>158</v>
      </c>
      <c r="AT602" s="202" t="s">
        <v>143</v>
      </c>
      <c r="AU602" s="202" t="s">
        <v>84</v>
      </c>
      <c r="AY602" s="17" t="s">
        <v>142</v>
      </c>
      <c r="BE602" s="203">
        <f t="shared" si="184"/>
        <v>0</v>
      </c>
      <c r="BF602" s="203">
        <f t="shared" si="185"/>
        <v>0</v>
      </c>
      <c r="BG602" s="203">
        <f t="shared" si="186"/>
        <v>0</v>
      </c>
      <c r="BH602" s="203">
        <f t="shared" si="187"/>
        <v>0</v>
      </c>
      <c r="BI602" s="203">
        <f t="shared" si="188"/>
        <v>0</v>
      </c>
      <c r="BJ602" s="17" t="s">
        <v>84</v>
      </c>
      <c r="BK602" s="203">
        <f t="shared" si="189"/>
        <v>0</v>
      </c>
      <c r="BL602" s="17" t="s">
        <v>158</v>
      </c>
      <c r="BM602" s="202" t="s">
        <v>2047</v>
      </c>
    </row>
    <row r="603" spans="1:65" s="2" customFormat="1" ht="48" customHeight="1">
      <c r="A603" s="35"/>
      <c r="B603" s="36"/>
      <c r="C603" s="191" t="s">
        <v>2048</v>
      </c>
      <c r="D603" s="191" t="s">
        <v>143</v>
      </c>
      <c r="E603" s="192" t="s">
        <v>2049</v>
      </c>
      <c r="F603" s="193" t="s">
        <v>2050</v>
      </c>
      <c r="G603" s="194" t="s">
        <v>146</v>
      </c>
      <c r="H603" s="195">
        <v>23</v>
      </c>
      <c r="I603" s="196"/>
      <c r="J603" s="197">
        <f t="shared" si="180"/>
        <v>0</v>
      </c>
      <c r="K603" s="193" t="s">
        <v>147</v>
      </c>
      <c r="L603" s="40"/>
      <c r="M603" s="198" t="s">
        <v>32</v>
      </c>
      <c r="N603" s="199" t="s">
        <v>48</v>
      </c>
      <c r="O603" s="65"/>
      <c r="P603" s="200">
        <f t="shared" si="181"/>
        <v>0</v>
      </c>
      <c r="Q603" s="200">
        <v>0</v>
      </c>
      <c r="R603" s="200">
        <f t="shared" si="182"/>
        <v>0</v>
      </c>
      <c r="S603" s="200">
        <v>0</v>
      </c>
      <c r="T603" s="201">
        <f t="shared" si="183"/>
        <v>0</v>
      </c>
      <c r="U603" s="35"/>
      <c r="V603" s="35"/>
      <c r="W603" s="35"/>
      <c r="X603" s="35"/>
      <c r="Y603" s="35"/>
      <c r="Z603" s="35"/>
      <c r="AA603" s="35"/>
      <c r="AB603" s="35"/>
      <c r="AC603" s="35"/>
      <c r="AD603" s="35"/>
      <c r="AE603" s="35"/>
      <c r="AR603" s="202" t="s">
        <v>158</v>
      </c>
      <c r="AT603" s="202" t="s">
        <v>143</v>
      </c>
      <c r="AU603" s="202" t="s">
        <v>84</v>
      </c>
      <c r="AY603" s="17" t="s">
        <v>142</v>
      </c>
      <c r="BE603" s="203">
        <f t="shared" si="184"/>
        <v>0</v>
      </c>
      <c r="BF603" s="203">
        <f t="shared" si="185"/>
        <v>0</v>
      </c>
      <c r="BG603" s="203">
        <f t="shared" si="186"/>
        <v>0</v>
      </c>
      <c r="BH603" s="203">
        <f t="shared" si="187"/>
        <v>0</v>
      </c>
      <c r="BI603" s="203">
        <f t="shared" si="188"/>
        <v>0</v>
      </c>
      <c r="BJ603" s="17" t="s">
        <v>84</v>
      </c>
      <c r="BK603" s="203">
        <f t="shared" si="189"/>
        <v>0</v>
      </c>
      <c r="BL603" s="17" t="s">
        <v>158</v>
      </c>
      <c r="BM603" s="202" t="s">
        <v>2051</v>
      </c>
    </row>
    <row r="604" spans="1:65" s="2" customFormat="1" ht="48" customHeight="1">
      <c r="A604" s="35"/>
      <c r="B604" s="36"/>
      <c r="C604" s="191" t="s">
        <v>2052</v>
      </c>
      <c r="D604" s="191" t="s">
        <v>143</v>
      </c>
      <c r="E604" s="192" t="s">
        <v>2053</v>
      </c>
      <c r="F604" s="193" t="s">
        <v>2054</v>
      </c>
      <c r="G604" s="194" t="s">
        <v>146</v>
      </c>
      <c r="H604" s="195">
        <v>6</v>
      </c>
      <c r="I604" s="196"/>
      <c r="J604" s="197">
        <f t="shared" si="180"/>
        <v>0</v>
      </c>
      <c r="K604" s="193" t="s">
        <v>147</v>
      </c>
      <c r="L604" s="40"/>
      <c r="M604" s="198" t="s">
        <v>32</v>
      </c>
      <c r="N604" s="199" t="s">
        <v>48</v>
      </c>
      <c r="O604" s="65"/>
      <c r="P604" s="200">
        <f t="shared" si="181"/>
        <v>0</v>
      </c>
      <c r="Q604" s="200">
        <v>0</v>
      </c>
      <c r="R604" s="200">
        <f t="shared" si="182"/>
        <v>0</v>
      </c>
      <c r="S604" s="200">
        <v>0</v>
      </c>
      <c r="T604" s="201">
        <f t="shared" si="183"/>
        <v>0</v>
      </c>
      <c r="U604" s="35"/>
      <c r="V604" s="35"/>
      <c r="W604" s="35"/>
      <c r="X604" s="35"/>
      <c r="Y604" s="35"/>
      <c r="Z604" s="35"/>
      <c r="AA604" s="35"/>
      <c r="AB604" s="35"/>
      <c r="AC604" s="35"/>
      <c r="AD604" s="35"/>
      <c r="AE604" s="35"/>
      <c r="AR604" s="202" t="s">
        <v>158</v>
      </c>
      <c r="AT604" s="202" t="s">
        <v>143</v>
      </c>
      <c r="AU604" s="202" t="s">
        <v>84</v>
      </c>
      <c r="AY604" s="17" t="s">
        <v>142</v>
      </c>
      <c r="BE604" s="203">
        <f t="shared" si="184"/>
        <v>0</v>
      </c>
      <c r="BF604" s="203">
        <f t="shared" si="185"/>
        <v>0</v>
      </c>
      <c r="BG604" s="203">
        <f t="shared" si="186"/>
        <v>0</v>
      </c>
      <c r="BH604" s="203">
        <f t="shared" si="187"/>
        <v>0</v>
      </c>
      <c r="BI604" s="203">
        <f t="shared" si="188"/>
        <v>0</v>
      </c>
      <c r="BJ604" s="17" t="s">
        <v>84</v>
      </c>
      <c r="BK604" s="203">
        <f t="shared" si="189"/>
        <v>0</v>
      </c>
      <c r="BL604" s="17" t="s">
        <v>158</v>
      </c>
      <c r="BM604" s="202" t="s">
        <v>2055</v>
      </c>
    </row>
    <row r="605" spans="1:65" s="2" customFormat="1" ht="48" customHeight="1">
      <c r="A605" s="35"/>
      <c r="B605" s="36"/>
      <c r="C605" s="191" t="s">
        <v>2056</v>
      </c>
      <c r="D605" s="191" t="s">
        <v>143</v>
      </c>
      <c r="E605" s="192" t="s">
        <v>2057</v>
      </c>
      <c r="F605" s="193" t="s">
        <v>2058</v>
      </c>
      <c r="G605" s="194" t="s">
        <v>146</v>
      </c>
      <c r="H605" s="195">
        <v>15</v>
      </c>
      <c r="I605" s="196"/>
      <c r="J605" s="197">
        <f t="shared" si="180"/>
        <v>0</v>
      </c>
      <c r="K605" s="193" t="s">
        <v>147</v>
      </c>
      <c r="L605" s="40"/>
      <c r="M605" s="198" t="s">
        <v>32</v>
      </c>
      <c r="N605" s="199" t="s">
        <v>48</v>
      </c>
      <c r="O605" s="65"/>
      <c r="P605" s="200">
        <f t="shared" si="181"/>
        <v>0</v>
      </c>
      <c r="Q605" s="200">
        <v>0</v>
      </c>
      <c r="R605" s="200">
        <f t="shared" si="182"/>
        <v>0</v>
      </c>
      <c r="S605" s="200">
        <v>0</v>
      </c>
      <c r="T605" s="201">
        <f t="shared" si="183"/>
        <v>0</v>
      </c>
      <c r="U605" s="35"/>
      <c r="V605" s="35"/>
      <c r="W605" s="35"/>
      <c r="X605" s="35"/>
      <c r="Y605" s="35"/>
      <c r="Z605" s="35"/>
      <c r="AA605" s="35"/>
      <c r="AB605" s="35"/>
      <c r="AC605" s="35"/>
      <c r="AD605" s="35"/>
      <c r="AE605" s="35"/>
      <c r="AR605" s="202" t="s">
        <v>158</v>
      </c>
      <c r="AT605" s="202" t="s">
        <v>143</v>
      </c>
      <c r="AU605" s="202" t="s">
        <v>84</v>
      </c>
      <c r="AY605" s="17" t="s">
        <v>142</v>
      </c>
      <c r="BE605" s="203">
        <f t="shared" si="184"/>
        <v>0</v>
      </c>
      <c r="BF605" s="203">
        <f t="shared" si="185"/>
        <v>0</v>
      </c>
      <c r="BG605" s="203">
        <f t="shared" si="186"/>
        <v>0</v>
      </c>
      <c r="BH605" s="203">
        <f t="shared" si="187"/>
        <v>0</v>
      </c>
      <c r="BI605" s="203">
        <f t="shared" si="188"/>
        <v>0</v>
      </c>
      <c r="BJ605" s="17" t="s">
        <v>84</v>
      </c>
      <c r="BK605" s="203">
        <f t="shared" si="189"/>
        <v>0</v>
      </c>
      <c r="BL605" s="17" t="s">
        <v>158</v>
      </c>
      <c r="BM605" s="202" t="s">
        <v>2059</v>
      </c>
    </row>
    <row r="606" spans="1:65" s="2" customFormat="1" ht="48" customHeight="1">
      <c r="A606" s="35"/>
      <c r="B606" s="36"/>
      <c r="C606" s="191" t="s">
        <v>2060</v>
      </c>
      <c r="D606" s="191" t="s">
        <v>143</v>
      </c>
      <c r="E606" s="192" t="s">
        <v>2061</v>
      </c>
      <c r="F606" s="193" t="s">
        <v>2062</v>
      </c>
      <c r="G606" s="194" t="s">
        <v>146</v>
      </c>
      <c r="H606" s="195">
        <v>3</v>
      </c>
      <c r="I606" s="196"/>
      <c r="J606" s="197">
        <f t="shared" si="180"/>
        <v>0</v>
      </c>
      <c r="K606" s="193" t="s">
        <v>147</v>
      </c>
      <c r="L606" s="40"/>
      <c r="M606" s="198" t="s">
        <v>32</v>
      </c>
      <c r="N606" s="199" t="s">
        <v>48</v>
      </c>
      <c r="O606" s="65"/>
      <c r="P606" s="200">
        <f t="shared" si="181"/>
        <v>0</v>
      </c>
      <c r="Q606" s="200">
        <v>0</v>
      </c>
      <c r="R606" s="200">
        <f t="shared" si="182"/>
        <v>0</v>
      </c>
      <c r="S606" s="200">
        <v>0</v>
      </c>
      <c r="T606" s="201">
        <f t="shared" si="183"/>
        <v>0</v>
      </c>
      <c r="U606" s="35"/>
      <c r="V606" s="35"/>
      <c r="W606" s="35"/>
      <c r="X606" s="35"/>
      <c r="Y606" s="35"/>
      <c r="Z606" s="35"/>
      <c r="AA606" s="35"/>
      <c r="AB606" s="35"/>
      <c r="AC606" s="35"/>
      <c r="AD606" s="35"/>
      <c r="AE606" s="35"/>
      <c r="AR606" s="202" t="s">
        <v>158</v>
      </c>
      <c r="AT606" s="202" t="s">
        <v>143</v>
      </c>
      <c r="AU606" s="202" t="s">
        <v>84</v>
      </c>
      <c r="AY606" s="17" t="s">
        <v>142</v>
      </c>
      <c r="BE606" s="203">
        <f t="shared" si="184"/>
        <v>0</v>
      </c>
      <c r="BF606" s="203">
        <f t="shared" si="185"/>
        <v>0</v>
      </c>
      <c r="BG606" s="203">
        <f t="shared" si="186"/>
        <v>0</v>
      </c>
      <c r="BH606" s="203">
        <f t="shared" si="187"/>
        <v>0</v>
      </c>
      <c r="BI606" s="203">
        <f t="shared" si="188"/>
        <v>0</v>
      </c>
      <c r="BJ606" s="17" t="s">
        <v>84</v>
      </c>
      <c r="BK606" s="203">
        <f t="shared" si="189"/>
        <v>0</v>
      </c>
      <c r="BL606" s="17" t="s">
        <v>158</v>
      </c>
      <c r="BM606" s="202" t="s">
        <v>2063</v>
      </c>
    </row>
    <row r="607" spans="1:65" s="2" customFormat="1" ht="24" customHeight="1">
      <c r="A607" s="35"/>
      <c r="B607" s="36"/>
      <c r="C607" s="191" t="s">
        <v>2064</v>
      </c>
      <c r="D607" s="191" t="s">
        <v>143</v>
      </c>
      <c r="E607" s="192" t="s">
        <v>2065</v>
      </c>
      <c r="F607" s="193" t="s">
        <v>2066</v>
      </c>
      <c r="G607" s="194" t="s">
        <v>146</v>
      </c>
      <c r="H607" s="195">
        <v>34</v>
      </c>
      <c r="I607" s="196"/>
      <c r="J607" s="197">
        <f t="shared" si="180"/>
        <v>0</v>
      </c>
      <c r="K607" s="193" t="s">
        <v>147</v>
      </c>
      <c r="L607" s="40"/>
      <c r="M607" s="198" t="s">
        <v>32</v>
      </c>
      <c r="N607" s="199" t="s">
        <v>48</v>
      </c>
      <c r="O607" s="65"/>
      <c r="P607" s="200">
        <f t="shared" si="181"/>
        <v>0</v>
      </c>
      <c r="Q607" s="200">
        <v>0</v>
      </c>
      <c r="R607" s="200">
        <f t="shared" si="182"/>
        <v>0</v>
      </c>
      <c r="S607" s="200">
        <v>0</v>
      </c>
      <c r="T607" s="201">
        <f t="shared" si="183"/>
        <v>0</v>
      </c>
      <c r="U607" s="35"/>
      <c r="V607" s="35"/>
      <c r="W607" s="35"/>
      <c r="X607" s="35"/>
      <c r="Y607" s="35"/>
      <c r="Z607" s="35"/>
      <c r="AA607" s="35"/>
      <c r="AB607" s="35"/>
      <c r="AC607" s="35"/>
      <c r="AD607" s="35"/>
      <c r="AE607" s="35"/>
      <c r="AR607" s="202" t="s">
        <v>84</v>
      </c>
      <c r="AT607" s="202" t="s">
        <v>143</v>
      </c>
      <c r="AU607" s="202" t="s">
        <v>84</v>
      </c>
      <c r="AY607" s="17" t="s">
        <v>142</v>
      </c>
      <c r="BE607" s="203">
        <f t="shared" si="184"/>
        <v>0</v>
      </c>
      <c r="BF607" s="203">
        <f t="shared" si="185"/>
        <v>0</v>
      </c>
      <c r="BG607" s="203">
        <f t="shared" si="186"/>
        <v>0</v>
      </c>
      <c r="BH607" s="203">
        <f t="shared" si="187"/>
        <v>0</v>
      </c>
      <c r="BI607" s="203">
        <f t="shared" si="188"/>
        <v>0</v>
      </c>
      <c r="BJ607" s="17" t="s">
        <v>84</v>
      </c>
      <c r="BK607" s="203">
        <f t="shared" si="189"/>
        <v>0</v>
      </c>
      <c r="BL607" s="17" t="s">
        <v>84</v>
      </c>
      <c r="BM607" s="202" t="s">
        <v>2067</v>
      </c>
    </row>
    <row r="608" spans="1:65" s="2" customFormat="1" ht="24" customHeight="1">
      <c r="A608" s="35"/>
      <c r="B608" s="36"/>
      <c r="C608" s="191" t="s">
        <v>2068</v>
      </c>
      <c r="D608" s="191" t="s">
        <v>143</v>
      </c>
      <c r="E608" s="192" t="s">
        <v>2069</v>
      </c>
      <c r="F608" s="193" t="s">
        <v>2070</v>
      </c>
      <c r="G608" s="194" t="s">
        <v>146</v>
      </c>
      <c r="H608" s="195">
        <v>7</v>
      </c>
      <c r="I608" s="196"/>
      <c r="J608" s="197">
        <f t="shared" si="180"/>
        <v>0</v>
      </c>
      <c r="K608" s="193" t="s">
        <v>147</v>
      </c>
      <c r="L608" s="40"/>
      <c r="M608" s="198" t="s">
        <v>32</v>
      </c>
      <c r="N608" s="199" t="s">
        <v>48</v>
      </c>
      <c r="O608" s="65"/>
      <c r="P608" s="200">
        <f t="shared" si="181"/>
        <v>0</v>
      </c>
      <c r="Q608" s="200">
        <v>0</v>
      </c>
      <c r="R608" s="200">
        <f t="shared" si="182"/>
        <v>0</v>
      </c>
      <c r="S608" s="200">
        <v>0</v>
      </c>
      <c r="T608" s="201">
        <f t="shared" si="183"/>
        <v>0</v>
      </c>
      <c r="U608" s="35"/>
      <c r="V608" s="35"/>
      <c r="W608" s="35"/>
      <c r="X608" s="35"/>
      <c r="Y608" s="35"/>
      <c r="Z608" s="35"/>
      <c r="AA608" s="35"/>
      <c r="AB608" s="35"/>
      <c r="AC608" s="35"/>
      <c r="AD608" s="35"/>
      <c r="AE608" s="35"/>
      <c r="AR608" s="202" t="s">
        <v>158</v>
      </c>
      <c r="AT608" s="202" t="s">
        <v>143</v>
      </c>
      <c r="AU608" s="202" t="s">
        <v>84</v>
      </c>
      <c r="AY608" s="17" t="s">
        <v>142</v>
      </c>
      <c r="BE608" s="203">
        <f t="shared" si="184"/>
        <v>0</v>
      </c>
      <c r="BF608" s="203">
        <f t="shared" si="185"/>
        <v>0</v>
      </c>
      <c r="BG608" s="203">
        <f t="shared" si="186"/>
        <v>0</v>
      </c>
      <c r="BH608" s="203">
        <f t="shared" si="187"/>
        <v>0</v>
      </c>
      <c r="BI608" s="203">
        <f t="shared" si="188"/>
        <v>0</v>
      </c>
      <c r="BJ608" s="17" t="s">
        <v>84</v>
      </c>
      <c r="BK608" s="203">
        <f t="shared" si="189"/>
        <v>0</v>
      </c>
      <c r="BL608" s="17" t="s">
        <v>158</v>
      </c>
      <c r="BM608" s="202" t="s">
        <v>2071</v>
      </c>
    </row>
    <row r="609" spans="1:65" s="2" customFormat="1" ht="24" customHeight="1">
      <c r="A609" s="35"/>
      <c r="B609" s="36"/>
      <c r="C609" s="191" t="s">
        <v>2072</v>
      </c>
      <c r="D609" s="191" t="s">
        <v>143</v>
      </c>
      <c r="E609" s="192" t="s">
        <v>2073</v>
      </c>
      <c r="F609" s="193" t="s">
        <v>2074</v>
      </c>
      <c r="G609" s="194" t="s">
        <v>146</v>
      </c>
      <c r="H609" s="195">
        <v>4</v>
      </c>
      <c r="I609" s="196"/>
      <c r="J609" s="197">
        <f t="shared" si="180"/>
        <v>0</v>
      </c>
      <c r="K609" s="193" t="s">
        <v>147</v>
      </c>
      <c r="L609" s="40"/>
      <c r="M609" s="198" t="s">
        <v>32</v>
      </c>
      <c r="N609" s="199" t="s">
        <v>48</v>
      </c>
      <c r="O609" s="65"/>
      <c r="P609" s="200">
        <f t="shared" si="181"/>
        <v>0</v>
      </c>
      <c r="Q609" s="200">
        <v>0</v>
      </c>
      <c r="R609" s="200">
        <f t="shared" si="182"/>
        <v>0</v>
      </c>
      <c r="S609" s="200">
        <v>0</v>
      </c>
      <c r="T609" s="201">
        <f t="shared" si="183"/>
        <v>0</v>
      </c>
      <c r="U609" s="35"/>
      <c r="V609" s="35"/>
      <c r="W609" s="35"/>
      <c r="X609" s="35"/>
      <c r="Y609" s="35"/>
      <c r="Z609" s="35"/>
      <c r="AA609" s="35"/>
      <c r="AB609" s="35"/>
      <c r="AC609" s="35"/>
      <c r="AD609" s="35"/>
      <c r="AE609" s="35"/>
      <c r="AR609" s="202" t="s">
        <v>158</v>
      </c>
      <c r="AT609" s="202" t="s">
        <v>143</v>
      </c>
      <c r="AU609" s="202" t="s">
        <v>84</v>
      </c>
      <c r="AY609" s="17" t="s">
        <v>142</v>
      </c>
      <c r="BE609" s="203">
        <f t="shared" si="184"/>
        <v>0</v>
      </c>
      <c r="BF609" s="203">
        <f t="shared" si="185"/>
        <v>0</v>
      </c>
      <c r="BG609" s="203">
        <f t="shared" si="186"/>
        <v>0</v>
      </c>
      <c r="BH609" s="203">
        <f t="shared" si="187"/>
        <v>0</v>
      </c>
      <c r="BI609" s="203">
        <f t="shared" si="188"/>
        <v>0</v>
      </c>
      <c r="BJ609" s="17" t="s">
        <v>84</v>
      </c>
      <c r="BK609" s="203">
        <f t="shared" si="189"/>
        <v>0</v>
      </c>
      <c r="BL609" s="17" t="s">
        <v>158</v>
      </c>
      <c r="BM609" s="202" t="s">
        <v>2075</v>
      </c>
    </row>
    <row r="610" spans="1:65" s="2" customFormat="1" ht="24" customHeight="1">
      <c r="A610" s="35"/>
      <c r="B610" s="36"/>
      <c r="C610" s="191" t="s">
        <v>2076</v>
      </c>
      <c r="D610" s="191" t="s">
        <v>143</v>
      </c>
      <c r="E610" s="192" t="s">
        <v>2077</v>
      </c>
      <c r="F610" s="193" t="s">
        <v>2078</v>
      </c>
      <c r="G610" s="194" t="s">
        <v>146</v>
      </c>
      <c r="H610" s="195">
        <v>1</v>
      </c>
      <c r="I610" s="196"/>
      <c r="J610" s="197">
        <f t="shared" si="180"/>
        <v>0</v>
      </c>
      <c r="K610" s="193" t="s">
        <v>147</v>
      </c>
      <c r="L610" s="40"/>
      <c r="M610" s="198" t="s">
        <v>32</v>
      </c>
      <c r="N610" s="199" t="s">
        <v>48</v>
      </c>
      <c r="O610" s="65"/>
      <c r="P610" s="200">
        <f t="shared" si="181"/>
        <v>0</v>
      </c>
      <c r="Q610" s="200">
        <v>0</v>
      </c>
      <c r="R610" s="200">
        <f t="shared" si="182"/>
        <v>0</v>
      </c>
      <c r="S610" s="200">
        <v>0</v>
      </c>
      <c r="T610" s="201">
        <f t="shared" si="183"/>
        <v>0</v>
      </c>
      <c r="U610" s="35"/>
      <c r="V610" s="35"/>
      <c r="W610" s="35"/>
      <c r="X610" s="35"/>
      <c r="Y610" s="35"/>
      <c r="Z610" s="35"/>
      <c r="AA610" s="35"/>
      <c r="AB610" s="35"/>
      <c r="AC610" s="35"/>
      <c r="AD610" s="35"/>
      <c r="AE610" s="35"/>
      <c r="AR610" s="202" t="s">
        <v>158</v>
      </c>
      <c r="AT610" s="202" t="s">
        <v>143</v>
      </c>
      <c r="AU610" s="202" t="s">
        <v>84</v>
      </c>
      <c r="AY610" s="17" t="s">
        <v>142</v>
      </c>
      <c r="BE610" s="203">
        <f t="shared" si="184"/>
        <v>0</v>
      </c>
      <c r="BF610" s="203">
        <f t="shared" si="185"/>
        <v>0</v>
      </c>
      <c r="BG610" s="203">
        <f t="shared" si="186"/>
        <v>0</v>
      </c>
      <c r="BH610" s="203">
        <f t="shared" si="187"/>
        <v>0</v>
      </c>
      <c r="BI610" s="203">
        <f t="shared" si="188"/>
        <v>0</v>
      </c>
      <c r="BJ610" s="17" t="s">
        <v>84</v>
      </c>
      <c r="BK610" s="203">
        <f t="shared" si="189"/>
        <v>0</v>
      </c>
      <c r="BL610" s="17" t="s">
        <v>158</v>
      </c>
      <c r="BM610" s="202" t="s">
        <v>2079</v>
      </c>
    </row>
    <row r="611" spans="1:65" s="2" customFormat="1" ht="24" customHeight="1">
      <c r="A611" s="35"/>
      <c r="B611" s="36"/>
      <c r="C611" s="191" t="s">
        <v>2080</v>
      </c>
      <c r="D611" s="191" t="s">
        <v>143</v>
      </c>
      <c r="E611" s="192" t="s">
        <v>2081</v>
      </c>
      <c r="F611" s="193" t="s">
        <v>2082</v>
      </c>
      <c r="G611" s="194" t="s">
        <v>146</v>
      </c>
      <c r="H611" s="195">
        <v>295</v>
      </c>
      <c r="I611" s="196"/>
      <c r="J611" s="197">
        <f t="shared" si="180"/>
        <v>0</v>
      </c>
      <c r="K611" s="193" t="s">
        <v>147</v>
      </c>
      <c r="L611" s="40"/>
      <c r="M611" s="198" t="s">
        <v>32</v>
      </c>
      <c r="N611" s="199" t="s">
        <v>48</v>
      </c>
      <c r="O611" s="65"/>
      <c r="P611" s="200">
        <f t="shared" si="181"/>
        <v>0</v>
      </c>
      <c r="Q611" s="200">
        <v>0</v>
      </c>
      <c r="R611" s="200">
        <f t="shared" si="182"/>
        <v>0</v>
      </c>
      <c r="S611" s="200">
        <v>0</v>
      </c>
      <c r="T611" s="201">
        <f t="shared" si="183"/>
        <v>0</v>
      </c>
      <c r="U611" s="35"/>
      <c r="V611" s="35"/>
      <c r="W611" s="35"/>
      <c r="X611" s="35"/>
      <c r="Y611" s="35"/>
      <c r="Z611" s="35"/>
      <c r="AA611" s="35"/>
      <c r="AB611" s="35"/>
      <c r="AC611" s="35"/>
      <c r="AD611" s="35"/>
      <c r="AE611" s="35"/>
      <c r="AR611" s="202" t="s">
        <v>158</v>
      </c>
      <c r="AT611" s="202" t="s">
        <v>143</v>
      </c>
      <c r="AU611" s="202" t="s">
        <v>84</v>
      </c>
      <c r="AY611" s="17" t="s">
        <v>142</v>
      </c>
      <c r="BE611" s="203">
        <f t="shared" si="184"/>
        <v>0</v>
      </c>
      <c r="BF611" s="203">
        <f t="shared" si="185"/>
        <v>0</v>
      </c>
      <c r="BG611" s="203">
        <f t="shared" si="186"/>
        <v>0</v>
      </c>
      <c r="BH611" s="203">
        <f t="shared" si="187"/>
        <v>0</v>
      </c>
      <c r="BI611" s="203">
        <f t="shared" si="188"/>
        <v>0</v>
      </c>
      <c r="BJ611" s="17" t="s">
        <v>84</v>
      </c>
      <c r="BK611" s="203">
        <f t="shared" si="189"/>
        <v>0</v>
      </c>
      <c r="BL611" s="17" t="s">
        <v>158</v>
      </c>
      <c r="BM611" s="202" t="s">
        <v>2083</v>
      </c>
    </row>
    <row r="612" spans="1:65" s="2" customFormat="1" ht="24" customHeight="1">
      <c r="A612" s="35"/>
      <c r="B612" s="36"/>
      <c r="C612" s="191" t="s">
        <v>2084</v>
      </c>
      <c r="D612" s="191" t="s">
        <v>143</v>
      </c>
      <c r="E612" s="192" t="s">
        <v>2085</v>
      </c>
      <c r="F612" s="193" t="s">
        <v>2086</v>
      </c>
      <c r="G612" s="194" t="s">
        <v>146</v>
      </c>
      <c r="H612" s="195">
        <v>49</v>
      </c>
      <c r="I612" s="196"/>
      <c r="J612" s="197">
        <f t="shared" si="180"/>
        <v>0</v>
      </c>
      <c r="K612" s="193" t="s">
        <v>147</v>
      </c>
      <c r="L612" s="40"/>
      <c r="M612" s="198" t="s">
        <v>32</v>
      </c>
      <c r="N612" s="199" t="s">
        <v>48</v>
      </c>
      <c r="O612" s="65"/>
      <c r="P612" s="200">
        <f t="shared" si="181"/>
        <v>0</v>
      </c>
      <c r="Q612" s="200">
        <v>0</v>
      </c>
      <c r="R612" s="200">
        <f t="shared" si="182"/>
        <v>0</v>
      </c>
      <c r="S612" s="200">
        <v>0</v>
      </c>
      <c r="T612" s="201">
        <f t="shared" si="183"/>
        <v>0</v>
      </c>
      <c r="U612" s="35"/>
      <c r="V612" s="35"/>
      <c r="W612" s="35"/>
      <c r="X612" s="35"/>
      <c r="Y612" s="35"/>
      <c r="Z612" s="35"/>
      <c r="AA612" s="35"/>
      <c r="AB612" s="35"/>
      <c r="AC612" s="35"/>
      <c r="AD612" s="35"/>
      <c r="AE612" s="35"/>
      <c r="AR612" s="202" t="s">
        <v>158</v>
      </c>
      <c r="AT612" s="202" t="s">
        <v>143</v>
      </c>
      <c r="AU612" s="202" t="s">
        <v>84</v>
      </c>
      <c r="AY612" s="17" t="s">
        <v>142</v>
      </c>
      <c r="BE612" s="203">
        <f t="shared" si="184"/>
        <v>0</v>
      </c>
      <c r="BF612" s="203">
        <f t="shared" si="185"/>
        <v>0</v>
      </c>
      <c r="BG612" s="203">
        <f t="shared" si="186"/>
        <v>0</v>
      </c>
      <c r="BH612" s="203">
        <f t="shared" si="187"/>
        <v>0</v>
      </c>
      <c r="BI612" s="203">
        <f t="shared" si="188"/>
        <v>0</v>
      </c>
      <c r="BJ612" s="17" t="s">
        <v>84</v>
      </c>
      <c r="BK612" s="203">
        <f t="shared" si="189"/>
        <v>0</v>
      </c>
      <c r="BL612" s="17" t="s">
        <v>158</v>
      </c>
      <c r="BM612" s="202" t="s">
        <v>2087</v>
      </c>
    </row>
    <row r="613" spans="1:65" s="2" customFormat="1" ht="24" customHeight="1">
      <c r="A613" s="35"/>
      <c r="B613" s="36"/>
      <c r="C613" s="191" t="s">
        <v>2088</v>
      </c>
      <c r="D613" s="191" t="s">
        <v>143</v>
      </c>
      <c r="E613" s="192" t="s">
        <v>2089</v>
      </c>
      <c r="F613" s="193" t="s">
        <v>2090</v>
      </c>
      <c r="G613" s="194" t="s">
        <v>146</v>
      </c>
      <c r="H613" s="195">
        <v>4</v>
      </c>
      <c r="I613" s="196"/>
      <c r="J613" s="197">
        <f t="shared" si="180"/>
        <v>0</v>
      </c>
      <c r="K613" s="193" t="s">
        <v>147</v>
      </c>
      <c r="L613" s="40"/>
      <c r="M613" s="198" t="s">
        <v>32</v>
      </c>
      <c r="N613" s="199" t="s">
        <v>48</v>
      </c>
      <c r="O613" s="65"/>
      <c r="P613" s="200">
        <f t="shared" si="181"/>
        <v>0</v>
      </c>
      <c r="Q613" s="200">
        <v>0</v>
      </c>
      <c r="R613" s="200">
        <f t="shared" si="182"/>
        <v>0</v>
      </c>
      <c r="S613" s="200">
        <v>0</v>
      </c>
      <c r="T613" s="201">
        <f t="shared" si="183"/>
        <v>0</v>
      </c>
      <c r="U613" s="35"/>
      <c r="V613" s="35"/>
      <c r="W613" s="35"/>
      <c r="X613" s="35"/>
      <c r="Y613" s="35"/>
      <c r="Z613" s="35"/>
      <c r="AA613" s="35"/>
      <c r="AB613" s="35"/>
      <c r="AC613" s="35"/>
      <c r="AD613" s="35"/>
      <c r="AE613" s="35"/>
      <c r="AR613" s="202" t="s">
        <v>84</v>
      </c>
      <c r="AT613" s="202" t="s">
        <v>143</v>
      </c>
      <c r="AU613" s="202" t="s">
        <v>84</v>
      </c>
      <c r="AY613" s="17" t="s">
        <v>142</v>
      </c>
      <c r="BE613" s="203">
        <f t="shared" si="184"/>
        <v>0</v>
      </c>
      <c r="BF613" s="203">
        <f t="shared" si="185"/>
        <v>0</v>
      </c>
      <c r="BG613" s="203">
        <f t="shared" si="186"/>
        <v>0</v>
      </c>
      <c r="BH613" s="203">
        <f t="shared" si="187"/>
        <v>0</v>
      </c>
      <c r="BI613" s="203">
        <f t="shared" si="188"/>
        <v>0</v>
      </c>
      <c r="BJ613" s="17" t="s">
        <v>84</v>
      </c>
      <c r="BK613" s="203">
        <f t="shared" si="189"/>
        <v>0</v>
      </c>
      <c r="BL613" s="17" t="s">
        <v>84</v>
      </c>
      <c r="BM613" s="202" t="s">
        <v>2091</v>
      </c>
    </row>
    <row r="614" spans="1:65" s="2" customFormat="1" ht="24" customHeight="1">
      <c r="A614" s="35"/>
      <c r="B614" s="36"/>
      <c r="C614" s="191" t="s">
        <v>2092</v>
      </c>
      <c r="D614" s="191" t="s">
        <v>143</v>
      </c>
      <c r="E614" s="192" t="s">
        <v>2093</v>
      </c>
      <c r="F614" s="193" t="s">
        <v>2094</v>
      </c>
      <c r="G614" s="194" t="s">
        <v>146</v>
      </c>
      <c r="H614" s="195">
        <v>6</v>
      </c>
      <c r="I614" s="196"/>
      <c r="J614" s="197">
        <f t="shared" si="180"/>
        <v>0</v>
      </c>
      <c r="K614" s="193" t="s">
        <v>147</v>
      </c>
      <c r="L614" s="40"/>
      <c r="M614" s="198" t="s">
        <v>32</v>
      </c>
      <c r="N614" s="199" t="s">
        <v>48</v>
      </c>
      <c r="O614" s="65"/>
      <c r="P614" s="200">
        <f t="shared" si="181"/>
        <v>0</v>
      </c>
      <c r="Q614" s="200">
        <v>0</v>
      </c>
      <c r="R614" s="200">
        <f t="shared" si="182"/>
        <v>0</v>
      </c>
      <c r="S614" s="200">
        <v>0</v>
      </c>
      <c r="T614" s="201">
        <f t="shared" si="183"/>
        <v>0</v>
      </c>
      <c r="U614" s="35"/>
      <c r="V614" s="35"/>
      <c r="W614" s="35"/>
      <c r="X614" s="35"/>
      <c r="Y614" s="35"/>
      <c r="Z614" s="35"/>
      <c r="AA614" s="35"/>
      <c r="AB614" s="35"/>
      <c r="AC614" s="35"/>
      <c r="AD614" s="35"/>
      <c r="AE614" s="35"/>
      <c r="AR614" s="202" t="s">
        <v>84</v>
      </c>
      <c r="AT614" s="202" t="s">
        <v>143</v>
      </c>
      <c r="AU614" s="202" t="s">
        <v>84</v>
      </c>
      <c r="AY614" s="17" t="s">
        <v>142</v>
      </c>
      <c r="BE614" s="203">
        <f t="shared" si="184"/>
        <v>0</v>
      </c>
      <c r="BF614" s="203">
        <f t="shared" si="185"/>
        <v>0</v>
      </c>
      <c r="BG614" s="203">
        <f t="shared" si="186"/>
        <v>0</v>
      </c>
      <c r="BH614" s="203">
        <f t="shared" si="187"/>
        <v>0</v>
      </c>
      <c r="BI614" s="203">
        <f t="shared" si="188"/>
        <v>0</v>
      </c>
      <c r="BJ614" s="17" t="s">
        <v>84</v>
      </c>
      <c r="BK614" s="203">
        <f t="shared" si="189"/>
        <v>0</v>
      </c>
      <c r="BL614" s="17" t="s">
        <v>84</v>
      </c>
      <c r="BM614" s="202" t="s">
        <v>2095</v>
      </c>
    </row>
    <row r="615" spans="1:65" s="2" customFormat="1" ht="24" customHeight="1">
      <c r="A615" s="35"/>
      <c r="B615" s="36"/>
      <c r="C615" s="191" t="s">
        <v>2096</v>
      </c>
      <c r="D615" s="191" t="s">
        <v>143</v>
      </c>
      <c r="E615" s="192" t="s">
        <v>2097</v>
      </c>
      <c r="F615" s="193" t="s">
        <v>2098</v>
      </c>
      <c r="G615" s="194" t="s">
        <v>146</v>
      </c>
      <c r="H615" s="195">
        <v>15</v>
      </c>
      <c r="I615" s="196"/>
      <c r="J615" s="197">
        <f t="shared" si="180"/>
        <v>0</v>
      </c>
      <c r="K615" s="193" t="s">
        <v>147</v>
      </c>
      <c r="L615" s="40"/>
      <c r="M615" s="198" t="s">
        <v>32</v>
      </c>
      <c r="N615" s="199" t="s">
        <v>48</v>
      </c>
      <c r="O615" s="65"/>
      <c r="P615" s="200">
        <f t="shared" si="181"/>
        <v>0</v>
      </c>
      <c r="Q615" s="200">
        <v>0</v>
      </c>
      <c r="R615" s="200">
        <f t="shared" si="182"/>
        <v>0</v>
      </c>
      <c r="S615" s="200">
        <v>0</v>
      </c>
      <c r="T615" s="201">
        <f t="shared" si="183"/>
        <v>0</v>
      </c>
      <c r="U615" s="35"/>
      <c r="V615" s="35"/>
      <c r="W615" s="35"/>
      <c r="X615" s="35"/>
      <c r="Y615" s="35"/>
      <c r="Z615" s="35"/>
      <c r="AA615" s="35"/>
      <c r="AB615" s="35"/>
      <c r="AC615" s="35"/>
      <c r="AD615" s="35"/>
      <c r="AE615" s="35"/>
      <c r="AR615" s="202" t="s">
        <v>84</v>
      </c>
      <c r="AT615" s="202" t="s">
        <v>143</v>
      </c>
      <c r="AU615" s="202" t="s">
        <v>84</v>
      </c>
      <c r="AY615" s="17" t="s">
        <v>142</v>
      </c>
      <c r="BE615" s="203">
        <f t="shared" si="184"/>
        <v>0</v>
      </c>
      <c r="BF615" s="203">
        <f t="shared" si="185"/>
        <v>0</v>
      </c>
      <c r="BG615" s="203">
        <f t="shared" si="186"/>
        <v>0</v>
      </c>
      <c r="BH615" s="203">
        <f t="shared" si="187"/>
        <v>0</v>
      </c>
      <c r="BI615" s="203">
        <f t="shared" si="188"/>
        <v>0</v>
      </c>
      <c r="BJ615" s="17" t="s">
        <v>84</v>
      </c>
      <c r="BK615" s="203">
        <f t="shared" si="189"/>
        <v>0</v>
      </c>
      <c r="BL615" s="17" t="s">
        <v>84</v>
      </c>
      <c r="BM615" s="202" t="s">
        <v>2099</v>
      </c>
    </row>
    <row r="616" spans="1:65" s="2" customFormat="1" ht="24" customHeight="1">
      <c r="A616" s="35"/>
      <c r="B616" s="36"/>
      <c r="C616" s="191" t="s">
        <v>2100</v>
      </c>
      <c r="D616" s="191" t="s">
        <v>143</v>
      </c>
      <c r="E616" s="192" t="s">
        <v>2101</v>
      </c>
      <c r="F616" s="193" t="s">
        <v>2102</v>
      </c>
      <c r="G616" s="194" t="s">
        <v>146</v>
      </c>
      <c r="H616" s="195">
        <v>18</v>
      </c>
      <c r="I616" s="196"/>
      <c r="J616" s="197">
        <f t="shared" si="180"/>
        <v>0</v>
      </c>
      <c r="K616" s="193" t="s">
        <v>147</v>
      </c>
      <c r="L616" s="40"/>
      <c r="M616" s="198" t="s">
        <v>32</v>
      </c>
      <c r="N616" s="199" t="s">
        <v>48</v>
      </c>
      <c r="O616" s="65"/>
      <c r="P616" s="200">
        <f t="shared" si="181"/>
        <v>0</v>
      </c>
      <c r="Q616" s="200">
        <v>0</v>
      </c>
      <c r="R616" s="200">
        <f t="shared" si="182"/>
        <v>0</v>
      </c>
      <c r="S616" s="200">
        <v>0</v>
      </c>
      <c r="T616" s="201">
        <f t="shared" si="183"/>
        <v>0</v>
      </c>
      <c r="U616" s="35"/>
      <c r="V616" s="35"/>
      <c r="W616" s="35"/>
      <c r="X616" s="35"/>
      <c r="Y616" s="35"/>
      <c r="Z616" s="35"/>
      <c r="AA616" s="35"/>
      <c r="AB616" s="35"/>
      <c r="AC616" s="35"/>
      <c r="AD616" s="35"/>
      <c r="AE616" s="35"/>
      <c r="AR616" s="202" t="s">
        <v>158</v>
      </c>
      <c r="AT616" s="202" t="s">
        <v>143</v>
      </c>
      <c r="AU616" s="202" t="s">
        <v>84</v>
      </c>
      <c r="AY616" s="17" t="s">
        <v>142</v>
      </c>
      <c r="BE616" s="203">
        <f t="shared" si="184"/>
        <v>0</v>
      </c>
      <c r="BF616" s="203">
        <f t="shared" si="185"/>
        <v>0</v>
      </c>
      <c r="BG616" s="203">
        <f t="shared" si="186"/>
        <v>0</v>
      </c>
      <c r="BH616" s="203">
        <f t="shared" si="187"/>
        <v>0</v>
      </c>
      <c r="BI616" s="203">
        <f t="shared" si="188"/>
        <v>0</v>
      </c>
      <c r="BJ616" s="17" t="s">
        <v>84</v>
      </c>
      <c r="BK616" s="203">
        <f t="shared" si="189"/>
        <v>0</v>
      </c>
      <c r="BL616" s="17" t="s">
        <v>158</v>
      </c>
      <c r="BM616" s="202" t="s">
        <v>2103</v>
      </c>
    </row>
    <row r="617" spans="1:65" s="2" customFormat="1" ht="24" customHeight="1">
      <c r="A617" s="35"/>
      <c r="B617" s="36"/>
      <c r="C617" s="191" t="s">
        <v>2104</v>
      </c>
      <c r="D617" s="191" t="s">
        <v>143</v>
      </c>
      <c r="E617" s="192" t="s">
        <v>2105</v>
      </c>
      <c r="F617" s="193" t="s">
        <v>2106</v>
      </c>
      <c r="G617" s="194" t="s">
        <v>146</v>
      </c>
      <c r="H617" s="195">
        <v>3</v>
      </c>
      <c r="I617" s="196"/>
      <c r="J617" s="197">
        <f t="shared" si="180"/>
        <v>0</v>
      </c>
      <c r="K617" s="193" t="s">
        <v>147</v>
      </c>
      <c r="L617" s="40"/>
      <c r="M617" s="198" t="s">
        <v>32</v>
      </c>
      <c r="N617" s="199" t="s">
        <v>48</v>
      </c>
      <c r="O617" s="65"/>
      <c r="P617" s="200">
        <f t="shared" si="181"/>
        <v>0</v>
      </c>
      <c r="Q617" s="200">
        <v>0</v>
      </c>
      <c r="R617" s="200">
        <f t="shared" si="182"/>
        <v>0</v>
      </c>
      <c r="S617" s="200">
        <v>0</v>
      </c>
      <c r="T617" s="201">
        <f t="shared" si="183"/>
        <v>0</v>
      </c>
      <c r="U617" s="35"/>
      <c r="V617" s="35"/>
      <c r="W617" s="35"/>
      <c r="X617" s="35"/>
      <c r="Y617" s="35"/>
      <c r="Z617" s="35"/>
      <c r="AA617" s="35"/>
      <c r="AB617" s="35"/>
      <c r="AC617" s="35"/>
      <c r="AD617" s="35"/>
      <c r="AE617" s="35"/>
      <c r="AR617" s="202" t="s">
        <v>158</v>
      </c>
      <c r="AT617" s="202" t="s">
        <v>143</v>
      </c>
      <c r="AU617" s="202" t="s">
        <v>84</v>
      </c>
      <c r="AY617" s="17" t="s">
        <v>142</v>
      </c>
      <c r="BE617" s="203">
        <f t="shared" si="184"/>
        <v>0</v>
      </c>
      <c r="BF617" s="203">
        <f t="shared" si="185"/>
        <v>0</v>
      </c>
      <c r="BG617" s="203">
        <f t="shared" si="186"/>
        <v>0</v>
      </c>
      <c r="BH617" s="203">
        <f t="shared" si="187"/>
        <v>0</v>
      </c>
      <c r="BI617" s="203">
        <f t="shared" si="188"/>
        <v>0</v>
      </c>
      <c r="BJ617" s="17" t="s">
        <v>84</v>
      </c>
      <c r="BK617" s="203">
        <f t="shared" si="189"/>
        <v>0</v>
      </c>
      <c r="BL617" s="17" t="s">
        <v>158</v>
      </c>
      <c r="BM617" s="202" t="s">
        <v>2107</v>
      </c>
    </row>
    <row r="618" spans="1:65" s="2" customFormat="1" ht="24" customHeight="1">
      <c r="A618" s="35"/>
      <c r="B618" s="36"/>
      <c r="C618" s="191" t="s">
        <v>2108</v>
      </c>
      <c r="D618" s="191" t="s">
        <v>143</v>
      </c>
      <c r="E618" s="192" t="s">
        <v>2109</v>
      </c>
      <c r="F618" s="193" t="s">
        <v>2110</v>
      </c>
      <c r="G618" s="194" t="s">
        <v>146</v>
      </c>
      <c r="H618" s="195">
        <v>8</v>
      </c>
      <c r="I618" s="196"/>
      <c r="J618" s="197">
        <f t="shared" si="180"/>
        <v>0</v>
      </c>
      <c r="K618" s="193" t="s">
        <v>147</v>
      </c>
      <c r="L618" s="40"/>
      <c r="M618" s="198" t="s">
        <v>32</v>
      </c>
      <c r="N618" s="199" t="s">
        <v>48</v>
      </c>
      <c r="O618" s="65"/>
      <c r="P618" s="200">
        <f t="shared" si="181"/>
        <v>0</v>
      </c>
      <c r="Q618" s="200">
        <v>0</v>
      </c>
      <c r="R618" s="200">
        <f t="shared" si="182"/>
        <v>0</v>
      </c>
      <c r="S618" s="200">
        <v>0</v>
      </c>
      <c r="T618" s="201">
        <f t="shared" si="183"/>
        <v>0</v>
      </c>
      <c r="U618" s="35"/>
      <c r="V618" s="35"/>
      <c r="W618" s="35"/>
      <c r="X618" s="35"/>
      <c r="Y618" s="35"/>
      <c r="Z618" s="35"/>
      <c r="AA618" s="35"/>
      <c r="AB618" s="35"/>
      <c r="AC618" s="35"/>
      <c r="AD618" s="35"/>
      <c r="AE618" s="35"/>
      <c r="AR618" s="202" t="s">
        <v>158</v>
      </c>
      <c r="AT618" s="202" t="s">
        <v>143</v>
      </c>
      <c r="AU618" s="202" t="s">
        <v>84</v>
      </c>
      <c r="AY618" s="17" t="s">
        <v>142</v>
      </c>
      <c r="BE618" s="203">
        <f t="shared" si="184"/>
        <v>0</v>
      </c>
      <c r="BF618" s="203">
        <f t="shared" si="185"/>
        <v>0</v>
      </c>
      <c r="BG618" s="203">
        <f t="shared" si="186"/>
        <v>0</v>
      </c>
      <c r="BH618" s="203">
        <f t="shared" si="187"/>
        <v>0</v>
      </c>
      <c r="BI618" s="203">
        <f t="shared" si="188"/>
        <v>0</v>
      </c>
      <c r="BJ618" s="17" t="s">
        <v>84</v>
      </c>
      <c r="BK618" s="203">
        <f t="shared" si="189"/>
        <v>0</v>
      </c>
      <c r="BL618" s="17" t="s">
        <v>158</v>
      </c>
      <c r="BM618" s="202" t="s">
        <v>2111</v>
      </c>
    </row>
    <row r="619" spans="1:65" s="2" customFormat="1" ht="24" customHeight="1">
      <c r="A619" s="35"/>
      <c r="B619" s="36"/>
      <c r="C619" s="191" t="s">
        <v>2112</v>
      </c>
      <c r="D619" s="191" t="s">
        <v>143</v>
      </c>
      <c r="E619" s="192" t="s">
        <v>2113</v>
      </c>
      <c r="F619" s="193" t="s">
        <v>2114</v>
      </c>
      <c r="G619" s="194" t="s">
        <v>146</v>
      </c>
      <c r="H619" s="195">
        <v>26</v>
      </c>
      <c r="I619" s="196"/>
      <c r="J619" s="197">
        <f t="shared" si="180"/>
        <v>0</v>
      </c>
      <c r="K619" s="193" t="s">
        <v>147</v>
      </c>
      <c r="L619" s="40"/>
      <c r="M619" s="198" t="s">
        <v>32</v>
      </c>
      <c r="N619" s="199" t="s">
        <v>48</v>
      </c>
      <c r="O619" s="65"/>
      <c r="P619" s="200">
        <f t="shared" si="181"/>
        <v>0</v>
      </c>
      <c r="Q619" s="200">
        <v>0</v>
      </c>
      <c r="R619" s="200">
        <f t="shared" si="182"/>
        <v>0</v>
      </c>
      <c r="S619" s="200">
        <v>0</v>
      </c>
      <c r="T619" s="201">
        <f t="shared" si="183"/>
        <v>0</v>
      </c>
      <c r="U619" s="35"/>
      <c r="V619" s="35"/>
      <c r="W619" s="35"/>
      <c r="X619" s="35"/>
      <c r="Y619" s="35"/>
      <c r="Z619" s="35"/>
      <c r="AA619" s="35"/>
      <c r="AB619" s="35"/>
      <c r="AC619" s="35"/>
      <c r="AD619" s="35"/>
      <c r="AE619" s="35"/>
      <c r="AR619" s="202" t="s">
        <v>158</v>
      </c>
      <c r="AT619" s="202" t="s">
        <v>143</v>
      </c>
      <c r="AU619" s="202" t="s">
        <v>84</v>
      </c>
      <c r="AY619" s="17" t="s">
        <v>142</v>
      </c>
      <c r="BE619" s="203">
        <f t="shared" si="184"/>
        <v>0</v>
      </c>
      <c r="BF619" s="203">
        <f t="shared" si="185"/>
        <v>0</v>
      </c>
      <c r="BG619" s="203">
        <f t="shared" si="186"/>
        <v>0</v>
      </c>
      <c r="BH619" s="203">
        <f t="shared" si="187"/>
        <v>0</v>
      </c>
      <c r="BI619" s="203">
        <f t="shared" si="188"/>
        <v>0</v>
      </c>
      <c r="BJ619" s="17" t="s">
        <v>84</v>
      </c>
      <c r="BK619" s="203">
        <f t="shared" si="189"/>
        <v>0</v>
      </c>
      <c r="BL619" s="17" t="s">
        <v>158</v>
      </c>
      <c r="BM619" s="202" t="s">
        <v>2115</v>
      </c>
    </row>
    <row r="620" spans="1:65" s="2" customFormat="1" ht="24" customHeight="1">
      <c r="A620" s="35"/>
      <c r="B620" s="36"/>
      <c r="C620" s="191" t="s">
        <v>2116</v>
      </c>
      <c r="D620" s="191" t="s">
        <v>143</v>
      </c>
      <c r="E620" s="192" t="s">
        <v>2117</v>
      </c>
      <c r="F620" s="193" t="s">
        <v>2118</v>
      </c>
      <c r="G620" s="194" t="s">
        <v>146</v>
      </c>
      <c r="H620" s="195">
        <v>12</v>
      </c>
      <c r="I620" s="196"/>
      <c r="J620" s="197">
        <f t="shared" si="180"/>
        <v>0</v>
      </c>
      <c r="K620" s="193" t="s">
        <v>147</v>
      </c>
      <c r="L620" s="40"/>
      <c r="M620" s="198" t="s">
        <v>32</v>
      </c>
      <c r="N620" s="199" t="s">
        <v>48</v>
      </c>
      <c r="O620" s="65"/>
      <c r="P620" s="200">
        <f t="shared" si="181"/>
        <v>0</v>
      </c>
      <c r="Q620" s="200">
        <v>0</v>
      </c>
      <c r="R620" s="200">
        <f t="shared" si="182"/>
        <v>0</v>
      </c>
      <c r="S620" s="200">
        <v>0</v>
      </c>
      <c r="T620" s="201">
        <f t="shared" si="183"/>
        <v>0</v>
      </c>
      <c r="U620" s="35"/>
      <c r="V620" s="35"/>
      <c r="W620" s="35"/>
      <c r="X620" s="35"/>
      <c r="Y620" s="35"/>
      <c r="Z620" s="35"/>
      <c r="AA620" s="35"/>
      <c r="AB620" s="35"/>
      <c r="AC620" s="35"/>
      <c r="AD620" s="35"/>
      <c r="AE620" s="35"/>
      <c r="AR620" s="202" t="s">
        <v>84</v>
      </c>
      <c r="AT620" s="202" t="s">
        <v>143</v>
      </c>
      <c r="AU620" s="202" t="s">
        <v>84</v>
      </c>
      <c r="AY620" s="17" t="s">
        <v>142</v>
      </c>
      <c r="BE620" s="203">
        <f t="shared" si="184"/>
        <v>0</v>
      </c>
      <c r="BF620" s="203">
        <f t="shared" si="185"/>
        <v>0</v>
      </c>
      <c r="BG620" s="203">
        <f t="shared" si="186"/>
        <v>0</v>
      </c>
      <c r="BH620" s="203">
        <f t="shared" si="187"/>
        <v>0</v>
      </c>
      <c r="BI620" s="203">
        <f t="shared" si="188"/>
        <v>0</v>
      </c>
      <c r="BJ620" s="17" t="s">
        <v>84</v>
      </c>
      <c r="BK620" s="203">
        <f t="shared" si="189"/>
        <v>0</v>
      </c>
      <c r="BL620" s="17" t="s">
        <v>84</v>
      </c>
      <c r="BM620" s="202" t="s">
        <v>2119</v>
      </c>
    </row>
    <row r="621" spans="1:65" s="2" customFormat="1" ht="24" customHeight="1">
      <c r="A621" s="35"/>
      <c r="B621" s="36"/>
      <c r="C621" s="191" t="s">
        <v>2120</v>
      </c>
      <c r="D621" s="191" t="s">
        <v>143</v>
      </c>
      <c r="E621" s="192" t="s">
        <v>2121</v>
      </c>
      <c r="F621" s="193" t="s">
        <v>2122</v>
      </c>
      <c r="G621" s="194" t="s">
        <v>146</v>
      </c>
      <c r="H621" s="195">
        <v>21</v>
      </c>
      <c r="I621" s="196"/>
      <c r="J621" s="197">
        <f t="shared" si="180"/>
        <v>0</v>
      </c>
      <c r="K621" s="193" t="s">
        <v>147</v>
      </c>
      <c r="L621" s="40"/>
      <c r="M621" s="198" t="s">
        <v>32</v>
      </c>
      <c r="N621" s="199" t="s">
        <v>48</v>
      </c>
      <c r="O621" s="65"/>
      <c r="P621" s="200">
        <f t="shared" si="181"/>
        <v>0</v>
      </c>
      <c r="Q621" s="200">
        <v>0</v>
      </c>
      <c r="R621" s="200">
        <f t="shared" si="182"/>
        <v>0</v>
      </c>
      <c r="S621" s="200">
        <v>0</v>
      </c>
      <c r="T621" s="201">
        <f t="shared" si="183"/>
        <v>0</v>
      </c>
      <c r="U621" s="35"/>
      <c r="V621" s="35"/>
      <c r="W621" s="35"/>
      <c r="X621" s="35"/>
      <c r="Y621" s="35"/>
      <c r="Z621" s="35"/>
      <c r="AA621" s="35"/>
      <c r="AB621" s="35"/>
      <c r="AC621" s="35"/>
      <c r="AD621" s="35"/>
      <c r="AE621" s="35"/>
      <c r="AR621" s="202" t="s">
        <v>84</v>
      </c>
      <c r="AT621" s="202" t="s">
        <v>143</v>
      </c>
      <c r="AU621" s="202" t="s">
        <v>84</v>
      </c>
      <c r="AY621" s="17" t="s">
        <v>142</v>
      </c>
      <c r="BE621" s="203">
        <f t="shared" si="184"/>
        <v>0</v>
      </c>
      <c r="BF621" s="203">
        <f t="shared" si="185"/>
        <v>0</v>
      </c>
      <c r="BG621" s="203">
        <f t="shared" si="186"/>
        <v>0</v>
      </c>
      <c r="BH621" s="203">
        <f t="shared" si="187"/>
        <v>0</v>
      </c>
      <c r="BI621" s="203">
        <f t="shared" si="188"/>
        <v>0</v>
      </c>
      <c r="BJ621" s="17" t="s">
        <v>84</v>
      </c>
      <c r="BK621" s="203">
        <f t="shared" si="189"/>
        <v>0</v>
      </c>
      <c r="BL621" s="17" t="s">
        <v>84</v>
      </c>
      <c r="BM621" s="202" t="s">
        <v>2123</v>
      </c>
    </row>
    <row r="622" spans="1:65" s="2" customFormat="1" ht="24" customHeight="1">
      <c r="A622" s="35"/>
      <c r="B622" s="36"/>
      <c r="C622" s="191" t="s">
        <v>2124</v>
      </c>
      <c r="D622" s="191" t="s">
        <v>143</v>
      </c>
      <c r="E622" s="192" t="s">
        <v>2125</v>
      </c>
      <c r="F622" s="193" t="s">
        <v>2126</v>
      </c>
      <c r="G622" s="194" t="s">
        <v>146</v>
      </c>
      <c r="H622" s="195">
        <v>29</v>
      </c>
      <c r="I622" s="196"/>
      <c r="J622" s="197">
        <f t="shared" si="180"/>
        <v>0</v>
      </c>
      <c r="K622" s="193" t="s">
        <v>147</v>
      </c>
      <c r="L622" s="40"/>
      <c r="M622" s="198" t="s">
        <v>32</v>
      </c>
      <c r="N622" s="199" t="s">
        <v>48</v>
      </c>
      <c r="O622" s="65"/>
      <c r="P622" s="200">
        <f t="shared" si="181"/>
        <v>0</v>
      </c>
      <c r="Q622" s="200">
        <v>0</v>
      </c>
      <c r="R622" s="200">
        <f t="shared" si="182"/>
        <v>0</v>
      </c>
      <c r="S622" s="200">
        <v>0</v>
      </c>
      <c r="T622" s="201">
        <f t="shared" si="183"/>
        <v>0</v>
      </c>
      <c r="U622" s="35"/>
      <c r="V622" s="35"/>
      <c r="W622" s="35"/>
      <c r="X622" s="35"/>
      <c r="Y622" s="35"/>
      <c r="Z622" s="35"/>
      <c r="AA622" s="35"/>
      <c r="AB622" s="35"/>
      <c r="AC622" s="35"/>
      <c r="AD622" s="35"/>
      <c r="AE622" s="35"/>
      <c r="AR622" s="202" t="s">
        <v>84</v>
      </c>
      <c r="AT622" s="202" t="s">
        <v>143</v>
      </c>
      <c r="AU622" s="202" t="s">
        <v>84</v>
      </c>
      <c r="AY622" s="17" t="s">
        <v>142</v>
      </c>
      <c r="BE622" s="203">
        <f t="shared" si="184"/>
        <v>0</v>
      </c>
      <c r="BF622" s="203">
        <f t="shared" si="185"/>
        <v>0</v>
      </c>
      <c r="BG622" s="203">
        <f t="shared" si="186"/>
        <v>0</v>
      </c>
      <c r="BH622" s="203">
        <f t="shared" si="187"/>
        <v>0</v>
      </c>
      <c r="BI622" s="203">
        <f t="shared" si="188"/>
        <v>0</v>
      </c>
      <c r="BJ622" s="17" t="s">
        <v>84</v>
      </c>
      <c r="BK622" s="203">
        <f t="shared" si="189"/>
        <v>0</v>
      </c>
      <c r="BL622" s="17" t="s">
        <v>84</v>
      </c>
      <c r="BM622" s="202" t="s">
        <v>2127</v>
      </c>
    </row>
    <row r="623" spans="1:65" s="2" customFormat="1" ht="24" customHeight="1">
      <c r="A623" s="35"/>
      <c r="B623" s="36"/>
      <c r="C623" s="191" t="s">
        <v>2128</v>
      </c>
      <c r="D623" s="191" t="s">
        <v>143</v>
      </c>
      <c r="E623" s="192" t="s">
        <v>2129</v>
      </c>
      <c r="F623" s="193" t="s">
        <v>2130</v>
      </c>
      <c r="G623" s="194" t="s">
        <v>146</v>
      </c>
      <c r="H623" s="195">
        <v>22</v>
      </c>
      <c r="I623" s="196"/>
      <c r="J623" s="197">
        <f t="shared" si="180"/>
        <v>0</v>
      </c>
      <c r="K623" s="193" t="s">
        <v>147</v>
      </c>
      <c r="L623" s="40"/>
      <c r="M623" s="198" t="s">
        <v>32</v>
      </c>
      <c r="N623" s="199" t="s">
        <v>48</v>
      </c>
      <c r="O623" s="65"/>
      <c r="P623" s="200">
        <f t="shared" si="181"/>
        <v>0</v>
      </c>
      <c r="Q623" s="200">
        <v>0</v>
      </c>
      <c r="R623" s="200">
        <f t="shared" si="182"/>
        <v>0</v>
      </c>
      <c r="S623" s="200">
        <v>0</v>
      </c>
      <c r="T623" s="201">
        <f t="shared" si="183"/>
        <v>0</v>
      </c>
      <c r="U623" s="35"/>
      <c r="V623" s="35"/>
      <c r="W623" s="35"/>
      <c r="X623" s="35"/>
      <c r="Y623" s="35"/>
      <c r="Z623" s="35"/>
      <c r="AA623" s="35"/>
      <c r="AB623" s="35"/>
      <c r="AC623" s="35"/>
      <c r="AD623" s="35"/>
      <c r="AE623" s="35"/>
      <c r="AR623" s="202" t="s">
        <v>84</v>
      </c>
      <c r="AT623" s="202" t="s">
        <v>143</v>
      </c>
      <c r="AU623" s="202" t="s">
        <v>84</v>
      </c>
      <c r="AY623" s="17" t="s">
        <v>142</v>
      </c>
      <c r="BE623" s="203">
        <f t="shared" si="184"/>
        <v>0</v>
      </c>
      <c r="BF623" s="203">
        <f t="shared" si="185"/>
        <v>0</v>
      </c>
      <c r="BG623" s="203">
        <f t="shared" si="186"/>
        <v>0</v>
      </c>
      <c r="BH623" s="203">
        <f t="shared" si="187"/>
        <v>0</v>
      </c>
      <c r="BI623" s="203">
        <f t="shared" si="188"/>
        <v>0</v>
      </c>
      <c r="BJ623" s="17" t="s">
        <v>84</v>
      </c>
      <c r="BK623" s="203">
        <f t="shared" si="189"/>
        <v>0</v>
      </c>
      <c r="BL623" s="17" t="s">
        <v>84</v>
      </c>
      <c r="BM623" s="202" t="s">
        <v>2131</v>
      </c>
    </row>
    <row r="624" spans="1:65" s="2" customFormat="1" ht="24" customHeight="1">
      <c r="A624" s="35"/>
      <c r="B624" s="36"/>
      <c r="C624" s="191" t="s">
        <v>2132</v>
      </c>
      <c r="D624" s="191" t="s">
        <v>143</v>
      </c>
      <c r="E624" s="192" t="s">
        <v>2133</v>
      </c>
      <c r="F624" s="193" t="s">
        <v>2134</v>
      </c>
      <c r="G624" s="194" t="s">
        <v>146</v>
      </c>
      <c r="H624" s="195">
        <v>40</v>
      </c>
      <c r="I624" s="196"/>
      <c r="J624" s="197">
        <f t="shared" si="180"/>
        <v>0</v>
      </c>
      <c r="K624" s="193" t="s">
        <v>147</v>
      </c>
      <c r="L624" s="40"/>
      <c r="M624" s="198" t="s">
        <v>32</v>
      </c>
      <c r="N624" s="199" t="s">
        <v>48</v>
      </c>
      <c r="O624" s="65"/>
      <c r="P624" s="200">
        <f t="shared" si="181"/>
        <v>0</v>
      </c>
      <c r="Q624" s="200">
        <v>0</v>
      </c>
      <c r="R624" s="200">
        <f t="shared" si="182"/>
        <v>0</v>
      </c>
      <c r="S624" s="200">
        <v>0</v>
      </c>
      <c r="T624" s="201">
        <f t="shared" si="183"/>
        <v>0</v>
      </c>
      <c r="U624" s="35"/>
      <c r="V624" s="35"/>
      <c r="W624" s="35"/>
      <c r="X624" s="35"/>
      <c r="Y624" s="35"/>
      <c r="Z624" s="35"/>
      <c r="AA624" s="35"/>
      <c r="AB624" s="35"/>
      <c r="AC624" s="35"/>
      <c r="AD624" s="35"/>
      <c r="AE624" s="35"/>
      <c r="AR624" s="202" t="s">
        <v>158</v>
      </c>
      <c r="AT624" s="202" t="s">
        <v>143</v>
      </c>
      <c r="AU624" s="202" t="s">
        <v>84</v>
      </c>
      <c r="AY624" s="17" t="s">
        <v>142</v>
      </c>
      <c r="BE624" s="203">
        <f t="shared" si="184"/>
        <v>0</v>
      </c>
      <c r="BF624" s="203">
        <f t="shared" si="185"/>
        <v>0</v>
      </c>
      <c r="BG624" s="203">
        <f t="shared" si="186"/>
        <v>0</v>
      </c>
      <c r="BH624" s="203">
        <f t="shared" si="187"/>
        <v>0</v>
      </c>
      <c r="BI624" s="203">
        <f t="shared" si="188"/>
        <v>0</v>
      </c>
      <c r="BJ624" s="17" t="s">
        <v>84</v>
      </c>
      <c r="BK624" s="203">
        <f t="shared" si="189"/>
        <v>0</v>
      </c>
      <c r="BL624" s="17" t="s">
        <v>158</v>
      </c>
      <c r="BM624" s="202" t="s">
        <v>2135</v>
      </c>
    </row>
    <row r="625" spans="1:65" s="2" customFormat="1" ht="24" customHeight="1">
      <c r="A625" s="35"/>
      <c r="B625" s="36"/>
      <c r="C625" s="191" t="s">
        <v>2136</v>
      </c>
      <c r="D625" s="191" t="s">
        <v>143</v>
      </c>
      <c r="E625" s="192" t="s">
        <v>2137</v>
      </c>
      <c r="F625" s="193" t="s">
        <v>2138</v>
      </c>
      <c r="G625" s="194" t="s">
        <v>146</v>
      </c>
      <c r="H625" s="195">
        <v>40</v>
      </c>
      <c r="I625" s="196"/>
      <c r="J625" s="197">
        <f t="shared" si="180"/>
        <v>0</v>
      </c>
      <c r="K625" s="193" t="s">
        <v>147</v>
      </c>
      <c r="L625" s="40"/>
      <c r="M625" s="198" t="s">
        <v>32</v>
      </c>
      <c r="N625" s="199" t="s">
        <v>48</v>
      </c>
      <c r="O625" s="65"/>
      <c r="P625" s="200">
        <f t="shared" si="181"/>
        <v>0</v>
      </c>
      <c r="Q625" s="200">
        <v>0</v>
      </c>
      <c r="R625" s="200">
        <f t="shared" si="182"/>
        <v>0</v>
      </c>
      <c r="S625" s="200">
        <v>0</v>
      </c>
      <c r="T625" s="201">
        <f t="shared" si="183"/>
        <v>0</v>
      </c>
      <c r="U625" s="35"/>
      <c r="V625" s="35"/>
      <c r="W625" s="35"/>
      <c r="X625" s="35"/>
      <c r="Y625" s="35"/>
      <c r="Z625" s="35"/>
      <c r="AA625" s="35"/>
      <c r="AB625" s="35"/>
      <c r="AC625" s="35"/>
      <c r="AD625" s="35"/>
      <c r="AE625" s="35"/>
      <c r="AR625" s="202" t="s">
        <v>158</v>
      </c>
      <c r="AT625" s="202" t="s">
        <v>143</v>
      </c>
      <c r="AU625" s="202" t="s">
        <v>84</v>
      </c>
      <c r="AY625" s="17" t="s">
        <v>142</v>
      </c>
      <c r="BE625" s="203">
        <f t="shared" si="184"/>
        <v>0</v>
      </c>
      <c r="BF625" s="203">
        <f t="shared" si="185"/>
        <v>0</v>
      </c>
      <c r="BG625" s="203">
        <f t="shared" si="186"/>
        <v>0</v>
      </c>
      <c r="BH625" s="203">
        <f t="shared" si="187"/>
        <v>0</v>
      </c>
      <c r="BI625" s="203">
        <f t="shared" si="188"/>
        <v>0</v>
      </c>
      <c r="BJ625" s="17" t="s">
        <v>84</v>
      </c>
      <c r="BK625" s="203">
        <f t="shared" si="189"/>
        <v>0</v>
      </c>
      <c r="BL625" s="17" t="s">
        <v>158</v>
      </c>
      <c r="BM625" s="202" t="s">
        <v>2139</v>
      </c>
    </row>
    <row r="626" spans="1:65" s="2" customFormat="1" ht="24" customHeight="1">
      <c r="A626" s="35"/>
      <c r="B626" s="36"/>
      <c r="C626" s="208" t="s">
        <v>2140</v>
      </c>
      <c r="D626" s="208" t="s">
        <v>214</v>
      </c>
      <c r="E626" s="209" t="s">
        <v>2141</v>
      </c>
      <c r="F626" s="210" t="s">
        <v>2142</v>
      </c>
      <c r="G626" s="211" t="s">
        <v>146</v>
      </c>
      <c r="H626" s="212">
        <v>2</v>
      </c>
      <c r="I626" s="213"/>
      <c r="J626" s="214">
        <f t="shared" si="180"/>
        <v>0</v>
      </c>
      <c r="K626" s="210" t="s">
        <v>147</v>
      </c>
      <c r="L626" s="215"/>
      <c r="M626" s="216" t="s">
        <v>32</v>
      </c>
      <c r="N626" s="217" t="s">
        <v>48</v>
      </c>
      <c r="O626" s="65"/>
      <c r="P626" s="200">
        <f t="shared" si="181"/>
        <v>0</v>
      </c>
      <c r="Q626" s="200">
        <v>0</v>
      </c>
      <c r="R626" s="200">
        <f t="shared" si="182"/>
        <v>0</v>
      </c>
      <c r="S626" s="200">
        <v>0</v>
      </c>
      <c r="T626" s="201">
        <f t="shared" si="183"/>
        <v>0</v>
      </c>
      <c r="U626" s="35"/>
      <c r="V626" s="35"/>
      <c r="W626" s="35"/>
      <c r="X626" s="35"/>
      <c r="Y626" s="35"/>
      <c r="Z626" s="35"/>
      <c r="AA626" s="35"/>
      <c r="AB626" s="35"/>
      <c r="AC626" s="35"/>
      <c r="AD626" s="35"/>
      <c r="AE626" s="35"/>
      <c r="AR626" s="202" t="s">
        <v>230</v>
      </c>
      <c r="AT626" s="202" t="s">
        <v>214</v>
      </c>
      <c r="AU626" s="202" t="s">
        <v>84</v>
      </c>
      <c r="AY626" s="17" t="s">
        <v>142</v>
      </c>
      <c r="BE626" s="203">
        <f t="shared" si="184"/>
        <v>0</v>
      </c>
      <c r="BF626" s="203">
        <f t="shared" si="185"/>
        <v>0</v>
      </c>
      <c r="BG626" s="203">
        <f t="shared" si="186"/>
        <v>0</v>
      </c>
      <c r="BH626" s="203">
        <f t="shared" si="187"/>
        <v>0</v>
      </c>
      <c r="BI626" s="203">
        <f t="shared" si="188"/>
        <v>0</v>
      </c>
      <c r="BJ626" s="17" t="s">
        <v>84</v>
      </c>
      <c r="BK626" s="203">
        <f t="shared" si="189"/>
        <v>0</v>
      </c>
      <c r="BL626" s="17" t="s">
        <v>230</v>
      </c>
      <c r="BM626" s="202" t="s">
        <v>2143</v>
      </c>
    </row>
    <row r="627" spans="1:65" s="2" customFormat="1" ht="24" customHeight="1">
      <c r="A627" s="35"/>
      <c r="B627" s="36"/>
      <c r="C627" s="191" t="s">
        <v>2144</v>
      </c>
      <c r="D627" s="191" t="s">
        <v>143</v>
      </c>
      <c r="E627" s="192" t="s">
        <v>2145</v>
      </c>
      <c r="F627" s="193" t="s">
        <v>2146</v>
      </c>
      <c r="G627" s="194" t="s">
        <v>146</v>
      </c>
      <c r="H627" s="195">
        <v>10</v>
      </c>
      <c r="I627" s="196"/>
      <c r="J627" s="197">
        <f t="shared" si="180"/>
        <v>0</v>
      </c>
      <c r="K627" s="193" t="s">
        <v>147</v>
      </c>
      <c r="L627" s="40"/>
      <c r="M627" s="198" t="s">
        <v>32</v>
      </c>
      <c r="N627" s="199" t="s">
        <v>48</v>
      </c>
      <c r="O627" s="65"/>
      <c r="P627" s="200">
        <f t="shared" si="181"/>
        <v>0</v>
      </c>
      <c r="Q627" s="200">
        <v>0</v>
      </c>
      <c r="R627" s="200">
        <f t="shared" si="182"/>
        <v>0</v>
      </c>
      <c r="S627" s="200">
        <v>0</v>
      </c>
      <c r="T627" s="201">
        <f t="shared" si="183"/>
        <v>0</v>
      </c>
      <c r="U627" s="35"/>
      <c r="V627" s="35"/>
      <c r="W627" s="35"/>
      <c r="X627" s="35"/>
      <c r="Y627" s="35"/>
      <c r="Z627" s="35"/>
      <c r="AA627" s="35"/>
      <c r="AB627" s="35"/>
      <c r="AC627" s="35"/>
      <c r="AD627" s="35"/>
      <c r="AE627" s="35"/>
      <c r="AR627" s="202" t="s">
        <v>158</v>
      </c>
      <c r="AT627" s="202" t="s">
        <v>143</v>
      </c>
      <c r="AU627" s="202" t="s">
        <v>84</v>
      </c>
      <c r="AY627" s="17" t="s">
        <v>142</v>
      </c>
      <c r="BE627" s="203">
        <f t="shared" si="184"/>
        <v>0</v>
      </c>
      <c r="BF627" s="203">
        <f t="shared" si="185"/>
        <v>0</v>
      </c>
      <c r="BG627" s="203">
        <f t="shared" si="186"/>
        <v>0</v>
      </c>
      <c r="BH627" s="203">
        <f t="shared" si="187"/>
        <v>0</v>
      </c>
      <c r="BI627" s="203">
        <f t="shared" si="188"/>
        <v>0</v>
      </c>
      <c r="BJ627" s="17" t="s">
        <v>84</v>
      </c>
      <c r="BK627" s="203">
        <f t="shared" si="189"/>
        <v>0</v>
      </c>
      <c r="BL627" s="17" t="s">
        <v>158</v>
      </c>
      <c r="BM627" s="202" t="s">
        <v>2147</v>
      </c>
    </row>
    <row r="628" spans="1:65" s="2" customFormat="1" ht="24" customHeight="1">
      <c r="A628" s="35"/>
      <c r="B628" s="36"/>
      <c r="C628" s="208" t="s">
        <v>2148</v>
      </c>
      <c r="D628" s="208" t="s">
        <v>214</v>
      </c>
      <c r="E628" s="209" t="s">
        <v>2149</v>
      </c>
      <c r="F628" s="210" t="s">
        <v>2150</v>
      </c>
      <c r="G628" s="211" t="s">
        <v>146</v>
      </c>
      <c r="H628" s="212">
        <v>60</v>
      </c>
      <c r="I628" s="213"/>
      <c r="J628" s="214">
        <f t="shared" si="180"/>
        <v>0</v>
      </c>
      <c r="K628" s="210" t="s">
        <v>147</v>
      </c>
      <c r="L628" s="215"/>
      <c r="M628" s="216" t="s">
        <v>32</v>
      </c>
      <c r="N628" s="217" t="s">
        <v>48</v>
      </c>
      <c r="O628" s="65"/>
      <c r="P628" s="200">
        <f t="shared" si="181"/>
        <v>0</v>
      </c>
      <c r="Q628" s="200">
        <v>0</v>
      </c>
      <c r="R628" s="200">
        <f t="shared" si="182"/>
        <v>0</v>
      </c>
      <c r="S628" s="200">
        <v>0</v>
      </c>
      <c r="T628" s="201">
        <f t="shared" si="183"/>
        <v>0</v>
      </c>
      <c r="U628" s="35"/>
      <c r="V628" s="35"/>
      <c r="W628" s="35"/>
      <c r="X628" s="35"/>
      <c r="Y628" s="35"/>
      <c r="Z628" s="35"/>
      <c r="AA628" s="35"/>
      <c r="AB628" s="35"/>
      <c r="AC628" s="35"/>
      <c r="AD628" s="35"/>
      <c r="AE628" s="35"/>
      <c r="AR628" s="202" t="s">
        <v>217</v>
      </c>
      <c r="AT628" s="202" t="s">
        <v>214</v>
      </c>
      <c r="AU628" s="202" t="s">
        <v>84</v>
      </c>
      <c r="AY628" s="17" t="s">
        <v>142</v>
      </c>
      <c r="BE628" s="203">
        <f t="shared" si="184"/>
        <v>0</v>
      </c>
      <c r="BF628" s="203">
        <f t="shared" si="185"/>
        <v>0</v>
      </c>
      <c r="BG628" s="203">
        <f t="shared" si="186"/>
        <v>0</v>
      </c>
      <c r="BH628" s="203">
        <f t="shared" si="187"/>
        <v>0</v>
      </c>
      <c r="BI628" s="203">
        <f t="shared" si="188"/>
        <v>0</v>
      </c>
      <c r="BJ628" s="17" t="s">
        <v>84</v>
      </c>
      <c r="BK628" s="203">
        <f t="shared" si="189"/>
        <v>0</v>
      </c>
      <c r="BL628" s="17" t="s">
        <v>218</v>
      </c>
      <c r="BM628" s="202" t="s">
        <v>2151</v>
      </c>
    </row>
    <row r="629" spans="1:65" s="2" customFormat="1" ht="24" customHeight="1">
      <c r="A629" s="35"/>
      <c r="B629" s="36"/>
      <c r="C629" s="208" t="s">
        <v>2152</v>
      </c>
      <c r="D629" s="208" t="s">
        <v>214</v>
      </c>
      <c r="E629" s="209" t="s">
        <v>2153</v>
      </c>
      <c r="F629" s="210" t="s">
        <v>2154</v>
      </c>
      <c r="G629" s="211" t="s">
        <v>146</v>
      </c>
      <c r="H629" s="212">
        <v>2</v>
      </c>
      <c r="I629" s="213"/>
      <c r="J629" s="214">
        <f t="shared" si="180"/>
        <v>0</v>
      </c>
      <c r="K629" s="210" t="s">
        <v>147</v>
      </c>
      <c r="L629" s="215"/>
      <c r="M629" s="216" t="s">
        <v>32</v>
      </c>
      <c r="N629" s="217" t="s">
        <v>48</v>
      </c>
      <c r="O629" s="65"/>
      <c r="P629" s="200">
        <f t="shared" si="181"/>
        <v>0</v>
      </c>
      <c r="Q629" s="200">
        <v>0</v>
      </c>
      <c r="R629" s="200">
        <f t="shared" si="182"/>
        <v>0</v>
      </c>
      <c r="S629" s="200">
        <v>0</v>
      </c>
      <c r="T629" s="201">
        <f t="shared" si="183"/>
        <v>0</v>
      </c>
      <c r="U629" s="35"/>
      <c r="V629" s="35"/>
      <c r="W629" s="35"/>
      <c r="X629" s="35"/>
      <c r="Y629" s="35"/>
      <c r="Z629" s="35"/>
      <c r="AA629" s="35"/>
      <c r="AB629" s="35"/>
      <c r="AC629" s="35"/>
      <c r="AD629" s="35"/>
      <c r="AE629" s="35"/>
      <c r="AR629" s="202" t="s">
        <v>217</v>
      </c>
      <c r="AT629" s="202" t="s">
        <v>214</v>
      </c>
      <c r="AU629" s="202" t="s">
        <v>84</v>
      </c>
      <c r="AY629" s="17" t="s">
        <v>142</v>
      </c>
      <c r="BE629" s="203">
        <f t="shared" si="184"/>
        <v>0</v>
      </c>
      <c r="BF629" s="203">
        <f t="shared" si="185"/>
        <v>0</v>
      </c>
      <c r="BG629" s="203">
        <f t="shared" si="186"/>
        <v>0</v>
      </c>
      <c r="BH629" s="203">
        <f t="shared" si="187"/>
        <v>0</v>
      </c>
      <c r="BI629" s="203">
        <f t="shared" si="188"/>
        <v>0</v>
      </c>
      <c r="BJ629" s="17" t="s">
        <v>84</v>
      </c>
      <c r="BK629" s="203">
        <f t="shared" si="189"/>
        <v>0</v>
      </c>
      <c r="BL629" s="17" t="s">
        <v>218</v>
      </c>
      <c r="BM629" s="202" t="s">
        <v>2155</v>
      </c>
    </row>
    <row r="630" spans="1:65" s="2" customFormat="1" ht="24" customHeight="1">
      <c r="A630" s="35"/>
      <c r="B630" s="36"/>
      <c r="C630" s="191" t="s">
        <v>2156</v>
      </c>
      <c r="D630" s="191" t="s">
        <v>143</v>
      </c>
      <c r="E630" s="192" t="s">
        <v>2157</v>
      </c>
      <c r="F630" s="193" t="s">
        <v>2158</v>
      </c>
      <c r="G630" s="194" t="s">
        <v>146</v>
      </c>
      <c r="H630" s="195">
        <v>12</v>
      </c>
      <c r="I630" s="196"/>
      <c r="J630" s="197">
        <f t="shared" si="180"/>
        <v>0</v>
      </c>
      <c r="K630" s="193" t="s">
        <v>147</v>
      </c>
      <c r="L630" s="40"/>
      <c r="M630" s="198" t="s">
        <v>32</v>
      </c>
      <c r="N630" s="199" t="s">
        <v>48</v>
      </c>
      <c r="O630" s="65"/>
      <c r="P630" s="200">
        <f t="shared" si="181"/>
        <v>0</v>
      </c>
      <c r="Q630" s="200">
        <v>0</v>
      </c>
      <c r="R630" s="200">
        <f t="shared" si="182"/>
        <v>0</v>
      </c>
      <c r="S630" s="200">
        <v>0</v>
      </c>
      <c r="T630" s="201">
        <f t="shared" si="183"/>
        <v>0</v>
      </c>
      <c r="U630" s="35"/>
      <c r="V630" s="35"/>
      <c r="W630" s="35"/>
      <c r="X630" s="35"/>
      <c r="Y630" s="35"/>
      <c r="Z630" s="35"/>
      <c r="AA630" s="35"/>
      <c r="AB630" s="35"/>
      <c r="AC630" s="35"/>
      <c r="AD630" s="35"/>
      <c r="AE630" s="35"/>
      <c r="AR630" s="202" t="s">
        <v>634</v>
      </c>
      <c r="AT630" s="202" t="s">
        <v>143</v>
      </c>
      <c r="AU630" s="202" t="s">
        <v>84</v>
      </c>
      <c r="AY630" s="17" t="s">
        <v>142</v>
      </c>
      <c r="BE630" s="203">
        <f t="shared" si="184"/>
        <v>0</v>
      </c>
      <c r="BF630" s="203">
        <f t="shared" si="185"/>
        <v>0</v>
      </c>
      <c r="BG630" s="203">
        <f t="shared" si="186"/>
        <v>0</v>
      </c>
      <c r="BH630" s="203">
        <f t="shared" si="187"/>
        <v>0</v>
      </c>
      <c r="BI630" s="203">
        <f t="shared" si="188"/>
        <v>0</v>
      </c>
      <c r="BJ630" s="17" t="s">
        <v>84</v>
      </c>
      <c r="BK630" s="203">
        <f t="shared" si="189"/>
        <v>0</v>
      </c>
      <c r="BL630" s="17" t="s">
        <v>634</v>
      </c>
      <c r="BM630" s="202" t="s">
        <v>2159</v>
      </c>
    </row>
    <row r="631" spans="1:65" s="2" customFormat="1" ht="24" customHeight="1">
      <c r="A631" s="35"/>
      <c r="B631" s="36"/>
      <c r="C631" s="191" t="s">
        <v>2160</v>
      </c>
      <c r="D631" s="191" t="s">
        <v>143</v>
      </c>
      <c r="E631" s="192" t="s">
        <v>2161</v>
      </c>
      <c r="F631" s="193" t="s">
        <v>2162</v>
      </c>
      <c r="G631" s="194" t="s">
        <v>146</v>
      </c>
      <c r="H631" s="195">
        <v>1</v>
      </c>
      <c r="I631" s="196"/>
      <c r="J631" s="197">
        <f t="shared" si="180"/>
        <v>0</v>
      </c>
      <c r="K631" s="193" t="s">
        <v>147</v>
      </c>
      <c r="L631" s="40"/>
      <c r="M631" s="198" t="s">
        <v>32</v>
      </c>
      <c r="N631" s="199" t="s">
        <v>48</v>
      </c>
      <c r="O631" s="65"/>
      <c r="P631" s="200">
        <f t="shared" si="181"/>
        <v>0</v>
      </c>
      <c r="Q631" s="200">
        <v>0</v>
      </c>
      <c r="R631" s="200">
        <f t="shared" si="182"/>
        <v>0</v>
      </c>
      <c r="S631" s="200">
        <v>0</v>
      </c>
      <c r="T631" s="201">
        <f t="shared" si="183"/>
        <v>0</v>
      </c>
      <c r="U631" s="35"/>
      <c r="V631" s="35"/>
      <c r="W631" s="35"/>
      <c r="X631" s="35"/>
      <c r="Y631" s="35"/>
      <c r="Z631" s="35"/>
      <c r="AA631" s="35"/>
      <c r="AB631" s="35"/>
      <c r="AC631" s="35"/>
      <c r="AD631" s="35"/>
      <c r="AE631" s="35"/>
      <c r="AR631" s="202" t="s">
        <v>84</v>
      </c>
      <c r="AT631" s="202" t="s">
        <v>143</v>
      </c>
      <c r="AU631" s="202" t="s">
        <v>84</v>
      </c>
      <c r="AY631" s="17" t="s">
        <v>142</v>
      </c>
      <c r="BE631" s="203">
        <f t="shared" si="184"/>
        <v>0</v>
      </c>
      <c r="BF631" s="203">
        <f t="shared" si="185"/>
        <v>0</v>
      </c>
      <c r="BG631" s="203">
        <f t="shared" si="186"/>
        <v>0</v>
      </c>
      <c r="BH631" s="203">
        <f t="shared" si="187"/>
        <v>0</v>
      </c>
      <c r="BI631" s="203">
        <f t="shared" si="188"/>
        <v>0</v>
      </c>
      <c r="BJ631" s="17" t="s">
        <v>84</v>
      </c>
      <c r="BK631" s="203">
        <f t="shared" si="189"/>
        <v>0</v>
      </c>
      <c r="BL631" s="17" t="s">
        <v>84</v>
      </c>
      <c r="BM631" s="202" t="s">
        <v>2163</v>
      </c>
    </row>
    <row r="632" spans="1:65" s="2" customFormat="1" ht="24" customHeight="1">
      <c r="A632" s="35"/>
      <c r="B632" s="36"/>
      <c r="C632" s="191" t="s">
        <v>2164</v>
      </c>
      <c r="D632" s="191" t="s">
        <v>143</v>
      </c>
      <c r="E632" s="192" t="s">
        <v>2165</v>
      </c>
      <c r="F632" s="193" t="s">
        <v>2166</v>
      </c>
      <c r="G632" s="194" t="s">
        <v>146</v>
      </c>
      <c r="H632" s="195">
        <v>2</v>
      </c>
      <c r="I632" s="196"/>
      <c r="J632" s="197">
        <f t="shared" si="180"/>
        <v>0</v>
      </c>
      <c r="K632" s="193" t="s">
        <v>147</v>
      </c>
      <c r="L632" s="40"/>
      <c r="M632" s="198" t="s">
        <v>32</v>
      </c>
      <c r="N632" s="199" t="s">
        <v>48</v>
      </c>
      <c r="O632" s="65"/>
      <c r="P632" s="200">
        <f t="shared" si="181"/>
        <v>0</v>
      </c>
      <c r="Q632" s="200">
        <v>0</v>
      </c>
      <c r="R632" s="200">
        <f t="shared" si="182"/>
        <v>0</v>
      </c>
      <c r="S632" s="200">
        <v>0</v>
      </c>
      <c r="T632" s="201">
        <f t="shared" si="183"/>
        <v>0</v>
      </c>
      <c r="U632" s="35"/>
      <c r="V632" s="35"/>
      <c r="W632" s="35"/>
      <c r="X632" s="35"/>
      <c r="Y632" s="35"/>
      <c r="Z632" s="35"/>
      <c r="AA632" s="35"/>
      <c r="AB632" s="35"/>
      <c r="AC632" s="35"/>
      <c r="AD632" s="35"/>
      <c r="AE632" s="35"/>
      <c r="AR632" s="202" t="s">
        <v>84</v>
      </c>
      <c r="AT632" s="202" t="s">
        <v>143</v>
      </c>
      <c r="AU632" s="202" t="s">
        <v>84</v>
      </c>
      <c r="AY632" s="17" t="s">
        <v>142</v>
      </c>
      <c r="BE632" s="203">
        <f t="shared" si="184"/>
        <v>0</v>
      </c>
      <c r="BF632" s="203">
        <f t="shared" si="185"/>
        <v>0</v>
      </c>
      <c r="BG632" s="203">
        <f t="shared" si="186"/>
        <v>0</v>
      </c>
      <c r="BH632" s="203">
        <f t="shared" si="187"/>
        <v>0</v>
      </c>
      <c r="BI632" s="203">
        <f t="shared" si="188"/>
        <v>0</v>
      </c>
      <c r="BJ632" s="17" t="s">
        <v>84</v>
      </c>
      <c r="BK632" s="203">
        <f t="shared" si="189"/>
        <v>0</v>
      </c>
      <c r="BL632" s="17" t="s">
        <v>84</v>
      </c>
      <c r="BM632" s="202" t="s">
        <v>2167</v>
      </c>
    </row>
    <row r="633" spans="1:65" s="2" customFormat="1" ht="24" customHeight="1">
      <c r="A633" s="35"/>
      <c r="B633" s="36"/>
      <c r="C633" s="191" t="s">
        <v>2168</v>
      </c>
      <c r="D633" s="191" t="s">
        <v>143</v>
      </c>
      <c r="E633" s="192" t="s">
        <v>2169</v>
      </c>
      <c r="F633" s="193" t="s">
        <v>2170</v>
      </c>
      <c r="G633" s="194" t="s">
        <v>146</v>
      </c>
      <c r="H633" s="195">
        <v>8</v>
      </c>
      <c r="I633" s="196"/>
      <c r="J633" s="197">
        <f t="shared" si="180"/>
        <v>0</v>
      </c>
      <c r="K633" s="193" t="s">
        <v>147</v>
      </c>
      <c r="L633" s="40"/>
      <c r="M633" s="198" t="s">
        <v>32</v>
      </c>
      <c r="N633" s="199" t="s">
        <v>48</v>
      </c>
      <c r="O633" s="65"/>
      <c r="P633" s="200">
        <f t="shared" si="181"/>
        <v>0</v>
      </c>
      <c r="Q633" s="200">
        <v>0</v>
      </c>
      <c r="R633" s="200">
        <f t="shared" si="182"/>
        <v>0</v>
      </c>
      <c r="S633" s="200">
        <v>0</v>
      </c>
      <c r="T633" s="201">
        <f t="shared" si="183"/>
        <v>0</v>
      </c>
      <c r="U633" s="35"/>
      <c r="V633" s="35"/>
      <c r="W633" s="35"/>
      <c r="X633" s="35"/>
      <c r="Y633" s="35"/>
      <c r="Z633" s="35"/>
      <c r="AA633" s="35"/>
      <c r="AB633" s="35"/>
      <c r="AC633" s="35"/>
      <c r="AD633" s="35"/>
      <c r="AE633" s="35"/>
      <c r="AR633" s="202" t="s">
        <v>84</v>
      </c>
      <c r="AT633" s="202" t="s">
        <v>143</v>
      </c>
      <c r="AU633" s="202" t="s">
        <v>84</v>
      </c>
      <c r="AY633" s="17" t="s">
        <v>142</v>
      </c>
      <c r="BE633" s="203">
        <f t="shared" si="184"/>
        <v>0</v>
      </c>
      <c r="BF633" s="203">
        <f t="shared" si="185"/>
        <v>0</v>
      </c>
      <c r="BG633" s="203">
        <f t="shared" si="186"/>
        <v>0</v>
      </c>
      <c r="BH633" s="203">
        <f t="shared" si="187"/>
        <v>0</v>
      </c>
      <c r="BI633" s="203">
        <f t="shared" si="188"/>
        <v>0</v>
      </c>
      <c r="BJ633" s="17" t="s">
        <v>84</v>
      </c>
      <c r="BK633" s="203">
        <f t="shared" si="189"/>
        <v>0</v>
      </c>
      <c r="BL633" s="17" t="s">
        <v>84</v>
      </c>
      <c r="BM633" s="202" t="s">
        <v>2171</v>
      </c>
    </row>
    <row r="634" spans="1:65" s="2" customFormat="1" ht="24" customHeight="1">
      <c r="A634" s="35"/>
      <c r="B634" s="36"/>
      <c r="C634" s="191" t="s">
        <v>2172</v>
      </c>
      <c r="D634" s="191" t="s">
        <v>143</v>
      </c>
      <c r="E634" s="192" t="s">
        <v>2173</v>
      </c>
      <c r="F634" s="193" t="s">
        <v>2174</v>
      </c>
      <c r="G634" s="194" t="s">
        <v>146</v>
      </c>
      <c r="H634" s="195">
        <v>12</v>
      </c>
      <c r="I634" s="196"/>
      <c r="J634" s="197">
        <f t="shared" si="180"/>
        <v>0</v>
      </c>
      <c r="K634" s="193" t="s">
        <v>147</v>
      </c>
      <c r="L634" s="40"/>
      <c r="M634" s="198" t="s">
        <v>32</v>
      </c>
      <c r="N634" s="199" t="s">
        <v>48</v>
      </c>
      <c r="O634" s="65"/>
      <c r="P634" s="200">
        <f t="shared" si="181"/>
        <v>0</v>
      </c>
      <c r="Q634" s="200">
        <v>0</v>
      </c>
      <c r="R634" s="200">
        <f t="shared" si="182"/>
        <v>0</v>
      </c>
      <c r="S634" s="200">
        <v>0</v>
      </c>
      <c r="T634" s="201">
        <f t="shared" si="183"/>
        <v>0</v>
      </c>
      <c r="U634" s="35"/>
      <c r="V634" s="35"/>
      <c r="W634" s="35"/>
      <c r="X634" s="35"/>
      <c r="Y634" s="35"/>
      <c r="Z634" s="35"/>
      <c r="AA634" s="35"/>
      <c r="AB634" s="35"/>
      <c r="AC634" s="35"/>
      <c r="AD634" s="35"/>
      <c r="AE634" s="35"/>
      <c r="AR634" s="202" t="s">
        <v>634</v>
      </c>
      <c r="AT634" s="202" t="s">
        <v>143</v>
      </c>
      <c r="AU634" s="202" t="s">
        <v>84</v>
      </c>
      <c r="AY634" s="17" t="s">
        <v>142</v>
      </c>
      <c r="BE634" s="203">
        <f t="shared" si="184"/>
        <v>0</v>
      </c>
      <c r="BF634" s="203">
        <f t="shared" si="185"/>
        <v>0</v>
      </c>
      <c r="BG634" s="203">
        <f t="shared" si="186"/>
        <v>0</v>
      </c>
      <c r="BH634" s="203">
        <f t="shared" si="187"/>
        <v>0</v>
      </c>
      <c r="BI634" s="203">
        <f t="shared" si="188"/>
        <v>0</v>
      </c>
      <c r="BJ634" s="17" t="s">
        <v>84</v>
      </c>
      <c r="BK634" s="203">
        <f t="shared" si="189"/>
        <v>0</v>
      </c>
      <c r="BL634" s="17" t="s">
        <v>634</v>
      </c>
      <c r="BM634" s="202" t="s">
        <v>2175</v>
      </c>
    </row>
    <row r="635" spans="1:65" s="2" customFormat="1" ht="24" customHeight="1">
      <c r="A635" s="35"/>
      <c r="B635" s="36"/>
      <c r="C635" s="191" t="s">
        <v>2176</v>
      </c>
      <c r="D635" s="191" t="s">
        <v>143</v>
      </c>
      <c r="E635" s="192" t="s">
        <v>2177</v>
      </c>
      <c r="F635" s="193" t="s">
        <v>2178</v>
      </c>
      <c r="G635" s="194" t="s">
        <v>146</v>
      </c>
      <c r="H635" s="195">
        <v>2</v>
      </c>
      <c r="I635" s="196"/>
      <c r="J635" s="197">
        <f t="shared" si="180"/>
        <v>0</v>
      </c>
      <c r="K635" s="193" t="s">
        <v>147</v>
      </c>
      <c r="L635" s="40"/>
      <c r="M635" s="198" t="s">
        <v>32</v>
      </c>
      <c r="N635" s="199" t="s">
        <v>48</v>
      </c>
      <c r="O635" s="65"/>
      <c r="P635" s="200">
        <f t="shared" si="181"/>
        <v>0</v>
      </c>
      <c r="Q635" s="200">
        <v>0</v>
      </c>
      <c r="R635" s="200">
        <f t="shared" si="182"/>
        <v>0</v>
      </c>
      <c r="S635" s="200">
        <v>0</v>
      </c>
      <c r="T635" s="201">
        <f t="shared" si="183"/>
        <v>0</v>
      </c>
      <c r="U635" s="35"/>
      <c r="V635" s="35"/>
      <c r="W635" s="35"/>
      <c r="X635" s="35"/>
      <c r="Y635" s="35"/>
      <c r="Z635" s="35"/>
      <c r="AA635" s="35"/>
      <c r="AB635" s="35"/>
      <c r="AC635" s="35"/>
      <c r="AD635" s="35"/>
      <c r="AE635" s="35"/>
      <c r="AR635" s="202" t="s">
        <v>158</v>
      </c>
      <c r="AT635" s="202" t="s">
        <v>143</v>
      </c>
      <c r="AU635" s="202" t="s">
        <v>84</v>
      </c>
      <c r="AY635" s="17" t="s">
        <v>142</v>
      </c>
      <c r="BE635" s="203">
        <f t="shared" si="184"/>
        <v>0</v>
      </c>
      <c r="BF635" s="203">
        <f t="shared" si="185"/>
        <v>0</v>
      </c>
      <c r="BG635" s="203">
        <f t="shared" si="186"/>
        <v>0</v>
      </c>
      <c r="BH635" s="203">
        <f t="shared" si="187"/>
        <v>0</v>
      </c>
      <c r="BI635" s="203">
        <f t="shared" si="188"/>
        <v>0</v>
      </c>
      <c r="BJ635" s="17" t="s">
        <v>84</v>
      </c>
      <c r="BK635" s="203">
        <f t="shared" si="189"/>
        <v>0</v>
      </c>
      <c r="BL635" s="17" t="s">
        <v>158</v>
      </c>
      <c r="BM635" s="202" t="s">
        <v>2179</v>
      </c>
    </row>
    <row r="636" spans="1:65" s="2" customFormat="1" ht="24" customHeight="1">
      <c r="A636" s="35"/>
      <c r="B636" s="36"/>
      <c r="C636" s="191" t="s">
        <v>2180</v>
      </c>
      <c r="D636" s="191" t="s">
        <v>143</v>
      </c>
      <c r="E636" s="192" t="s">
        <v>2181</v>
      </c>
      <c r="F636" s="193" t="s">
        <v>2182</v>
      </c>
      <c r="G636" s="194" t="s">
        <v>146</v>
      </c>
      <c r="H636" s="195">
        <v>1</v>
      </c>
      <c r="I636" s="196"/>
      <c r="J636" s="197">
        <f t="shared" si="180"/>
        <v>0</v>
      </c>
      <c r="K636" s="193" t="s">
        <v>147</v>
      </c>
      <c r="L636" s="40"/>
      <c r="M636" s="198" t="s">
        <v>32</v>
      </c>
      <c r="N636" s="199" t="s">
        <v>48</v>
      </c>
      <c r="O636" s="65"/>
      <c r="P636" s="200">
        <f t="shared" si="181"/>
        <v>0</v>
      </c>
      <c r="Q636" s="200">
        <v>0</v>
      </c>
      <c r="R636" s="200">
        <f t="shared" si="182"/>
        <v>0</v>
      </c>
      <c r="S636" s="200">
        <v>0</v>
      </c>
      <c r="T636" s="201">
        <f t="shared" si="183"/>
        <v>0</v>
      </c>
      <c r="U636" s="35"/>
      <c r="V636" s="35"/>
      <c r="W636" s="35"/>
      <c r="X636" s="35"/>
      <c r="Y636" s="35"/>
      <c r="Z636" s="35"/>
      <c r="AA636" s="35"/>
      <c r="AB636" s="35"/>
      <c r="AC636" s="35"/>
      <c r="AD636" s="35"/>
      <c r="AE636" s="35"/>
      <c r="AR636" s="202" t="s">
        <v>158</v>
      </c>
      <c r="AT636" s="202" t="s">
        <v>143</v>
      </c>
      <c r="AU636" s="202" t="s">
        <v>84</v>
      </c>
      <c r="AY636" s="17" t="s">
        <v>142</v>
      </c>
      <c r="BE636" s="203">
        <f t="shared" si="184"/>
        <v>0</v>
      </c>
      <c r="BF636" s="203">
        <f t="shared" si="185"/>
        <v>0</v>
      </c>
      <c r="BG636" s="203">
        <f t="shared" si="186"/>
        <v>0</v>
      </c>
      <c r="BH636" s="203">
        <f t="shared" si="187"/>
        <v>0</v>
      </c>
      <c r="BI636" s="203">
        <f t="shared" si="188"/>
        <v>0</v>
      </c>
      <c r="BJ636" s="17" t="s">
        <v>84</v>
      </c>
      <c r="BK636" s="203">
        <f t="shared" si="189"/>
        <v>0</v>
      </c>
      <c r="BL636" s="17" t="s">
        <v>158</v>
      </c>
      <c r="BM636" s="202" t="s">
        <v>2183</v>
      </c>
    </row>
    <row r="637" spans="1:65" s="2" customFormat="1" ht="24" customHeight="1">
      <c r="A637" s="35"/>
      <c r="B637" s="36"/>
      <c r="C637" s="191" t="s">
        <v>2184</v>
      </c>
      <c r="D637" s="191" t="s">
        <v>143</v>
      </c>
      <c r="E637" s="192" t="s">
        <v>2185</v>
      </c>
      <c r="F637" s="193" t="s">
        <v>2186</v>
      </c>
      <c r="G637" s="194" t="s">
        <v>146</v>
      </c>
      <c r="H637" s="195">
        <v>5</v>
      </c>
      <c r="I637" s="196"/>
      <c r="J637" s="197">
        <f t="shared" si="180"/>
        <v>0</v>
      </c>
      <c r="K637" s="193" t="s">
        <v>147</v>
      </c>
      <c r="L637" s="40"/>
      <c r="M637" s="198" t="s">
        <v>32</v>
      </c>
      <c r="N637" s="199" t="s">
        <v>48</v>
      </c>
      <c r="O637" s="65"/>
      <c r="P637" s="200">
        <f t="shared" si="181"/>
        <v>0</v>
      </c>
      <c r="Q637" s="200">
        <v>0</v>
      </c>
      <c r="R637" s="200">
        <f t="shared" si="182"/>
        <v>0</v>
      </c>
      <c r="S637" s="200">
        <v>0</v>
      </c>
      <c r="T637" s="201">
        <f t="shared" si="183"/>
        <v>0</v>
      </c>
      <c r="U637" s="35"/>
      <c r="V637" s="35"/>
      <c r="W637" s="35"/>
      <c r="X637" s="35"/>
      <c r="Y637" s="35"/>
      <c r="Z637" s="35"/>
      <c r="AA637" s="35"/>
      <c r="AB637" s="35"/>
      <c r="AC637" s="35"/>
      <c r="AD637" s="35"/>
      <c r="AE637" s="35"/>
      <c r="AR637" s="202" t="s">
        <v>158</v>
      </c>
      <c r="AT637" s="202" t="s">
        <v>143</v>
      </c>
      <c r="AU637" s="202" t="s">
        <v>84</v>
      </c>
      <c r="AY637" s="17" t="s">
        <v>142</v>
      </c>
      <c r="BE637" s="203">
        <f t="shared" si="184"/>
        <v>0</v>
      </c>
      <c r="BF637" s="203">
        <f t="shared" si="185"/>
        <v>0</v>
      </c>
      <c r="BG637" s="203">
        <f t="shared" si="186"/>
        <v>0</v>
      </c>
      <c r="BH637" s="203">
        <f t="shared" si="187"/>
        <v>0</v>
      </c>
      <c r="BI637" s="203">
        <f t="shared" si="188"/>
        <v>0</v>
      </c>
      <c r="BJ637" s="17" t="s">
        <v>84</v>
      </c>
      <c r="BK637" s="203">
        <f t="shared" si="189"/>
        <v>0</v>
      </c>
      <c r="BL637" s="17" t="s">
        <v>158</v>
      </c>
      <c r="BM637" s="202" t="s">
        <v>2187</v>
      </c>
    </row>
    <row r="638" spans="1:65" s="2" customFormat="1" ht="24" customHeight="1">
      <c r="A638" s="35"/>
      <c r="B638" s="36"/>
      <c r="C638" s="191" t="s">
        <v>2188</v>
      </c>
      <c r="D638" s="191" t="s">
        <v>143</v>
      </c>
      <c r="E638" s="192" t="s">
        <v>2189</v>
      </c>
      <c r="F638" s="193" t="s">
        <v>2190</v>
      </c>
      <c r="G638" s="194" t="s">
        <v>146</v>
      </c>
      <c r="H638" s="195">
        <v>5</v>
      </c>
      <c r="I638" s="196"/>
      <c r="J638" s="197">
        <f t="shared" si="180"/>
        <v>0</v>
      </c>
      <c r="K638" s="193" t="s">
        <v>147</v>
      </c>
      <c r="L638" s="40"/>
      <c r="M638" s="198" t="s">
        <v>32</v>
      </c>
      <c r="N638" s="199" t="s">
        <v>48</v>
      </c>
      <c r="O638" s="65"/>
      <c r="P638" s="200">
        <f t="shared" si="181"/>
        <v>0</v>
      </c>
      <c r="Q638" s="200">
        <v>0</v>
      </c>
      <c r="R638" s="200">
        <f t="shared" si="182"/>
        <v>0</v>
      </c>
      <c r="S638" s="200">
        <v>0</v>
      </c>
      <c r="T638" s="201">
        <f t="shared" si="183"/>
        <v>0</v>
      </c>
      <c r="U638" s="35"/>
      <c r="V638" s="35"/>
      <c r="W638" s="35"/>
      <c r="X638" s="35"/>
      <c r="Y638" s="35"/>
      <c r="Z638" s="35"/>
      <c r="AA638" s="35"/>
      <c r="AB638" s="35"/>
      <c r="AC638" s="35"/>
      <c r="AD638" s="35"/>
      <c r="AE638" s="35"/>
      <c r="AR638" s="202" t="s">
        <v>158</v>
      </c>
      <c r="AT638" s="202" t="s">
        <v>143</v>
      </c>
      <c r="AU638" s="202" t="s">
        <v>84</v>
      </c>
      <c r="AY638" s="17" t="s">
        <v>142</v>
      </c>
      <c r="BE638" s="203">
        <f t="shared" si="184"/>
        <v>0</v>
      </c>
      <c r="BF638" s="203">
        <f t="shared" si="185"/>
        <v>0</v>
      </c>
      <c r="BG638" s="203">
        <f t="shared" si="186"/>
        <v>0</v>
      </c>
      <c r="BH638" s="203">
        <f t="shared" si="187"/>
        <v>0</v>
      </c>
      <c r="BI638" s="203">
        <f t="shared" si="188"/>
        <v>0</v>
      </c>
      <c r="BJ638" s="17" t="s">
        <v>84</v>
      </c>
      <c r="BK638" s="203">
        <f t="shared" si="189"/>
        <v>0</v>
      </c>
      <c r="BL638" s="17" t="s">
        <v>158</v>
      </c>
      <c r="BM638" s="202" t="s">
        <v>2191</v>
      </c>
    </row>
    <row r="639" spans="1:65" s="2" customFormat="1" ht="24" customHeight="1">
      <c r="A639" s="35"/>
      <c r="B639" s="36"/>
      <c r="C639" s="208" t="s">
        <v>2192</v>
      </c>
      <c r="D639" s="208" t="s">
        <v>214</v>
      </c>
      <c r="E639" s="209" t="s">
        <v>2193</v>
      </c>
      <c r="F639" s="210" t="s">
        <v>2194</v>
      </c>
      <c r="G639" s="211" t="s">
        <v>2195</v>
      </c>
      <c r="H639" s="212">
        <v>2</v>
      </c>
      <c r="I639" s="213"/>
      <c r="J639" s="214">
        <f t="shared" si="180"/>
        <v>0</v>
      </c>
      <c r="K639" s="210" t="s">
        <v>147</v>
      </c>
      <c r="L639" s="215"/>
      <c r="M639" s="216" t="s">
        <v>32</v>
      </c>
      <c r="N639" s="217" t="s">
        <v>48</v>
      </c>
      <c r="O639" s="65"/>
      <c r="P639" s="200">
        <f t="shared" si="181"/>
        <v>0</v>
      </c>
      <c r="Q639" s="200">
        <v>0</v>
      </c>
      <c r="R639" s="200">
        <f t="shared" si="182"/>
        <v>0</v>
      </c>
      <c r="S639" s="200">
        <v>0</v>
      </c>
      <c r="T639" s="201">
        <f t="shared" si="183"/>
        <v>0</v>
      </c>
      <c r="U639" s="35"/>
      <c r="V639" s="35"/>
      <c r="W639" s="35"/>
      <c r="X639" s="35"/>
      <c r="Y639" s="35"/>
      <c r="Z639" s="35"/>
      <c r="AA639" s="35"/>
      <c r="AB639" s="35"/>
      <c r="AC639" s="35"/>
      <c r="AD639" s="35"/>
      <c r="AE639" s="35"/>
      <c r="AR639" s="202" t="s">
        <v>217</v>
      </c>
      <c r="AT639" s="202" t="s">
        <v>214</v>
      </c>
      <c r="AU639" s="202" t="s">
        <v>84</v>
      </c>
      <c r="AY639" s="17" t="s">
        <v>142</v>
      </c>
      <c r="BE639" s="203">
        <f t="shared" si="184"/>
        <v>0</v>
      </c>
      <c r="BF639" s="203">
        <f t="shared" si="185"/>
        <v>0</v>
      </c>
      <c r="BG639" s="203">
        <f t="shared" si="186"/>
        <v>0</v>
      </c>
      <c r="BH639" s="203">
        <f t="shared" si="187"/>
        <v>0</v>
      </c>
      <c r="BI639" s="203">
        <f t="shared" si="188"/>
        <v>0</v>
      </c>
      <c r="BJ639" s="17" t="s">
        <v>84</v>
      </c>
      <c r="BK639" s="203">
        <f t="shared" si="189"/>
        <v>0</v>
      </c>
      <c r="BL639" s="17" t="s">
        <v>218</v>
      </c>
      <c r="BM639" s="202" t="s">
        <v>2196</v>
      </c>
    </row>
    <row r="640" spans="1:65" s="2" customFormat="1" ht="24" customHeight="1">
      <c r="A640" s="35"/>
      <c r="B640" s="36"/>
      <c r="C640" s="208" t="s">
        <v>2197</v>
      </c>
      <c r="D640" s="208" t="s">
        <v>214</v>
      </c>
      <c r="E640" s="209" t="s">
        <v>2198</v>
      </c>
      <c r="F640" s="210" t="s">
        <v>2199</v>
      </c>
      <c r="G640" s="211" t="s">
        <v>324</v>
      </c>
      <c r="H640" s="212">
        <v>3</v>
      </c>
      <c r="I640" s="213"/>
      <c r="J640" s="214">
        <f t="shared" si="180"/>
        <v>0</v>
      </c>
      <c r="K640" s="210" t="s">
        <v>147</v>
      </c>
      <c r="L640" s="215"/>
      <c r="M640" s="216" t="s">
        <v>32</v>
      </c>
      <c r="N640" s="217" t="s">
        <v>48</v>
      </c>
      <c r="O640" s="65"/>
      <c r="P640" s="200">
        <f t="shared" si="181"/>
        <v>0</v>
      </c>
      <c r="Q640" s="200">
        <v>0</v>
      </c>
      <c r="R640" s="200">
        <f t="shared" si="182"/>
        <v>0</v>
      </c>
      <c r="S640" s="200">
        <v>0</v>
      </c>
      <c r="T640" s="201">
        <f t="shared" si="183"/>
        <v>0</v>
      </c>
      <c r="U640" s="35"/>
      <c r="V640" s="35"/>
      <c r="W640" s="35"/>
      <c r="X640" s="35"/>
      <c r="Y640" s="35"/>
      <c r="Z640" s="35"/>
      <c r="AA640" s="35"/>
      <c r="AB640" s="35"/>
      <c r="AC640" s="35"/>
      <c r="AD640" s="35"/>
      <c r="AE640" s="35"/>
      <c r="AR640" s="202" t="s">
        <v>217</v>
      </c>
      <c r="AT640" s="202" t="s">
        <v>214</v>
      </c>
      <c r="AU640" s="202" t="s">
        <v>84</v>
      </c>
      <c r="AY640" s="17" t="s">
        <v>142</v>
      </c>
      <c r="BE640" s="203">
        <f t="shared" si="184"/>
        <v>0</v>
      </c>
      <c r="BF640" s="203">
        <f t="shared" si="185"/>
        <v>0</v>
      </c>
      <c r="BG640" s="203">
        <f t="shared" si="186"/>
        <v>0</v>
      </c>
      <c r="BH640" s="203">
        <f t="shared" si="187"/>
        <v>0</v>
      </c>
      <c r="BI640" s="203">
        <f t="shared" si="188"/>
        <v>0</v>
      </c>
      <c r="BJ640" s="17" t="s">
        <v>84</v>
      </c>
      <c r="BK640" s="203">
        <f t="shared" si="189"/>
        <v>0</v>
      </c>
      <c r="BL640" s="17" t="s">
        <v>218</v>
      </c>
      <c r="BM640" s="202" t="s">
        <v>2200</v>
      </c>
    </row>
    <row r="641" spans="1:65" s="2" customFormat="1" ht="24" customHeight="1">
      <c r="A641" s="35"/>
      <c r="B641" s="36"/>
      <c r="C641" s="208" t="s">
        <v>2201</v>
      </c>
      <c r="D641" s="208" t="s">
        <v>214</v>
      </c>
      <c r="E641" s="209" t="s">
        <v>2202</v>
      </c>
      <c r="F641" s="210" t="s">
        <v>2203</v>
      </c>
      <c r="G641" s="211" t="s">
        <v>146</v>
      </c>
      <c r="H641" s="212">
        <v>5</v>
      </c>
      <c r="I641" s="213"/>
      <c r="J641" s="214">
        <f t="shared" si="180"/>
        <v>0</v>
      </c>
      <c r="K641" s="210" t="s">
        <v>147</v>
      </c>
      <c r="L641" s="215"/>
      <c r="M641" s="216" t="s">
        <v>32</v>
      </c>
      <c r="N641" s="217" t="s">
        <v>48</v>
      </c>
      <c r="O641" s="65"/>
      <c r="P641" s="200">
        <f t="shared" si="181"/>
        <v>0</v>
      </c>
      <c r="Q641" s="200">
        <v>0</v>
      </c>
      <c r="R641" s="200">
        <f t="shared" si="182"/>
        <v>0</v>
      </c>
      <c r="S641" s="200">
        <v>0</v>
      </c>
      <c r="T641" s="201">
        <f t="shared" si="183"/>
        <v>0</v>
      </c>
      <c r="U641" s="35"/>
      <c r="V641" s="35"/>
      <c r="W641" s="35"/>
      <c r="X641" s="35"/>
      <c r="Y641" s="35"/>
      <c r="Z641" s="35"/>
      <c r="AA641" s="35"/>
      <c r="AB641" s="35"/>
      <c r="AC641" s="35"/>
      <c r="AD641" s="35"/>
      <c r="AE641" s="35"/>
      <c r="AR641" s="202" t="s">
        <v>217</v>
      </c>
      <c r="AT641" s="202" t="s">
        <v>214</v>
      </c>
      <c r="AU641" s="202" t="s">
        <v>84</v>
      </c>
      <c r="AY641" s="17" t="s">
        <v>142</v>
      </c>
      <c r="BE641" s="203">
        <f t="shared" si="184"/>
        <v>0</v>
      </c>
      <c r="BF641" s="203">
        <f t="shared" si="185"/>
        <v>0</v>
      </c>
      <c r="BG641" s="203">
        <f t="shared" si="186"/>
        <v>0</v>
      </c>
      <c r="BH641" s="203">
        <f t="shared" si="187"/>
        <v>0</v>
      </c>
      <c r="BI641" s="203">
        <f t="shared" si="188"/>
        <v>0</v>
      </c>
      <c r="BJ641" s="17" t="s">
        <v>84</v>
      </c>
      <c r="BK641" s="203">
        <f t="shared" si="189"/>
        <v>0</v>
      </c>
      <c r="BL641" s="17" t="s">
        <v>218</v>
      </c>
      <c r="BM641" s="202" t="s">
        <v>2204</v>
      </c>
    </row>
    <row r="642" spans="1:65" s="2" customFormat="1" ht="24" customHeight="1">
      <c r="A642" s="35"/>
      <c r="B642" s="36"/>
      <c r="C642" s="208" t="s">
        <v>2205</v>
      </c>
      <c r="D642" s="208" t="s">
        <v>214</v>
      </c>
      <c r="E642" s="209" t="s">
        <v>2206</v>
      </c>
      <c r="F642" s="210" t="s">
        <v>2207</v>
      </c>
      <c r="G642" s="211" t="s">
        <v>275</v>
      </c>
      <c r="H642" s="212">
        <v>50</v>
      </c>
      <c r="I642" s="213"/>
      <c r="J642" s="214">
        <f t="shared" si="180"/>
        <v>0</v>
      </c>
      <c r="K642" s="210" t="s">
        <v>147</v>
      </c>
      <c r="L642" s="215"/>
      <c r="M642" s="216" t="s">
        <v>32</v>
      </c>
      <c r="N642" s="217" t="s">
        <v>48</v>
      </c>
      <c r="O642" s="65"/>
      <c r="P642" s="200">
        <f t="shared" si="181"/>
        <v>0</v>
      </c>
      <c r="Q642" s="200">
        <v>0</v>
      </c>
      <c r="R642" s="200">
        <f t="shared" si="182"/>
        <v>0</v>
      </c>
      <c r="S642" s="200">
        <v>0</v>
      </c>
      <c r="T642" s="201">
        <f t="shared" si="183"/>
        <v>0</v>
      </c>
      <c r="U642" s="35"/>
      <c r="V642" s="35"/>
      <c r="W642" s="35"/>
      <c r="X642" s="35"/>
      <c r="Y642" s="35"/>
      <c r="Z642" s="35"/>
      <c r="AA642" s="35"/>
      <c r="AB642" s="35"/>
      <c r="AC642" s="35"/>
      <c r="AD642" s="35"/>
      <c r="AE642" s="35"/>
      <c r="AR642" s="202" t="s">
        <v>217</v>
      </c>
      <c r="AT642" s="202" t="s">
        <v>214</v>
      </c>
      <c r="AU642" s="202" t="s">
        <v>84</v>
      </c>
      <c r="AY642" s="17" t="s">
        <v>142</v>
      </c>
      <c r="BE642" s="203">
        <f t="shared" si="184"/>
        <v>0</v>
      </c>
      <c r="BF642" s="203">
        <f t="shared" si="185"/>
        <v>0</v>
      </c>
      <c r="BG642" s="203">
        <f t="shared" si="186"/>
        <v>0</v>
      </c>
      <c r="BH642" s="203">
        <f t="shared" si="187"/>
        <v>0</v>
      </c>
      <c r="BI642" s="203">
        <f t="shared" si="188"/>
        <v>0</v>
      </c>
      <c r="BJ642" s="17" t="s">
        <v>84</v>
      </c>
      <c r="BK642" s="203">
        <f t="shared" si="189"/>
        <v>0</v>
      </c>
      <c r="BL642" s="17" t="s">
        <v>218</v>
      </c>
      <c r="BM642" s="202" t="s">
        <v>2208</v>
      </c>
    </row>
    <row r="643" spans="1:65" s="2" customFormat="1" ht="24" customHeight="1">
      <c r="A643" s="35"/>
      <c r="B643" s="36"/>
      <c r="C643" s="208" t="s">
        <v>2209</v>
      </c>
      <c r="D643" s="208" t="s">
        <v>214</v>
      </c>
      <c r="E643" s="209" t="s">
        <v>2210</v>
      </c>
      <c r="F643" s="210" t="s">
        <v>2211</v>
      </c>
      <c r="G643" s="211" t="s">
        <v>275</v>
      </c>
      <c r="H643" s="212">
        <v>50</v>
      </c>
      <c r="I643" s="213"/>
      <c r="J643" s="214">
        <f t="shared" si="180"/>
        <v>0</v>
      </c>
      <c r="K643" s="210" t="s">
        <v>147</v>
      </c>
      <c r="L643" s="215"/>
      <c r="M643" s="216" t="s">
        <v>32</v>
      </c>
      <c r="N643" s="217" t="s">
        <v>48</v>
      </c>
      <c r="O643" s="65"/>
      <c r="P643" s="200">
        <f t="shared" si="181"/>
        <v>0</v>
      </c>
      <c r="Q643" s="200">
        <v>0</v>
      </c>
      <c r="R643" s="200">
        <f t="shared" si="182"/>
        <v>0</v>
      </c>
      <c r="S643" s="200">
        <v>0</v>
      </c>
      <c r="T643" s="201">
        <f t="shared" si="183"/>
        <v>0</v>
      </c>
      <c r="U643" s="35"/>
      <c r="V643" s="35"/>
      <c r="W643" s="35"/>
      <c r="X643" s="35"/>
      <c r="Y643" s="35"/>
      <c r="Z643" s="35"/>
      <c r="AA643" s="35"/>
      <c r="AB643" s="35"/>
      <c r="AC643" s="35"/>
      <c r="AD643" s="35"/>
      <c r="AE643" s="35"/>
      <c r="AR643" s="202" t="s">
        <v>217</v>
      </c>
      <c r="AT643" s="202" t="s">
        <v>214</v>
      </c>
      <c r="AU643" s="202" t="s">
        <v>84</v>
      </c>
      <c r="AY643" s="17" t="s">
        <v>142</v>
      </c>
      <c r="BE643" s="203">
        <f t="shared" si="184"/>
        <v>0</v>
      </c>
      <c r="BF643" s="203">
        <f t="shared" si="185"/>
        <v>0</v>
      </c>
      <c r="BG643" s="203">
        <f t="shared" si="186"/>
        <v>0</v>
      </c>
      <c r="BH643" s="203">
        <f t="shared" si="187"/>
        <v>0</v>
      </c>
      <c r="BI643" s="203">
        <f t="shared" si="188"/>
        <v>0</v>
      </c>
      <c r="BJ643" s="17" t="s">
        <v>84</v>
      </c>
      <c r="BK643" s="203">
        <f t="shared" si="189"/>
        <v>0</v>
      </c>
      <c r="BL643" s="17" t="s">
        <v>218</v>
      </c>
      <c r="BM643" s="202" t="s">
        <v>2212</v>
      </c>
    </row>
    <row r="644" spans="1:65" s="2" customFormat="1" ht="24" customHeight="1">
      <c r="A644" s="35"/>
      <c r="B644" s="36"/>
      <c r="C644" s="191" t="s">
        <v>2213</v>
      </c>
      <c r="D644" s="191" t="s">
        <v>143</v>
      </c>
      <c r="E644" s="192" t="s">
        <v>2214</v>
      </c>
      <c r="F644" s="193" t="s">
        <v>2215</v>
      </c>
      <c r="G644" s="194" t="s">
        <v>146</v>
      </c>
      <c r="H644" s="195">
        <v>1</v>
      </c>
      <c r="I644" s="196"/>
      <c r="J644" s="197">
        <f t="shared" si="180"/>
        <v>0</v>
      </c>
      <c r="K644" s="193" t="s">
        <v>147</v>
      </c>
      <c r="L644" s="40"/>
      <c r="M644" s="198" t="s">
        <v>32</v>
      </c>
      <c r="N644" s="199" t="s">
        <v>48</v>
      </c>
      <c r="O644" s="65"/>
      <c r="P644" s="200">
        <f t="shared" si="181"/>
        <v>0</v>
      </c>
      <c r="Q644" s="200">
        <v>0</v>
      </c>
      <c r="R644" s="200">
        <f t="shared" si="182"/>
        <v>0</v>
      </c>
      <c r="S644" s="200">
        <v>0</v>
      </c>
      <c r="T644" s="201">
        <f t="shared" si="183"/>
        <v>0</v>
      </c>
      <c r="U644" s="35"/>
      <c r="V644" s="35"/>
      <c r="W644" s="35"/>
      <c r="X644" s="35"/>
      <c r="Y644" s="35"/>
      <c r="Z644" s="35"/>
      <c r="AA644" s="35"/>
      <c r="AB644" s="35"/>
      <c r="AC644" s="35"/>
      <c r="AD644" s="35"/>
      <c r="AE644" s="35"/>
      <c r="AR644" s="202" t="s">
        <v>158</v>
      </c>
      <c r="AT644" s="202" t="s">
        <v>143</v>
      </c>
      <c r="AU644" s="202" t="s">
        <v>84</v>
      </c>
      <c r="AY644" s="17" t="s">
        <v>142</v>
      </c>
      <c r="BE644" s="203">
        <f t="shared" si="184"/>
        <v>0</v>
      </c>
      <c r="BF644" s="203">
        <f t="shared" si="185"/>
        <v>0</v>
      </c>
      <c r="BG644" s="203">
        <f t="shared" si="186"/>
        <v>0</v>
      </c>
      <c r="BH644" s="203">
        <f t="shared" si="187"/>
        <v>0</v>
      </c>
      <c r="BI644" s="203">
        <f t="shared" si="188"/>
        <v>0</v>
      </c>
      <c r="BJ644" s="17" t="s">
        <v>84</v>
      </c>
      <c r="BK644" s="203">
        <f t="shared" si="189"/>
        <v>0</v>
      </c>
      <c r="BL644" s="17" t="s">
        <v>158</v>
      </c>
      <c r="BM644" s="202" t="s">
        <v>2216</v>
      </c>
    </row>
    <row r="645" spans="1:65" s="2" customFormat="1" ht="24" customHeight="1">
      <c r="A645" s="35"/>
      <c r="B645" s="36"/>
      <c r="C645" s="191" t="s">
        <v>2217</v>
      </c>
      <c r="D645" s="191" t="s">
        <v>143</v>
      </c>
      <c r="E645" s="192" t="s">
        <v>2218</v>
      </c>
      <c r="F645" s="193" t="s">
        <v>2219</v>
      </c>
      <c r="G645" s="194" t="s">
        <v>146</v>
      </c>
      <c r="H645" s="195">
        <v>1</v>
      </c>
      <c r="I645" s="196"/>
      <c r="J645" s="197">
        <f t="shared" si="180"/>
        <v>0</v>
      </c>
      <c r="K645" s="193" t="s">
        <v>147</v>
      </c>
      <c r="L645" s="40"/>
      <c r="M645" s="198" t="s">
        <v>32</v>
      </c>
      <c r="N645" s="199" t="s">
        <v>48</v>
      </c>
      <c r="O645" s="65"/>
      <c r="P645" s="200">
        <f t="shared" si="181"/>
        <v>0</v>
      </c>
      <c r="Q645" s="200">
        <v>0</v>
      </c>
      <c r="R645" s="200">
        <f t="shared" si="182"/>
        <v>0</v>
      </c>
      <c r="S645" s="200">
        <v>0</v>
      </c>
      <c r="T645" s="201">
        <f t="shared" si="183"/>
        <v>0</v>
      </c>
      <c r="U645" s="35"/>
      <c r="V645" s="35"/>
      <c r="W645" s="35"/>
      <c r="X645" s="35"/>
      <c r="Y645" s="35"/>
      <c r="Z645" s="35"/>
      <c r="AA645" s="35"/>
      <c r="AB645" s="35"/>
      <c r="AC645" s="35"/>
      <c r="AD645" s="35"/>
      <c r="AE645" s="35"/>
      <c r="AR645" s="202" t="s">
        <v>158</v>
      </c>
      <c r="AT645" s="202" t="s">
        <v>143</v>
      </c>
      <c r="AU645" s="202" t="s">
        <v>84</v>
      </c>
      <c r="AY645" s="17" t="s">
        <v>142</v>
      </c>
      <c r="BE645" s="203">
        <f t="shared" si="184"/>
        <v>0</v>
      </c>
      <c r="BF645" s="203">
        <f t="shared" si="185"/>
        <v>0</v>
      </c>
      <c r="BG645" s="203">
        <f t="shared" si="186"/>
        <v>0</v>
      </c>
      <c r="BH645" s="203">
        <f t="shared" si="187"/>
        <v>0</v>
      </c>
      <c r="BI645" s="203">
        <f t="shared" si="188"/>
        <v>0</v>
      </c>
      <c r="BJ645" s="17" t="s">
        <v>84</v>
      </c>
      <c r="BK645" s="203">
        <f t="shared" si="189"/>
        <v>0</v>
      </c>
      <c r="BL645" s="17" t="s">
        <v>158</v>
      </c>
      <c r="BM645" s="202" t="s">
        <v>2220</v>
      </c>
    </row>
    <row r="646" spans="1:65" s="2" customFormat="1" ht="24" customHeight="1">
      <c r="A646" s="35"/>
      <c r="B646" s="36"/>
      <c r="C646" s="191" t="s">
        <v>2221</v>
      </c>
      <c r="D646" s="191" t="s">
        <v>143</v>
      </c>
      <c r="E646" s="192" t="s">
        <v>2222</v>
      </c>
      <c r="F646" s="193" t="s">
        <v>2223</v>
      </c>
      <c r="G646" s="194" t="s">
        <v>146</v>
      </c>
      <c r="H646" s="195">
        <v>1</v>
      </c>
      <c r="I646" s="196"/>
      <c r="J646" s="197">
        <f t="shared" si="180"/>
        <v>0</v>
      </c>
      <c r="K646" s="193" t="s">
        <v>147</v>
      </c>
      <c r="L646" s="40"/>
      <c r="M646" s="198" t="s">
        <v>32</v>
      </c>
      <c r="N646" s="199" t="s">
        <v>48</v>
      </c>
      <c r="O646" s="65"/>
      <c r="P646" s="200">
        <f t="shared" si="181"/>
        <v>0</v>
      </c>
      <c r="Q646" s="200">
        <v>0</v>
      </c>
      <c r="R646" s="200">
        <f t="shared" si="182"/>
        <v>0</v>
      </c>
      <c r="S646" s="200">
        <v>0</v>
      </c>
      <c r="T646" s="201">
        <f t="shared" si="183"/>
        <v>0</v>
      </c>
      <c r="U646" s="35"/>
      <c r="V646" s="35"/>
      <c r="W646" s="35"/>
      <c r="X646" s="35"/>
      <c r="Y646" s="35"/>
      <c r="Z646" s="35"/>
      <c r="AA646" s="35"/>
      <c r="AB646" s="35"/>
      <c r="AC646" s="35"/>
      <c r="AD646" s="35"/>
      <c r="AE646" s="35"/>
      <c r="AR646" s="202" t="s">
        <v>158</v>
      </c>
      <c r="AT646" s="202" t="s">
        <v>143</v>
      </c>
      <c r="AU646" s="202" t="s">
        <v>84</v>
      </c>
      <c r="AY646" s="17" t="s">
        <v>142</v>
      </c>
      <c r="BE646" s="203">
        <f t="shared" si="184"/>
        <v>0</v>
      </c>
      <c r="BF646" s="203">
        <f t="shared" si="185"/>
        <v>0</v>
      </c>
      <c r="BG646" s="203">
        <f t="shared" si="186"/>
        <v>0</v>
      </c>
      <c r="BH646" s="203">
        <f t="shared" si="187"/>
        <v>0</v>
      </c>
      <c r="BI646" s="203">
        <f t="shared" si="188"/>
        <v>0</v>
      </c>
      <c r="BJ646" s="17" t="s">
        <v>84</v>
      </c>
      <c r="BK646" s="203">
        <f t="shared" si="189"/>
        <v>0</v>
      </c>
      <c r="BL646" s="17" t="s">
        <v>158</v>
      </c>
      <c r="BM646" s="202" t="s">
        <v>2224</v>
      </c>
    </row>
    <row r="647" spans="1:65" s="2" customFormat="1" ht="24" customHeight="1">
      <c r="A647" s="35"/>
      <c r="B647" s="36"/>
      <c r="C647" s="191" t="s">
        <v>2225</v>
      </c>
      <c r="D647" s="191" t="s">
        <v>143</v>
      </c>
      <c r="E647" s="192" t="s">
        <v>2226</v>
      </c>
      <c r="F647" s="193" t="s">
        <v>2227</v>
      </c>
      <c r="G647" s="194" t="s">
        <v>146</v>
      </c>
      <c r="H647" s="195">
        <v>2</v>
      </c>
      <c r="I647" s="196"/>
      <c r="J647" s="197">
        <f t="shared" si="180"/>
        <v>0</v>
      </c>
      <c r="K647" s="193" t="s">
        <v>147</v>
      </c>
      <c r="L647" s="40"/>
      <c r="M647" s="198" t="s">
        <v>32</v>
      </c>
      <c r="N647" s="199" t="s">
        <v>48</v>
      </c>
      <c r="O647" s="65"/>
      <c r="P647" s="200">
        <f t="shared" si="181"/>
        <v>0</v>
      </c>
      <c r="Q647" s="200">
        <v>0</v>
      </c>
      <c r="R647" s="200">
        <f t="shared" si="182"/>
        <v>0</v>
      </c>
      <c r="S647" s="200">
        <v>0</v>
      </c>
      <c r="T647" s="201">
        <f t="shared" si="183"/>
        <v>0</v>
      </c>
      <c r="U647" s="35"/>
      <c r="V647" s="35"/>
      <c r="W647" s="35"/>
      <c r="X647" s="35"/>
      <c r="Y647" s="35"/>
      <c r="Z647" s="35"/>
      <c r="AA647" s="35"/>
      <c r="AB647" s="35"/>
      <c r="AC647" s="35"/>
      <c r="AD647" s="35"/>
      <c r="AE647" s="35"/>
      <c r="AR647" s="202" t="s">
        <v>158</v>
      </c>
      <c r="AT647" s="202" t="s">
        <v>143</v>
      </c>
      <c r="AU647" s="202" t="s">
        <v>84</v>
      </c>
      <c r="AY647" s="17" t="s">
        <v>142</v>
      </c>
      <c r="BE647" s="203">
        <f t="shared" si="184"/>
        <v>0</v>
      </c>
      <c r="BF647" s="203">
        <f t="shared" si="185"/>
        <v>0</v>
      </c>
      <c r="BG647" s="203">
        <f t="shared" si="186"/>
        <v>0</v>
      </c>
      <c r="BH647" s="203">
        <f t="shared" si="187"/>
        <v>0</v>
      </c>
      <c r="BI647" s="203">
        <f t="shared" si="188"/>
        <v>0</v>
      </c>
      <c r="BJ647" s="17" t="s">
        <v>84</v>
      </c>
      <c r="BK647" s="203">
        <f t="shared" si="189"/>
        <v>0</v>
      </c>
      <c r="BL647" s="17" t="s">
        <v>158</v>
      </c>
      <c r="BM647" s="202" t="s">
        <v>2228</v>
      </c>
    </row>
    <row r="648" spans="1:65" s="2" customFormat="1" ht="24" customHeight="1">
      <c r="A648" s="35"/>
      <c r="B648" s="36"/>
      <c r="C648" s="191" t="s">
        <v>2229</v>
      </c>
      <c r="D648" s="191" t="s">
        <v>143</v>
      </c>
      <c r="E648" s="192" t="s">
        <v>2230</v>
      </c>
      <c r="F648" s="193" t="s">
        <v>2231</v>
      </c>
      <c r="G648" s="194" t="s">
        <v>146</v>
      </c>
      <c r="H648" s="195">
        <v>2000</v>
      </c>
      <c r="I648" s="196"/>
      <c r="J648" s="197">
        <f t="shared" si="180"/>
        <v>0</v>
      </c>
      <c r="K648" s="193" t="s">
        <v>147</v>
      </c>
      <c r="L648" s="40"/>
      <c r="M648" s="198" t="s">
        <v>32</v>
      </c>
      <c r="N648" s="199" t="s">
        <v>48</v>
      </c>
      <c r="O648" s="65"/>
      <c r="P648" s="200">
        <f t="shared" si="181"/>
        <v>0</v>
      </c>
      <c r="Q648" s="200">
        <v>0</v>
      </c>
      <c r="R648" s="200">
        <f t="shared" si="182"/>
        <v>0</v>
      </c>
      <c r="S648" s="200">
        <v>0</v>
      </c>
      <c r="T648" s="201">
        <f t="shared" si="183"/>
        <v>0</v>
      </c>
      <c r="U648" s="35"/>
      <c r="V648" s="35"/>
      <c r="W648" s="35"/>
      <c r="X648" s="35"/>
      <c r="Y648" s="35"/>
      <c r="Z648" s="35"/>
      <c r="AA648" s="35"/>
      <c r="AB648" s="35"/>
      <c r="AC648" s="35"/>
      <c r="AD648" s="35"/>
      <c r="AE648" s="35"/>
      <c r="AR648" s="202" t="s">
        <v>205</v>
      </c>
      <c r="AT648" s="202" t="s">
        <v>143</v>
      </c>
      <c r="AU648" s="202" t="s">
        <v>84</v>
      </c>
      <c r="AY648" s="17" t="s">
        <v>142</v>
      </c>
      <c r="BE648" s="203">
        <f t="shared" si="184"/>
        <v>0</v>
      </c>
      <c r="BF648" s="203">
        <f t="shared" si="185"/>
        <v>0</v>
      </c>
      <c r="BG648" s="203">
        <f t="shared" si="186"/>
        <v>0</v>
      </c>
      <c r="BH648" s="203">
        <f t="shared" si="187"/>
        <v>0</v>
      </c>
      <c r="BI648" s="203">
        <f t="shared" si="188"/>
        <v>0</v>
      </c>
      <c r="BJ648" s="17" t="s">
        <v>84</v>
      </c>
      <c r="BK648" s="203">
        <f t="shared" si="189"/>
        <v>0</v>
      </c>
      <c r="BL648" s="17" t="s">
        <v>205</v>
      </c>
      <c r="BM648" s="202" t="s">
        <v>2232</v>
      </c>
    </row>
    <row r="649" spans="1:65" s="2" customFormat="1" ht="24" customHeight="1">
      <c r="A649" s="35"/>
      <c r="B649" s="36"/>
      <c r="C649" s="208" t="s">
        <v>2233</v>
      </c>
      <c r="D649" s="208" t="s">
        <v>214</v>
      </c>
      <c r="E649" s="209" t="s">
        <v>2234</v>
      </c>
      <c r="F649" s="210" t="s">
        <v>2235</v>
      </c>
      <c r="G649" s="211" t="s">
        <v>146</v>
      </c>
      <c r="H649" s="212">
        <v>104</v>
      </c>
      <c r="I649" s="213"/>
      <c r="J649" s="214">
        <f t="shared" si="180"/>
        <v>0</v>
      </c>
      <c r="K649" s="210" t="s">
        <v>147</v>
      </c>
      <c r="L649" s="215"/>
      <c r="M649" s="216" t="s">
        <v>32</v>
      </c>
      <c r="N649" s="217" t="s">
        <v>48</v>
      </c>
      <c r="O649" s="65"/>
      <c r="P649" s="200">
        <f t="shared" si="181"/>
        <v>0</v>
      </c>
      <c r="Q649" s="200">
        <v>0</v>
      </c>
      <c r="R649" s="200">
        <f t="shared" si="182"/>
        <v>0</v>
      </c>
      <c r="S649" s="200">
        <v>0</v>
      </c>
      <c r="T649" s="201">
        <f t="shared" si="183"/>
        <v>0</v>
      </c>
      <c r="U649" s="35"/>
      <c r="V649" s="35"/>
      <c r="W649" s="35"/>
      <c r="X649" s="35"/>
      <c r="Y649" s="35"/>
      <c r="Z649" s="35"/>
      <c r="AA649" s="35"/>
      <c r="AB649" s="35"/>
      <c r="AC649" s="35"/>
      <c r="AD649" s="35"/>
      <c r="AE649" s="35"/>
      <c r="AR649" s="202" t="s">
        <v>217</v>
      </c>
      <c r="AT649" s="202" t="s">
        <v>214</v>
      </c>
      <c r="AU649" s="202" t="s">
        <v>84</v>
      </c>
      <c r="AY649" s="17" t="s">
        <v>142</v>
      </c>
      <c r="BE649" s="203">
        <f t="shared" si="184"/>
        <v>0</v>
      </c>
      <c r="BF649" s="203">
        <f t="shared" si="185"/>
        <v>0</v>
      </c>
      <c r="BG649" s="203">
        <f t="shared" si="186"/>
        <v>0</v>
      </c>
      <c r="BH649" s="203">
        <f t="shared" si="187"/>
        <v>0</v>
      </c>
      <c r="BI649" s="203">
        <f t="shared" si="188"/>
        <v>0</v>
      </c>
      <c r="BJ649" s="17" t="s">
        <v>84</v>
      </c>
      <c r="BK649" s="203">
        <f t="shared" si="189"/>
        <v>0</v>
      </c>
      <c r="BL649" s="17" t="s">
        <v>218</v>
      </c>
      <c r="BM649" s="202" t="s">
        <v>2236</v>
      </c>
    </row>
    <row r="650" spans="1:65" s="2" customFormat="1" ht="24" customHeight="1">
      <c r="A650" s="35"/>
      <c r="B650" s="36"/>
      <c r="C650" s="191" t="s">
        <v>2237</v>
      </c>
      <c r="D650" s="191" t="s">
        <v>143</v>
      </c>
      <c r="E650" s="192" t="s">
        <v>2238</v>
      </c>
      <c r="F650" s="193" t="s">
        <v>2239</v>
      </c>
      <c r="G650" s="194" t="s">
        <v>146</v>
      </c>
      <c r="H650" s="195">
        <v>3</v>
      </c>
      <c r="I650" s="196"/>
      <c r="J650" s="197">
        <f t="shared" si="180"/>
        <v>0</v>
      </c>
      <c r="K650" s="193" t="s">
        <v>147</v>
      </c>
      <c r="L650" s="40"/>
      <c r="M650" s="198" t="s">
        <v>32</v>
      </c>
      <c r="N650" s="199" t="s">
        <v>48</v>
      </c>
      <c r="O650" s="65"/>
      <c r="P650" s="200">
        <f t="shared" si="181"/>
        <v>0</v>
      </c>
      <c r="Q650" s="200">
        <v>0</v>
      </c>
      <c r="R650" s="200">
        <f t="shared" si="182"/>
        <v>0</v>
      </c>
      <c r="S650" s="200">
        <v>0</v>
      </c>
      <c r="T650" s="201">
        <f t="shared" si="183"/>
        <v>0</v>
      </c>
      <c r="U650" s="35"/>
      <c r="V650" s="35"/>
      <c r="W650" s="35"/>
      <c r="X650" s="35"/>
      <c r="Y650" s="35"/>
      <c r="Z650" s="35"/>
      <c r="AA650" s="35"/>
      <c r="AB650" s="35"/>
      <c r="AC650" s="35"/>
      <c r="AD650" s="35"/>
      <c r="AE650" s="35"/>
      <c r="AR650" s="202" t="s">
        <v>158</v>
      </c>
      <c r="AT650" s="202" t="s">
        <v>143</v>
      </c>
      <c r="AU650" s="202" t="s">
        <v>84</v>
      </c>
      <c r="AY650" s="17" t="s">
        <v>142</v>
      </c>
      <c r="BE650" s="203">
        <f t="shared" si="184"/>
        <v>0</v>
      </c>
      <c r="BF650" s="203">
        <f t="shared" si="185"/>
        <v>0</v>
      </c>
      <c r="BG650" s="203">
        <f t="shared" si="186"/>
        <v>0</v>
      </c>
      <c r="BH650" s="203">
        <f t="shared" si="187"/>
        <v>0</v>
      </c>
      <c r="BI650" s="203">
        <f t="shared" si="188"/>
        <v>0</v>
      </c>
      <c r="BJ650" s="17" t="s">
        <v>84</v>
      </c>
      <c r="BK650" s="203">
        <f t="shared" si="189"/>
        <v>0</v>
      </c>
      <c r="BL650" s="17" t="s">
        <v>158</v>
      </c>
      <c r="BM650" s="202" t="s">
        <v>2240</v>
      </c>
    </row>
    <row r="651" spans="1:65" s="2" customFormat="1" ht="24" customHeight="1">
      <c r="A651" s="35"/>
      <c r="B651" s="36"/>
      <c r="C651" s="208" t="s">
        <v>634</v>
      </c>
      <c r="D651" s="208" t="s">
        <v>214</v>
      </c>
      <c r="E651" s="209" t="s">
        <v>2241</v>
      </c>
      <c r="F651" s="210" t="s">
        <v>2242</v>
      </c>
      <c r="G651" s="211" t="s">
        <v>146</v>
      </c>
      <c r="H651" s="212">
        <v>3</v>
      </c>
      <c r="I651" s="213"/>
      <c r="J651" s="214">
        <f t="shared" si="180"/>
        <v>0</v>
      </c>
      <c r="K651" s="210" t="s">
        <v>147</v>
      </c>
      <c r="L651" s="215"/>
      <c r="M651" s="216" t="s">
        <v>32</v>
      </c>
      <c r="N651" s="217" t="s">
        <v>48</v>
      </c>
      <c r="O651" s="65"/>
      <c r="P651" s="200">
        <f t="shared" si="181"/>
        <v>0</v>
      </c>
      <c r="Q651" s="200">
        <v>0</v>
      </c>
      <c r="R651" s="200">
        <f t="shared" si="182"/>
        <v>0</v>
      </c>
      <c r="S651" s="200">
        <v>0</v>
      </c>
      <c r="T651" s="201">
        <f t="shared" si="183"/>
        <v>0</v>
      </c>
      <c r="U651" s="35"/>
      <c r="V651" s="35"/>
      <c r="W651" s="35"/>
      <c r="X651" s="35"/>
      <c r="Y651" s="35"/>
      <c r="Z651" s="35"/>
      <c r="AA651" s="35"/>
      <c r="AB651" s="35"/>
      <c r="AC651" s="35"/>
      <c r="AD651" s="35"/>
      <c r="AE651" s="35"/>
      <c r="AR651" s="202" t="s">
        <v>217</v>
      </c>
      <c r="AT651" s="202" t="s">
        <v>214</v>
      </c>
      <c r="AU651" s="202" t="s">
        <v>84</v>
      </c>
      <c r="AY651" s="17" t="s">
        <v>142</v>
      </c>
      <c r="BE651" s="203">
        <f t="shared" si="184"/>
        <v>0</v>
      </c>
      <c r="BF651" s="203">
        <f t="shared" si="185"/>
        <v>0</v>
      </c>
      <c r="BG651" s="203">
        <f t="shared" si="186"/>
        <v>0</v>
      </c>
      <c r="BH651" s="203">
        <f t="shared" si="187"/>
        <v>0</v>
      </c>
      <c r="BI651" s="203">
        <f t="shared" si="188"/>
        <v>0</v>
      </c>
      <c r="BJ651" s="17" t="s">
        <v>84</v>
      </c>
      <c r="BK651" s="203">
        <f t="shared" si="189"/>
        <v>0</v>
      </c>
      <c r="BL651" s="17" t="s">
        <v>218</v>
      </c>
      <c r="BM651" s="202" t="s">
        <v>2243</v>
      </c>
    </row>
    <row r="652" spans="1:65" s="2" customFormat="1" ht="24" customHeight="1">
      <c r="A652" s="35"/>
      <c r="B652" s="36"/>
      <c r="C652" s="191" t="s">
        <v>2244</v>
      </c>
      <c r="D652" s="191" t="s">
        <v>143</v>
      </c>
      <c r="E652" s="192" t="s">
        <v>2245</v>
      </c>
      <c r="F652" s="193" t="s">
        <v>2246</v>
      </c>
      <c r="G652" s="194" t="s">
        <v>146</v>
      </c>
      <c r="H652" s="195">
        <v>125</v>
      </c>
      <c r="I652" s="196"/>
      <c r="J652" s="197">
        <f t="shared" si="180"/>
        <v>0</v>
      </c>
      <c r="K652" s="193" t="s">
        <v>147</v>
      </c>
      <c r="L652" s="40"/>
      <c r="M652" s="198" t="s">
        <v>32</v>
      </c>
      <c r="N652" s="199" t="s">
        <v>48</v>
      </c>
      <c r="O652" s="65"/>
      <c r="P652" s="200">
        <f t="shared" si="181"/>
        <v>0</v>
      </c>
      <c r="Q652" s="200">
        <v>0</v>
      </c>
      <c r="R652" s="200">
        <f t="shared" si="182"/>
        <v>0</v>
      </c>
      <c r="S652" s="200">
        <v>0</v>
      </c>
      <c r="T652" s="201">
        <f t="shared" si="183"/>
        <v>0</v>
      </c>
      <c r="U652" s="35"/>
      <c r="V652" s="35"/>
      <c r="W652" s="35"/>
      <c r="X652" s="35"/>
      <c r="Y652" s="35"/>
      <c r="Z652" s="35"/>
      <c r="AA652" s="35"/>
      <c r="AB652" s="35"/>
      <c r="AC652" s="35"/>
      <c r="AD652" s="35"/>
      <c r="AE652" s="35"/>
      <c r="AR652" s="202" t="s">
        <v>84</v>
      </c>
      <c r="AT652" s="202" t="s">
        <v>143</v>
      </c>
      <c r="AU652" s="202" t="s">
        <v>84</v>
      </c>
      <c r="AY652" s="17" t="s">
        <v>142</v>
      </c>
      <c r="BE652" s="203">
        <f t="shared" si="184"/>
        <v>0</v>
      </c>
      <c r="BF652" s="203">
        <f t="shared" si="185"/>
        <v>0</v>
      </c>
      <c r="BG652" s="203">
        <f t="shared" si="186"/>
        <v>0</v>
      </c>
      <c r="BH652" s="203">
        <f t="shared" si="187"/>
        <v>0</v>
      </c>
      <c r="BI652" s="203">
        <f t="shared" si="188"/>
        <v>0</v>
      </c>
      <c r="BJ652" s="17" t="s">
        <v>84</v>
      </c>
      <c r="BK652" s="203">
        <f t="shared" si="189"/>
        <v>0</v>
      </c>
      <c r="BL652" s="17" t="s">
        <v>84</v>
      </c>
      <c r="BM652" s="202" t="s">
        <v>2247</v>
      </c>
    </row>
    <row r="653" spans="1:65" s="2" customFormat="1" ht="24" customHeight="1">
      <c r="A653" s="35"/>
      <c r="B653" s="36"/>
      <c r="C653" s="191" t="s">
        <v>2248</v>
      </c>
      <c r="D653" s="191" t="s">
        <v>143</v>
      </c>
      <c r="E653" s="192" t="s">
        <v>2249</v>
      </c>
      <c r="F653" s="193" t="s">
        <v>2250</v>
      </c>
      <c r="G653" s="194" t="s">
        <v>146</v>
      </c>
      <c r="H653" s="195">
        <v>1</v>
      </c>
      <c r="I653" s="196"/>
      <c r="J653" s="197">
        <f t="shared" si="180"/>
        <v>0</v>
      </c>
      <c r="K653" s="193" t="s">
        <v>147</v>
      </c>
      <c r="L653" s="40"/>
      <c r="M653" s="198" t="s">
        <v>32</v>
      </c>
      <c r="N653" s="199" t="s">
        <v>48</v>
      </c>
      <c r="O653" s="65"/>
      <c r="P653" s="200">
        <f t="shared" si="181"/>
        <v>0</v>
      </c>
      <c r="Q653" s="200">
        <v>0</v>
      </c>
      <c r="R653" s="200">
        <f t="shared" si="182"/>
        <v>0</v>
      </c>
      <c r="S653" s="200">
        <v>0</v>
      </c>
      <c r="T653" s="201">
        <f t="shared" si="183"/>
        <v>0</v>
      </c>
      <c r="U653" s="35"/>
      <c r="V653" s="35"/>
      <c r="W653" s="35"/>
      <c r="X653" s="35"/>
      <c r="Y653" s="35"/>
      <c r="Z653" s="35"/>
      <c r="AA653" s="35"/>
      <c r="AB653" s="35"/>
      <c r="AC653" s="35"/>
      <c r="AD653" s="35"/>
      <c r="AE653" s="35"/>
      <c r="AR653" s="202" t="s">
        <v>84</v>
      </c>
      <c r="AT653" s="202" t="s">
        <v>143</v>
      </c>
      <c r="AU653" s="202" t="s">
        <v>84</v>
      </c>
      <c r="AY653" s="17" t="s">
        <v>142</v>
      </c>
      <c r="BE653" s="203">
        <f t="shared" si="184"/>
        <v>0</v>
      </c>
      <c r="BF653" s="203">
        <f t="shared" si="185"/>
        <v>0</v>
      </c>
      <c r="BG653" s="203">
        <f t="shared" si="186"/>
        <v>0</v>
      </c>
      <c r="BH653" s="203">
        <f t="shared" si="187"/>
        <v>0</v>
      </c>
      <c r="BI653" s="203">
        <f t="shared" si="188"/>
        <v>0</v>
      </c>
      <c r="BJ653" s="17" t="s">
        <v>84</v>
      </c>
      <c r="BK653" s="203">
        <f t="shared" si="189"/>
        <v>0</v>
      </c>
      <c r="BL653" s="17" t="s">
        <v>84</v>
      </c>
      <c r="BM653" s="202" t="s">
        <v>2251</v>
      </c>
    </row>
    <row r="654" spans="1:65" s="2" customFormat="1" ht="24" customHeight="1">
      <c r="A654" s="35"/>
      <c r="B654" s="36"/>
      <c r="C654" s="191" t="s">
        <v>2252</v>
      </c>
      <c r="D654" s="191" t="s">
        <v>143</v>
      </c>
      <c r="E654" s="192" t="s">
        <v>2253</v>
      </c>
      <c r="F654" s="193" t="s">
        <v>2254</v>
      </c>
      <c r="G654" s="194" t="s">
        <v>146</v>
      </c>
      <c r="H654" s="195">
        <v>1</v>
      </c>
      <c r="I654" s="196"/>
      <c r="J654" s="197">
        <f t="shared" si="180"/>
        <v>0</v>
      </c>
      <c r="K654" s="193" t="s">
        <v>147</v>
      </c>
      <c r="L654" s="40"/>
      <c r="M654" s="198" t="s">
        <v>32</v>
      </c>
      <c r="N654" s="199" t="s">
        <v>48</v>
      </c>
      <c r="O654" s="65"/>
      <c r="P654" s="200">
        <f t="shared" si="181"/>
        <v>0</v>
      </c>
      <c r="Q654" s="200">
        <v>0</v>
      </c>
      <c r="R654" s="200">
        <f t="shared" si="182"/>
        <v>0</v>
      </c>
      <c r="S654" s="200">
        <v>0</v>
      </c>
      <c r="T654" s="201">
        <f t="shared" si="183"/>
        <v>0</v>
      </c>
      <c r="U654" s="35"/>
      <c r="V654" s="35"/>
      <c r="W654" s="35"/>
      <c r="X654" s="35"/>
      <c r="Y654" s="35"/>
      <c r="Z654" s="35"/>
      <c r="AA654" s="35"/>
      <c r="AB654" s="35"/>
      <c r="AC654" s="35"/>
      <c r="AD654" s="35"/>
      <c r="AE654" s="35"/>
      <c r="AR654" s="202" t="s">
        <v>84</v>
      </c>
      <c r="AT654" s="202" t="s">
        <v>143</v>
      </c>
      <c r="AU654" s="202" t="s">
        <v>84</v>
      </c>
      <c r="AY654" s="17" t="s">
        <v>142</v>
      </c>
      <c r="BE654" s="203">
        <f t="shared" si="184"/>
        <v>0</v>
      </c>
      <c r="BF654" s="203">
        <f t="shared" si="185"/>
        <v>0</v>
      </c>
      <c r="BG654" s="203">
        <f t="shared" si="186"/>
        <v>0</v>
      </c>
      <c r="BH654" s="203">
        <f t="shared" si="187"/>
        <v>0</v>
      </c>
      <c r="BI654" s="203">
        <f t="shared" si="188"/>
        <v>0</v>
      </c>
      <c r="BJ654" s="17" t="s">
        <v>84</v>
      </c>
      <c r="BK654" s="203">
        <f t="shared" si="189"/>
        <v>0</v>
      </c>
      <c r="BL654" s="17" t="s">
        <v>84</v>
      </c>
      <c r="BM654" s="202" t="s">
        <v>2255</v>
      </c>
    </row>
    <row r="655" spans="1:65" s="2" customFormat="1" ht="24" customHeight="1">
      <c r="A655" s="35"/>
      <c r="B655" s="36"/>
      <c r="C655" s="191" t="s">
        <v>2256</v>
      </c>
      <c r="D655" s="191" t="s">
        <v>143</v>
      </c>
      <c r="E655" s="192" t="s">
        <v>2257</v>
      </c>
      <c r="F655" s="193" t="s">
        <v>2258</v>
      </c>
      <c r="G655" s="194" t="s">
        <v>146</v>
      </c>
      <c r="H655" s="195">
        <v>1</v>
      </c>
      <c r="I655" s="196"/>
      <c r="J655" s="197">
        <f t="shared" si="180"/>
        <v>0</v>
      </c>
      <c r="K655" s="193" t="s">
        <v>147</v>
      </c>
      <c r="L655" s="40"/>
      <c r="M655" s="198" t="s">
        <v>32</v>
      </c>
      <c r="N655" s="199" t="s">
        <v>48</v>
      </c>
      <c r="O655" s="65"/>
      <c r="P655" s="200">
        <f t="shared" si="181"/>
        <v>0</v>
      </c>
      <c r="Q655" s="200">
        <v>0</v>
      </c>
      <c r="R655" s="200">
        <f t="shared" si="182"/>
        <v>0</v>
      </c>
      <c r="S655" s="200">
        <v>0</v>
      </c>
      <c r="T655" s="201">
        <f t="shared" si="183"/>
        <v>0</v>
      </c>
      <c r="U655" s="35"/>
      <c r="V655" s="35"/>
      <c r="W655" s="35"/>
      <c r="X655" s="35"/>
      <c r="Y655" s="35"/>
      <c r="Z655" s="35"/>
      <c r="AA655" s="35"/>
      <c r="AB655" s="35"/>
      <c r="AC655" s="35"/>
      <c r="AD655" s="35"/>
      <c r="AE655" s="35"/>
      <c r="AR655" s="202" t="s">
        <v>84</v>
      </c>
      <c r="AT655" s="202" t="s">
        <v>143</v>
      </c>
      <c r="AU655" s="202" t="s">
        <v>84</v>
      </c>
      <c r="AY655" s="17" t="s">
        <v>142</v>
      </c>
      <c r="BE655" s="203">
        <f t="shared" si="184"/>
        <v>0</v>
      </c>
      <c r="BF655" s="203">
        <f t="shared" si="185"/>
        <v>0</v>
      </c>
      <c r="BG655" s="203">
        <f t="shared" si="186"/>
        <v>0</v>
      </c>
      <c r="BH655" s="203">
        <f t="shared" si="187"/>
        <v>0</v>
      </c>
      <c r="BI655" s="203">
        <f t="shared" si="188"/>
        <v>0</v>
      </c>
      <c r="BJ655" s="17" t="s">
        <v>84</v>
      </c>
      <c r="BK655" s="203">
        <f t="shared" si="189"/>
        <v>0</v>
      </c>
      <c r="BL655" s="17" t="s">
        <v>84</v>
      </c>
      <c r="BM655" s="202" t="s">
        <v>2259</v>
      </c>
    </row>
    <row r="656" spans="1:65" s="2" customFormat="1" ht="24" customHeight="1">
      <c r="A656" s="35"/>
      <c r="B656" s="36"/>
      <c r="C656" s="191" t="s">
        <v>2260</v>
      </c>
      <c r="D656" s="191" t="s">
        <v>143</v>
      </c>
      <c r="E656" s="192" t="s">
        <v>2261</v>
      </c>
      <c r="F656" s="193" t="s">
        <v>2262</v>
      </c>
      <c r="G656" s="194" t="s">
        <v>146</v>
      </c>
      <c r="H656" s="195">
        <v>4</v>
      </c>
      <c r="I656" s="196"/>
      <c r="J656" s="197">
        <f t="shared" si="180"/>
        <v>0</v>
      </c>
      <c r="K656" s="193" t="s">
        <v>147</v>
      </c>
      <c r="L656" s="40"/>
      <c r="M656" s="198" t="s">
        <v>32</v>
      </c>
      <c r="N656" s="199" t="s">
        <v>48</v>
      </c>
      <c r="O656" s="65"/>
      <c r="P656" s="200">
        <f t="shared" si="181"/>
        <v>0</v>
      </c>
      <c r="Q656" s="200">
        <v>0</v>
      </c>
      <c r="R656" s="200">
        <f t="shared" si="182"/>
        <v>0</v>
      </c>
      <c r="S656" s="200">
        <v>0</v>
      </c>
      <c r="T656" s="201">
        <f t="shared" si="183"/>
        <v>0</v>
      </c>
      <c r="U656" s="35"/>
      <c r="V656" s="35"/>
      <c r="W656" s="35"/>
      <c r="X656" s="35"/>
      <c r="Y656" s="35"/>
      <c r="Z656" s="35"/>
      <c r="AA656" s="35"/>
      <c r="AB656" s="35"/>
      <c r="AC656" s="35"/>
      <c r="AD656" s="35"/>
      <c r="AE656" s="35"/>
      <c r="AR656" s="202" t="s">
        <v>158</v>
      </c>
      <c r="AT656" s="202" t="s">
        <v>143</v>
      </c>
      <c r="AU656" s="202" t="s">
        <v>84</v>
      </c>
      <c r="AY656" s="17" t="s">
        <v>142</v>
      </c>
      <c r="BE656" s="203">
        <f t="shared" si="184"/>
        <v>0</v>
      </c>
      <c r="BF656" s="203">
        <f t="shared" si="185"/>
        <v>0</v>
      </c>
      <c r="BG656" s="203">
        <f t="shared" si="186"/>
        <v>0</v>
      </c>
      <c r="BH656" s="203">
        <f t="shared" si="187"/>
        <v>0</v>
      </c>
      <c r="BI656" s="203">
        <f t="shared" si="188"/>
        <v>0</v>
      </c>
      <c r="BJ656" s="17" t="s">
        <v>84</v>
      </c>
      <c r="BK656" s="203">
        <f t="shared" si="189"/>
        <v>0</v>
      </c>
      <c r="BL656" s="17" t="s">
        <v>158</v>
      </c>
      <c r="BM656" s="202" t="s">
        <v>2263</v>
      </c>
    </row>
    <row r="657" spans="1:65" s="2" customFormat="1" ht="24" customHeight="1">
      <c r="A657" s="35"/>
      <c r="B657" s="36"/>
      <c r="C657" s="208" t="s">
        <v>2264</v>
      </c>
      <c r="D657" s="208" t="s">
        <v>214</v>
      </c>
      <c r="E657" s="209" t="s">
        <v>2265</v>
      </c>
      <c r="F657" s="210" t="s">
        <v>2266</v>
      </c>
      <c r="G657" s="211" t="s">
        <v>146</v>
      </c>
      <c r="H657" s="212">
        <v>6</v>
      </c>
      <c r="I657" s="213"/>
      <c r="J657" s="214">
        <f t="shared" ref="J657:J720" si="190">ROUND(I657*H657,2)</f>
        <v>0</v>
      </c>
      <c r="K657" s="210" t="s">
        <v>147</v>
      </c>
      <c r="L657" s="215"/>
      <c r="M657" s="216" t="s">
        <v>32</v>
      </c>
      <c r="N657" s="217" t="s">
        <v>48</v>
      </c>
      <c r="O657" s="65"/>
      <c r="P657" s="200">
        <f t="shared" ref="P657:P720" si="191">O657*H657</f>
        <v>0</v>
      </c>
      <c r="Q657" s="200">
        <v>0</v>
      </c>
      <c r="R657" s="200">
        <f t="shared" ref="R657:R720" si="192">Q657*H657</f>
        <v>0</v>
      </c>
      <c r="S657" s="200">
        <v>0</v>
      </c>
      <c r="T657" s="201">
        <f t="shared" ref="T657:T720" si="193">S657*H657</f>
        <v>0</v>
      </c>
      <c r="U657" s="35"/>
      <c r="V657" s="35"/>
      <c r="W657" s="35"/>
      <c r="X657" s="35"/>
      <c r="Y657" s="35"/>
      <c r="Z657" s="35"/>
      <c r="AA657" s="35"/>
      <c r="AB657" s="35"/>
      <c r="AC657" s="35"/>
      <c r="AD657" s="35"/>
      <c r="AE657" s="35"/>
      <c r="AR657" s="202" t="s">
        <v>217</v>
      </c>
      <c r="AT657" s="202" t="s">
        <v>214</v>
      </c>
      <c r="AU657" s="202" t="s">
        <v>84</v>
      </c>
      <c r="AY657" s="17" t="s">
        <v>142</v>
      </c>
      <c r="BE657" s="203">
        <f t="shared" ref="BE657:BE694" si="194">IF(N657="základní",J657,0)</f>
        <v>0</v>
      </c>
      <c r="BF657" s="203">
        <f t="shared" ref="BF657:BF694" si="195">IF(N657="snížená",J657,0)</f>
        <v>0</v>
      </c>
      <c r="BG657" s="203">
        <f t="shared" ref="BG657:BG694" si="196">IF(N657="zákl. přenesená",J657,0)</f>
        <v>0</v>
      </c>
      <c r="BH657" s="203">
        <f t="shared" ref="BH657:BH694" si="197">IF(N657="sníž. přenesená",J657,0)</f>
        <v>0</v>
      </c>
      <c r="BI657" s="203">
        <f t="shared" ref="BI657:BI694" si="198">IF(N657="nulová",J657,0)</f>
        <v>0</v>
      </c>
      <c r="BJ657" s="17" t="s">
        <v>84</v>
      </c>
      <c r="BK657" s="203">
        <f t="shared" ref="BK657:BK694" si="199">ROUND(I657*H657,2)</f>
        <v>0</v>
      </c>
      <c r="BL657" s="17" t="s">
        <v>218</v>
      </c>
      <c r="BM657" s="202" t="s">
        <v>2267</v>
      </c>
    </row>
    <row r="658" spans="1:65" s="2" customFormat="1" ht="24" customHeight="1">
      <c r="A658" s="35"/>
      <c r="B658" s="36"/>
      <c r="C658" s="208" t="s">
        <v>2268</v>
      </c>
      <c r="D658" s="208" t="s">
        <v>214</v>
      </c>
      <c r="E658" s="209" t="s">
        <v>2269</v>
      </c>
      <c r="F658" s="210" t="s">
        <v>2270</v>
      </c>
      <c r="G658" s="211" t="s">
        <v>146</v>
      </c>
      <c r="H658" s="212">
        <v>6</v>
      </c>
      <c r="I658" s="213"/>
      <c r="J658" s="214">
        <f t="shared" si="190"/>
        <v>0</v>
      </c>
      <c r="K658" s="210" t="s">
        <v>147</v>
      </c>
      <c r="L658" s="215"/>
      <c r="M658" s="216" t="s">
        <v>32</v>
      </c>
      <c r="N658" s="217" t="s">
        <v>48</v>
      </c>
      <c r="O658" s="65"/>
      <c r="P658" s="200">
        <f t="shared" si="191"/>
        <v>0</v>
      </c>
      <c r="Q658" s="200">
        <v>0</v>
      </c>
      <c r="R658" s="200">
        <f t="shared" si="192"/>
        <v>0</v>
      </c>
      <c r="S658" s="200">
        <v>0</v>
      </c>
      <c r="T658" s="201">
        <f t="shared" si="193"/>
        <v>0</v>
      </c>
      <c r="U658" s="35"/>
      <c r="V658" s="35"/>
      <c r="W658" s="35"/>
      <c r="X658" s="35"/>
      <c r="Y658" s="35"/>
      <c r="Z658" s="35"/>
      <c r="AA658" s="35"/>
      <c r="AB658" s="35"/>
      <c r="AC658" s="35"/>
      <c r="AD658" s="35"/>
      <c r="AE658" s="35"/>
      <c r="AR658" s="202" t="s">
        <v>217</v>
      </c>
      <c r="AT658" s="202" t="s">
        <v>214</v>
      </c>
      <c r="AU658" s="202" t="s">
        <v>84</v>
      </c>
      <c r="AY658" s="17" t="s">
        <v>142</v>
      </c>
      <c r="BE658" s="203">
        <f t="shared" si="194"/>
        <v>0</v>
      </c>
      <c r="BF658" s="203">
        <f t="shared" si="195"/>
        <v>0</v>
      </c>
      <c r="BG658" s="203">
        <f t="shared" si="196"/>
        <v>0</v>
      </c>
      <c r="BH658" s="203">
        <f t="shared" si="197"/>
        <v>0</v>
      </c>
      <c r="BI658" s="203">
        <f t="shared" si="198"/>
        <v>0</v>
      </c>
      <c r="BJ658" s="17" t="s">
        <v>84</v>
      </c>
      <c r="BK658" s="203">
        <f t="shared" si="199"/>
        <v>0</v>
      </c>
      <c r="BL658" s="17" t="s">
        <v>218</v>
      </c>
      <c r="BM658" s="202" t="s">
        <v>2271</v>
      </c>
    </row>
    <row r="659" spans="1:65" s="2" customFormat="1" ht="24" customHeight="1">
      <c r="A659" s="35"/>
      <c r="B659" s="36"/>
      <c r="C659" s="208" t="s">
        <v>2272</v>
      </c>
      <c r="D659" s="208" t="s">
        <v>214</v>
      </c>
      <c r="E659" s="209" t="s">
        <v>2273</v>
      </c>
      <c r="F659" s="210" t="s">
        <v>2274</v>
      </c>
      <c r="G659" s="211" t="s">
        <v>146</v>
      </c>
      <c r="H659" s="212">
        <v>2</v>
      </c>
      <c r="I659" s="213"/>
      <c r="J659" s="214">
        <f t="shared" si="190"/>
        <v>0</v>
      </c>
      <c r="K659" s="210" t="s">
        <v>147</v>
      </c>
      <c r="L659" s="215"/>
      <c r="M659" s="216" t="s">
        <v>32</v>
      </c>
      <c r="N659" s="217" t="s">
        <v>48</v>
      </c>
      <c r="O659" s="65"/>
      <c r="P659" s="200">
        <f t="shared" si="191"/>
        <v>0</v>
      </c>
      <c r="Q659" s="200">
        <v>0</v>
      </c>
      <c r="R659" s="200">
        <f t="shared" si="192"/>
        <v>0</v>
      </c>
      <c r="S659" s="200">
        <v>0</v>
      </c>
      <c r="T659" s="201">
        <f t="shared" si="193"/>
        <v>0</v>
      </c>
      <c r="U659" s="35"/>
      <c r="V659" s="35"/>
      <c r="W659" s="35"/>
      <c r="X659" s="35"/>
      <c r="Y659" s="35"/>
      <c r="Z659" s="35"/>
      <c r="AA659" s="35"/>
      <c r="AB659" s="35"/>
      <c r="AC659" s="35"/>
      <c r="AD659" s="35"/>
      <c r="AE659" s="35"/>
      <c r="AR659" s="202" t="s">
        <v>217</v>
      </c>
      <c r="AT659" s="202" t="s">
        <v>214</v>
      </c>
      <c r="AU659" s="202" t="s">
        <v>84</v>
      </c>
      <c r="AY659" s="17" t="s">
        <v>142</v>
      </c>
      <c r="BE659" s="203">
        <f t="shared" si="194"/>
        <v>0</v>
      </c>
      <c r="BF659" s="203">
        <f t="shared" si="195"/>
        <v>0</v>
      </c>
      <c r="BG659" s="203">
        <f t="shared" si="196"/>
        <v>0</v>
      </c>
      <c r="BH659" s="203">
        <f t="shared" si="197"/>
        <v>0</v>
      </c>
      <c r="BI659" s="203">
        <f t="shared" si="198"/>
        <v>0</v>
      </c>
      <c r="BJ659" s="17" t="s">
        <v>84</v>
      </c>
      <c r="BK659" s="203">
        <f t="shared" si="199"/>
        <v>0</v>
      </c>
      <c r="BL659" s="17" t="s">
        <v>218</v>
      </c>
      <c r="BM659" s="202" t="s">
        <v>2275</v>
      </c>
    </row>
    <row r="660" spans="1:65" s="2" customFormat="1" ht="24" customHeight="1">
      <c r="A660" s="35"/>
      <c r="B660" s="36"/>
      <c r="C660" s="208" t="s">
        <v>2276</v>
      </c>
      <c r="D660" s="208" t="s">
        <v>214</v>
      </c>
      <c r="E660" s="209" t="s">
        <v>2277</v>
      </c>
      <c r="F660" s="210" t="s">
        <v>2278</v>
      </c>
      <c r="G660" s="211" t="s">
        <v>146</v>
      </c>
      <c r="H660" s="212">
        <v>2</v>
      </c>
      <c r="I660" s="213"/>
      <c r="J660" s="214">
        <f t="shared" si="190"/>
        <v>0</v>
      </c>
      <c r="K660" s="210" t="s">
        <v>147</v>
      </c>
      <c r="L660" s="215"/>
      <c r="M660" s="216" t="s">
        <v>32</v>
      </c>
      <c r="N660" s="217" t="s">
        <v>48</v>
      </c>
      <c r="O660" s="65"/>
      <c r="P660" s="200">
        <f t="shared" si="191"/>
        <v>0</v>
      </c>
      <c r="Q660" s="200">
        <v>0</v>
      </c>
      <c r="R660" s="200">
        <f t="shared" si="192"/>
        <v>0</v>
      </c>
      <c r="S660" s="200">
        <v>0</v>
      </c>
      <c r="T660" s="201">
        <f t="shared" si="193"/>
        <v>0</v>
      </c>
      <c r="U660" s="35"/>
      <c r="V660" s="35"/>
      <c r="W660" s="35"/>
      <c r="X660" s="35"/>
      <c r="Y660" s="35"/>
      <c r="Z660" s="35"/>
      <c r="AA660" s="35"/>
      <c r="AB660" s="35"/>
      <c r="AC660" s="35"/>
      <c r="AD660" s="35"/>
      <c r="AE660" s="35"/>
      <c r="AR660" s="202" t="s">
        <v>217</v>
      </c>
      <c r="AT660" s="202" t="s">
        <v>214</v>
      </c>
      <c r="AU660" s="202" t="s">
        <v>84</v>
      </c>
      <c r="AY660" s="17" t="s">
        <v>142</v>
      </c>
      <c r="BE660" s="203">
        <f t="shared" si="194"/>
        <v>0</v>
      </c>
      <c r="BF660" s="203">
        <f t="shared" si="195"/>
        <v>0</v>
      </c>
      <c r="BG660" s="203">
        <f t="shared" si="196"/>
        <v>0</v>
      </c>
      <c r="BH660" s="203">
        <f t="shared" si="197"/>
        <v>0</v>
      </c>
      <c r="BI660" s="203">
        <f t="shared" si="198"/>
        <v>0</v>
      </c>
      <c r="BJ660" s="17" t="s">
        <v>84</v>
      </c>
      <c r="BK660" s="203">
        <f t="shared" si="199"/>
        <v>0</v>
      </c>
      <c r="BL660" s="17" t="s">
        <v>218</v>
      </c>
      <c r="BM660" s="202" t="s">
        <v>2279</v>
      </c>
    </row>
    <row r="661" spans="1:65" s="2" customFormat="1" ht="24" customHeight="1">
      <c r="A661" s="35"/>
      <c r="B661" s="36"/>
      <c r="C661" s="208" t="s">
        <v>2280</v>
      </c>
      <c r="D661" s="208" t="s">
        <v>214</v>
      </c>
      <c r="E661" s="209" t="s">
        <v>2281</v>
      </c>
      <c r="F661" s="210" t="s">
        <v>2282</v>
      </c>
      <c r="G661" s="211" t="s">
        <v>146</v>
      </c>
      <c r="H661" s="212">
        <v>10</v>
      </c>
      <c r="I661" s="213"/>
      <c r="J661" s="214">
        <f t="shared" si="190"/>
        <v>0</v>
      </c>
      <c r="K661" s="210" t="s">
        <v>147</v>
      </c>
      <c r="L661" s="215"/>
      <c r="M661" s="216" t="s">
        <v>32</v>
      </c>
      <c r="N661" s="217" t="s">
        <v>48</v>
      </c>
      <c r="O661" s="65"/>
      <c r="P661" s="200">
        <f t="shared" si="191"/>
        <v>0</v>
      </c>
      <c r="Q661" s="200">
        <v>0</v>
      </c>
      <c r="R661" s="200">
        <f t="shared" si="192"/>
        <v>0</v>
      </c>
      <c r="S661" s="200">
        <v>0</v>
      </c>
      <c r="T661" s="201">
        <f t="shared" si="193"/>
        <v>0</v>
      </c>
      <c r="U661" s="35"/>
      <c r="V661" s="35"/>
      <c r="W661" s="35"/>
      <c r="X661" s="35"/>
      <c r="Y661" s="35"/>
      <c r="Z661" s="35"/>
      <c r="AA661" s="35"/>
      <c r="AB661" s="35"/>
      <c r="AC661" s="35"/>
      <c r="AD661" s="35"/>
      <c r="AE661" s="35"/>
      <c r="AR661" s="202" t="s">
        <v>217</v>
      </c>
      <c r="AT661" s="202" t="s">
        <v>214</v>
      </c>
      <c r="AU661" s="202" t="s">
        <v>84</v>
      </c>
      <c r="AY661" s="17" t="s">
        <v>142</v>
      </c>
      <c r="BE661" s="203">
        <f t="shared" si="194"/>
        <v>0</v>
      </c>
      <c r="BF661" s="203">
        <f t="shared" si="195"/>
        <v>0</v>
      </c>
      <c r="BG661" s="203">
        <f t="shared" si="196"/>
        <v>0</v>
      </c>
      <c r="BH661" s="203">
        <f t="shared" si="197"/>
        <v>0</v>
      </c>
      <c r="BI661" s="203">
        <f t="shared" si="198"/>
        <v>0</v>
      </c>
      <c r="BJ661" s="17" t="s">
        <v>84</v>
      </c>
      <c r="BK661" s="203">
        <f t="shared" si="199"/>
        <v>0</v>
      </c>
      <c r="BL661" s="17" t="s">
        <v>218</v>
      </c>
      <c r="BM661" s="202" t="s">
        <v>2283</v>
      </c>
    </row>
    <row r="662" spans="1:65" s="2" customFormat="1" ht="24" customHeight="1">
      <c r="A662" s="35"/>
      <c r="B662" s="36"/>
      <c r="C662" s="208" t="s">
        <v>2284</v>
      </c>
      <c r="D662" s="208" t="s">
        <v>214</v>
      </c>
      <c r="E662" s="209" t="s">
        <v>2285</v>
      </c>
      <c r="F662" s="210" t="s">
        <v>2286</v>
      </c>
      <c r="G662" s="211" t="s">
        <v>146</v>
      </c>
      <c r="H662" s="212">
        <v>10</v>
      </c>
      <c r="I662" s="213"/>
      <c r="J662" s="214">
        <f t="shared" si="190"/>
        <v>0</v>
      </c>
      <c r="K662" s="210" t="s">
        <v>147</v>
      </c>
      <c r="L662" s="215"/>
      <c r="M662" s="216" t="s">
        <v>32</v>
      </c>
      <c r="N662" s="217" t="s">
        <v>48</v>
      </c>
      <c r="O662" s="65"/>
      <c r="P662" s="200">
        <f t="shared" si="191"/>
        <v>0</v>
      </c>
      <c r="Q662" s="200">
        <v>0</v>
      </c>
      <c r="R662" s="200">
        <f t="shared" si="192"/>
        <v>0</v>
      </c>
      <c r="S662" s="200">
        <v>0</v>
      </c>
      <c r="T662" s="201">
        <f t="shared" si="193"/>
        <v>0</v>
      </c>
      <c r="U662" s="35"/>
      <c r="V662" s="35"/>
      <c r="W662" s="35"/>
      <c r="X662" s="35"/>
      <c r="Y662" s="35"/>
      <c r="Z662" s="35"/>
      <c r="AA662" s="35"/>
      <c r="AB662" s="35"/>
      <c r="AC662" s="35"/>
      <c r="AD662" s="35"/>
      <c r="AE662" s="35"/>
      <c r="AR662" s="202" t="s">
        <v>217</v>
      </c>
      <c r="AT662" s="202" t="s">
        <v>214</v>
      </c>
      <c r="AU662" s="202" t="s">
        <v>84</v>
      </c>
      <c r="AY662" s="17" t="s">
        <v>142</v>
      </c>
      <c r="BE662" s="203">
        <f t="shared" si="194"/>
        <v>0</v>
      </c>
      <c r="BF662" s="203">
        <f t="shared" si="195"/>
        <v>0</v>
      </c>
      <c r="BG662" s="203">
        <f t="shared" si="196"/>
        <v>0</v>
      </c>
      <c r="BH662" s="203">
        <f t="shared" si="197"/>
        <v>0</v>
      </c>
      <c r="BI662" s="203">
        <f t="shared" si="198"/>
        <v>0</v>
      </c>
      <c r="BJ662" s="17" t="s">
        <v>84</v>
      </c>
      <c r="BK662" s="203">
        <f t="shared" si="199"/>
        <v>0</v>
      </c>
      <c r="BL662" s="17" t="s">
        <v>218</v>
      </c>
      <c r="BM662" s="202" t="s">
        <v>2287</v>
      </c>
    </row>
    <row r="663" spans="1:65" s="2" customFormat="1" ht="24" customHeight="1">
      <c r="A663" s="35"/>
      <c r="B663" s="36"/>
      <c r="C663" s="208" t="s">
        <v>2288</v>
      </c>
      <c r="D663" s="208" t="s">
        <v>214</v>
      </c>
      <c r="E663" s="209" t="s">
        <v>2289</v>
      </c>
      <c r="F663" s="210" t="s">
        <v>2290</v>
      </c>
      <c r="G663" s="211" t="s">
        <v>146</v>
      </c>
      <c r="H663" s="212">
        <v>2</v>
      </c>
      <c r="I663" s="213"/>
      <c r="J663" s="214">
        <f t="shared" si="190"/>
        <v>0</v>
      </c>
      <c r="K663" s="210" t="s">
        <v>147</v>
      </c>
      <c r="L663" s="215"/>
      <c r="M663" s="216" t="s">
        <v>32</v>
      </c>
      <c r="N663" s="217" t="s">
        <v>48</v>
      </c>
      <c r="O663" s="65"/>
      <c r="P663" s="200">
        <f t="shared" si="191"/>
        <v>0</v>
      </c>
      <c r="Q663" s="200">
        <v>0</v>
      </c>
      <c r="R663" s="200">
        <f t="shared" si="192"/>
        <v>0</v>
      </c>
      <c r="S663" s="200">
        <v>0</v>
      </c>
      <c r="T663" s="201">
        <f t="shared" si="193"/>
        <v>0</v>
      </c>
      <c r="U663" s="35"/>
      <c r="V663" s="35"/>
      <c r="W663" s="35"/>
      <c r="X663" s="35"/>
      <c r="Y663" s="35"/>
      <c r="Z663" s="35"/>
      <c r="AA663" s="35"/>
      <c r="AB663" s="35"/>
      <c r="AC663" s="35"/>
      <c r="AD663" s="35"/>
      <c r="AE663" s="35"/>
      <c r="AR663" s="202" t="s">
        <v>217</v>
      </c>
      <c r="AT663" s="202" t="s">
        <v>214</v>
      </c>
      <c r="AU663" s="202" t="s">
        <v>84</v>
      </c>
      <c r="AY663" s="17" t="s">
        <v>142</v>
      </c>
      <c r="BE663" s="203">
        <f t="shared" si="194"/>
        <v>0</v>
      </c>
      <c r="BF663" s="203">
        <f t="shared" si="195"/>
        <v>0</v>
      </c>
      <c r="BG663" s="203">
        <f t="shared" si="196"/>
        <v>0</v>
      </c>
      <c r="BH663" s="203">
        <f t="shared" si="197"/>
        <v>0</v>
      </c>
      <c r="BI663" s="203">
        <f t="shared" si="198"/>
        <v>0</v>
      </c>
      <c r="BJ663" s="17" t="s">
        <v>84</v>
      </c>
      <c r="BK663" s="203">
        <f t="shared" si="199"/>
        <v>0</v>
      </c>
      <c r="BL663" s="17" t="s">
        <v>218</v>
      </c>
      <c r="BM663" s="202" t="s">
        <v>2291</v>
      </c>
    </row>
    <row r="664" spans="1:65" s="2" customFormat="1" ht="24" customHeight="1">
      <c r="A664" s="35"/>
      <c r="B664" s="36"/>
      <c r="C664" s="208" t="s">
        <v>2292</v>
      </c>
      <c r="D664" s="208" t="s">
        <v>214</v>
      </c>
      <c r="E664" s="209" t="s">
        <v>2293</v>
      </c>
      <c r="F664" s="210" t="s">
        <v>2294</v>
      </c>
      <c r="G664" s="211" t="s">
        <v>146</v>
      </c>
      <c r="H664" s="212">
        <v>8</v>
      </c>
      <c r="I664" s="213"/>
      <c r="J664" s="214">
        <f t="shared" si="190"/>
        <v>0</v>
      </c>
      <c r="K664" s="210" t="s">
        <v>147</v>
      </c>
      <c r="L664" s="215"/>
      <c r="M664" s="216" t="s">
        <v>32</v>
      </c>
      <c r="N664" s="217" t="s">
        <v>48</v>
      </c>
      <c r="O664" s="65"/>
      <c r="P664" s="200">
        <f t="shared" si="191"/>
        <v>0</v>
      </c>
      <c r="Q664" s="200">
        <v>0</v>
      </c>
      <c r="R664" s="200">
        <f t="shared" si="192"/>
        <v>0</v>
      </c>
      <c r="S664" s="200">
        <v>0</v>
      </c>
      <c r="T664" s="201">
        <f t="shared" si="193"/>
        <v>0</v>
      </c>
      <c r="U664" s="35"/>
      <c r="V664" s="35"/>
      <c r="W664" s="35"/>
      <c r="X664" s="35"/>
      <c r="Y664" s="35"/>
      <c r="Z664" s="35"/>
      <c r="AA664" s="35"/>
      <c r="AB664" s="35"/>
      <c r="AC664" s="35"/>
      <c r="AD664" s="35"/>
      <c r="AE664" s="35"/>
      <c r="AR664" s="202" t="s">
        <v>217</v>
      </c>
      <c r="AT664" s="202" t="s">
        <v>214</v>
      </c>
      <c r="AU664" s="202" t="s">
        <v>84</v>
      </c>
      <c r="AY664" s="17" t="s">
        <v>142</v>
      </c>
      <c r="BE664" s="203">
        <f t="shared" si="194"/>
        <v>0</v>
      </c>
      <c r="BF664" s="203">
        <f t="shared" si="195"/>
        <v>0</v>
      </c>
      <c r="BG664" s="203">
        <f t="shared" si="196"/>
        <v>0</v>
      </c>
      <c r="BH664" s="203">
        <f t="shared" si="197"/>
        <v>0</v>
      </c>
      <c r="BI664" s="203">
        <f t="shared" si="198"/>
        <v>0</v>
      </c>
      <c r="BJ664" s="17" t="s">
        <v>84</v>
      </c>
      <c r="BK664" s="203">
        <f t="shared" si="199"/>
        <v>0</v>
      </c>
      <c r="BL664" s="17" t="s">
        <v>218</v>
      </c>
      <c r="BM664" s="202" t="s">
        <v>2295</v>
      </c>
    </row>
    <row r="665" spans="1:65" s="2" customFormat="1" ht="24" customHeight="1">
      <c r="A665" s="35"/>
      <c r="B665" s="36"/>
      <c r="C665" s="208" t="s">
        <v>2296</v>
      </c>
      <c r="D665" s="208" t="s">
        <v>214</v>
      </c>
      <c r="E665" s="209" t="s">
        <v>2297</v>
      </c>
      <c r="F665" s="210" t="s">
        <v>2298</v>
      </c>
      <c r="G665" s="211" t="s">
        <v>146</v>
      </c>
      <c r="H665" s="212">
        <v>17</v>
      </c>
      <c r="I665" s="213"/>
      <c r="J665" s="214">
        <f t="shared" si="190"/>
        <v>0</v>
      </c>
      <c r="K665" s="210" t="s">
        <v>147</v>
      </c>
      <c r="L665" s="215"/>
      <c r="M665" s="216" t="s">
        <v>32</v>
      </c>
      <c r="N665" s="217" t="s">
        <v>48</v>
      </c>
      <c r="O665" s="65"/>
      <c r="P665" s="200">
        <f t="shared" si="191"/>
        <v>0</v>
      </c>
      <c r="Q665" s="200">
        <v>0</v>
      </c>
      <c r="R665" s="200">
        <f t="shared" si="192"/>
        <v>0</v>
      </c>
      <c r="S665" s="200">
        <v>0</v>
      </c>
      <c r="T665" s="201">
        <f t="shared" si="193"/>
        <v>0</v>
      </c>
      <c r="U665" s="35"/>
      <c r="V665" s="35"/>
      <c r="W665" s="35"/>
      <c r="X665" s="35"/>
      <c r="Y665" s="35"/>
      <c r="Z665" s="35"/>
      <c r="AA665" s="35"/>
      <c r="AB665" s="35"/>
      <c r="AC665" s="35"/>
      <c r="AD665" s="35"/>
      <c r="AE665" s="35"/>
      <c r="AR665" s="202" t="s">
        <v>217</v>
      </c>
      <c r="AT665" s="202" t="s">
        <v>214</v>
      </c>
      <c r="AU665" s="202" t="s">
        <v>84</v>
      </c>
      <c r="AY665" s="17" t="s">
        <v>142</v>
      </c>
      <c r="BE665" s="203">
        <f t="shared" si="194"/>
        <v>0</v>
      </c>
      <c r="BF665" s="203">
        <f t="shared" si="195"/>
        <v>0</v>
      </c>
      <c r="BG665" s="203">
        <f t="shared" si="196"/>
        <v>0</v>
      </c>
      <c r="BH665" s="203">
        <f t="shared" si="197"/>
        <v>0</v>
      </c>
      <c r="BI665" s="203">
        <f t="shared" si="198"/>
        <v>0</v>
      </c>
      <c r="BJ665" s="17" t="s">
        <v>84</v>
      </c>
      <c r="BK665" s="203">
        <f t="shared" si="199"/>
        <v>0</v>
      </c>
      <c r="BL665" s="17" t="s">
        <v>218</v>
      </c>
      <c r="BM665" s="202" t="s">
        <v>2299</v>
      </c>
    </row>
    <row r="666" spans="1:65" s="2" customFormat="1" ht="24" customHeight="1">
      <c r="A666" s="35"/>
      <c r="B666" s="36"/>
      <c r="C666" s="208" t="s">
        <v>2300</v>
      </c>
      <c r="D666" s="208" t="s">
        <v>214</v>
      </c>
      <c r="E666" s="209" t="s">
        <v>2301</v>
      </c>
      <c r="F666" s="210" t="s">
        <v>2302</v>
      </c>
      <c r="G666" s="211" t="s">
        <v>146</v>
      </c>
      <c r="H666" s="212">
        <v>13</v>
      </c>
      <c r="I666" s="213"/>
      <c r="J666" s="214">
        <f t="shared" si="190"/>
        <v>0</v>
      </c>
      <c r="K666" s="210" t="s">
        <v>147</v>
      </c>
      <c r="L666" s="215"/>
      <c r="M666" s="216" t="s">
        <v>32</v>
      </c>
      <c r="N666" s="217" t="s">
        <v>48</v>
      </c>
      <c r="O666" s="65"/>
      <c r="P666" s="200">
        <f t="shared" si="191"/>
        <v>0</v>
      </c>
      <c r="Q666" s="200">
        <v>0</v>
      </c>
      <c r="R666" s="200">
        <f t="shared" si="192"/>
        <v>0</v>
      </c>
      <c r="S666" s="200">
        <v>0</v>
      </c>
      <c r="T666" s="201">
        <f t="shared" si="193"/>
        <v>0</v>
      </c>
      <c r="U666" s="35"/>
      <c r="V666" s="35"/>
      <c r="W666" s="35"/>
      <c r="X666" s="35"/>
      <c r="Y666" s="35"/>
      <c r="Z666" s="35"/>
      <c r="AA666" s="35"/>
      <c r="AB666" s="35"/>
      <c r="AC666" s="35"/>
      <c r="AD666" s="35"/>
      <c r="AE666" s="35"/>
      <c r="AR666" s="202" t="s">
        <v>217</v>
      </c>
      <c r="AT666" s="202" t="s">
        <v>214</v>
      </c>
      <c r="AU666" s="202" t="s">
        <v>84</v>
      </c>
      <c r="AY666" s="17" t="s">
        <v>142</v>
      </c>
      <c r="BE666" s="203">
        <f t="shared" si="194"/>
        <v>0</v>
      </c>
      <c r="BF666" s="203">
        <f t="shared" si="195"/>
        <v>0</v>
      </c>
      <c r="BG666" s="203">
        <f t="shared" si="196"/>
        <v>0</v>
      </c>
      <c r="BH666" s="203">
        <f t="shared" si="197"/>
        <v>0</v>
      </c>
      <c r="BI666" s="203">
        <f t="shared" si="198"/>
        <v>0</v>
      </c>
      <c r="BJ666" s="17" t="s">
        <v>84</v>
      </c>
      <c r="BK666" s="203">
        <f t="shared" si="199"/>
        <v>0</v>
      </c>
      <c r="BL666" s="17" t="s">
        <v>218</v>
      </c>
      <c r="BM666" s="202" t="s">
        <v>2303</v>
      </c>
    </row>
    <row r="667" spans="1:65" s="2" customFormat="1" ht="24" customHeight="1">
      <c r="A667" s="35"/>
      <c r="B667" s="36"/>
      <c r="C667" s="208" t="s">
        <v>2304</v>
      </c>
      <c r="D667" s="208" t="s">
        <v>214</v>
      </c>
      <c r="E667" s="209" t="s">
        <v>2305</v>
      </c>
      <c r="F667" s="210" t="s">
        <v>2306</v>
      </c>
      <c r="G667" s="211" t="s">
        <v>146</v>
      </c>
      <c r="H667" s="212">
        <v>2</v>
      </c>
      <c r="I667" s="213"/>
      <c r="J667" s="214">
        <f t="shared" si="190"/>
        <v>0</v>
      </c>
      <c r="K667" s="210" t="s">
        <v>147</v>
      </c>
      <c r="L667" s="215"/>
      <c r="M667" s="216" t="s">
        <v>32</v>
      </c>
      <c r="N667" s="217" t="s">
        <v>48</v>
      </c>
      <c r="O667" s="65"/>
      <c r="P667" s="200">
        <f t="shared" si="191"/>
        <v>0</v>
      </c>
      <c r="Q667" s="200">
        <v>0</v>
      </c>
      <c r="R667" s="200">
        <f t="shared" si="192"/>
        <v>0</v>
      </c>
      <c r="S667" s="200">
        <v>0</v>
      </c>
      <c r="T667" s="201">
        <f t="shared" si="193"/>
        <v>0</v>
      </c>
      <c r="U667" s="35"/>
      <c r="V667" s="35"/>
      <c r="W667" s="35"/>
      <c r="X667" s="35"/>
      <c r="Y667" s="35"/>
      <c r="Z667" s="35"/>
      <c r="AA667" s="35"/>
      <c r="AB667" s="35"/>
      <c r="AC667" s="35"/>
      <c r="AD667" s="35"/>
      <c r="AE667" s="35"/>
      <c r="AR667" s="202" t="s">
        <v>217</v>
      </c>
      <c r="AT667" s="202" t="s">
        <v>214</v>
      </c>
      <c r="AU667" s="202" t="s">
        <v>84</v>
      </c>
      <c r="AY667" s="17" t="s">
        <v>142</v>
      </c>
      <c r="BE667" s="203">
        <f t="shared" si="194"/>
        <v>0</v>
      </c>
      <c r="BF667" s="203">
        <f t="shared" si="195"/>
        <v>0</v>
      </c>
      <c r="BG667" s="203">
        <f t="shared" si="196"/>
        <v>0</v>
      </c>
      <c r="BH667" s="203">
        <f t="shared" si="197"/>
        <v>0</v>
      </c>
      <c r="BI667" s="203">
        <f t="shared" si="198"/>
        <v>0</v>
      </c>
      <c r="BJ667" s="17" t="s">
        <v>84</v>
      </c>
      <c r="BK667" s="203">
        <f t="shared" si="199"/>
        <v>0</v>
      </c>
      <c r="BL667" s="17" t="s">
        <v>218</v>
      </c>
      <c r="BM667" s="202" t="s">
        <v>2307</v>
      </c>
    </row>
    <row r="668" spans="1:65" s="2" customFormat="1" ht="24" customHeight="1">
      <c r="A668" s="35"/>
      <c r="B668" s="36"/>
      <c r="C668" s="208" t="s">
        <v>2308</v>
      </c>
      <c r="D668" s="208" t="s">
        <v>214</v>
      </c>
      <c r="E668" s="209" t="s">
        <v>2309</v>
      </c>
      <c r="F668" s="210" t="s">
        <v>2310</v>
      </c>
      <c r="G668" s="211" t="s">
        <v>146</v>
      </c>
      <c r="H668" s="212">
        <v>6</v>
      </c>
      <c r="I668" s="213"/>
      <c r="J668" s="214">
        <f t="shared" si="190"/>
        <v>0</v>
      </c>
      <c r="K668" s="210" t="s">
        <v>147</v>
      </c>
      <c r="L668" s="215"/>
      <c r="M668" s="216" t="s">
        <v>32</v>
      </c>
      <c r="N668" s="217" t="s">
        <v>48</v>
      </c>
      <c r="O668" s="65"/>
      <c r="P668" s="200">
        <f t="shared" si="191"/>
        <v>0</v>
      </c>
      <c r="Q668" s="200">
        <v>0</v>
      </c>
      <c r="R668" s="200">
        <f t="shared" si="192"/>
        <v>0</v>
      </c>
      <c r="S668" s="200">
        <v>0</v>
      </c>
      <c r="T668" s="201">
        <f t="shared" si="193"/>
        <v>0</v>
      </c>
      <c r="U668" s="35"/>
      <c r="V668" s="35"/>
      <c r="W668" s="35"/>
      <c r="X668" s="35"/>
      <c r="Y668" s="35"/>
      <c r="Z668" s="35"/>
      <c r="AA668" s="35"/>
      <c r="AB668" s="35"/>
      <c r="AC668" s="35"/>
      <c r="AD668" s="35"/>
      <c r="AE668" s="35"/>
      <c r="AR668" s="202" t="s">
        <v>217</v>
      </c>
      <c r="AT668" s="202" t="s">
        <v>214</v>
      </c>
      <c r="AU668" s="202" t="s">
        <v>84</v>
      </c>
      <c r="AY668" s="17" t="s">
        <v>142</v>
      </c>
      <c r="BE668" s="203">
        <f t="shared" si="194"/>
        <v>0</v>
      </c>
      <c r="BF668" s="203">
        <f t="shared" si="195"/>
        <v>0</v>
      </c>
      <c r="BG668" s="203">
        <f t="shared" si="196"/>
        <v>0</v>
      </c>
      <c r="BH668" s="203">
        <f t="shared" si="197"/>
        <v>0</v>
      </c>
      <c r="BI668" s="203">
        <f t="shared" si="198"/>
        <v>0</v>
      </c>
      <c r="BJ668" s="17" t="s">
        <v>84</v>
      </c>
      <c r="BK668" s="203">
        <f t="shared" si="199"/>
        <v>0</v>
      </c>
      <c r="BL668" s="17" t="s">
        <v>218</v>
      </c>
      <c r="BM668" s="202" t="s">
        <v>2311</v>
      </c>
    </row>
    <row r="669" spans="1:65" s="2" customFormat="1" ht="24" customHeight="1">
      <c r="A669" s="35"/>
      <c r="B669" s="36"/>
      <c r="C669" s="208" t="s">
        <v>2312</v>
      </c>
      <c r="D669" s="208" t="s">
        <v>214</v>
      </c>
      <c r="E669" s="209" t="s">
        <v>2313</v>
      </c>
      <c r="F669" s="210" t="s">
        <v>2314</v>
      </c>
      <c r="G669" s="211" t="s">
        <v>146</v>
      </c>
      <c r="H669" s="212">
        <v>11</v>
      </c>
      <c r="I669" s="213"/>
      <c r="J669" s="214">
        <f t="shared" si="190"/>
        <v>0</v>
      </c>
      <c r="K669" s="210" t="s">
        <v>147</v>
      </c>
      <c r="L669" s="215"/>
      <c r="M669" s="216" t="s">
        <v>32</v>
      </c>
      <c r="N669" s="217" t="s">
        <v>48</v>
      </c>
      <c r="O669" s="65"/>
      <c r="P669" s="200">
        <f t="shared" si="191"/>
        <v>0</v>
      </c>
      <c r="Q669" s="200">
        <v>0</v>
      </c>
      <c r="R669" s="200">
        <f t="shared" si="192"/>
        <v>0</v>
      </c>
      <c r="S669" s="200">
        <v>0</v>
      </c>
      <c r="T669" s="201">
        <f t="shared" si="193"/>
        <v>0</v>
      </c>
      <c r="U669" s="35"/>
      <c r="V669" s="35"/>
      <c r="W669" s="35"/>
      <c r="X669" s="35"/>
      <c r="Y669" s="35"/>
      <c r="Z669" s="35"/>
      <c r="AA669" s="35"/>
      <c r="AB669" s="35"/>
      <c r="AC669" s="35"/>
      <c r="AD669" s="35"/>
      <c r="AE669" s="35"/>
      <c r="AR669" s="202" t="s">
        <v>217</v>
      </c>
      <c r="AT669" s="202" t="s">
        <v>214</v>
      </c>
      <c r="AU669" s="202" t="s">
        <v>84</v>
      </c>
      <c r="AY669" s="17" t="s">
        <v>142</v>
      </c>
      <c r="BE669" s="203">
        <f t="shared" si="194"/>
        <v>0</v>
      </c>
      <c r="BF669" s="203">
        <f t="shared" si="195"/>
        <v>0</v>
      </c>
      <c r="BG669" s="203">
        <f t="shared" si="196"/>
        <v>0</v>
      </c>
      <c r="BH669" s="203">
        <f t="shared" si="197"/>
        <v>0</v>
      </c>
      <c r="BI669" s="203">
        <f t="shared" si="198"/>
        <v>0</v>
      </c>
      <c r="BJ669" s="17" t="s">
        <v>84</v>
      </c>
      <c r="BK669" s="203">
        <f t="shared" si="199"/>
        <v>0</v>
      </c>
      <c r="BL669" s="17" t="s">
        <v>218</v>
      </c>
      <c r="BM669" s="202" t="s">
        <v>2315</v>
      </c>
    </row>
    <row r="670" spans="1:65" s="2" customFormat="1" ht="24" customHeight="1">
      <c r="A670" s="35"/>
      <c r="B670" s="36"/>
      <c r="C670" s="208" t="s">
        <v>2316</v>
      </c>
      <c r="D670" s="208" t="s">
        <v>214</v>
      </c>
      <c r="E670" s="209" t="s">
        <v>2317</v>
      </c>
      <c r="F670" s="210" t="s">
        <v>2318</v>
      </c>
      <c r="G670" s="211" t="s">
        <v>146</v>
      </c>
      <c r="H670" s="212">
        <v>4</v>
      </c>
      <c r="I670" s="213"/>
      <c r="J670" s="214">
        <f t="shared" si="190"/>
        <v>0</v>
      </c>
      <c r="K670" s="210" t="s">
        <v>147</v>
      </c>
      <c r="L670" s="215"/>
      <c r="M670" s="216" t="s">
        <v>32</v>
      </c>
      <c r="N670" s="217" t="s">
        <v>48</v>
      </c>
      <c r="O670" s="65"/>
      <c r="P670" s="200">
        <f t="shared" si="191"/>
        <v>0</v>
      </c>
      <c r="Q670" s="200">
        <v>0</v>
      </c>
      <c r="R670" s="200">
        <f t="shared" si="192"/>
        <v>0</v>
      </c>
      <c r="S670" s="200">
        <v>0</v>
      </c>
      <c r="T670" s="201">
        <f t="shared" si="193"/>
        <v>0</v>
      </c>
      <c r="U670" s="35"/>
      <c r="V670" s="35"/>
      <c r="W670" s="35"/>
      <c r="X670" s="35"/>
      <c r="Y670" s="35"/>
      <c r="Z670" s="35"/>
      <c r="AA670" s="35"/>
      <c r="AB670" s="35"/>
      <c r="AC670" s="35"/>
      <c r="AD670" s="35"/>
      <c r="AE670" s="35"/>
      <c r="AR670" s="202" t="s">
        <v>217</v>
      </c>
      <c r="AT670" s="202" t="s">
        <v>214</v>
      </c>
      <c r="AU670" s="202" t="s">
        <v>84</v>
      </c>
      <c r="AY670" s="17" t="s">
        <v>142</v>
      </c>
      <c r="BE670" s="203">
        <f t="shared" si="194"/>
        <v>0</v>
      </c>
      <c r="BF670" s="203">
        <f t="shared" si="195"/>
        <v>0</v>
      </c>
      <c r="BG670" s="203">
        <f t="shared" si="196"/>
        <v>0</v>
      </c>
      <c r="BH670" s="203">
        <f t="shared" si="197"/>
        <v>0</v>
      </c>
      <c r="BI670" s="203">
        <f t="shared" si="198"/>
        <v>0</v>
      </c>
      <c r="BJ670" s="17" t="s">
        <v>84</v>
      </c>
      <c r="BK670" s="203">
        <f t="shared" si="199"/>
        <v>0</v>
      </c>
      <c r="BL670" s="17" t="s">
        <v>218</v>
      </c>
      <c r="BM670" s="202" t="s">
        <v>2319</v>
      </c>
    </row>
    <row r="671" spans="1:65" s="2" customFormat="1" ht="24" customHeight="1">
      <c r="A671" s="35"/>
      <c r="B671" s="36"/>
      <c r="C671" s="208" t="s">
        <v>2320</v>
      </c>
      <c r="D671" s="208" t="s">
        <v>214</v>
      </c>
      <c r="E671" s="209" t="s">
        <v>2321</v>
      </c>
      <c r="F671" s="210" t="s">
        <v>2322</v>
      </c>
      <c r="G671" s="211" t="s">
        <v>146</v>
      </c>
      <c r="H671" s="212">
        <v>4</v>
      </c>
      <c r="I671" s="213"/>
      <c r="J671" s="214">
        <f t="shared" si="190"/>
        <v>0</v>
      </c>
      <c r="K671" s="210" t="s">
        <v>147</v>
      </c>
      <c r="L671" s="215"/>
      <c r="M671" s="216" t="s">
        <v>32</v>
      </c>
      <c r="N671" s="217" t="s">
        <v>48</v>
      </c>
      <c r="O671" s="65"/>
      <c r="P671" s="200">
        <f t="shared" si="191"/>
        <v>0</v>
      </c>
      <c r="Q671" s="200">
        <v>0</v>
      </c>
      <c r="R671" s="200">
        <f t="shared" si="192"/>
        <v>0</v>
      </c>
      <c r="S671" s="200">
        <v>0</v>
      </c>
      <c r="T671" s="201">
        <f t="shared" si="193"/>
        <v>0</v>
      </c>
      <c r="U671" s="35"/>
      <c r="V671" s="35"/>
      <c r="W671" s="35"/>
      <c r="X671" s="35"/>
      <c r="Y671" s="35"/>
      <c r="Z671" s="35"/>
      <c r="AA671" s="35"/>
      <c r="AB671" s="35"/>
      <c r="AC671" s="35"/>
      <c r="AD671" s="35"/>
      <c r="AE671" s="35"/>
      <c r="AR671" s="202" t="s">
        <v>217</v>
      </c>
      <c r="AT671" s="202" t="s">
        <v>214</v>
      </c>
      <c r="AU671" s="202" t="s">
        <v>84</v>
      </c>
      <c r="AY671" s="17" t="s">
        <v>142</v>
      </c>
      <c r="BE671" s="203">
        <f t="shared" si="194"/>
        <v>0</v>
      </c>
      <c r="BF671" s="203">
        <f t="shared" si="195"/>
        <v>0</v>
      </c>
      <c r="BG671" s="203">
        <f t="shared" si="196"/>
        <v>0</v>
      </c>
      <c r="BH671" s="203">
        <f t="shared" si="197"/>
        <v>0</v>
      </c>
      <c r="BI671" s="203">
        <f t="shared" si="198"/>
        <v>0</v>
      </c>
      <c r="BJ671" s="17" t="s">
        <v>84</v>
      </c>
      <c r="BK671" s="203">
        <f t="shared" si="199"/>
        <v>0</v>
      </c>
      <c r="BL671" s="17" t="s">
        <v>218</v>
      </c>
      <c r="BM671" s="202" t="s">
        <v>2323</v>
      </c>
    </row>
    <row r="672" spans="1:65" s="2" customFormat="1" ht="24" customHeight="1">
      <c r="A672" s="35"/>
      <c r="B672" s="36"/>
      <c r="C672" s="191" t="s">
        <v>2324</v>
      </c>
      <c r="D672" s="191" t="s">
        <v>143</v>
      </c>
      <c r="E672" s="192" t="s">
        <v>2325</v>
      </c>
      <c r="F672" s="193" t="s">
        <v>2326</v>
      </c>
      <c r="G672" s="194" t="s">
        <v>146</v>
      </c>
      <c r="H672" s="195">
        <v>70</v>
      </c>
      <c r="I672" s="196"/>
      <c r="J672" s="197">
        <f t="shared" si="190"/>
        <v>0</v>
      </c>
      <c r="K672" s="193" t="s">
        <v>147</v>
      </c>
      <c r="L672" s="40"/>
      <c r="M672" s="198" t="s">
        <v>32</v>
      </c>
      <c r="N672" s="199" t="s">
        <v>48</v>
      </c>
      <c r="O672" s="65"/>
      <c r="P672" s="200">
        <f t="shared" si="191"/>
        <v>0</v>
      </c>
      <c r="Q672" s="200">
        <v>0</v>
      </c>
      <c r="R672" s="200">
        <f t="shared" si="192"/>
        <v>0</v>
      </c>
      <c r="S672" s="200">
        <v>0</v>
      </c>
      <c r="T672" s="201">
        <f t="shared" si="193"/>
        <v>0</v>
      </c>
      <c r="U672" s="35"/>
      <c r="V672" s="35"/>
      <c r="W672" s="35"/>
      <c r="X672" s="35"/>
      <c r="Y672" s="35"/>
      <c r="Z672" s="35"/>
      <c r="AA672" s="35"/>
      <c r="AB672" s="35"/>
      <c r="AC672" s="35"/>
      <c r="AD672" s="35"/>
      <c r="AE672" s="35"/>
      <c r="AR672" s="202" t="s">
        <v>158</v>
      </c>
      <c r="AT672" s="202" t="s">
        <v>143</v>
      </c>
      <c r="AU672" s="202" t="s">
        <v>84</v>
      </c>
      <c r="AY672" s="17" t="s">
        <v>142</v>
      </c>
      <c r="BE672" s="203">
        <f t="shared" si="194"/>
        <v>0</v>
      </c>
      <c r="BF672" s="203">
        <f t="shared" si="195"/>
        <v>0</v>
      </c>
      <c r="BG672" s="203">
        <f t="shared" si="196"/>
        <v>0</v>
      </c>
      <c r="BH672" s="203">
        <f t="shared" si="197"/>
        <v>0</v>
      </c>
      <c r="BI672" s="203">
        <f t="shared" si="198"/>
        <v>0</v>
      </c>
      <c r="BJ672" s="17" t="s">
        <v>84</v>
      </c>
      <c r="BK672" s="203">
        <f t="shared" si="199"/>
        <v>0</v>
      </c>
      <c r="BL672" s="17" t="s">
        <v>158</v>
      </c>
      <c r="BM672" s="202" t="s">
        <v>2327</v>
      </c>
    </row>
    <row r="673" spans="1:65" s="2" customFormat="1" ht="24" customHeight="1">
      <c r="A673" s="35"/>
      <c r="B673" s="36"/>
      <c r="C673" s="191" t="s">
        <v>2328</v>
      </c>
      <c r="D673" s="191" t="s">
        <v>143</v>
      </c>
      <c r="E673" s="192" t="s">
        <v>2329</v>
      </c>
      <c r="F673" s="193" t="s">
        <v>2330</v>
      </c>
      <c r="G673" s="194" t="s">
        <v>146</v>
      </c>
      <c r="H673" s="195">
        <v>7</v>
      </c>
      <c r="I673" s="196"/>
      <c r="J673" s="197">
        <f t="shared" si="190"/>
        <v>0</v>
      </c>
      <c r="K673" s="193" t="s">
        <v>147</v>
      </c>
      <c r="L673" s="40"/>
      <c r="M673" s="198" t="s">
        <v>32</v>
      </c>
      <c r="N673" s="199" t="s">
        <v>48</v>
      </c>
      <c r="O673" s="65"/>
      <c r="P673" s="200">
        <f t="shared" si="191"/>
        <v>0</v>
      </c>
      <c r="Q673" s="200">
        <v>0</v>
      </c>
      <c r="R673" s="200">
        <f t="shared" si="192"/>
        <v>0</v>
      </c>
      <c r="S673" s="200">
        <v>0</v>
      </c>
      <c r="T673" s="201">
        <f t="shared" si="193"/>
        <v>0</v>
      </c>
      <c r="U673" s="35"/>
      <c r="V673" s="35"/>
      <c r="W673" s="35"/>
      <c r="X673" s="35"/>
      <c r="Y673" s="35"/>
      <c r="Z673" s="35"/>
      <c r="AA673" s="35"/>
      <c r="AB673" s="35"/>
      <c r="AC673" s="35"/>
      <c r="AD673" s="35"/>
      <c r="AE673" s="35"/>
      <c r="AR673" s="202" t="s">
        <v>158</v>
      </c>
      <c r="AT673" s="202" t="s">
        <v>143</v>
      </c>
      <c r="AU673" s="202" t="s">
        <v>84</v>
      </c>
      <c r="AY673" s="17" t="s">
        <v>142</v>
      </c>
      <c r="BE673" s="203">
        <f t="shared" si="194"/>
        <v>0</v>
      </c>
      <c r="BF673" s="203">
        <f t="shared" si="195"/>
        <v>0</v>
      </c>
      <c r="BG673" s="203">
        <f t="shared" si="196"/>
        <v>0</v>
      </c>
      <c r="BH673" s="203">
        <f t="shared" si="197"/>
        <v>0</v>
      </c>
      <c r="BI673" s="203">
        <f t="shared" si="198"/>
        <v>0</v>
      </c>
      <c r="BJ673" s="17" t="s">
        <v>84</v>
      </c>
      <c r="BK673" s="203">
        <f t="shared" si="199"/>
        <v>0</v>
      </c>
      <c r="BL673" s="17" t="s">
        <v>158</v>
      </c>
      <c r="BM673" s="202" t="s">
        <v>2331</v>
      </c>
    </row>
    <row r="674" spans="1:65" s="2" customFormat="1" ht="24" customHeight="1">
      <c r="A674" s="35"/>
      <c r="B674" s="36"/>
      <c r="C674" s="208" t="s">
        <v>2332</v>
      </c>
      <c r="D674" s="208" t="s">
        <v>214</v>
      </c>
      <c r="E674" s="209" t="s">
        <v>2333</v>
      </c>
      <c r="F674" s="210" t="s">
        <v>2334</v>
      </c>
      <c r="G674" s="211" t="s">
        <v>146</v>
      </c>
      <c r="H674" s="212">
        <v>5</v>
      </c>
      <c r="I674" s="213"/>
      <c r="J674" s="214">
        <f t="shared" si="190"/>
        <v>0</v>
      </c>
      <c r="K674" s="210" t="s">
        <v>147</v>
      </c>
      <c r="L674" s="215"/>
      <c r="M674" s="216" t="s">
        <v>32</v>
      </c>
      <c r="N674" s="217" t="s">
        <v>48</v>
      </c>
      <c r="O674" s="65"/>
      <c r="P674" s="200">
        <f t="shared" si="191"/>
        <v>0</v>
      </c>
      <c r="Q674" s="200">
        <v>0</v>
      </c>
      <c r="R674" s="200">
        <f t="shared" si="192"/>
        <v>0</v>
      </c>
      <c r="S674" s="200">
        <v>0</v>
      </c>
      <c r="T674" s="201">
        <f t="shared" si="193"/>
        <v>0</v>
      </c>
      <c r="U674" s="35"/>
      <c r="V674" s="35"/>
      <c r="W674" s="35"/>
      <c r="X674" s="35"/>
      <c r="Y674" s="35"/>
      <c r="Z674" s="35"/>
      <c r="AA674" s="35"/>
      <c r="AB674" s="35"/>
      <c r="AC674" s="35"/>
      <c r="AD674" s="35"/>
      <c r="AE674" s="35"/>
      <c r="AR674" s="202" t="s">
        <v>217</v>
      </c>
      <c r="AT674" s="202" t="s">
        <v>214</v>
      </c>
      <c r="AU674" s="202" t="s">
        <v>84</v>
      </c>
      <c r="AY674" s="17" t="s">
        <v>142</v>
      </c>
      <c r="BE674" s="203">
        <f t="shared" si="194"/>
        <v>0</v>
      </c>
      <c r="BF674" s="203">
        <f t="shared" si="195"/>
        <v>0</v>
      </c>
      <c r="BG674" s="203">
        <f t="shared" si="196"/>
        <v>0</v>
      </c>
      <c r="BH674" s="203">
        <f t="shared" si="197"/>
        <v>0</v>
      </c>
      <c r="BI674" s="203">
        <f t="shared" si="198"/>
        <v>0</v>
      </c>
      <c r="BJ674" s="17" t="s">
        <v>84</v>
      </c>
      <c r="BK674" s="203">
        <f t="shared" si="199"/>
        <v>0</v>
      </c>
      <c r="BL674" s="17" t="s">
        <v>218</v>
      </c>
      <c r="BM674" s="202" t="s">
        <v>2335</v>
      </c>
    </row>
    <row r="675" spans="1:65" s="2" customFormat="1" ht="24" customHeight="1">
      <c r="A675" s="35"/>
      <c r="B675" s="36"/>
      <c r="C675" s="208" t="s">
        <v>2336</v>
      </c>
      <c r="D675" s="208" t="s">
        <v>214</v>
      </c>
      <c r="E675" s="209" t="s">
        <v>2337</v>
      </c>
      <c r="F675" s="210" t="s">
        <v>2338</v>
      </c>
      <c r="G675" s="211" t="s">
        <v>146</v>
      </c>
      <c r="H675" s="212">
        <v>1</v>
      </c>
      <c r="I675" s="213"/>
      <c r="J675" s="214">
        <f t="shared" si="190"/>
        <v>0</v>
      </c>
      <c r="K675" s="210" t="s">
        <v>147</v>
      </c>
      <c r="L675" s="215"/>
      <c r="M675" s="216" t="s">
        <v>32</v>
      </c>
      <c r="N675" s="217" t="s">
        <v>48</v>
      </c>
      <c r="O675" s="65"/>
      <c r="P675" s="200">
        <f t="shared" si="191"/>
        <v>0</v>
      </c>
      <c r="Q675" s="200">
        <v>0</v>
      </c>
      <c r="R675" s="200">
        <f t="shared" si="192"/>
        <v>0</v>
      </c>
      <c r="S675" s="200">
        <v>0</v>
      </c>
      <c r="T675" s="201">
        <f t="shared" si="193"/>
        <v>0</v>
      </c>
      <c r="U675" s="35"/>
      <c r="V675" s="35"/>
      <c r="W675" s="35"/>
      <c r="X675" s="35"/>
      <c r="Y675" s="35"/>
      <c r="Z675" s="35"/>
      <c r="AA675" s="35"/>
      <c r="AB675" s="35"/>
      <c r="AC675" s="35"/>
      <c r="AD675" s="35"/>
      <c r="AE675" s="35"/>
      <c r="AR675" s="202" t="s">
        <v>217</v>
      </c>
      <c r="AT675" s="202" t="s">
        <v>214</v>
      </c>
      <c r="AU675" s="202" t="s">
        <v>84</v>
      </c>
      <c r="AY675" s="17" t="s">
        <v>142</v>
      </c>
      <c r="BE675" s="203">
        <f t="shared" si="194"/>
        <v>0</v>
      </c>
      <c r="BF675" s="203">
        <f t="shared" si="195"/>
        <v>0</v>
      </c>
      <c r="BG675" s="203">
        <f t="shared" si="196"/>
        <v>0</v>
      </c>
      <c r="BH675" s="203">
        <f t="shared" si="197"/>
        <v>0</v>
      </c>
      <c r="BI675" s="203">
        <f t="shared" si="198"/>
        <v>0</v>
      </c>
      <c r="BJ675" s="17" t="s">
        <v>84</v>
      </c>
      <c r="BK675" s="203">
        <f t="shared" si="199"/>
        <v>0</v>
      </c>
      <c r="BL675" s="17" t="s">
        <v>218</v>
      </c>
      <c r="BM675" s="202" t="s">
        <v>2339</v>
      </c>
    </row>
    <row r="676" spans="1:65" s="2" customFormat="1" ht="24" customHeight="1">
      <c r="A676" s="35"/>
      <c r="B676" s="36"/>
      <c r="C676" s="191" t="s">
        <v>2340</v>
      </c>
      <c r="D676" s="191" t="s">
        <v>143</v>
      </c>
      <c r="E676" s="192" t="s">
        <v>2341</v>
      </c>
      <c r="F676" s="193" t="s">
        <v>2342</v>
      </c>
      <c r="G676" s="194" t="s">
        <v>146</v>
      </c>
      <c r="H676" s="195">
        <v>9</v>
      </c>
      <c r="I676" s="196"/>
      <c r="J676" s="197">
        <f t="shared" si="190"/>
        <v>0</v>
      </c>
      <c r="K676" s="193" t="s">
        <v>147</v>
      </c>
      <c r="L676" s="40"/>
      <c r="M676" s="198" t="s">
        <v>32</v>
      </c>
      <c r="N676" s="199" t="s">
        <v>48</v>
      </c>
      <c r="O676" s="65"/>
      <c r="P676" s="200">
        <f t="shared" si="191"/>
        <v>0</v>
      </c>
      <c r="Q676" s="200">
        <v>0</v>
      </c>
      <c r="R676" s="200">
        <f t="shared" si="192"/>
        <v>0</v>
      </c>
      <c r="S676" s="200">
        <v>0</v>
      </c>
      <c r="T676" s="201">
        <f t="shared" si="193"/>
        <v>0</v>
      </c>
      <c r="U676" s="35"/>
      <c r="V676" s="35"/>
      <c r="W676" s="35"/>
      <c r="X676" s="35"/>
      <c r="Y676" s="35"/>
      <c r="Z676" s="35"/>
      <c r="AA676" s="35"/>
      <c r="AB676" s="35"/>
      <c r="AC676" s="35"/>
      <c r="AD676" s="35"/>
      <c r="AE676" s="35"/>
      <c r="AR676" s="202" t="s">
        <v>158</v>
      </c>
      <c r="AT676" s="202" t="s">
        <v>143</v>
      </c>
      <c r="AU676" s="202" t="s">
        <v>84</v>
      </c>
      <c r="AY676" s="17" t="s">
        <v>142</v>
      </c>
      <c r="BE676" s="203">
        <f t="shared" si="194"/>
        <v>0</v>
      </c>
      <c r="BF676" s="203">
        <f t="shared" si="195"/>
        <v>0</v>
      </c>
      <c r="BG676" s="203">
        <f t="shared" si="196"/>
        <v>0</v>
      </c>
      <c r="BH676" s="203">
        <f t="shared" si="197"/>
        <v>0</v>
      </c>
      <c r="BI676" s="203">
        <f t="shared" si="198"/>
        <v>0</v>
      </c>
      <c r="BJ676" s="17" t="s">
        <v>84</v>
      </c>
      <c r="BK676" s="203">
        <f t="shared" si="199"/>
        <v>0</v>
      </c>
      <c r="BL676" s="17" t="s">
        <v>158</v>
      </c>
      <c r="BM676" s="202" t="s">
        <v>2343</v>
      </c>
    </row>
    <row r="677" spans="1:65" s="2" customFormat="1" ht="24" customHeight="1">
      <c r="A677" s="35"/>
      <c r="B677" s="36"/>
      <c r="C677" s="191" t="s">
        <v>2344</v>
      </c>
      <c r="D677" s="191" t="s">
        <v>143</v>
      </c>
      <c r="E677" s="192" t="s">
        <v>2345</v>
      </c>
      <c r="F677" s="193" t="s">
        <v>2346</v>
      </c>
      <c r="G677" s="194" t="s">
        <v>146</v>
      </c>
      <c r="H677" s="195">
        <v>2</v>
      </c>
      <c r="I677" s="196"/>
      <c r="J677" s="197">
        <f t="shared" si="190"/>
        <v>0</v>
      </c>
      <c r="K677" s="193" t="s">
        <v>147</v>
      </c>
      <c r="L677" s="40"/>
      <c r="M677" s="198" t="s">
        <v>32</v>
      </c>
      <c r="N677" s="199" t="s">
        <v>48</v>
      </c>
      <c r="O677" s="65"/>
      <c r="P677" s="200">
        <f t="shared" si="191"/>
        <v>0</v>
      </c>
      <c r="Q677" s="200">
        <v>0</v>
      </c>
      <c r="R677" s="200">
        <f t="shared" si="192"/>
        <v>0</v>
      </c>
      <c r="S677" s="200">
        <v>0</v>
      </c>
      <c r="T677" s="201">
        <f t="shared" si="193"/>
        <v>0</v>
      </c>
      <c r="U677" s="35"/>
      <c r="V677" s="35"/>
      <c r="W677" s="35"/>
      <c r="X677" s="35"/>
      <c r="Y677" s="35"/>
      <c r="Z677" s="35"/>
      <c r="AA677" s="35"/>
      <c r="AB677" s="35"/>
      <c r="AC677" s="35"/>
      <c r="AD677" s="35"/>
      <c r="AE677" s="35"/>
      <c r="AR677" s="202" t="s">
        <v>158</v>
      </c>
      <c r="AT677" s="202" t="s">
        <v>143</v>
      </c>
      <c r="AU677" s="202" t="s">
        <v>84</v>
      </c>
      <c r="AY677" s="17" t="s">
        <v>142</v>
      </c>
      <c r="BE677" s="203">
        <f t="shared" si="194"/>
        <v>0</v>
      </c>
      <c r="BF677" s="203">
        <f t="shared" si="195"/>
        <v>0</v>
      </c>
      <c r="BG677" s="203">
        <f t="shared" si="196"/>
        <v>0</v>
      </c>
      <c r="BH677" s="203">
        <f t="shared" si="197"/>
        <v>0</v>
      </c>
      <c r="BI677" s="203">
        <f t="shared" si="198"/>
        <v>0</v>
      </c>
      <c r="BJ677" s="17" t="s">
        <v>84</v>
      </c>
      <c r="BK677" s="203">
        <f t="shared" si="199"/>
        <v>0</v>
      </c>
      <c r="BL677" s="17" t="s">
        <v>158</v>
      </c>
      <c r="BM677" s="202" t="s">
        <v>2347</v>
      </c>
    </row>
    <row r="678" spans="1:65" s="2" customFormat="1" ht="24" customHeight="1">
      <c r="A678" s="35"/>
      <c r="B678" s="36"/>
      <c r="C678" s="191" t="s">
        <v>2348</v>
      </c>
      <c r="D678" s="191" t="s">
        <v>143</v>
      </c>
      <c r="E678" s="192" t="s">
        <v>2349</v>
      </c>
      <c r="F678" s="193" t="s">
        <v>2350</v>
      </c>
      <c r="G678" s="194" t="s">
        <v>146</v>
      </c>
      <c r="H678" s="195">
        <v>3</v>
      </c>
      <c r="I678" s="196"/>
      <c r="J678" s="197">
        <f t="shared" si="190"/>
        <v>0</v>
      </c>
      <c r="K678" s="193" t="s">
        <v>147</v>
      </c>
      <c r="L678" s="40"/>
      <c r="M678" s="198" t="s">
        <v>32</v>
      </c>
      <c r="N678" s="199" t="s">
        <v>48</v>
      </c>
      <c r="O678" s="65"/>
      <c r="P678" s="200">
        <f t="shared" si="191"/>
        <v>0</v>
      </c>
      <c r="Q678" s="200">
        <v>0</v>
      </c>
      <c r="R678" s="200">
        <f t="shared" si="192"/>
        <v>0</v>
      </c>
      <c r="S678" s="200">
        <v>0</v>
      </c>
      <c r="T678" s="201">
        <f t="shared" si="193"/>
        <v>0</v>
      </c>
      <c r="U678" s="35"/>
      <c r="V678" s="35"/>
      <c r="W678" s="35"/>
      <c r="X678" s="35"/>
      <c r="Y678" s="35"/>
      <c r="Z678" s="35"/>
      <c r="AA678" s="35"/>
      <c r="AB678" s="35"/>
      <c r="AC678" s="35"/>
      <c r="AD678" s="35"/>
      <c r="AE678" s="35"/>
      <c r="AR678" s="202" t="s">
        <v>158</v>
      </c>
      <c r="AT678" s="202" t="s">
        <v>143</v>
      </c>
      <c r="AU678" s="202" t="s">
        <v>84</v>
      </c>
      <c r="AY678" s="17" t="s">
        <v>142</v>
      </c>
      <c r="BE678" s="203">
        <f t="shared" si="194"/>
        <v>0</v>
      </c>
      <c r="BF678" s="203">
        <f t="shared" si="195"/>
        <v>0</v>
      </c>
      <c r="BG678" s="203">
        <f t="shared" si="196"/>
        <v>0</v>
      </c>
      <c r="BH678" s="203">
        <f t="shared" si="197"/>
        <v>0</v>
      </c>
      <c r="BI678" s="203">
        <f t="shared" si="198"/>
        <v>0</v>
      </c>
      <c r="BJ678" s="17" t="s">
        <v>84</v>
      </c>
      <c r="BK678" s="203">
        <f t="shared" si="199"/>
        <v>0</v>
      </c>
      <c r="BL678" s="17" t="s">
        <v>158</v>
      </c>
      <c r="BM678" s="202" t="s">
        <v>2351</v>
      </c>
    </row>
    <row r="679" spans="1:65" s="2" customFormat="1" ht="24" customHeight="1">
      <c r="A679" s="35"/>
      <c r="B679" s="36"/>
      <c r="C679" s="191" t="s">
        <v>2352</v>
      </c>
      <c r="D679" s="191" t="s">
        <v>143</v>
      </c>
      <c r="E679" s="192" t="s">
        <v>2353</v>
      </c>
      <c r="F679" s="193" t="s">
        <v>2354</v>
      </c>
      <c r="G679" s="194" t="s">
        <v>146</v>
      </c>
      <c r="H679" s="195">
        <v>6</v>
      </c>
      <c r="I679" s="196"/>
      <c r="J679" s="197">
        <f t="shared" si="190"/>
        <v>0</v>
      </c>
      <c r="K679" s="193" t="s">
        <v>147</v>
      </c>
      <c r="L679" s="40"/>
      <c r="M679" s="198" t="s">
        <v>32</v>
      </c>
      <c r="N679" s="199" t="s">
        <v>48</v>
      </c>
      <c r="O679" s="65"/>
      <c r="P679" s="200">
        <f t="shared" si="191"/>
        <v>0</v>
      </c>
      <c r="Q679" s="200">
        <v>0</v>
      </c>
      <c r="R679" s="200">
        <f t="shared" si="192"/>
        <v>0</v>
      </c>
      <c r="S679" s="200">
        <v>0</v>
      </c>
      <c r="T679" s="201">
        <f t="shared" si="193"/>
        <v>0</v>
      </c>
      <c r="U679" s="35"/>
      <c r="V679" s="35"/>
      <c r="W679" s="35"/>
      <c r="X679" s="35"/>
      <c r="Y679" s="35"/>
      <c r="Z679" s="35"/>
      <c r="AA679" s="35"/>
      <c r="AB679" s="35"/>
      <c r="AC679" s="35"/>
      <c r="AD679" s="35"/>
      <c r="AE679" s="35"/>
      <c r="AR679" s="202" t="s">
        <v>158</v>
      </c>
      <c r="AT679" s="202" t="s">
        <v>143</v>
      </c>
      <c r="AU679" s="202" t="s">
        <v>84</v>
      </c>
      <c r="AY679" s="17" t="s">
        <v>142</v>
      </c>
      <c r="BE679" s="203">
        <f t="shared" si="194"/>
        <v>0</v>
      </c>
      <c r="BF679" s="203">
        <f t="shared" si="195"/>
        <v>0</v>
      </c>
      <c r="BG679" s="203">
        <f t="shared" si="196"/>
        <v>0</v>
      </c>
      <c r="BH679" s="203">
        <f t="shared" si="197"/>
        <v>0</v>
      </c>
      <c r="BI679" s="203">
        <f t="shared" si="198"/>
        <v>0</v>
      </c>
      <c r="BJ679" s="17" t="s">
        <v>84</v>
      </c>
      <c r="BK679" s="203">
        <f t="shared" si="199"/>
        <v>0</v>
      </c>
      <c r="BL679" s="17" t="s">
        <v>158</v>
      </c>
      <c r="BM679" s="202" t="s">
        <v>2355</v>
      </c>
    </row>
    <row r="680" spans="1:65" s="2" customFormat="1" ht="24" customHeight="1">
      <c r="A680" s="35"/>
      <c r="B680" s="36"/>
      <c r="C680" s="191" t="s">
        <v>2356</v>
      </c>
      <c r="D680" s="191" t="s">
        <v>143</v>
      </c>
      <c r="E680" s="192" t="s">
        <v>2357</v>
      </c>
      <c r="F680" s="193" t="s">
        <v>2358</v>
      </c>
      <c r="G680" s="194" t="s">
        <v>146</v>
      </c>
      <c r="H680" s="195">
        <v>1</v>
      </c>
      <c r="I680" s="196"/>
      <c r="J680" s="197">
        <f t="shared" si="190"/>
        <v>0</v>
      </c>
      <c r="K680" s="193" t="s">
        <v>147</v>
      </c>
      <c r="L680" s="40"/>
      <c r="M680" s="198" t="s">
        <v>32</v>
      </c>
      <c r="N680" s="199" t="s">
        <v>48</v>
      </c>
      <c r="O680" s="65"/>
      <c r="P680" s="200">
        <f t="shared" si="191"/>
        <v>0</v>
      </c>
      <c r="Q680" s="200">
        <v>0</v>
      </c>
      <c r="R680" s="200">
        <f t="shared" si="192"/>
        <v>0</v>
      </c>
      <c r="S680" s="200">
        <v>0</v>
      </c>
      <c r="T680" s="201">
        <f t="shared" si="193"/>
        <v>0</v>
      </c>
      <c r="U680" s="35"/>
      <c r="V680" s="35"/>
      <c r="W680" s="35"/>
      <c r="X680" s="35"/>
      <c r="Y680" s="35"/>
      <c r="Z680" s="35"/>
      <c r="AA680" s="35"/>
      <c r="AB680" s="35"/>
      <c r="AC680" s="35"/>
      <c r="AD680" s="35"/>
      <c r="AE680" s="35"/>
      <c r="AR680" s="202" t="s">
        <v>84</v>
      </c>
      <c r="AT680" s="202" t="s">
        <v>143</v>
      </c>
      <c r="AU680" s="202" t="s">
        <v>84</v>
      </c>
      <c r="AY680" s="17" t="s">
        <v>142</v>
      </c>
      <c r="BE680" s="203">
        <f t="shared" si="194"/>
        <v>0</v>
      </c>
      <c r="BF680" s="203">
        <f t="shared" si="195"/>
        <v>0</v>
      </c>
      <c r="BG680" s="203">
        <f t="shared" si="196"/>
        <v>0</v>
      </c>
      <c r="BH680" s="203">
        <f t="shared" si="197"/>
        <v>0</v>
      </c>
      <c r="BI680" s="203">
        <f t="shared" si="198"/>
        <v>0</v>
      </c>
      <c r="BJ680" s="17" t="s">
        <v>84</v>
      </c>
      <c r="BK680" s="203">
        <f t="shared" si="199"/>
        <v>0</v>
      </c>
      <c r="BL680" s="17" t="s">
        <v>84</v>
      </c>
      <c r="BM680" s="202" t="s">
        <v>2359</v>
      </c>
    </row>
    <row r="681" spans="1:65" s="2" customFormat="1" ht="24" customHeight="1">
      <c r="A681" s="35"/>
      <c r="B681" s="36"/>
      <c r="C681" s="191" t="s">
        <v>2360</v>
      </c>
      <c r="D681" s="191" t="s">
        <v>143</v>
      </c>
      <c r="E681" s="192" t="s">
        <v>2361</v>
      </c>
      <c r="F681" s="193" t="s">
        <v>2362</v>
      </c>
      <c r="G681" s="194" t="s">
        <v>146</v>
      </c>
      <c r="H681" s="195">
        <v>2</v>
      </c>
      <c r="I681" s="196"/>
      <c r="J681" s="197">
        <f t="shared" si="190"/>
        <v>0</v>
      </c>
      <c r="K681" s="193" t="s">
        <v>147</v>
      </c>
      <c r="L681" s="40"/>
      <c r="M681" s="198" t="s">
        <v>32</v>
      </c>
      <c r="N681" s="199" t="s">
        <v>48</v>
      </c>
      <c r="O681" s="65"/>
      <c r="P681" s="200">
        <f t="shared" si="191"/>
        <v>0</v>
      </c>
      <c r="Q681" s="200">
        <v>0</v>
      </c>
      <c r="R681" s="200">
        <f t="shared" si="192"/>
        <v>0</v>
      </c>
      <c r="S681" s="200">
        <v>0</v>
      </c>
      <c r="T681" s="201">
        <f t="shared" si="193"/>
        <v>0</v>
      </c>
      <c r="U681" s="35"/>
      <c r="V681" s="35"/>
      <c r="W681" s="35"/>
      <c r="X681" s="35"/>
      <c r="Y681" s="35"/>
      <c r="Z681" s="35"/>
      <c r="AA681" s="35"/>
      <c r="AB681" s="35"/>
      <c r="AC681" s="35"/>
      <c r="AD681" s="35"/>
      <c r="AE681" s="35"/>
      <c r="AR681" s="202" t="s">
        <v>84</v>
      </c>
      <c r="AT681" s="202" t="s">
        <v>143</v>
      </c>
      <c r="AU681" s="202" t="s">
        <v>84</v>
      </c>
      <c r="AY681" s="17" t="s">
        <v>142</v>
      </c>
      <c r="BE681" s="203">
        <f t="shared" si="194"/>
        <v>0</v>
      </c>
      <c r="BF681" s="203">
        <f t="shared" si="195"/>
        <v>0</v>
      </c>
      <c r="BG681" s="203">
        <f t="shared" si="196"/>
        <v>0</v>
      </c>
      <c r="BH681" s="203">
        <f t="shared" si="197"/>
        <v>0</v>
      </c>
      <c r="BI681" s="203">
        <f t="shared" si="198"/>
        <v>0</v>
      </c>
      <c r="BJ681" s="17" t="s">
        <v>84</v>
      </c>
      <c r="BK681" s="203">
        <f t="shared" si="199"/>
        <v>0</v>
      </c>
      <c r="BL681" s="17" t="s">
        <v>84</v>
      </c>
      <c r="BM681" s="202" t="s">
        <v>2363</v>
      </c>
    </row>
    <row r="682" spans="1:65" s="2" customFormat="1" ht="24" customHeight="1">
      <c r="A682" s="35"/>
      <c r="B682" s="36"/>
      <c r="C682" s="191" t="s">
        <v>2364</v>
      </c>
      <c r="D682" s="191" t="s">
        <v>143</v>
      </c>
      <c r="E682" s="192" t="s">
        <v>2365</v>
      </c>
      <c r="F682" s="193" t="s">
        <v>2366</v>
      </c>
      <c r="G682" s="194" t="s">
        <v>146</v>
      </c>
      <c r="H682" s="195">
        <v>1</v>
      </c>
      <c r="I682" s="196"/>
      <c r="J682" s="197">
        <f t="shared" si="190"/>
        <v>0</v>
      </c>
      <c r="K682" s="193" t="s">
        <v>147</v>
      </c>
      <c r="L682" s="40"/>
      <c r="M682" s="198" t="s">
        <v>32</v>
      </c>
      <c r="N682" s="199" t="s">
        <v>48</v>
      </c>
      <c r="O682" s="65"/>
      <c r="P682" s="200">
        <f t="shared" si="191"/>
        <v>0</v>
      </c>
      <c r="Q682" s="200">
        <v>0</v>
      </c>
      <c r="R682" s="200">
        <f t="shared" si="192"/>
        <v>0</v>
      </c>
      <c r="S682" s="200">
        <v>0</v>
      </c>
      <c r="T682" s="201">
        <f t="shared" si="193"/>
        <v>0</v>
      </c>
      <c r="U682" s="35"/>
      <c r="V682" s="35"/>
      <c r="W682" s="35"/>
      <c r="X682" s="35"/>
      <c r="Y682" s="35"/>
      <c r="Z682" s="35"/>
      <c r="AA682" s="35"/>
      <c r="AB682" s="35"/>
      <c r="AC682" s="35"/>
      <c r="AD682" s="35"/>
      <c r="AE682" s="35"/>
      <c r="AR682" s="202" t="s">
        <v>84</v>
      </c>
      <c r="AT682" s="202" t="s">
        <v>143</v>
      </c>
      <c r="AU682" s="202" t="s">
        <v>84</v>
      </c>
      <c r="AY682" s="17" t="s">
        <v>142</v>
      </c>
      <c r="BE682" s="203">
        <f t="shared" si="194"/>
        <v>0</v>
      </c>
      <c r="BF682" s="203">
        <f t="shared" si="195"/>
        <v>0</v>
      </c>
      <c r="BG682" s="203">
        <f t="shared" si="196"/>
        <v>0</v>
      </c>
      <c r="BH682" s="203">
        <f t="shared" si="197"/>
        <v>0</v>
      </c>
      <c r="BI682" s="203">
        <f t="shared" si="198"/>
        <v>0</v>
      </c>
      <c r="BJ682" s="17" t="s">
        <v>84</v>
      </c>
      <c r="BK682" s="203">
        <f t="shared" si="199"/>
        <v>0</v>
      </c>
      <c r="BL682" s="17" t="s">
        <v>84</v>
      </c>
      <c r="BM682" s="202" t="s">
        <v>2367</v>
      </c>
    </row>
    <row r="683" spans="1:65" s="2" customFormat="1" ht="24" customHeight="1">
      <c r="A683" s="35"/>
      <c r="B683" s="36"/>
      <c r="C683" s="191" t="s">
        <v>2368</v>
      </c>
      <c r="D683" s="191" t="s">
        <v>143</v>
      </c>
      <c r="E683" s="192" t="s">
        <v>2369</v>
      </c>
      <c r="F683" s="193" t="s">
        <v>2370</v>
      </c>
      <c r="G683" s="194" t="s">
        <v>146</v>
      </c>
      <c r="H683" s="195">
        <v>6</v>
      </c>
      <c r="I683" s="196"/>
      <c r="J683" s="197">
        <f t="shared" si="190"/>
        <v>0</v>
      </c>
      <c r="K683" s="193" t="s">
        <v>147</v>
      </c>
      <c r="L683" s="40"/>
      <c r="M683" s="198" t="s">
        <v>32</v>
      </c>
      <c r="N683" s="199" t="s">
        <v>48</v>
      </c>
      <c r="O683" s="65"/>
      <c r="P683" s="200">
        <f t="shared" si="191"/>
        <v>0</v>
      </c>
      <c r="Q683" s="200">
        <v>0</v>
      </c>
      <c r="R683" s="200">
        <f t="shared" si="192"/>
        <v>0</v>
      </c>
      <c r="S683" s="200">
        <v>0</v>
      </c>
      <c r="T683" s="201">
        <f t="shared" si="193"/>
        <v>0</v>
      </c>
      <c r="U683" s="35"/>
      <c r="V683" s="35"/>
      <c r="W683" s="35"/>
      <c r="X683" s="35"/>
      <c r="Y683" s="35"/>
      <c r="Z683" s="35"/>
      <c r="AA683" s="35"/>
      <c r="AB683" s="35"/>
      <c r="AC683" s="35"/>
      <c r="AD683" s="35"/>
      <c r="AE683" s="35"/>
      <c r="AR683" s="202" t="s">
        <v>84</v>
      </c>
      <c r="AT683" s="202" t="s">
        <v>143</v>
      </c>
      <c r="AU683" s="202" t="s">
        <v>84</v>
      </c>
      <c r="AY683" s="17" t="s">
        <v>142</v>
      </c>
      <c r="BE683" s="203">
        <f t="shared" si="194"/>
        <v>0</v>
      </c>
      <c r="BF683" s="203">
        <f t="shared" si="195"/>
        <v>0</v>
      </c>
      <c r="BG683" s="203">
        <f t="shared" si="196"/>
        <v>0</v>
      </c>
      <c r="BH683" s="203">
        <f t="shared" si="197"/>
        <v>0</v>
      </c>
      <c r="BI683" s="203">
        <f t="shared" si="198"/>
        <v>0</v>
      </c>
      <c r="BJ683" s="17" t="s">
        <v>84</v>
      </c>
      <c r="BK683" s="203">
        <f t="shared" si="199"/>
        <v>0</v>
      </c>
      <c r="BL683" s="17" t="s">
        <v>84</v>
      </c>
      <c r="BM683" s="202" t="s">
        <v>2371</v>
      </c>
    </row>
    <row r="684" spans="1:65" s="2" customFormat="1" ht="24" customHeight="1">
      <c r="A684" s="35"/>
      <c r="B684" s="36"/>
      <c r="C684" s="191" t="s">
        <v>2372</v>
      </c>
      <c r="D684" s="191" t="s">
        <v>143</v>
      </c>
      <c r="E684" s="192" t="s">
        <v>2373</v>
      </c>
      <c r="F684" s="193" t="s">
        <v>2374</v>
      </c>
      <c r="G684" s="194" t="s">
        <v>146</v>
      </c>
      <c r="H684" s="195">
        <v>2</v>
      </c>
      <c r="I684" s="196"/>
      <c r="J684" s="197">
        <f t="shared" si="190"/>
        <v>0</v>
      </c>
      <c r="K684" s="193" t="s">
        <v>147</v>
      </c>
      <c r="L684" s="40"/>
      <c r="M684" s="198" t="s">
        <v>32</v>
      </c>
      <c r="N684" s="199" t="s">
        <v>48</v>
      </c>
      <c r="O684" s="65"/>
      <c r="P684" s="200">
        <f t="shared" si="191"/>
        <v>0</v>
      </c>
      <c r="Q684" s="200">
        <v>0</v>
      </c>
      <c r="R684" s="200">
        <f t="shared" si="192"/>
        <v>0</v>
      </c>
      <c r="S684" s="200">
        <v>0</v>
      </c>
      <c r="T684" s="201">
        <f t="shared" si="193"/>
        <v>0</v>
      </c>
      <c r="U684" s="35"/>
      <c r="V684" s="35"/>
      <c r="W684" s="35"/>
      <c r="X684" s="35"/>
      <c r="Y684" s="35"/>
      <c r="Z684" s="35"/>
      <c r="AA684" s="35"/>
      <c r="AB684" s="35"/>
      <c r="AC684" s="35"/>
      <c r="AD684" s="35"/>
      <c r="AE684" s="35"/>
      <c r="AR684" s="202" t="s">
        <v>84</v>
      </c>
      <c r="AT684" s="202" t="s">
        <v>143</v>
      </c>
      <c r="AU684" s="202" t="s">
        <v>84</v>
      </c>
      <c r="AY684" s="17" t="s">
        <v>142</v>
      </c>
      <c r="BE684" s="203">
        <f t="shared" si="194"/>
        <v>0</v>
      </c>
      <c r="BF684" s="203">
        <f t="shared" si="195"/>
        <v>0</v>
      </c>
      <c r="BG684" s="203">
        <f t="shared" si="196"/>
        <v>0</v>
      </c>
      <c r="BH684" s="203">
        <f t="shared" si="197"/>
        <v>0</v>
      </c>
      <c r="BI684" s="203">
        <f t="shared" si="198"/>
        <v>0</v>
      </c>
      <c r="BJ684" s="17" t="s">
        <v>84</v>
      </c>
      <c r="BK684" s="203">
        <f t="shared" si="199"/>
        <v>0</v>
      </c>
      <c r="BL684" s="17" t="s">
        <v>84</v>
      </c>
      <c r="BM684" s="202" t="s">
        <v>2375</v>
      </c>
    </row>
    <row r="685" spans="1:65" s="2" customFormat="1" ht="24" customHeight="1">
      <c r="A685" s="35"/>
      <c r="B685" s="36"/>
      <c r="C685" s="191" t="s">
        <v>2376</v>
      </c>
      <c r="D685" s="191" t="s">
        <v>143</v>
      </c>
      <c r="E685" s="192" t="s">
        <v>2377</v>
      </c>
      <c r="F685" s="193" t="s">
        <v>2378</v>
      </c>
      <c r="G685" s="194" t="s">
        <v>146</v>
      </c>
      <c r="H685" s="195">
        <v>181</v>
      </c>
      <c r="I685" s="196"/>
      <c r="J685" s="197">
        <f t="shared" si="190"/>
        <v>0</v>
      </c>
      <c r="K685" s="193" t="s">
        <v>147</v>
      </c>
      <c r="L685" s="40"/>
      <c r="M685" s="198" t="s">
        <v>32</v>
      </c>
      <c r="N685" s="199" t="s">
        <v>48</v>
      </c>
      <c r="O685" s="65"/>
      <c r="P685" s="200">
        <f t="shared" si="191"/>
        <v>0</v>
      </c>
      <c r="Q685" s="200">
        <v>0</v>
      </c>
      <c r="R685" s="200">
        <f t="shared" si="192"/>
        <v>0</v>
      </c>
      <c r="S685" s="200">
        <v>0</v>
      </c>
      <c r="T685" s="201">
        <f t="shared" si="193"/>
        <v>0</v>
      </c>
      <c r="U685" s="35"/>
      <c r="V685" s="35"/>
      <c r="W685" s="35"/>
      <c r="X685" s="35"/>
      <c r="Y685" s="35"/>
      <c r="Z685" s="35"/>
      <c r="AA685" s="35"/>
      <c r="AB685" s="35"/>
      <c r="AC685" s="35"/>
      <c r="AD685" s="35"/>
      <c r="AE685" s="35"/>
      <c r="AR685" s="202" t="s">
        <v>205</v>
      </c>
      <c r="AT685" s="202" t="s">
        <v>143</v>
      </c>
      <c r="AU685" s="202" t="s">
        <v>84</v>
      </c>
      <c r="AY685" s="17" t="s">
        <v>142</v>
      </c>
      <c r="BE685" s="203">
        <f t="shared" si="194"/>
        <v>0</v>
      </c>
      <c r="BF685" s="203">
        <f t="shared" si="195"/>
        <v>0</v>
      </c>
      <c r="BG685" s="203">
        <f t="shared" si="196"/>
        <v>0</v>
      </c>
      <c r="BH685" s="203">
        <f t="shared" si="197"/>
        <v>0</v>
      </c>
      <c r="BI685" s="203">
        <f t="shared" si="198"/>
        <v>0</v>
      </c>
      <c r="BJ685" s="17" t="s">
        <v>84</v>
      </c>
      <c r="BK685" s="203">
        <f t="shared" si="199"/>
        <v>0</v>
      </c>
      <c r="BL685" s="17" t="s">
        <v>205</v>
      </c>
      <c r="BM685" s="202" t="s">
        <v>2379</v>
      </c>
    </row>
    <row r="686" spans="1:65" s="2" customFormat="1" ht="24" customHeight="1">
      <c r="A686" s="35"/>
      <c r="B686" s="36"/>
      <c r="C686" s="208" t="s">
        <v>2380</v>
      </c>
      <c r="D686" s="208" t="s">
        <v>214</v>
      </c>
      <c r="E686" s="209" t="s">
        <v>2381</v>
      </c>
      <c r="F686" s="210" t="s">
        <v>2382</v>
      </c>
      <c r="G686" s="211" t="s">
        <v>146</v>
      </c>
      <c r="H686" s="212">
        <v>2</v>
      </c>
      <c r="I686" s="213"/>
      <c r="J686" s="214">
        <f t="shared" si="190"/>
        <v>0</v>
      </c>
      <c r="K686" s="210" t="s">
        <v>147</v>
      </c>
      <c r="L686" s="215"/>
      <c r="M686" s="216" t="s">
        <v>32</v>
      </c>
      <c r="N686" s="217" t="s">
        <v>48</v>
      </c>
      <c r="O686" s="65"/>
      <c r="P686" s="200">
        <f t="shared" si="191"/>
        <v>0</v>
      </c>
      <c r="Q686" s="200">
        <v>0</v>
      </c>
      <c r="R686" s="200">
        <f t="shared" si="192"/>
        <v>0</v>
      </c>
      <c r="S686" s="200">
        <v>0</v>
      </c>
      <c r="T686" s="201">
        <f t="shared" si="193"/>
        <v>0</v>
      </c>
      <c r="U686" s="35"/>
      <c r="V686" s="35"/>
      <c r="W686" s="35"/>
      <c r="X686" s="35"/>
      <c r="Y686" s="35"/>
      <c r="Z686" s="35"/>
      <c r="AA686" s="35"/>
      <c r="AB686" s="35"/>
      <c r="AC686" s="35"/>
      <c r="AD686" s="35"/>
      <c r="AE686" s="35"/>
      <c r="AR686" s="202" t="s">
        <v>217</v>
      </c>
      <c r="AT686" s="202" t="s">
        <v>214</v>
      </c>
      <c r="AU686" s="202" t="s">
        <v>84</v>
      </c>
      <c r="AY686" s="17" t="s">
        <v>142</v>
      </c>
      <c r="BE686" s="203">
        <f t="shared" si="194"/>
        <v>0</v>
      </c>
      <c r="BF686" s="203">
        <f t="shared" si="195"/>
        <v>0</v>
      </c>
      <c r="BG686" s="203">
        <f t="shared" si="196"/>
        <v>0</v>
      </c>
      <c r="BH686" s="203">
        <f t="shared" si="197"/>
        <v>0</v>
      </c>
      <c r="BI686" s="203">
        <f t="shared" si="198"/>
        <v>0</v>
      </c>
      <c r="BJ686" s="17" t="s">
        <v>84</v>
      </c>
      <c r="BK686" s="203">
        <f t="shared" si="199"/>
        <v>0</v>
      </c>
      <c r="BL686" s="17" t="s">
        <v>218</v>
      </c>
      <c r="BM686" s="202" t="s">
        <v>2383</v>
      </c>
    </row>
    <row r="687" spans="1:65" s="2" customFormat="1" ht="24" customHeight="1">
      <c r="A687" s="35"/>
      <c r="B687" s="36"/>
      <c r="C687" s="208" t="s">
        <v>2384</v>
      </c>
      <c r="D687" s="208" t="s">
        <v>214</v>
      </c>
      <c r="E687" s="209" t="s">
        <v>2385</v>
      </c>
      <c r="F687" s="210" t="s">
        <v>2386</v>
      </c>
      <c r="G687" s="211" t="s">
        <v>146</v>
      </c>
      <c r="H687" s="212">
        <v>144</v>
      </c>
      <c r="I687" s="213"/>
      <c r="J687" s="214">
        <f t="shared" si="190"/>
        <v>0</v>
      </c>
      <c r="K687" s="210" t="s">
        <v>147</v>
      </c>
      <c r="L687" s="215"/>
      <c r="M687" s="216" t="s">
        <v>32</v>
      </c>
      <c r="N687" s="217" t="s">
        <v>48</v>
      </c>
      <c r="O687" s="65"/>
      <c r="P687" s="200">
        <f t="shared" si="191"/>
        <v>0</v>
      </c>
      <c r="Q687" s="200">
        <v>0</v>
      </c>
      <c r="R687" s="200">
        <f t="shared" si="192"/>
        <v>0</v>
      </c>
      <c r="S687" s="200">
        <v>0</v>
      </c>
      <c r="T687" s="201">
        <f t="shared" si="193"/>
        <v>0</v>
      </c>
      <c r="U687" s="35"/>
      <c r="V687" s="35"/>
      <c r="W687" s="35"/>
      <c r="X687" s="35"/>
      <c r="Y687" s="35"/>
      <c r="Z687" s="35"/>
      <c r="AA687" s="35"/>
      <c r="AB687" s="35"/>
      <c r="AC687" s="35"/>
      <c r="AD687" s="35"/>
      <c r="AE687" s="35"/>
      <c r="AR687" s="202" t="s">
        <v>217</v>
      </c>
      <c r="AT687" s="202" t="s">
        <v>214</v>
      </c>
      <c r="AU687" s="202" t="s">
        <v>84</v>
      </c>
      <c r="AY687" s="17" t="s">
        <v>142</v>
      </c>
      <c r="BE687" s="203">
        <f t="shared" si="194"/>
        <v>0</v>
      </c>
      <c r="BF687" s="203">
        <f t="shared" si="195"/>
        <v>0</v>
      </c>
      <c r="BG687" s="203">
        <f t="shared" si="196"/>
        <v>0</v>
      </c>
      <c r="BH687" s="203">
        <f t="shared" si="197"/>
        <v>0</v>
      </c>
      <c r="BI687" s="203">
        <f t="shared" si="198"/>
        <v>0</v>
      </c>
      <c r="BJ687" s="17" t="s">
        <v>84</v>
      </c>
      <c r="BK687" s="203">
        <f t="shared" si="199"/>
        <v>0</v>
      </c>
      <c r="BL687" s="17" t="s">
        <v>218</v>
      </c>
      <c r="BM687" s="202" t="s">
        <v>2387</v>
      </c>
    </row>
    <row r="688" spans="1:65" s="2" customFormat="1" ht="24" customHeight="1">
      <c r="A688" s="35"/>
      <c r="B688" s="36"/>
      <c r="C688" s="191" t="s">
        <v>2388</v>
      </c>
      <c r="D688" s="191" t="s">
        <v>143</v>
      </c>
      <c r="E688" s="192" t="s">
        <v>2389</v>
      </c>
      <c r="F688" s="193" t="s">
        <v>2390</v>
      </c>
      <c r="G688" s="194" t="s">
        <v>146</v>
      </c>
      <c r="H688" s="195">
        <v>65</v>
      </c>
      <c r="I688" s="196"/>
      <c r="J688" s="197">
        <f t="shared" si="190"/>
        <v>0</v>
      </c>
      <c r="K688" s="193" t="s">
        <v>147</v>
      </c>
      <c r="L688" s="40"/>
      <c r="M688" s="198" t="s">
        <v>32</v>
      </c>
      <c r="N688" s="199" t="s">
        <v>48</v>
      </c>
      <c r="O688" s="65"/>
      <c r="P688" s="200">
        <f t="shared" si="191"/>
        <v>0</v>
      </c>
      <c r="Q688" s="200">
        <v>0</v>
      </c>
      <c r="R688" s="200">
        <f t="shared" si="192"/>
        <v>0</v>
      </c>
      <c r="S688" s="200">
        <v>0</v>
      </c>
      <c r="T688" s="201">
        <f t="shared" si="193"/>
        <v>0</v>
      </c>
      <c r="U688" s="35"/>
      <c r="V688" s="35"/>
      <c r="W688" s="35"/>
      <c r="X688" s="35"/>
      <c r="Y688" s="35"/>
      <c r="Z688" s="35"/>
      <c r="AA688" s="35"/>
      <c r="AB688" s="35"/>
      <c r="AC688" s="35"/>
      <c r="AD688" s="35"/>
      <c r="AE688" s="35"/>
      <c r="AR688" s="202" t="s">
        <v>158</v>
      </c>
      <c r="AT688" s="202" t="s">
        <v>143</v>
      </c>
      <c r="AU688" s="202" t="s">
        <v>84</v>
      </c>
      <c r="AY688" s="17" t="s">
        <v>142</v>
      </c>
      <c r="BE688" s="203">
        <f t="shared" si="194"/>
        <v>0</v>
      </c>
      <c r="BF688" s="203">
        <f t="shared" si="195"/>
        <v>0</v>
      </c>
      <c r="BG688" s="203">
        <f t="shared" si="196"/>
        <v>0</v>
      </c>
      <c r="BH688" s="203">
        <f t="shared" si="197"/>
        <v>0</v>
      </c>
      <c r="BI688" s="203">
        <f t="shared" si="198"/>
        <v>0</v>
      </c>
      <c r="BJ688" s="17" t="s">
        <v>84</v>
      </c>
      <c r="BK688" s="203">
        <f t="shared" si="199"/>
        <v>0</v>
      </c>
      <c r="BL688" s="17" t="s">
        <v>158</v>
      </c>
      <c r="BM688" s="202" t="s">
        <v>2391</v>
      </c>
    </row>
    <row r="689" spans="1:65" s="2" customFormat="1" ht="24" customHeight="1">
      <c r="A689" s="35"/>
      <c r="B689" s="36"/>
      <c r="C689" s="191" t="s">
        <v>2392</v>
      </c>
      <c r="D689" s="191" t="s">
        <v>143</v>
      </c>
      <c r="E689" s="192" t="s">
        <v>2393</v>
      </c>
      <c r="F689" s="193" t="s">
        <v>2394</v>
      </c>
      <c r="G689" s="194" t="s">
        <v>146</v>
      </c>
      <c r="H689" s="195">
        <v>2</v>
      </c>
      <c r="I689" s="196"/>
      <c r="J689" s="197">
        <f t="shared" si="190"/>
        <v>0</v>
      </c>
      <c r="K689" s="193" t="s">
        <v>147</v>
      </c>
      <c r="L689" s="40"/>
      <c r="M689" s="198" t="s">
        <v>32</v>
      </c>
      <c r="N689" s="199" t="s">
        <v>48</v>
      </c>
      <c r="O689" s="65"/>
      <c r="P689" s="200">
        <f t="shared" si="191"/>
        <v>0</v>
      </c>
      <c r="Q689" s="200">
        <v>0</v>
      </c>
      <c r="R689" s="200">
        <f t="shared" si="192"/>
        <v>0</v>
      </c>
      <c r="S689" s="200">
        <v>0</v>
      </c>
      <c r="T689" s="201">
        <f t="shared" si="193"/>
        <v>0</v>
      </c>
      <c r="U689" s="35"/>
      <c r="V689" s="35"/>
      <c r="W689" s="35"/>
      <c r="X689" s="35"/>
      <c r="Y689" s="35"/>
      <c r="Z689" s="35"/>
      <c r="AA689" s="35"/>
      <c r="AB689" s="35"/>
      <c r="AC689" s="35"/>
      <c r="AD689" s="35"/>
      <c r="AE689" s="35"/>
      <c r="AR689" s="202" t="s">
        <v>158</v>
      </c>
      <c r="AT689" s="202" t="s">
        <v>143</v>
      </c>
      <c r="AU689" s="202" t="s">
        <v>84</v>
      </c>
      <c r="AY689" s="17" t="s">
        <v>142</v>
      </c>
      <c r="BE689" s="203">
        <f t="shared" si="194"/>
        <v>0</v>
      </c>
      <c r="BF689" s="203">
        <f t="shared" si="195"/>
        <v>0</v>
      </c>
      <c r="BG689" s="203">
        <f t="shared" si="196"/>
        <v>0</v>
      </c>
      <c r="BH689" s="203">
        <f t="shared" si="197"/>
        <v>0</v>
      </c>
      <c r="BI689" s="203">
        <f t="shared" si="198"/>
        <v>0</v>
      </c>
      <c r="BJ689" s="17" t="s">
        <v>84</v>
      </c>
      <c r="BK689" s="203">
        <f t="shared" si="199"/>
        <v>0</v>
      </c>
      <c r="BL689" s="17" t="s">
        <v>158</v>
      </c>
      <c r="BM689" s="202" t="s">
        <v>2395</v>
      </c>
    </row>
    <row r="690" spans="1:65" s="2" customFormat="1" ht="24" customHeight="1">
      <c r="A690" s="35"/>
      <c r="B690" s="36"/>
      <c r="C690" s="191" t="s">
        <v>2396</v>
      </c>
      <c r="D690" s="191" t="s">
        <v>143</v>
      </c>
      <c r="E690" s="192" t="s">
        <v>2397</v>
      </c>
      <c r="F690" s="193" t="s">
        <v>2398</v>
      </c>
      <c r="G690" s="194" t="s">
        <v>146</v>
      </c>
      <c r="H690" s="195">
        <v>3</v>
      </c>
      <c r="I690" s="196"/>
      <c r="J690" s="197">
        <f t="shared" si="190"/>
        <v>0</v>
      </c>
      <c r="K690" s="193" t="s">
        <v>147</v>
      </c>
      <c r="L690" s="40"/>
      <c r="M690" s="198" t="s">
        <v>32</v>
      </c>
      <c r="N690" s="199" t="s">
        <v>48</v>
      </c>
      <c r="O690" s="65"/>
      <c r="P690" s="200">
        <f t="shared" si="191"/>
        <v>0</v>
      </c>
      <c r="Q690" s="200">
        <v>0</v>
      </c>
      <c r="R690" s="200">
        <f t="shared" si="192"/>
        <v>0</v>
      </c>
      <c r="S690" s="200">
        <v>0</v>
      </c>
      <c r="T690" s="201">
        <f t="shared" si="193"/>
        <v>0</v>
      </c>
      <c r="U690" s="35"/>
      <c r="V690" s="35"/>
      <c r="W690" s="35"/>
      <c r="X690" s="35"/>
      <c r="Y690" s="35"/>
      <c r="Z690" s="35"/>
      <c r="AA690" s="35"/>
      <c r="AB690" s="35"/>
      <c r="AC690" s="35"/>
      <c r="AD690" s="35"/>
      <c r="AE690" s="35"/>
      <c r="AR690" s="202" t="s">
        <v>158</v>
      </c>
      <c r="AT690" s="202" t="s">
        <v>143</v>
      </c>
      <c r="AU690" s="202" t="s">
        <v>84</v>
      </c>
      <c r="AY690" s="17" t="s">
        <v>142</v>
      </c>
      <c r="BE690" s="203">
        <f t="shared" si="194"/>
        <v>0</v>
      </c>
      <c r="BF690" s="203">
        <f t="shared" si="195"/>
        <v>0</v>
      </c>
      <c r="BG690" s="203">
        <f t="shared" si="196"/>
        <v>0</v>
      </c>
      <c r="BH690" s="203">
        <f t="shared" si="197"/>
        <v>0</v>
      </c>
      <c r="BI690" s="203">
        <f t="shared" si="198"/>
        <v>0</v>
      </c>
      <c r="BJ690" s="17" t="s">
        <v>84</v>
      </c>
      <c r="BK690" s="203">
        <f t="shared" si="199"/>
        <v>0</v>
      </c>
      <c r="BL690" s="17" t="s">
        <v>158</v>
      </c>
      <c r="BM690" s="202" t="s">
        <v>2399</v>
      </c>
    </row>
    <row r="691" spans="1:65" s="2" customFormat="1" ht="24" customHeight="1">
      <c r="A691" s="35"/>
      <c r="B691" s="36"/>
      <c r="C691" s="191" t="s">
        <v>2400</v>
      </c>
      <c r="D691" s="191" t="s">
        <v>143</v>
      </c>
      <c r="E691" s="192" t="s">
        <v>2401</v>
      </c>
      <c r="F691" s="193" t="s">
        <v>2402</v>
      </c>
      <c r="G691" s="194" t="s">
        <v>146</v>
      </c>
      <c r="H691" s="195">
        <v>2</v>
      </c>
      <c r="I691" s="196"/>
      <c r="J691" s="197">
        <f t="shared" si="190"/>
        <v>0</v>
      </c>
      <c r="K691" s="193" t="s">
        <v>147</v>
      </c>
      <c r="L691" s="40"/>
      <c r="M691" s="198" t="s">
        <v>32</v>
      </c>
      <c r="N691" s="199" t="s">
        <v>48</v>
      </c>
      <c r="O691" s="65"/>
      <c r="P691" s="200">
        <f t="shared" si="191"/>
        <v>0</v>
      </c>
      <c r="Q691" s="200">
        <v>0</v>
      </c>
      <c r="R691" s="200">
        <f t="shared" si="192"/>
        <v>0</v>
      </c>
      <c r="S691" s="200">
        <v>0</v>
      </c>
      <c r="T691" s="201">
        <f t="shared" si="193"/>
        <v>0</v>
      </c>
      <c r="U691" s="35"/>
      <c r="V691" s="35"/>
      <c r="W691" s="35"/>
      <c r="X691" s="35"/>
      <c r="Y691" s="35"/>
      <c r="Z691" s="35"/>
      <c r="AA691" s="35"/>
      <c r="AB691" s="35"/>
      <c r="AC691" s="35"/>
      <c r="AD691" s="35"/>
      <c r="AE691" s="35"/>
      <c r="AR691" s="202" t="s">
        <v>158</v>
      </c>
      <c r="AT691" s="202" t="s">
        <v>143</v>
      </c>
      <c r="AU691" s="202" t="s">
        <v>84</v>
      </c>
      <c r="AY691" s="17" t="s">
        <v>142</v>
      </c>
      <c r="BE691" s="203">
        <f t="shared" si="194"/>
        <v>0</v>
      </c>
      <c r="BF691" s="203">
        <f t="shared" si="195"/>
        <v>0</v>
      </c>
      <c r="BG691" s="203">
        <f t="shared" si="196"/>
        <v>0</v>
      </c>
      <c r="BH691" s="203">
        <f t="shared" si="197"/>
        <v>0</v>
      </c>
      <c r="BI691" s="203">
        <f t="shared" si="198"/>
        <v>0</v>
      </c>
      <c r="BJ691" s="17" t="s">
        <v>84</v>
      </c>
      <c r="BK691" s="203">
        <f t="shared" si="199"/>
        <v>0</v>
      </c>
      <c r="BL691" s="17" t="s">
        <v>158</v>
      </c>
      <c r="BM691" s="202" t="s">
        <v>2403</v>
      </c>
    </row>
    <row r="692" spans="1:65" s="2" customFormat="1" ht="24" customHeight="1">
      <c r="A692" s="35"/>
      <c r="B692" s="36"/>
      <c r="C692" s="191" t="s">
        <v>2404</v>
      </c>
      <c r="D692" s="191" t="s">
        <v>143</v>
      </c>
      <c r="E692" s="192" t="s">
        <v>2405</v>
      </c>
      <c r="F692" s="193" t="s">
        <v>2406</v>
      </c>
      <c r="G692" s="194" t="s">
        <v>146</v>
      </c>
      <c r="H692" s="195">
        <v>8</v>
      </c>
      <c r="I692" s="196"/>
      <c r="J692" s="197">
        <f t="shared" si="190"/>
        <v>0</v>
      </c>
      <c r="K692" s="193" t="s">
        <v>147</v>
      </c>
      <c r="L692" s="40"/>
      <c r="M692" s="198" t="s">
        <v>32</v>
      </c>
      <c r="N692" s="199" t="s">
        <v>48</v>
      </c>
      <c r="O692" s="65"/>
      <c r="P692" s="200">
        <f t="shared" si="191"/>
        <v>0</v>
      </c>
      <c r="Q692" s="200">
        <v>0</v>
      </c>
      <c r="R692" s="200">
        <f t="shared" si="192"/>
        <v>0</v>
      </c>
      <c r="S692" s="200">
        <v>0</v>
      </c>
      <c r="T692" s="201">
        <f t="shared" si="193"/>
        <v>0</v>
      </c>
      <c r="U692" s="35"/>
      <c r="V692" s="35"/>
      <c r="W692" s="35"/>
      <c r="X692" s="35"/>
      <c r="Y692" s="35"/>
      <c r="Z692" s="35"/>
      <c r="AA692" s="35"/>
      <c r="AB692" s="35"/>
      <c r="AC692" s="35"/>
      <c r="AD692" s="35"/>
      <c r="AE692" s="35"/>
      <c r="AR692" s="202" t="s">
        <v>158</v>
      </c>
      <c r="AT692" s="202" t="s">
        <v>143</v>
      </c>
      <c r="AU692" s="202" t="s">
        <v>84</v>
      </c>
      <c r="AY692" s="17" t="s">
        <v>142</v>
      </c>
      <c r="BE692" s="203">
        <f t="shared" si="194"/>
        <v>0</v>
      </c>
      <c r="BF692" s="203">
        <f t="shared" si="195"/>
        <v>0</v>
      </c>
      <c r="BG692" s="203">
        <f t="shared" si="196"/>
        <v>0</v>
      </c>
      <c r="BH692" s="203">
        <f t="shared" si="197"/>
        <v>0</v>
      </c>
      <c r="BI692" s="203">
        <f t="shared" si="198"/>
        <v>0</v>
      </c>
      <c r="BJ692" s="17" t="s">
        <v>84</v>
      </c>
      <c r="BK692" s="203">
        <f t="shared" si="199"/>
        <v>0</v>
      </c>
      <c r="BL692" s="17" t="s">
        <v>158</v>
      </c>
      <c r="BM692" s="202" t="s">
        <v>2407</v>
      </c>
    </row>
    <row r="693" spans="1:65" s="2" customFormat="1" ht="24" customHeight="1">
      <c r="A693" s="35"/>
      <c r="B693" s="36"/>
      <c r="C693" s="191" t="s">
        <v>2408</v>
      </c>
      <c r="D693" s="191" t="s">
        <v>143</v>
      </c>
      <c r="E693" s="192" t="s">
        <v>2409</v>
      </c>
      <c r="F693" s="193" t="s">
        <v>2410</v>
      </c>
      <c r="G693" s="194" t="s">
        <v>146</v>
      </c>
      <c r="H693" s="195">
        <v>102</v>
      </c>
      <c r="I693" s="196"/>
      <c r="J693" s="197">
        <f t="shared" si="190"/>
        <v>0</v>
      </c>
      <c r="K693" s="193" t="s">
        <v>147</v>
      </c>
      <c r="L693" s="40"/>
      <c r="M693" s="198" t="s">
        <v>32</v>
      </c>
      <c r="N693" s="199" t="s">
        <v>48</v>
      </c>
      <c r="O693" s="65"/>
      <c r="P693" s="200">
        <f t="shared" si="191"/>
        <v>0</v>
      </c>
      <c r="Q693" s="200">
        <v>0</v>
      </c>
      <c r="R693" s="200">
        <f t="shared" si="192"/>
        <v>0</v>
      </c>
      <c r="S693" s="200">
        <v>0</v>
      </c>
      <c r="T693" s="201">
        <f t="shared" si="193"/>
        <v>0</v>
      </c>
      <c r="U693" s="35"/>
      <c r="V693" s="35"/>
      <c r="W693" s="35"/>
      <c r="X693" s="35"/>
      <c r="Y693" s="35"/>
      <c r="Z693" s="35"/>
      <c r="AA693" s="35"/>
      <c r="AB693" s="35"/>
      <c r="AC693" s="35"/>
      <c r="AD693" s="35"/>
      <c r="AE693" s="35"/>
      <c r="AR693" s="202" t="s">
        <v>84</v>
      </c>
      <c r="AT693" s="202" t="s">
        <v>143</v>
      </c>
      <c r="AU693" s="202" t="s">
        <v>84</v>
      </c>
      <c r="AY693" s="17" t="s">
        <v>142</v>
      </c>
      <c r="BE693" s="203">
        <f t="shared" si="194"/>
        <v>0</v>
      </c>
      <c r="BF693" s="203">
        <f t="shared" si="195"/>
        <v>0</v>
      </c>
      <c r="BG693" s="203">
        <f t="shared" si="196"/>
        <v>0</v>
      </c>
      <c r="BH693" s="203">
        <f t="shared" si="197"/>
        <v>0</v>
      </c>
      <c r="BI693" s="203">
        <f t="shared" si="198"/>
        <v>0</v>
      </c>
      <c r="BJ693" s="17" t="s">
        <v>84</v>
      </c>
      <c r="BK693" s="203">
        <f t="shared" si="199"/>
        <v>0</v>
      </c>
      <c r="BL693" s="17" t="s">
        <v>84</v>
      </c>
      <c r="BM693" s="202" t="s">
        <v>2411</v>
      </c>
    </row>
    <row r="694" spans="1:65" s="2" customFormat="1" ht="24" customHeight="1">
      <c r="A694" s="35"/>
      <c r="B694" s="36"/>
      <c r="C694" s="191" t="s">
        <v>2412</v>
      </c>
      <c r="D694" s="191" t="s">
        <v>143</v>
      </c>
      <c r="E694" s="192" t="s">
        <v>2413</v>
      </c>
      <c r="F694" s="193" t="s">
        <v>2414</v>
      </c>
      <c r="G694" s="194" t="s">
        <v>146</v>
      </c>
      <c r="H694" s="195">
        <v>6</v>
      </c>
      <c r="I694" s="196"/>
      <c r="J694" s="197">
        <f t="shared" si="190"/>
        <v>0</v>
      </c>
      <c r="K694" s="193" t="s">
        <v>147</v>
      </c>
      <c r="L694" s="40"/>
      <c r="M694" s="198" t="s">
        <v>32</v>
      </c>
      <c r="N694" s="199" t="s">
        <v>48</v>
      </c>
      <c r="O694" s="65"/>
      <c r="P694" s="200">
        <f t="shared" si="191"/>
        <v>0</v>
      </c>
      <c r="Q694" s="200">
        <v>0</v>
      </c>
      <c r="R694" s="200">
        <f t="shared" si="192"/>
        <v>0</v>
      </c>
      <c r="S694" s="200">
        <v>0</v>
      </c>
      <c r="T694" s="201">
        <f t="shared" si="193"/>
        <v>0</v>
      </c>
      <c r="U694" s="35"/>
      <c r="V694" s="35"/>
      <c r="W694" s="35"/>
      <c r="X694" s="35"/>
      <c r="Y694" s="35"/>
      <c r="Z694" s="35"/>
      <c r="AA694" s="35"/>
      <c r="AB694" s="35"/>
      <c r="AC694" s="35"/>
      <c r="AD694" s="35"/>
      <c r="AE694" s="35"/>
      <c r="AR694" s="202" t="s">
        <v>634</v>
      </c>
      <c r="AT694" s="202" t="s">
        <v>143</v>
      </c>
      <c r="AU694" s="202" t="s">
        <v>84</v>
      </c>
      <c r="AY694" s="17" t="s">
        <v>142</v>
      </c>
      <c r="BE694" s="203">
        <f t="shared" si="194"/>
        <v>0</v>
      </c>
      <c r="BF694" s="203">
        <f t="shared" si="195"/>
        <v>0</v>
      </c>
      <c r="BG694" s="203">
        <f t="shared" si="196"/>
        <v>0</v>
      </c>
      <c r="BH694" s="203">
        <f t="shared" si="197"/>
        <v>0</v>
      </c>
      <c r="BI694" s="203">
        <f t="shared" si="198"/>
        <v>0</v>
      </c>
      <c r="BJ694" s="17" t="s">
        <v>84</v>
      </c>
      <c r="BK694" s="203">
        <f t="shared" si="199"/>
        <v>0</v>
      </c>
      <c r="BL694" s="17" t="s">
        <v>634</v>
      </c>
      <c r="BM694" s="202" t="s">
        <v>2415</v>
      </c>
    </row>
    <row r="695" spans="1:65" s="2" customFormat="1" ht="19.5">
      <c r="A695" s="35"/>
      <c r="B695" s="36"/>
      <c r="C695" s="37"/>
      <c r="D695" s="204" t="s">
        <v>420</v>
      </c>
      <c r="E695" s="37"/>
      <c r="F695" s="205" t="s">
        <v>2416</v>
      </c>
      <c r="G695" s="37"/>
      <c r="H695" s="37"/>
      <c r="I695" s="116"/>
      <c r="J695" s="37"/>
      <c r="K695" s="37"/>
      <c r="L695" s="40"/>
      <c r="M695" s="206"/>
      <c r="N695" s="207"/>
      <c r="O695" s="65"/>
      <c r="P695" s="65"/>
      <c r="Q695" s="65"/>
      <c r="R695" s="65"/>
      <c r="S695" s="65"/>
      <c r="T695" s="66"/>
      <c r="U695" s="35"/>
      <c r="V695" s="35"/>
      <c r="W695" s="35"/>
      <c r="X695" s="35"/>
      <c r="Y695" s="35"/>
      <c r="Z695" s="35"/>
      <c r="AA695" s="35"/>
      <c r="AB695" s="35"/>
      <c r="AC695" s="35"/>
      <c r="AD695" s="35"/>
      <c r="AE695" s="35"/>
      <c r="AT695" s="17" t="s">
        <v>420</v>
      </c>
      <c r="AU695" s="17" t="s">
        <v>84</v>
      </c>
    </row>
    <row r="696" spans="1:65" s="2" customFormat="1" ht="24" customHeight="1">
      <c r="A696" s="35"/>
      <c r="B696" s="36"/>
      <c r="C696" s="208" t="s">
        <v>2417</v>
      </c>
      <c r="D696" s="208" t="s">
        <v>214</v>
      </c>
      <c r="E696" s="209" t="s">
        <v>2418</v>
      </c>
      <c r="F696" s="210" t="s">
        <v>2419</v>
      </c>
      <c r="G696" s="211" t="s">
        <v>146</v>
      </c>
      <c r="H696" s="212">
        <v>2</v>
      </c>
      <c r="I696" s="213"/>
      <c r="J696" s="214">
        <f t="shared" ref="J696:J727" si="200">ROUND(I696*H696,2)</f>
        <v>0</v>
      </c>
      <c r="K696" s="210" t="s">
        <v>147</v>
      </c>
      <c r="L696" s="215"/>
      <c r="M696" s="216" t="s">
        <v>32</v>
      </c>
      <c r="N696" s="217" t="s">
        <v>48</v>
      </c>
      <c r="O696" s="65"/>
      <c r="P696" s="200">
        <f t="shared" ref="P696:P727" si="201">O696*H696</f>
        <v>0</v>
      </c>
      <c r="Q696" s="200">
        <v>0</v>
      </c>
      <c r="R696" s="200">
        <f t="shared" ref="R696:R727" si="202">Q696*H696</f>
        <v>0</v>
      </c>
      <c r="S696" s="200">
        <v>0</v>
      </c>
      <c r="T696" s="201">
        <f t="shared" ref="T696:T727" si="203">S696*H696</f>
        <v>0</v>
      </c>
      <c r="U696" s="35"/>
      <c r="V696" s="35"/>
      <c r="W696" s="35"/>
      <c r="X696" s="35"/>
      <c r="Y696" s="35"/>
      <c r="Z696" s="35"/>
      <c r="AA696" s="35"/>
      <c r="AB696" s="35"/>
      <c r="AC696" s="35"/>
      <c r="AD696" s="35"/>
      <c r="AE696" s="35"/>
      <c r="AR696" s="202" t="s">
        <v>230</v>
      </c>
      <c r="AT696" s="202" t="s">
        <v>214</v>
      </c>
      <c r="AU696" s="202" t="s">
        <v>84</v>
      </c>
      <c r="AY696" s="17" t="s">
        <v>142</v>
      </c>
      <c r="BE696" s="203">
        <f t="shared" ref="BE696:BE727" si="204">IF(N696="základní",J696,0)</f>
        <v>0</v>
      </c>
      <c r="BF696" s="203">
        <f t="shared" ref="BF696:BF727" si="205">IF(N696="snížená",J696,0)</f>
        <v>0</v>
      </c>
      <c r="BG696" s="203">
        <f t="shared" ref="BG696:BG727" si="206">IF(N696="zákl. přenesená",J696,0)</f>
        <v>0</v>
      </c>
      <c r="BH696" s="203">
        <f t="shared" ref="BH696:BH727" si="207">IF(N696="sníž. přenesená",J696,0)</f>
        <v>0</v>
      </c>
      <c r="BI696" s="203">
        <f t="shared" ref="BI696:BI727" si="208">IF(N696="nulová",J696,0)</f>
        <v>0</v>
      </c>
      <c r="BJ696" s="17" t="s">
        <v>84</v>
      </c>
      <c r="BK696" s="203">
        <f t="shared" ref="BK696:BK727" si="209">ROUND(I696*H696,2)</f>
        <v>0</v>
      </c>
      <c r="BL696" s="17" t="s">
        <v>230</v>
      </c>
      <c r="BM696" s="202" t="s">
        <v>2420</v>
      </c>
    </row>
    <row r="697" spans="1:65" s="2" customFormat="1" ht="24" customHeight="1">
      <c r="A697" s="35"/>
      <c r="B697" s="36"/>
      <c r="C697" s="191" t="s">
        <v>2421</v>
      </c>
      <c r="D697" s="191" t="s">
        <v>143</v>
      </c>
      <c r="E697" s="192" t="s">
        <v>2422</v>
      </c>
      <c r="F697" s="193" t="s">
        <v>2423</v>
      </c>
      <c r="G697" s="194" t="s">
        <v>146</v>
      </c>
      <c r="H697" s="195">
        <v>2</v>
      </c>
      <c r="I697" s="196"/>
      <c r="J697" s="197">
        <f t="shared" si="200"/>
        <v>0</v>
      </c>
      <c r="K697" s="193" t="s">
        <v>147</v>
      </c>
      <c r="L697" s="40"/>
      <c r="M697" s="198" t="s">
        <v>32</v>
      </c>
      <c r="N697" s="199" t="s">
        <v>48</v>
      </c>
      <c r="O697" s="65"/>
      <c r="P697" s="200">
        <f t="shared" si="201"/>
        <v>0</v>
      </c>
      <c r="Q697" s="200">
        <v>0</v>
      </c>
      <c r="R697" s="200">
        <f t="shared" si="202"/>
        <v>0</v>
      </c>
      <c r="S697" s="200">
        <v>0</v>
      </c>
      <c r="T697" s="201">
        <f t="shared" si="203"/>
        <v>0</v>
      </c>
      <c r="U697" s="35"/>
      <c r="V697" s="35"/>
      <c r="W697" s="35"/>
      <c r="X697" s="35"/>
      <c r="Y697" s="35"/>
      <c r="Z697" s="35"/>
      <c r="AA697" s="35"/>
      <c r="AB697" s="35"/>
      <c r="AC697" s="35"/>
      <c r="AD697" s="35"/>
      <c r="AE697" s="35"/>
      <c r="AR697" s="202" t="s">
        <v>84</v>
      </c>
      <c r="AT697" s="202" t="s">
        <v>143</v>
      </c>
      <c r="AU697" s="202" t="s">
        <v>84</v>
      </c>
      <c r="AY697" s="17" t="s">
        <v>142</v>
      </c>
      <c r="BE697" s="203">
        <f t="shared" si="204"/>
        <v>0</v>
      </c>
      <c r="BF697" s="203">
        <f t="shared" si="205"/>
        <v>0</v>
      </c>
      <c r="BG697" s="203">
        <f t="shared" si="206"/>
        <v>0</v>
      </c>
      <c r="BH697" s="203">
        <f t="shared" si="207"/>
        <v>0</v>
      </c>
      <c r="BI697" s="203">
        <f t="shared" si="208"/>
        <v>0</v>
      </c>
      <c r="BJ697" s="17" t="s">
        <v>84</v>
      </c>
      <c r="BK697" s="203">
        <f t="shared" si="209"/>
        <v>0</v>
      </c>
      <c r="BL697" s="17" t="s">
        <v>84</v>
      </c>
      <c r="BM697" s="202" t="s">
        <v>2424</v>
      </c>
    </row>
    <row r="698" spans="1:65" s="2" customFormat="1" ht="24" customHeight="1">
      <c r="A698" s="35"/>
      <c r="B698" s="36"/>
      <c r="C698" s="191" t="s">
        <v>2425</v>
      </c>
      <c r="D698" s="191" t="s">
        <v>143</v>
      </c>
      <c r="E698" s="192" t="s">
        <v>2426</v>
      </c>
      <c r="F698" s="193" t="s">
        <v>2427</v>
      </c>
      <c r="G698" s="194" t="s">
        <v>146</v>
      </c>
      <c r="H698" s="195">
        <v>5</v>
      </c>
      <c r="I698" s="196"/>
      <c r="J698" s="197">
        <f t="shared" si="200"/>
        <v>0</v>
      </c>
      <c r="K698" s="193" t="s">
        <v>147</v>
      </c>
      <c r="L698" s="40"/>
      <c r="M698" s="198" t="s">
        <v>32</v>
      </c>
      <c r="N698" s="199" t="s">
        <v>48</v>
      </c>
      <c r="O698" s="65"/>
      <c r="P698" s="200">
        <f t="shared" si="201"/>
        <v>0</v>
      </c>
      <c r="Q698" s="200">
        <v>0</v>
      </c>
      <c r="R698" s="200">
        <f t="shared" si="202"/>
        <v>0</v>
      </c>
      <c r="S698" s="200">
        <v>0</v>
      </c>
      <c r="T698" s="201">
        <f t="shared" si="203"/>
        <v>0</v>
      </c>
      <c r="U698" s="35"/>
      <c r="V698" s="35"/>
      <c r="W698" s="35"/>
      <c r="X698" s="35"/>
      <c r="Y698" s="35"/>
      <c r="Z698" s="35"/>
      <c r="AA698" s="35"/>
      <c r="AB698" s="35"/>
      <c r="AC698" s="35"/>
      <c r="AD698" s="35"/>
      <c r="AE698" s="35"/>
      <c r="AR698" s="202" t="s">
        <v>158</v>
      </c>
      <c r="AT698" s="202" t="s">
        <v>143</v>
      </c>
      <c r="AU698" s="202" t="s">
        <v>84</v>
      </c>
      <c r="AY698" s="17" t="s">
        <v>142</v>
      </c>
      <c r="BE698" s="203">
        <f t="shared" si="204"/>
        <v>0</v>
      </c>
      <c r="BF698" s="203">
        <f t="shared" si="205"/>
        <v>0</v>
      </c>
      <c r="BG698" s="203">
        <f t="shared" si="206"/>
        <v>0</v>
      </c>
      <c r="BH698" s="203">
        <f t="shared" si="207"/>
        <v>0</v>
      </c>
      <c r="BI698" s="203">
        <f t="shared" si="208"/>
        <v>0</v>
      </c>
      <c r="BJ698" s="17" t="s">
        <v>84</v>
      </c>
      <c r="BK698" s="203">
        <f t="shared" si="209"/>
        <v>0</v>
      </c>
      <c r="BL698" s="17" t="s">
        <v>158</v>
      </c>
      <c r="BM698" s="202" t="s">
        <v>2428</v>
      </c>
    </row>
    <row r="699" spans="1:65" s="2" customFormat="1" ht="24" customHeight="1">
      <c r="A699" s="35"/>
      <c r="B699" s="36"/>
      <c r="C699" s="191" t="s">
        <v>2429</v>
      </c>
      <c r="D699" s="191" t="s">
        <v>143</v>
      </c>
      <c r="E699" s="192" t="s">
        <v>2430</v>
      </c>
      <c r="F699" s="193" t="s">
        <v>2431</v>
      </c>
      <c r="G699" s="194" t="s">
        <v>275</v>
      </c>
      <c r="H699" s="195">
        <v>300</v>
      </c>
      <c r="I699" s="196"/>
      <c r="J699" s="197">
        <f t="shared" si="200"/>
        <v>0</v>
      </c>
      <c r="K699" s="193" t="s">
        <v>147</v>
      </c>
      <c r="L699" s="40"/>
      <c r="M699" s="198" t="s">
        <v>32</v>
      </c>
      <c r="N699" s="199" t="s">
        <v>48</v>
      </c>
      <c r="O699" s="65"/>
      <c r="P699" s="200">
        <f t="shared" si="201"/>
        <v>0</v>
      </c>
      <c r="Q699" s="200">
        <v>0</v>
      </c>
      <c r="R699" s="200">
        <f t="shared" si="202"/>
        <v>0</v>
      </c>
      <c r="S699" s="200">
        <v>0</v>
      </c>
      <c r="T699" s="201">
        <f t="shared" si="203"/>
        <v>0</v>
      </c>
      <c r="U699" s="35"/>
      <c r="V699" s="35"/>
      <c r="W699" s="35"/>
      <c r="X699" s="35"/>
      <c r="Y699" s="35"/>
      <c r="Z699" s="35"/>
      <c r="AA699" s="35"/>
      <c r="AB699" s="35"/>
      <c r="AC699" s="35"/>
      <c r="AD699" s="35"/>
      <c r="AE699" s="35"/>
      <c r="AR699" s="202" t="s">
        <v>158</v>
      </c>
      <c r="AT699" s="202" t="s">
        <v>143</v>
      </c>
      <c r="AU699" s="202" t="s">
        <v>84</v>
      </c>
      <c r="AY699" s="17" t="s">
        <v>142</v>
      </c>
      <c r="BE699" s="203">
        <f t="shared" si="204"/>
        <v>0</v>
      </c>
      <c r="BF699" s="203">
        <f t="shared" si="205"/>
        <v>0</v>
      </c>
      <c r="BG699" s="203">
        <f t="shared" si="206"/>
        <v>0</v>
      </c>
      <c r="BH699" s="203">
        <f t="shared" si="207"/>
        <v>0</v>
      </c>
      <c r="BI699" s="203">
        <f t="shared" si="208"/>
        <v>0</v>
      </c>
      <c r="BJ699" s="17" t="s">
        <v>84</v>
      </c>
      <c r="BK699" s="203">
        <f t="shared" si="209"/>
        <v>0</v>
      </c>
      <c r="BL699" s="17" t="s">
        <v>158</v>
      </c>
      <c r="BM699" s="202" t="s">
        <v>2432</v>
      </c>
    </row>
    <row r="700" spans="1:65" s="2" customFormat="1" ht="24" customHeight="1">
      <c r="A700" s="35"/>
      <c r="B700" s="36"/>
      <c r="C700" s="191" t="s">
        <v>2433</v>
      </c>
      <c r="D700" s="191" t="s">
        <v>143</v>
      </c>
      <c r="E700" s="192" t="s">
        <v>2434</v>
      </c>
      <c r="F700" s="193" t="s">
        <v>2435</v>
      </c>
      <c r="G700" s="194" t="s">
        <v>275</v>
      </c>
      <c r="H700" s="195">
        <v>200</v>
      </c>
      <c r="I700" s="196"/>
      <c r="J700" s="197">
        <f t="shared" si="200"/>
        <v>0</v>
      </c>
      <c r="K700" s="193" t="s">
        <v>147</v>
      </c>
      <c r="L700" s="40"/>
      <c r="M700" s="198" t="s">
        <v>32</v>
      </c>
      <c r="N700" s="199" t="s">
        <v>48</v>
      </c>
      <c r="O700" s="65"/>
      <c r="P700" s="200">
        <f t="shared" si="201"/>
        <v>0</v>
      </c>
      <c r="Q700" s="200">
        <v>0</v>
      </c>
      <c r="R700" s="200">
        <f t="shared" si="202"/>
        <v>0</v>
      </c>
      <c r="S700" s="200">
        <v>0</v>
      </c>
      <c r="T700" s="201">
        <f t="shared" si="203"/>
        <v>0</v>
      </c>
      <c r="U700" s="35"/>
      <c r="V700" s="35"/>
      <c r="W700" s="35"/>
      <c r="X700" s="35"/>
      <c r="Y700" s="35"/>
      <c r="Z700" s="35"/>
      <c r="AA700" s="35"/>
      <c r="AB700" s="35"/>
      <c r="AC700" s="35"/>
      <c r="AD700" s="35"/>
      <c r="AE700" s="35"/>
      <c r="AR700" s="202" t="s">
        <v>158</v>
      </c>
      <c r="AT700" s="202" t="s">
        <v>143</v>
      </c>
      <c r="AU700" s="202" t="s">
        <v>84</v>
      </c>
      <c r="AY700" s="17" t="s">
        <v>142</v>
      </c>
      <c r="BE700" s="203">
        <f t="shared" si="204"/>
        <v>0</v>
      </c>
      <c r="BF700" s="203">
        <f t="shared" si="205"/>
        <v>0</v>
      </c>
      <c r="BG700" s="203">
        <f t="shared" si="206"/>
        <v>0</v>
      </c>
      <c r="BH700" s="203">
        <f t="shared" si="207"/>
        <v>0</v>
      </c>
      <c r="BI700" s="203">
        <f t="shared" si="208"/>
        <v>0</v>
      </c>
      <c r="BJ700" s="17" t="s">
        <v>84</v>
      </c>
      <c r="BK700" s="203">
        <f t="shared" si="209"/>
        <v>0</v>
      </c>
      <c r="BL700" s="17" t="s">
        <v>158</v>
      </c>
      <c r="BM700" s="202" t="s">
        <v>2436</v>
      </c>
    </row>
    <row r="701" spans="1:65" s="2" customFormat="1" ht="24" customHeight="1">
      <c r="A701" s="35"/>
      <c r="B701" s="36"/>
      <c r="C701" s="208" t="s">
        <v>2437</v>
      </c>
      <c r="D701" s="208" t="s">
        <v>214</v>
      </c>
      <c r="E701" s="209" t="s">
        <v>2438</v>
      </c>
      <c r="F701" s="210" t="s">
        <v>2439</v>
      </c>
      <c r="G701" s="211" t="s">
        <v>146</v>
      </c>
      <c r="H701" s="212">
        <v>3</v>
      </c>
      <c r="I701" s="213"/>
      <c r="J701" s="214">
        <f t="shared" si="200"/>
        <v>0</v>
      </c>
      <c r="K701" s="210" t="s">
        <v>147</v>
      </c>
      <c r="L701" s="215"/>
      <c r="M701" s="216" t="s">
        <v>32</v>
      </c>
      <c r="N701" s="217" t="s">
        <v>48</v>
      </c>
      <c r="O701" s="65"/>
      <c r="P701" s="200">
        <f t="shared" si="201"/>
        <v>0</v>
      </c>
      <c r="Q701" s="200">
        <v>0</v>
      </c>
      <c r="R701" s="200">
        <f t="shared" si="202"/>
        <v>0</v>
      </c>
      <c r="S701" s="200">
        <v>0</v>
      </c>
      <c r="T701" s="201">
        <f t="shared" si="203"/>
        <v>0</v>
      </c>
      <c r="U701" s="35"/>
      <c r="V701" s="35"/>
      <c r="W701" s="35"/>
      <c r="X701" s="35"/>
      <c r="Y701" s="35"/>
      <c r="Z701" s="35"/>
      <c r="AA701" s="35"/>
      <c r="AB701" s="35"/>
      <c r="AC701" s="35"/>
      <c r="AD701" s="35"/>
      <c r="AE701" s="35"/>
      <c r="AR701" s="202" t="s">
        <v>230</v>
      </c>
      <c r="AT701" s="202" t="s">
        <v>214</v>
      </c>
      <c r="AU701" s="202" t="s">
        <v>84</v>
      </c>
      <c r="AY701" s="17" t="s">
        <v>142</v>
      </c>
      <c r="BE701" s="203">
        <f t="shared" si="204"/>
        <v>0</v>
      </c>
      <c r="BF701" s="203">
        <f t="shared" si="205"/>
        <v>0</v>
      </c>
      <c r="BG701" s="203">
        <f t="shared" si="206"/>
        <v>0</v>
      </c>
      <c r="BH701" s="203">
        <f t="shared" si="207"/>
        <v>0</v>
      </c>
      <c r="BI701" s="203">
        <f t="shared" si="208"/>
        <v>0</v>
      </c>
      <c r="BJ701" s="17" t="s">
        <v>84</v>
      </c>
      <c r="BK701" s="203">
        <f t="shared" si="209"/>
        <v>0</v>
      </c>
      <c r="BL701" s="17" t="s">
        <v>230</v>
      </c>
      <c r="BM701" s="202" t="s">
        <v>2440</v>
      </c>
    </row>
    <row r="702" spans="1:65" s="2" customFormat="1" ht="24" customHeight="1">
      <c r="A702" s="35"/>
      <c r="B702" s="36"/>
      <c r="C702" s="208" t="s">
        <v>2441</v>
      </c>
      <c r="D702" s="208" t="s">
        <v>214</v>
      </c>
      <c r="E702" s="209" t="s">
        <v>2442</v>
      </c>
      <c r="F702" s="210" t="s">
        <v>2443</v>
      </c>
      <c r="G702" s="211" t="s">
        <v>146</v>
      </c>
      <c r="H702" s="212">
        <v>4</v>
      </c>
      <c r="I702" s="213"/>
      <c r="J702" s="214">
        <f t="shared" si="200"/>
        <v>0</v>
      </c>
      <c r="K702" s="210" t="s">
        <v>147</v>
      </c>
      <c r="L702" s="215"/>
      <c r="M702" s="216" t="s">
        <v>32</v>
      </c>
      <c r="N702" s="217" t="s">
        <v>48</v>
      </c>
      <c r="O702" s="65"/>
      <c r="P702" s="200">
        <f t="shared" si="201"/>
        <v>0</v>
      </c>
      <c r="Q702" s="200">
        <v>0</v>
      </c>
      <c r="R702" s="200">
        <f t="shared" si="202"/>
        <v>0</v>
      </c>
      <c r="S702" s="200">
        <v>0</v>
      </c>
      <c r="T702" s="201">
        <f t="shared" si="203"/>
        <v>0</v>
      </c>
      <c r="U702" s="35"/>
      <c r="V702" s="35"/>
      <c r="W702" s="35"/>
      <c r="X702" s="35"/>
      <c r="Y702" s="35"/>
      <c r="Z702" s="35"/>
      <c r="AA702" s="35"/>
      <c r="AB702" s="35"/>
      <c r="AC702" s="35"/>
      <c r="AD702" s="35"/>
      <c r="AE702" s="35"/>
      <c r="AR702" s="202" t="s">
        <v>217</v>
      </c>
      <c r="AT702" s="202" t="s">
        <v>214</v>
      </c>
      <c r="AU702" s="202" t="s">
        <v>84</v>
      </c>
      <c r="AY702" s="17" t="s">
        <v>142</v>
      </c>
      <c r="BE702" s="203">
        <f t="shared" si="204"/>
        <v>0</v>
      </c>
      <c r="BF702" s="203">
        <f t="shared" si="205"/>
        <v>0</v>
      </c>
      <c r="BG702" s="203">
        <f t="shared" si="206"/>
        <v>0</v>
      </c>
      <c r="BH702" s="203">
        <f t="shared" si="207"/>
        <v>0</v>
      </c>
      <c r="BI702" s="203">
        <f t="shared" si="208"/>
        <v>0</v>
      </c>
      <c r="BJ702" s="17" t="s">
        <v>84</v>
      </c>
      <c r="BK702" s="203">
        <f t="shared" si="209"/>
        <v>0</v>
      </c>
      <c r="BL702" s="17" t="s">
        <v>218</v>
      </c>
      <c r="BM702" s="202" t="s">
        <v>2444</v>
      </c>
    </row>
    <row r="703" spans="1:65" s="2" customFormat="1" ht="24" customHeight="1">
      <c r="A703" s="35"/>
      <c r="B703" s="36"/>
      <c r="C703" s="208" t="s">
        <v>2445</v>
      </c>
      <c r="D703" s="208" t="s">
        <v>214</v>
      </c>
      <c r="E703" s="209" t="s">
        <v>2446</v>
      </c>
      <c r="F703" s="210" t="s">
        <v>2447</v>
      </c>
      <c r="G703" s="211" t="s">
        <v>146</v>
      </c>
      <c r="H703" s="212">
        <v>4</v>
      </c>
      <c r="I703" s="213"/>
      <c r="J703" s="214">
        <f t="shared" si="200"/>
        <v>0</v>
      </c>
      <c r="K703" s="210" t="s">
        <v>147</v>
      </c>
      <c r="L703" s="215"/>
      <c r="M703" s="216" t="s">
        <v>32</v>
      </c>
      <c r="N703" s="217" t="s">
        <v>48</v>
      </c>
      <c r="O703" s="65"/>
      <c r="P703" s="200">
        <f t="shared" si="201"/>
        <v>0</v>
      </c>
      <c r="Q703" s="200">
        <v>0</v>
      </c>
      <c r="R703" s="200">
        <f t="shared" si="202"/>
        <v>0</v>
      </c>
      <c r="S703" s="200">
        <v>0</v>
      </c>
      <c r="T703" s="201">
        <f t="shared" si="203"/>
        <v>0</v>
      </c>
      <c r="U703" s="35"/>
      <c r="V703" s="35"/>
      <c r="W703" s="35"/>
      <c r="X703" s="35"/>
      <c r="Y703" s="35"/>
      <c r="Z703" s="35"/>
      <c r="AA703" s="35"/>
      <c r="AB703" s="35"/>
      <c r="AC703" s="35"/>
      <c r="AD703" s="35"/>
      <c r="AE703" s="35"/>
      <c r="AR703" s="202" t="s">
        <v>230</v>
      </c>
      <c r="AT703" s="202" t="s">
        <v>214</v>
      </c>
      <c r="AU703" s="202" t="s">
        <v>84</v>
      </c>
      <c r="AY703" s="17" t="s">
        <v>142</v>
      </c>
      <c r="BE703" s="203">
        <f t="shared" si="204"/>
        <v>0</v>
      </c>
      <c r="BF703" s="203">
        <f t="shared" si="205"/>
        <v>0</v>
      </c>
      <c r="BG703" s="203">
        <f t="shared" si="206"/>
        <v>0</v>
      </c>
      <c r="BH703" s="203">
        <f t="shared" si="207"/>
        <v>0</v>
      </c>
      <c r="BI703" s="203">
        <f t="shared" si="208"/>
        <v>0</v>
      </c>
      <c r="BJ703" s="17" t="s">
        <v>84</v>
      </c>
      <c r="BK703" s="203">
        <f t="shared" si="209"/>
        <v>0</v>
      </c>
      <c r="BL703" s="17" t="s">
        <v>230</v>
      </c>
      <c r="BM703" s="202" t="s">
        <v>2448</v>
      </c>
    </row>
    <row r="704" spans="1:65" s="2" customFormat="1" ht="24" customHeight="1">
      <c r="A704" s="35"/>
      <c r="B704" s="36"/>
      <c r="C704" s="208" t="s">
        <v>2449</v>
      </c>
      <c r="D704" s="208" t="s">
        <v>214</v>
      </c>
      <c r="E704" s="209" t="s">
        <v>2450</v>
      </c>
      <c r="F704" s="210" t="s">
        <v>2451</v>
      </c>
      <c r="G704" s="211" t="s">
        <v>146</v>
      </c>
      <c r="H704" s="212">
        <v>6</v>
      </c>
      <c r="I704" s="213"/>
      <c r="J704" s="214">
        <f t="shared" si="200"/>
        <v>0</v>
      </c>
      <c r="K704" s="210" t="s">
        <v>147</v>
      </c>
      <c r="L704" s="215"/>
      <c r="M704" s="216" t="s">
        <v>32</v>
      </c>
      <c r="N704" s="217" t="s">
        <v>48</v>
      </c>
      <c r="O704" s="65"/>
      <c r="P704" s="200">
        <f t="shared" si="201"/>
        <v>0</v>
      </c>
      <c r="Q704" s="200">
        <v>0</v>
      </c>
      <c r="R704" s="200">
        <f t="shared" si="202"/>
        <v>0</v>
      </c>
      <c r="S704" s="200">
        <v>0</v>
      </c>
      <c r="T704" s="201">
        <f t="shared" si="203"/>
        <v>0</v>
      </c>
      <c r="U704" s="35"/>
      <c r="V704" s="35"/>
      <c r="W704" s="35"/>
      <c r="X704" s="35"/>
      <c r="Y704" s="35"/>
      <c r="Z704" s="35"/>
      <c r="AA704" s="35"/>
      <c r="AB704" s="35"/>
      <c r="AC704" s="35"/>
      <c r="AD704" s="35"/>
      <c r="AE704" s="35"/>
      <c r="AR704" s="202" t="s">
        <v>230</v>
      </c>
      <c r="AT704" s="202" t="s">
        <v>214</v>
      </c>
      <c r="AU704" s="202" t="s">
        <v>84</v>
      </c>
      <c r="AY704" s="17" t="s">
        <v>142</v>
      </c>
      <c r="BE704" s="203">
        <f t="shared" si="204"/>
        <v>0</v>
      </c>
      <c r="BF704" s="203">
        <f t="shared" si="205"/>
        <v>0</v>
      </c>
      <c r="BG704" s="203">
        <f t="shared" si="206"/>
        <v>0</v>
      </c>
      <c r="BH704" s="203">
        <f t="shared" si="207"/>
        <v>0</v>
      </c>
      <c r="BI704" s="203">
        <f t="shared" si="208"/>
        <v>0</v>
      </c>
      <c r="BJ704" s="17" t="s">
        <v>84</v>
      </c>
      <c r="BK704" s="203">
        <f t="shared" si="209"/>
        <v>0</v>
      </c>
      <c r="BL704" s="17" t="s">
        <v>230</v>
      </c>
      <c r="BM704" s="202" t="s">
        <v>2452</v>
      </c>
    </row>
    <row r="705" spans="1:65" s="2" customFormat="1" ht="24" customHeight="1">
      <c r="A705" s="35"/>
      <c r="B705" s="36"/>
      <c r="C705" s="208" t="s">
        <v>2453</v>
      </c>
      <c r="D705" s="208" t="s">
        <v>214</v>
      </c>
      <c r="E705" s="209" t="s">
        <v>2454</v>
      </c>
      <c r="F705" s="210" t="s">
        <v>2455</v>
      </c>
      <c r="G705" s="211" t="s">
        <v>146</v>
      </c>
      <c r="H705" s="212">
        <v>9</v>
      </c>
      <c r="I705" s="213"/>
      <c r="J705" s="214">
        <f t="shared" si="200"/>
        <v>0</v>
      </c>
      <c r="K705" s="210" t="s">
        <v>147</v>
      </c>
      <c r="L705" s="215"/>
      <c r="M705" s="216" t="s">
        <v>32</v>
      </c>
      <c r="N705" s="217" t="s">
        <v>48</v>
      </c>
      <c r="O705" s="65"/>
      <c r="P705" s="200">
        <f t="shared" si="201"/>
        <v>0</v>
      </c>
      <c r="Q705" s="200">
        <v>0</v>
      </c>
      <c r="R705" s="200">
        <f t="shared" si="202"/>
        <v>0</v>
      </c>
      <c r="S705" s="200">
        <v>0</v>
      </c>
      <c r="T705" s="201">
        <f t="shared" si="203"/>
        <v>0</v>
      </c>
      <c r="U705" s="35"/>
      <c r="V705" s="35"/>
      <c r="W705" s="35"/>
      <c r="X705" s="35"/>
      <c r="Y705" s="35"/>
      <c r="Z705" s="35"/>
      <c r="AA705" s="35"/>
      <c r="AB705" s="35"/>
      <c r="AC705" s="35"/>
      <c r="AD705" s="35"/>
      <c r="AE705" s="35"/>
      <c r="AR705" s="202" t="s">
        <v>230</v>
      </c>
      <c r="AT705" s="202" t="s">
        <v>214</v>
      </c>
      <c r="AU705" s="202" t="s">
        <v>84</v>
      </c>
      <c r="AY705" s="17" t="s">
        <v>142</v>
      </c>
      <c r="BE705" s="203">
        <f t="shared" si="204"/>
        <v>0</v>
      </c>
      <c r="BF705" s="203">
        <f t="shared" si="205"/>
        <v>0</v>
      </c>
      <c r="BG705" s="203">
        <f t="shared" si="206"/>
        <v>0</v>
      </c>
      <c r="BH705" s="203">
        <f t="shared" si="207"/>
        <v>0</v>
      </c>
      <c r="BI705" s="203">
        <f t="shared" si="208"/>
        <v>0</v>
      </c>
      <c r="BJ705" s="17" t="s">
        <v>84</v>
      </c>
      <c r="BK705" s="203">
        <f t="shared" si="209"/>
        <v>0</v>
      </c>
      <c r="BL705" s="17" t="s">
        <v>230</v>
      </c>
      <c r="BM705" s="202" t="s">
        <v>2456</v>
      </c>
    </row>
    <row r="706" spans="1:65" s="2" customFormat="1" ht="24" customHeight="1">
      <c r="A706" s="35"/>
      <c r="B706" s="36"/>
      <c r="C706" s="191" t="s">
        <v>2457</v>
      </c>
      <c r="D706" s="191" t="s">
        <v>143</v>
      </c>
      <c r="E706" s="192" t="s">
        <v>2458</v>
      </c>
      <c r="F706" s="193" t="s">
        <v>2459</v>
      </c>
      <c r="G706" s="194" t="s">
        <v>275</v>
      </c>
      <c r="H706" s="195">
        <v>80</v>
      </c>
      <c r="I706" s="196"/>
      <c r="J706" s="197">
        <f t="shared" si="200"/>
        <v>0</v>
      </c>
      <c r="K706" s="193" t="s">
        <v>147</v>
      </c>
      <c r="L706" s="40"/>
      <c r="M706" s="198" t="s">
        <v>32</v>
      </c>
      <c r="N706" s="199" t="s">
        <v>48</v>
      </c>
      <c r="O706" s="65"/>
      <c r="P706" s="200">
        <f t="shared" si="201"/>
        <v>0</v>
      </c>
      <c r="Q706" s="200">
        <v>0</v>
      </c>
      <c r="R706" s="200">
        <f t="shared" si="202"/>
        <v>0</v>
      </c>
      <c r="S706" s="200">
        <v>0</v>
      </c>
      <c r="T706" s="201">
        <f t="shared" si="203"/>
        <v>0</v>
      </c>
      <c r="U706" s="35"/>
      <c r="V706" s="35"/>
      <c r="W706" s="35"/>
      <c r="X706" s="35"/>
      <c r="Y706" s="35"/>
      <c r="Z706" s="35"/>
      <c r="AA706" s="35"/>
      <c r="AB706" s="35"/>
      <c r="AC706" s="35"/>
      <c r="AD706" s="35"/>
      <c r="AE706" s="35"/>
      <c r="AR706" s="202" t="s">
        <v>158</v>
      </c>
      <c r="AT706" s="202" t="s">
        <v>143</v>
      </c>
      <c r="AU706" s="202" t="s">
        <v>84</v>
      </c>
      <c r="AY706" s="17" t="s">
        <v>142</v>
      </c>
      <c r="BE706" s="203">
        <f t="shared" si="204"/>
        <v>0</v>
      </c>
      <c r="BF706" s="203">
        <f t="shared" si="205"/>
        <v>0</v>
      </c>
      <c r="BG706" s="203">
        <f t="shared" si="206"/>
        <v>0</v>
      </c>
      <c r="BH706" s="203">
        <f t="shared" si="207"/>
        <v>0</v>
      </c>
      <c r="BI706" s="203">
        <f t="shared" si="208"/>
        <v>0</v>
      </c>
      <c r="BJ706" s="17" t="s">
        <v>84</v>
      </c>
      <c r="BK706" s="203">
        <f t="shared" si="209"/>
        <v>0</v>
      </c>
      <c r="BL706" s="17" t="s">
        <v>158</v>
      </c>
      <c r="BM706" s="202" t="s">
        <v>2460</v>
      </c>
    </row>
    <row r="707" spans="1:65" s="2" customFormat="1" ht="24" customHeight="1">
      <c r="A707" s="35"/>
      <c r="B707" s="36"/>
      <c r="C707" s="191" t="s">
        <v>2461</v>
      </c>
      <c r="D707" s="191" t="s">
        <v>143</v>
      </c>
      <c r="E707" s="192" t="s">
        <v>2462</v>
      </c>
      <c r="F707" s="193" t="s">
        <v>2463</v>
      </c>
      <c r="G707" s="194" t="s">
        <v>275</v>
      </c>
      <c r="H707" s="195">
        <v>240</v>
      </c>
      <c r="I707" s="196"/>
      <c r="J707" s="197">
        <f t="shared" si="200"/>
        <v>0</v>
      </c>
      <c r="K707" s="193" t="s">
        <v>147</v>
      </c>
      <c r="L707" s="40"/>
      <c r="M707" s="198" t="s">
        <v>32</v>
      </c>
      <c r="N707" s="199" t="s">
        <v>48</v>
      </c>
      <c r="O707" s="65"/>
      <c r="P707" s="200">
        <f t="shared" si="201"/>
        <v>0</v>
      </c>
      <c r="Q707" s="200">
        <v>0</v>
      </c>
      <c r="R707" s="200">
        <f t="shared" si="202"/>
        <v>0</v>
      </c>
      <c r="S707" s="200">
        <v>0</v>
      </c>
      <c r="T707" s="201">
        <f t="shared" si="203"/>
        <v>0</v>
      </c>
      <c r="U707" s="35"/>
      <c r="V707" s="35"/>
      <c r="W707" s="35"/>
      <c r="X707" s="35"/>
      <c r="Y707" s="35"/>
      <c r="Z707" s="35"/>
      <c r="AA707" s="35"/>
      <c r="AB707" s="35"/>
      <c r="AC707" s="35"/>
      <c r="AD707" s="35"/>
      <c r="AE707" s="35"/>
      <c r="AR707" s="202" t="s">
        <v>158</v>
      </c>
      <c r="AT707" s="202" t="s">
        <v>143</v>
      </c>
      <c r="AU707" s="202" t="s">
        <v>84</v>
      </c>
      <c r="AY707" s="17" t="s">
        <v>142</v>
      </c>
      <c r="BE707" s="203">
        <f t="shared" si="204"/>
        <v>0</v>
      </c>
      <c r="BF707" s="203">
        <f t="shared" si="205"/>
        <v>0</v>
      </c>
      <c r="BG707" s="203">
        <f t="shared" si="206"/>
        <v>0</v>
      </c>
      <c r="BH707" s="203">
        <f t="shared" si="207"/>
        <v>0</v>
      </c>
      <c r="BI707" s="203">
        <f t="shared" si="208"/>
        <v>0</v>
      </c>
      <c r="BJ707" s="17" t="s">
        <v>84</v>
      </c>
      <c r="BK707" s="203">
        <f t="shared" si="209"/>
        <v>0</v>
      </c>
      <c r="BL707" s="17" t="s">
        <v>158</v>
      </c>
      <c r="BM707" s="202" t="s">
        <v>2464</v>
      </c>
    </row>
    <row r="708" spans="1:65" s="2" customFormat="1" ht="24" customHeight="1">
      <c r="A708" s="35"/>
      <c r="B708" s="36"/>
      <c r="C708" s="191" t="s">
        <v>2465</v>
      </c>
      <c r="D708" s="191" t="s">
        <v>143</v>
      </c>
      <c r="E708" s="192" t="s">
        <v>2466</v>
      </c>
      <c r="F708" s="193" t="s">
        <v>2467</v>
      </c>
      <c r="G708" s="194" t="s">
        <v>146</v>
      </c>
      <c r="H708" s="195">
        <v>28</v>
      </c>
      <c r="I708" s="196"/>
      <c r="J708" s="197">
        <f t="shared" si="200"/>
        <v>0</v>
      </c>
      <c r="K708" s="193" t="s">
        <v>147</v>
      </c>
      <c r="L708" s="40"/>
      <c r="M708" s="198" t="s">
        <v>32</v>
      </c>
      <c r="N708" s="199" t="s">
        <v>48</v>
      </c>
      <c r="O708" s="65"/>
      <c r="P708" s="200">
        <f t="shared" si="201"/>
        <v>0</v>
      </c>
      <c r="Q708" s="200">
        <v>0</v>
      </c>
      <c r="R708" s="200">
        <f t="shared" si="202"/>
        <v>0</v>
      </c>
      <c r="S708" s="200">
        <v>0</v>
      </c>
      <c r="T708" s="201">
        <f t="shared" si="203"/>
        <v>0</v>
      </c>
      <c r="U708" s="35"/>
      <c r="V708" s="35"/>
      <c r="W708" s="35"/>
      <c r="X708" s="35"/>
      <c r="Y708" s="35"/>
      <c r="Z708" s="35"/>
      <c r="AA708" s="35"/>
      <c r="AB708" s="35"/>
      <c r="AC708" s="35"/>
      <c r="AD708" s="35"/>
      <c r="AE708" s="35"/>
      <c r="AR708" s="202" t="s">
        <v>158</v>
      </c>
      <c r="AT708" s="202" t="s">
        <v>143</v>
      </c>
      <c r="AU708" s="202" t="s">
        <v>84</v>
      </c>
      <c r="AY708" s="17" t="s">
        <v>142</v>
      </c>
      <c r="BE708" s="203">
        <f t="shared" si="204"/>
        <v>0</v>
      </c>
      <c r="BF708" s="203">
        <f t="shared" si="205"/>
        <v>0</v>
      </c>
      <c r="BG708" s="203">
        <f t="shared" si="206"/>
        <v>0</v>
      </c>
      <c r="BH708" s="203">
        <f t="shared" si="207"/>
        <v>0</v>
      </c>
      <c r="BI708" s="203">
        <f t="shared" si="208"/>
        <v>0</v>
      </c>
      <c r="BJ708" s="17" t="s">
        <v>84</v>
      </c>
      <c r="BK708" s="203">
        <f t="shared" si="209"/>
        <v>0</v>
      </c>
      <c r="BL708" s="17" t="s">
        <v>158</v>
      </c>
      <c r="BM708" s="202" t="s">
        <v>2468</v>
      </c>
    </row>
    <row r="709" spans="1:65" s="2" customFormat="1" ht="24" customHeight="1">
      <c r="A709" s="35"/>
      <c r="B709" s="36"/>
      <c r="C709" s="191" t="s">
        <v>2469</v>
      </c>
      <c r="D709" s="191" t="s">
        <v>143</v>
      </c>
      <c r="E709" s="192" t="s">
        <v>2470</v>
      </c>
      <c r="F709" s="193" t="s">
        <v>2471</v>
      </c>
      <c r="G709" s="194" t="s">
        <v>146</v>
      </c>
      <c r="H709" s="195">
        <v>240</v>
      </c>
      <c r="I709" s="196"/>
      <c r="J709" s="197">
        <f t="shared" si="200"/>
        <v>0</v>
      </c>
      <c r="K709" s="193" t="s">
        <v>147</v>
      </c>
      <c r="L709" s="40"/>
      <c r="M709" s="198" t="s">
        <v>32</v>
      </c>
      <c r="N709" s="199" t="s">
        <v>48</v>
      </c>
      <c r="O709" s="65"/>
      <c r="P709" s="200">
        <f t="shared" si="201"/>
        <v>0</v>
      </c>
      <c r="Q709" s="200">
        <v>0</v>
      </c>
      <c r="R709" s="200">
        <f t="shared" si="202"/>
        <v>0</v>
      </c>
      <c r="S709" s="200">
        <v>0</v>
      </c>
      <c r="T709" s="201">
        <f t="shared" si="203"/>
        <v>0</v>
      </c>
      <c r="U709" s="35"/>
      <c r="V709" s="35"/>
      <c r="W709" s="35"/>
      <c r="X709" s="35"/>
      <c r="Y709" s="35"/>
      <c r="Z709" s="35"/>
      <c r="AA709" s="35"/>
      <c r="AB709" s="35"/>
      <c r="AC709" s="35"/>
      <c r="AD709" s="35"/>
      <c r="AE709" s="35"/>
      <c r="AR709" s="202" t="s">
        <v>158</v>
      </c>
      <c r="AT709" s="202" t="s">
        <v>143</v>
      </c>
      <c r="AU709" s="202" t="s">
        <v>84</v>
      </c>
      <c r="AY709" s="17" t="s">
        <v>142</v>
      </c>
      <c r="BE709" s="203">
        <f t="shared" si="204"/>
        <v>0</v>
      </c>
      <c r="BF709" s="203">
        <f t="shared" si="205"/>
        <v>0</v>
      </c>
      <c r="BG709" s="203">
        <f t="shared" si="206"/>
        <v>0</v>
      </c>
      <c r="BH709" s="203">
        <f t="shared" si="207"/>
        <v>0</v>
      </c>
      <c r="BI709" s="203">
        <f t="shared" si="208"/>
        <v>0</v>
      </c>
      <c r="BJ709" s="17" t="s">
        <v>84</v>
      </c>
      <c r="BK709" s="203">
        <f t="shared" si="209"/>
        <v>0</v>
      </c>
      <c r="BL709" s="17" t="s">
        <v>158</v>
      </c>
      <c r="BM709" s="202" t="s">
        <v>2472</v>
      </c>
    </row>
    <row r="710" spans="1:65" s="2" customFormat="1" ht="24" customHeight="1">
      <c r="A710" s="35"/>
      <c r="B710" s="36"/>
      <c r="C710" s="191" t="s">
        <v>2473</v>
      </c>
      <c r="D710" s="191" t="s">
        <v>143</v>
      </c>
      <c r="E710" s="192" t="s">
        <v>2474</v>
      </c>
      <c r="F710" s="193" t="s">
        <v>2475</v>
      </c>
      <c r="G710" s="194" t="s">
        <v>146</v>
      </c>
      <c r="H710" s="195">
        <v>120</v>
      </c>
      <c r="I710" s="196"/>
      <c r="J710" s="197">
        <f t="shared" si="200"/>
        <v>0</v>
      </c>
      <c r="K710" s="193" t="s">
        <v>147</v>
      </c>
      <c r="L710" s="40"/>
      <c r="M710" s="198" t="s">
        <v>32</v>
      </c>
      <c r="N710" s="199" t="s">
        <v>48</v>
      </c>
      <c r="O710" s="65"/>
      <c r="P710" s="200">
        <f t="shared" si="201"/>
        <v>0</v>
      </c>
      <c r="Q710" s="200">
        <v>0</v>
      </c>
      <c r="R710" s="200">
        <f t="shared" si="202"/>
        <v>0</v>
      </c>
      <c r="S710" s="200">
        <v>0</v>
      </c>
      <c r="T710" s="201">
        <f t="shared" si="203"/>
        <v>0</v>
      </c>
      <c r="U710" s="35"/>
      <c r="V710" s="35"/>
      <c r="W710" s="35"/>
      <c r="X710" s="35"/>
      <c r="Y710" s="35"/>
      <c r="Z710" s="35"/>
      <c r="AA710" s="35"/>
      <c r="AB710" s="35"/>
      <c r="AC710" s="35"/>
      <c r="AD710" s="35"/>
      <c r="AE710" s="35"/>
      <c r="AR710" s="202" t="s">
        <v>158</v>
      </c>
      <c r="AT710" s="202" t="s">
        <v>143</v>
      </c>
      <c r="AU710" s="202" t="s">
        <v>84</v>
      </c>
      <c r="AY710" s="17" t="s">
        <v>142</v>
      </c>
      <c r="BE710" s="203">
        <f t="shared" si="204"/>
        <v>0</v>
      </c>
      <c r="BF710" s="203">
        <f t="shared" si="205"/>
        <v>0</v>
      </c>
      <c r="BG710" s="203">
        <f t="shared" si="206"/>
        <v>0</v>
      </c>
      <c r="BH710" s="203">
        <f t="shared" si="207"/>
        <v>0</v>
      </c>
      <c r="BI710" s="203">
        <f t="shared" si="208"/>
        <v>0</v>
      </c>
      <c r="BJ710" s="17" t="s">
        <v>84</v>
      </c>
      <c r="BK710" s="203">
        <f t="shared" si="209"/>
        <v>0</v>
      </c>
      <c r="BL710" s="17" t="s">
        <v>158</v>
      </c>
      <c r="BM710" s="202" t="s">
        <v>2476</v>
      </c>
    </row>
    <row r="711" spans="1:65" s="2" customFormat="1" ht="24" customHeight="1">
      <c r="A711" s="35"/>
      <c r="B711" s="36"/>
      <c r="C711" s="191" t="s">
        <v>2477</v>
      </c>
      <c r="D711" s="191" t="s">
        <v>143</v>
      </c>
      <c r="E711" s="192" t="s">
        <v>2478</v>
      </c>
      <c r="F711" s="193" t="s">
        <v>2479</v>
      </c>
      <c r="G711" s="194" t="s">
        <v>146</v>
      </c>
      <c r="H711" s="195">
        <v>3</v>
      </c>
      <c r="I711" s="196"/>
      <c r="J711" s="197">
        <f t="shared" si="200"/>
        <v>0</v>
      </c>
      <c r="K711" s="193" t="s">
        <v>147</v>
      </c>
      <c r="L711" s="40"/>
      <c r="M711" s="198" t="s">
        <v>32</v>
      </c>
      <c r="N711" s="199" t="s">
        <v>48</v>
      </c>
      <c r="O711" s="65"/>
      <c r="P711" s="200">
        <f t="shared" si="201"/>
        <v>0</v>
      </c>
      <c r="Q711" s="200">
        <v>0</v>
      </c>
      <c r="R711" s="200">
        <f t="shared" si="202"/>
        <v>0</v>
      </c>
      <c r="S711" s="200">
        <v>0</v>
      </c>
      <c r="T711" s="201">
        <f t="shared" si="203"/>
        <v>0</v>
      </c>
      <c r="U711" s="35"/>
      <c r="V711" s="35"/>
      <c r="W711" s="35"/>
      <c r="X711" s="35"/>
      <c r="Y711" s="35"/>
      <c r="Z711" s="35"/>
      <c r="AA711" s="35"/>
      <c r="AB711" s="35"/>
      <c r="AC711" s="35"/>
      <c r="AD711" s="35"/>
      <c r="AE711" s="35"/>
      <c r="AR711" s="202" t="s">
        <v>158</v>
      </c>
      <c r="AT711" s="202" t="s">
        <v>143</v>
      </c>
      <c r="AU711" s="202" t="s">
        <v>84</v>
      </c>
      <c r="AY711" s="17" t="s">
        <v>142</v>
      </c>
      <c r="BE711" s="203">
        <f t="shared" si="204"/>
        <v>0</v>
      </c>
      <c r="BF711" s="203">
        <f t="shared" si="205"/>
        <v>0</v>
      </c>
      <c r="BG711" s="203">
        <f t="shared" si="206"/>
        <v>0</v>
      </c>
      <c r="BH711" s="203">
        <f t="shared" si="207"/>
        <v>0</v>
      </c>
      <c r="BI711" s="203">
        <f t="shared" si="208"/>
        <v>0</v>
      </c>
      <c r="BJ711" s="17" t="s">
        <v>84</v>
      </c>
      <c r="BK711" s="203">
        <f t="shared" si="209"/>
        <v>0</v>
      </c>
      <c r="BL711" s="17" t="s">
        <v>158</v>
      </c>
      <c r="BM711" s="202" t="s">
        <v>2480</v>
      </c>
    </row>
    <row r="712" spans="1:65" s="2" customFormat="1" ht="24" customHeight="1">
      <c r="A712" s="35"/>
      <c r="B712" s="36"/>
      <c r="C712" s="208" t="s">
        <v>2481</v>
      </c>
      <c r="D712" s="208" t="s">
        <v>214</v>
      </c>
      <c r="E712" s="209" t="s">
        <v>2482</v>
      </c>
      <c r="F712" s="210" t="s">
        <v>2483</v>
      </c>
      <c r="G712" s="211" t="s">
        <v>146</v>
      </c>
      <c r="H712" s="212">
        <v>3</v>
      </c>
      <c r="I712" s="213"/>
      <c r="J712" s="214">
        <f t="shared" si="200"/>
        <v>0</v>
      </c>
      <c r="K712" s="210" t="s">
        <v>147</v>
      </c>
      <c r="L712" s="215"/>
      <c r="M712" s="216" t="s">
        <v>32</v>
      </c>
      <c r="N712" s="217" t="s">
        <v>48</v>
      </c>
      <c r="O712" s="65"/>
      <c r="P712" s="200">
        <f t="shared" si="201"/>
        <v>0</v>
      </c>
      <c r="Q712" s="200">
        <v>0</v>
      </c>
      <c r="R712" s="200">
        <f t="shared" si="202"/>
        <v>0</v>
      </c>
      <c r="S712" s="200">
        <v>0</v>
      </c>
      <c r="T712" s="201">
        <f t="shared" si="203"/>
        <v>0</v>
      </c>
      <c r="U712" s="35"/>
      <c r="V712" s="35"/>
      <c r="W712" s="35"/>
      <c r="X712" s="35"/>
      <c r="Y712" s="35"/>
      <c r="Z712" s="35"/>
      <c r="AA712" s="35"/>
      <c r="AB712" s="35"/>
      <c r="AC712" s="35"/>
      <c r="AD712" s="35"/>
      <c r="AE712" s="35"/>
      <c r="AR712" s="202" t="s">
        <v>217</v>
      </c>
      <c r="AT712" s="202" t="s">
        <v>214</v>
      </c>
      <c r="AU712" s="202" t="s">
        <v>84</v>
      </c>
      <c r="AY712" s="17" t="s">
        <v>142</v>
      </c>
      <c r="BE712" s="203">
        <f t="shared" si="204"/>
        <v>0</v>
      </c>
      <c r="BF712" s="203">
        <f t="shared" si="205"/>
        <v>0</v>
      </c>
      <c r="BG712" s="203">
        <f t="shared" si="206"/>
        <v>0</v>
      </c>
      <c r="BH712" s="203">
        <f t="shared" si="207"/>
        <v>0</v>
      </c>
      <c r="BI712" s="203">
        <f t="shared" si="208"/>
        <v>0</v>
      </c>
      <c r="BJ712" s="17" t="s">
        <v>84</v>
      </c>
      <c r="BK712" s="203">
        <f t="shared" si="209"/>
        <v>0</v>
      </c>
      <c r="BL712" s="17" t="s">
        <v>218</v>
      </c>
      <c r="BM712" s="202" t="s">
        <v>2484</v>
      </c>
    </row>
    <row r="713" spans="1:65" s="2" customFormat="1" ht="24" customHeight="1">
      <c r="A713" s="35"/>
      <c r="B713" s="36"/>
      <c r="C713" s="191" t="s">
        <v>2485</v>
      </c>
      <c r="D713" s="191" t="s">
        <v>143</v>
      </c>
      <c r="E713" s="192" t="s">
        <v>2486</v>
      </c>
      <c r="F713" s="193" t="s">
        <v>2487</v>
      </c>
      <c r="G713" s="194" t="s">
        <v>146</v>
      </c>
      <c r="H713" s="195">
        <v>1</v>
      </c>
      <c r="I713" s="196"/>
      <c r="J713" s="197">
        <f t="shared" si="200"/>
        <v>0</v>
      </c>
      <c r="K713" s="193" t="s">
        <v>147</v>
      </c>
      <c r="L713" s="40"/>
      <c r="M713" s="198" t="s">
        <v>32</v>
      </c>
      <c r="N713" s="199" t="s">
        <v>48</v>
      </c>
      <c r="O713" s="65"/>
      <c r="P713" s="200">
        <f t="shared" si="201"/>
        <v>0</v>
      </c>
      <c r="Q713" s="200">
        <v>0</v>
      </c>
      <c r="R713" s="200">
        <f t="shared" si="202"/>
        <v>0</v>
      </c>
      <c r="S713" s="200">
        <v>0</v>
      </c>
      <c r="T713" s="201">
        <f t="shared" si="203"/>
        <v>0</v>
      </c>
      <c r="U713" s="35"/>
      <c r="V713" s="35"/>
      <c r="W713" s="35"/>
      <c r="X713" s="35"/>
      <c r="Y713" s="35"/>
      <c r="Z713" s="35"/>
      <c r="AA713" s="35"/>
      <c r="AB713" s="35"/>
      <c r="AC713" s="35"/>
      <c r="AD713" s="35"/>
      <c r="AE713" s="35"/>
      <c r="AR713" s="202" t="s">
        <v>158</v>
      </c>
      <c r="AT713" s="202" t="s">
        <v>143</v>
      </c>
      <c r="AU713" s="202" t="s">
        <v>84</v>
      </c>
      <c r="AY713" s="17" t="s">
        <v>142</v>
      </c>
      <c r="BE713" s="203">
        <f t="shared" si="204"/>
        <v>0</v>
      </c>
      <c r="BF713" s="203">
        <f t="shared" si="205"/>
        <v>0</v>
      </c>
      <c r="BG713" s="203">
        <f t="shared" si="206"/>
        <v>0</v>
      </c>
      <c r="BH713" s="203">
        <f t="shared" si="207"/>
        <v>0</v>
      </c>
      <c r="BI713" s="203">
        <f t="shared" si="208"/>
        <v>0</v>
      </c>
      <c r="BJ713" s="17" t="s">
        <v>84</v>
      </c>
      <c r="BK713" s="203">
        <f t="shared" si="209"/>
        <v>0</v>
      </c>
      <c r="BL713" s="17" t="s">
        <v>158</v>
      </c>
      <c r="BM713" s="202" t="s">
        <v>2488</v>
      </c>
    </row>
    <row r="714" spans="1:65" s="2" customFormat="1" ht="24" customHeight="1">
      <c r="A714" s="35"/>
      <c r="B714" s="36"/>
      <c r="C714" s="208" t="s">
        <v>2489</v>
      </c>
      <c r="D714" s="208" t="s">
        <v>214</v>
      </c>
      <c r="E714" s="209" t="s">
        <v>2490</v>
      </c>
      <c r="F714" s="210" t="s">
        <v>2491</v>
      </c>
      <c r="G714" s="211" t="s">
        <v>146</v>
      </c>
      <c r="H714" s="212">
        <v>3</v>
      </c>
      <c r="I714" s="213"/>
      <c r="J714" s="214">
        <f t="shared" si="200"/>
        <v>0</v>
      </c>
      <c r="K714" s="210" t="s">
        <v>147</v>
      </c>
      <c r="L714" s="215"/>
      <c r="M714" s="216" t="s">
        <v>32</v>
      </c>
      <c r="N714" s="217" t="s">
        <v>48</v>
      </c>
      <c r="O714" s="65"/>
      <c r="P714" s="200">
        <f t="shared" si="201"/>
        <v>0</v>
      </c>
      <c r="Q714" s="200">
        <v>0</v>
      </c>
      <c r="R714" s="200">
        <f t="shared" si="202"/>
        <v>0</v>
      </c>
      <c r="S714" s="200">
        <v>0</v>
      </c>
      <c r="T714" s="201">
        <f t="shared" si="203"/>
        <v>0</v>
      </c>
      <c r="U714" s="35"/>
      <c r="V714" s="35"/>
      <c r="W714" s="35"/>
      <c r="X714" s="35"/>
      <c r="Y714" s="35"/>
      <c r="Z714" s="35"/>
      <c r="AA714" s="35"/>
      <c r="AB714" s="35"/>
      <c r="AC714" s="35"/>
      <c r="AD714" s="35"/>
      <c r="AE714" s="35"/>
      <c r="AR714" s="202" t="s">
        <v>230</v>
      </c>
      <c r="AT714" s="202" t="s">
        <v>214</v>
      </c>
      <c r="AU714" s="202" t="s">
        <v>84</v>
      </c>
      <c r="AY714" s="17" t="s">
        <v>142</v>
      </c>
      <c r="BE714" s="203">
        <f t="shared" si="204"/>
        <v>0</v>
      </c>
      <c r="BF714" s="203">
        <f t="shared" si="205"/>
        <v>0</v>
      </c>
      <c r="BG714" s="203">
        <f t="shared" si="206"/>
        <v>0</v>
      </c>
      <c r="BH714" s="203">
        <f t="shared" si="207"/>
        <v>0</v>
      </c>
      <c r="BI714" s="203">
        <f t="shared" si="208"/>
        <v>0</v>
      </c>
      <c r="BJ714" s="17" t="s">
        <v>84</v>
      </c>
      <c r="BK714" s="203">
        <f t="shared" si="209"/>
        <v>0</v>
      </c>
      <c r="BL714" s="17" t="s">
        <v>230</v>
      </c>
      <c r="BM714" s="202" t="s">
        <v>2492</v>
      </c>
    </row>
    <row r="715" spans="1:65" s="2" customFormat="1" ht="24" customHeight="1">
      <c r="A715" s="35"/>
      <c r="B715" s="36"/>
      <c r="C715" s="191" t="s">
        <v>2493</v>
      </c>
      <c r="D715" s="191" t="s">
        <v>143</v>
      </c>
      <c r="E715" s="192" t="s">
        <v>2494</v>
      </c>
      <c r="F715" s="193" t="s">
        <v>2495</v>
      </c>
      <c r="G715" s="194" t="s">
        <v>146</v>
      </c>
      <c r="H715" s="195">
        <v>5</v>
      </c>
      <c r="I715" s="196"/>
      <c r="J715" s="197">
        <f t="shared" si="200"/>
        <v>0</v>
      </c>
      <c r="K715" s="193" t="s">
        <v>147</v>
      </c>
      <c r="L715" s="40"/>
      <c r="M715" s="198" t="s">
        <v>32</v>
      </c>
      <c r="N715" s="199" t="s">
        <v>48</v>
      </c>
      <c r="O715" s="65"/>
      <c r="P715" s="200">
        <f t="shared" si="201"/>
        <v>0</v>
      </c>
      <c r="Q715" s="200">
        <v>0</v>
      </c>
      <c r="R715" s="200">
        <f t="shared" si="202"/>
        <v>0</v>
      </c>
      <c r="S715" s="200">
        <v>0</v>
      </c>
      <c r="T715" s="201">
        <f t="shared" si="203"/>
        <v>0</v>
      </c>
      <c r="U715" s="35"/>
      <c r="V715" s="35"/>
      <c r="W715" s="35"/>
      <c r="X715" s="35"/>
      <c r="Y715" s="35"/>
      <c r="Z715" s="35"/>
      <c r="AA715" s="35"/>
      <c r="AB715" s="35"/>
      <c r="AC715" s="35"/>
      <c r="AD715" s="35"/>
      <c r="AE715" s="35"/>
      <c r="AR715" s="202" t="s">
        <v>84</v>
      </c>
      <c r="AT715" s="202" t="s">
        <v>143</v>
      </c>
      <c r="AU715" s="202" t="s">
        <v>84</v>
      </c>
      <c r="AY715" s="17" t="s">
        <v>142</v>
      </c>
      <c r="BE715" s="203">
        <f t="shared" si="204"/>
        <v>0</v>
      </c>
      <c r="BF715" s="203">
        <f t="shared" si="205"/>
        <v>0</v>
      </c>
      <c r="BG715" s="203">
        <f t="shared" si="206"/>
        <v>0</v>
      </c>
      <c r="BH715" s="203">
        <f t="shared" si="207"/>
        <v>0</v>
      </c>
      <c r="BI715" s="203">
        <f t="shared" si="208"/>
        <v>0</v>
      </c>
      <c r="BJ715" s="17" t="s">
        <v>84</v>
      </c>
      <c r="BK715" s="203">
        <f t="shared" si="209"/>
        <v>0</v>
      </c>
      <c r="BL715" s="17" t="s">
        <v>84</v>
      </c>
      <c r="BM715" s="202" t="s">
        <v>2496</v>
      </c>
    </row>
    <row r="716" spans="1:65" s="2" customFormat="1" ht="24" customHeight="1">
      <c r="A716" s="35"/>
      <c r="B716" s="36"/>
      <c r="C716" s="191" t="s">
        <v>2497</v>
      </c>
      <c r="D716" s="191" t="s">
        <v>143</v>
      </c>
      <c r="E716" s="192" t="s">
        <v>2498</v>
      </c>
      <c r="F716" s="193" t="s">
        <v>2499</v>
      </c>
      <c r="G716" s="194" t="s">
        <v>275</v>
      </c>
      <c r="H716" s="195">
        <v>480</v>
      </c>
      <c r="I716" s="196"/>
      <c r="J716" s="197">
        <f t="shared" si="200"/>
        <v>0</v>
      </c>
      <c r="K716" s="193" t="s">
        <v>147</v>
      </c>
      <c r="L716" s="40"/>
      <c r="M716" s="198" t="s">
        <v>32</v>
      </c>
      <c r="N716" s="199" t="s">
        <v>48</v>
      </c>
      <c r="O716" s="65"/>
      <c r="P716" s="200">
        <f t="shared" si="201"/>
        <v>0</v>
      </c>
      <c r="Q716" s="200">
        <v>0</v>
      </c>
      <c r="R716" s="200">
        <f t="shared" si="202"/>
        <v>0</v>
      </c>
      <c r="S716" s="200">
        <v>0</v>
      </c>
      <c r="T716" s="201">
        <f t="shared" si="203"/>
        <v>0</v>
      </c>
      <c r="U716" s="35"/>
      <c r="V716" s="35"/>
      <c r="W716" s="35"/>
      <c r="X716" s="35"/>
      <c r="Y716" s="35"/>
      <c r="Z716" s="35"/>
      <c r="AA716" s="35"/>
      <c r="AB716" s="35"/>
      <c r="AC716" s="35"/>
      <c r="AD716" s="35"/>
      <c r="AE716" s="35"/>
      <c r="AR716" s="202" t="s">
        <v>84</v>
      </c>
      <c r="AT716" s="202" t="s">
        <v>143</v>
      </c>
      <c r="AU716" s="202" t="s">
        <v>84</v>
      </c>
      <c r="AY716" s="17" t="s">
        <v>142</v>
      </c>
      <c r="BE716" s="203">
        <f t="shared" si="204"/>
        <v>0</v>
      </c>
      <c r="BF716" s="203">
        <f t="shared" si="205"/>
        <v>0</v>
      </c>
      <c r="BG716" s="203">
        <f t="shared" si="206"/>
        <v>0</v>
      </c>
      <c r="BH716" s="203">
        <f t="shared" si="207"/>
        <v>0</v>
      </c>
      <c r="BI716" s="203">
        <f t="shared" si="208"/>
        <v>0</v>
      </c>
      <c r="BJ716" s="17" t="s">
        <v>84</v>
      </c>
      <c r="BK716" s="203">
        <f t="shared" si="209"/>
        <v>0</v>
      </c>
      <c r="BL716" s="17" t="s">
        <v>84</v>
      </c>
      <c r="BM716" s="202" t="s">
        <v>2500</v>
      </c>
    </row>
    <row r="717" spans="1:65" s="2" customFormat="1" ht="24" customHeight="1">
      <c r="A717" s="35"/>
      <c r="B717" s="36"/>
      <c r="C717" s="191" t="s">
        <v>2501</v>
      </c>
      <c r="D717" s="191" t="s">
        <v>143</v>
      </c>
      <c r="E717" s="192" t="s">
        <v>2502</v>
      </c>
      <c r="F717" s="193" t="s">
        <v>2503</v>
      </c>
      <c r="G717" s="194" t="s">
        <v>275</v>
      </c>
      <c r="H717" s="195">
        <v>240</v>
      </c>
      <c r="I717" s="196"/>
      <c r="J717" s="197">
        <f t="shared" si="200"/>
        <v>0</v>
      </c>
      <c r="K717" s="193" t="s">
        <v>147</v>
      </c>
      <c r="L717" s="40"/>
      <c r="M717" s="198" t="s">
        <v>32</v>
      </c>
      <c r="N717" s="199" t="s">
        <v>48</v>
      </c>
      <c r="O717" s="65"/>
      <c r="P717" s="200">
        <f t="shared" si="201"/>
        <v>0</v>
      </c>
      <c r="Q717" s="200">
        <v>0</v>
      </c>
      <c r="R717" s="200">
        <f t="shared" si="202"/>
        <v>0</v>
      </c>
      <c r="S717" s="200">
        <v>0</v>
      </c>
      <c r="T717" s="201">
        <f t="shared" si="203"/>
        <v>0</v>
      </c>
      <c r="U717" s="35"/>
      <c r="V717" s="35"/>
      <c r="W717" s="35"/>
      <c r="X717" s="35"/>
      <c r="Y717" s="35"/>
      <c r="Z717" s="35"/>
      <c r="AA717" s="35"/>
      <c r="AB717" s="35"/>
      <c r="AC717" s="35"/>
      <c r="AD717" s="35"/>
      <c r="AE717" s="35"/>
      <c r="AR717" s="202" t="s">
        <v>84</v>
      </c>
      <c r="AT717" s="202" t="s">
        <v>143</v>
      </c>
      <c r="AU717" s="202" t="s">
        <v>84</v>
      </c>
      <c r="AY717" s="17" t="s">
        <v>142</v>
      </c>
      <c r="BE717" s="203">
        <f t="shared" si="204"/>
        <v>0</v>
      </c>
      <c r="BF717" s="203">
        <f t="shared" si="205"/>
        <v>0</v>
      </c>
      <c r="BG717" s="203">
        <f t="shared" si="206"/>
        <v>0</v>
      </c>
      <c r="BH717" s="203">
        <f t="shared" si="207"/>
        <v>0</v>
      </c>
      <c r="BI717" s="203">
        <f t="shared" si="208"/>
        <v>0</v>
      </c>
      <c r="BJ717" s="17" t="s">
        <v>84</v>
      </c>
      <c r="BK717" s="203">
        <f t="shared" si="209"/>
        <v>0</v>
      </c>
      <c r="BL717" s="17" t="s">
        <v>84</v>
      </c>
      <c r="BM717" s="202" t="s">
        <v>2504</v>
      </c>
    </row>
    <row r="718" spans="1:65" s="2" customFormat="1" ht="24" customHeight="1">
      <c r="A718" s="35"/>
      <c r="B718" s="36"/>
      <c r="C718" s="191" t="s">
        <v>2505</v>
      </c>
      <c r="D718" s="191" t="s">
        <v>143</v>
      </c>
      <c r="E718" s="192" t="s">
        <v>2506</v>
      </c>
      <c r="F718" s="193" t="s">
        <v>2507</v>
      </c>
      <c r="G718" s="194" t="s">
        <v>146</v>
      </c>
      <c r="H718" s="195">
        <v>28</v>
      </c>
      <c r="I718" s="196"/>
      <c r="J718" s="197">
        <f t="shared" si="200"/>
        <v>0</v>
      </c>
      <c r="K718" s="193" t="s">
        <v>147</v>
      </c>
      <c r="L718" s="40"/>
      <c r="M718" s="198" t="s">
        <v>32</v>
      </c>
      <c r="N718" s="199" t="s">
        <v>48</v>
      </c>
      <c r="O718" s="65"/>
      <c r="P718" s="200">
        <f t="shared" si="201"/>
        <v>0</v>
      </c>
      <c r="Q718" s="200">
        <v>0</v>
      </c>
      <c r="R718" s="200">
        <f t="shared" si="202"/>
        <v>0</v>
      </c>
      <c r="S718" s="200">
        <v>0</v>
      </c>
      <c r="T718" s="201">
        <f t="shared" si="203"/>
        <v>0</v>
      </c>
      <c r="U718" s="35"/>
      <c r="V718" s="35"/>
      <c r="W718" s="35"/>
      <c r="X718" s="35"/>
      <c r="Y718" s="35"/>
      <c r="Z718" s="35"/>
      <c r="AA718" s="35"/>
      <c r="AB718" s="35"/>
      <c r="AC718" s="35"/>
      <c r="AD718" s="35"/>
      <c r="AE718" s="35"/>
      <c r="AR718" s="202" t="s">
        <v>84</v>
      </c>
      <c r="AT718" s="202" t="s">
        <v>143</v>
      </c>
      <c r="AU718" s="202" t="s">
        <v>84</v>
      </c>
      <c r="AY718" s="17" t="s">
        <v>142</v>
      </c>
      <c r="BE718" s="203">
        <f t="shared" si="204"/>
        <v>0</v>
      </c>
      <c r="BF718" s="203">
        <f t="shared" si="205"/>
        <v>0</v>
      </c>
      <c r="BG718" s="203">
        <f t="shared" si="206"/>
        <v>0</v>
      </c>
      <c r="BH718" s="203">
        <f t="shared" si="207"/>
        <v>0</v>
      </c>
      <c r="BI718" s="203">
        <f t="shared" si="208"/>
        <v>0</v>
      </c>
      <c r="BJ718" s="17" t="s">
        <v>84</v>
      </c>
      <c r="BK718" s="203">
        <f t="shared" si="209"/>
        <v>0</v>
      </c>
      <c r="BL718" s="17" t="s">
        <v>84</v>
      </c>
      <c r="BM718" s="202" t="s">
        <v>2508</v>
      </c>
    </row>
    <row r="719" spans="1:65" s="2" customFormat="1" ht="24" customHeight="1">
      <c r="A719" s="35"/>
      <c r="B719" s="36"/>
      <c r="C719" s="191" t="s">
        <v>2509</v>
      </c>
      <c r="D719" s="191" t="s">
        <v>143</v>
      </c>
      <c r="E719" s="192" t="s">
        <v>2510</v>
      </c>
      <c r="F719" s="193" t="s">
        <v>2511</v>
      </c>
      <c r="G719" s="194" t="s">
        <v>146</v>
      </c>
      <c r="H719" s="195">
        <v>240</v>
      </c>
      <c r="I719" s="196"/>
      <c r="J719" s="197">
        <f t="shared" si="200"/>
        <v>0</v>
      </c>
      <c r="K719" s="193" t="s">
        <v>147</v>
      </c>
      <c r="L719" s="40"/>
      <c r="M719" s="198" t="s">
        <v>32</v>
      </c>
      <c r="N719" s="199" t="s">
        <v>48</v>
      </c>
      <c r="O719" s="65"/>
      <c r="P719" s="200">
        <f t="shared" si="201"/>
        <v>0</v>
      </c>
      <c r="Q719" s="200">
        <v>0</v>
      </c>
      <c r="R719" s="200">
        <f t="shared" si="202"/>
        <v>0</v>
      </c>
      <c r="S719" s="200">
        <v>0</v>
      </c>
      <c r="T719" s="201">
        <f t="shared" si="203"/>
        <v>0</v>
      </c>
      <c r="U719" s="35"/>
      <c r="V719" s="35"/>
      <c r="W719" s="35"/>
      <c r="X719" s="35"/>
      <c r="Y719" s="35"/>
      <c r="Z719" s="35"/>
      <c r="AA719" s="35"/>
      <c r="AB719" s="35"/>
      <c r="AC719" s="35"/>
      <c r="AD719" s="35"/>
      <c r="AE719" s="35"/>
      <c r="AR719" s="202" t="s">
        <v>84</v>
      </c>
      <c r="AT719" s="202" t="s">
        <v>143</v>
      </c>
      <c r="AU719" s="202" t="s">
        <v>84</v>
      </c>
      <c r="AY719" s="17" t="s">
        <v>142</v>
      </c>
      <c r="BE719" s="203">
        <f t="shared" si="204"/>
        <v>0</v>
      </c>
      <c r="BF719" s="203">
        <f t="shared" si="205"/>
        <v>0</v>
      </c>
      <c r="BG719" s="203">
        <f t="shared" si="206"/>
        <v>0</v>
      </c>
      <c r="BH719" s="203">
        <f t="shared" si="207"/>
        <v>0</v>
      </c>
      <c r="BI719" s="203">
        <f t="shared" si="208"/>
        <v>0</v>
      </c>
      <c r="BJ719" s="17" t="s">
        <v>84</v>
      </c>
      <c r="BK719" s="203">
        <f t="shared" si="209"/>
        <v>0</v>
      </c>
      <c r="BL719" s="17" t="s">
        <v>84</v>
      </c>
      <c r="BM719" s="202" t="s">
        <v>2512</v>
      </c>
    </row>
    <row r="720" spans="1:65" s="2" customFormat="1" ht="24" customHeight="1">
      <c r="A720" s="35"/>
      <c r="B720" s="36"/>
      <c r="C720" s="191" t="s">
        <v>2513</v>
      </c>
      <c r="D720" s="191" t="s">
        <v>143</v>
      </c>
      <c r="E720" s="192" t="s">
        <v>2514</v>
      </c>
      <c r="F720" s="193" t="s">
        <v>2515</v>
      </c>
      <c r="G720" s="194" t="s">
        <v>146</v>
      </c>
      <c r="H720" s="195">
        <v>3</v>
      </c>
      <c r="I720" s="196"/>
      <c r="J720" s="197">
        <f t="shared" si="200"/>
        <v>0</v>
      </c>
      <c r="K720" s="193" t="s">
        <v>147</v>
      </c>
      <c r="L720" s="40"/>
      <c r="M720" s="198" t="s">
        <v>32</v>
      </c>
      <c r="N720" s="199" t="s">
        <v>48</v>
      </c>
      <c r="O720" s="65"/>
      <c r="P720" s="200">
        <f t="shared" si="201"/>
        <v>0</v>
      </c>
      <c r="Q720" s="200">
        <v>0</v>
      </c>
      <c r="R720" s="200">
        <f t="shared" si="202"/>
        <v>0</v>
      </c>
      <c r="S720" s="200">
        <v>0</v>
      </c>
      <c r="T720" s="201">
        <f t="shared" si="203"/>
        <v>0</v>
      </c>
      <c r="U720" s="35"/>
      <c r="V720" s="35"/>
      <c r="W720" s="35"/>
      <c r="X720" s="35"/>
      <c r="Y720" s="35"/>
      <c r="Z720" s="35"/>
      <c r="AA720" s="35"/>
      <c r="AB720" s="35"/>
      <c r="AC720" s="35"/>
      <c r="AD720" s="35"/>
      <c r="AE720" s="35"/>
      <c r="AR720" s="202" t="s">
        <v>84</v>
      </c>
      <c r="AT720" s="202" t="s">
        <v>143</v>
      </c>
      <c r="AU720" s="202" t="s">
        <v>84</v>
      </c>
      <c r="AY720" s="17" t="s">
        <v>142</v>
      </c>
      <c r="BE720" s="203">
        <f t="shared" si="204"/>
        <v>0</v>
      </c>
      <c r="BF720" s="203">
        <f t="shared" si="205"/>
        <v>0</v>
      </c>
      <c r="BG720" s="203">
        <f t="shared" si="206"/>
        <v>0</v>
      </c>
      <c r="BH720" s="203">
        <f t="shared" si="207"/>
        <v>0</v>
      </c>
      <c r="BI720" s="203">
        <f t="shared" si="208"/>
        <v>0</v>
      </c>
      <c r="BJ720" s="17" t="s">
        <v>84</v>
      </c>
      <c r="BK720" s="203">
        <f t="shared" si="209"/>
        <v>0</v>
      </c>
      <c r="BL720" s="17" t="s">
        <v>84</v>
      </c>
      <c r="BM720" s="202" t="s">
        <v>2516</v>
      </c>
    </row>
    <row r="721" spans="1:65" s="2" customFormat="1" ht="24" customHeight="1">
      <c r="A721" s="35"/>
      <c r="B721" s="36"/>
      <c r="C721" s="191" t="s">
        <v>2517</v>
      </c>
      <c r="D721" s="191" t="s">
        <v>143</v>
      </c>
      <c r="E721" s="192" t="s">
        <v>2518</v>
      </c>
      <c r="F721" s="193" t="s">
        <v>2519</v>
      </c>
      <c r="G721" s="194" t="s">
        <v>146</v>
      </c>
      <c r="H721" s="195">
        <v>3</v>
      </c>
      <c r="I721" s="196"/>
      <c r="J721" s="197">
        <f t="shared" si="200"/>
        <v>0</v>
      </c>
      <c r="K721" s="193" t="s">
        <v>147</v>
      </c>
      <c r="L721" s="40"/>
      <c r="M721" s="198" t="s">
        <v>32</v>
      </c>
      <c r="N721" s="199" t="s">
        <v>48</v>
      </c>
      <c r="O721" s="65"/>
      <c r="P721" s="200">
        <f t="shared" si="201"/>
        <v>0</v>
      </c>
      <c r="Q721" s="200">
        <v>0</v>
      </c>
      <c r="R721" s="200">
        <f t="shared" si="202"/>
        <v>0</v>
      </c>
      <c r="S721" s="200">
        <v>0</v>
      </c>
      <c r="T721" s="201">
        <f t="shared" si="203"/>
        <v>0</v>
      </c>
      <c r="U721" s="35"/>
      <c r="V721" s="35"/>
      <c r="W721" s="35"/>
      <c r="X721" s="35"/>
      <c r="Y721" s="35"/>
      <c r="Z721" s="35"/>
      <c r="AA721" s="35"/>
      <c r="AB721" s="35"/>
      <c r="AC721" s="35"/>
      <c r="AD721" s="35"/>
      <c r="AE721" s="35"/>
      <c r="AR721" s="202" t="s">
        <v>84</v>
      </c>
      <c r="AT721" s="202" t="s">
        <v>143</v>
      </c>
      <c r="AU721" s="202" t="s">
        <v>84</v>
      </c>
      <c r="AY721" s="17" t="s">
        <v>142</v>
      </c>
      <c r="BE721" s="203">
        <f t="shared" si="204"/>
        <v>0</v>
      </c>
      <c r="BF721" s="203">
        <f t="shared" si="205"/>
        <v>0</v>
      </c>
      <c r="BG721" s="203">
        <f t="shared" si="206"/>
        <v>0</v>
      </c>
      <c r="BH721" s="203">
        <f t="shared" si="207"/>
        <v>0</v>
      </c>
      <c r="BI721" s="203">
        <f t="shared" si="208"/>
        <v>0</v>
      </c>
      <c r="BJ721" s="17" t="s">
        <v>84</v>
      </c>
      <c r="BK721" s="203">
        <f t="shared" si="209"/>
        <v>0</v>
      </c>
      <c r="BL721" s="17" t="s">
        <v>84</v>
      </c>
      <c r="BM721" s="202" t="s">
        <v>2520</v>
      </c>
    </row>
    <row r="722" spans="1:65" s="2" customFormat="1" ht="24" customHeight="1">
      <c r="A722" s="35"/>
      <c r="B722" s="36"/>
      <c r="C722" s="191" t="s">
        <v>2521</v>
      </c>
      <c r="D722" s="191" t="s">
        <v>143</v>
      </c>
      <c r="E722" s="192" t="s">
        <v>2522</v>
      </c>
      <c r="F722" s="193" t="s">
        <v>2523</v>
      </c>
      <c r="G722" s="194" t="s">
        <v>146</v>
      </c>
      <c r="H722" s="195">
        <v>2</v>
      </c>
      <c r="I722" s="196"/>
      <c r="J722" s="197">
        <f t="shared" si="200"/>
        <v>0</v>
      </c>
      <c r="K722" s="193" t="s">
        <v>147</v>
      </c>
      <c r="L722" s="40"/>
      <c r="M722" s="198" t="s">
        <v>32</v>
      </c>
      <c r="N722" s="199" t="s">
        <v>48</v>
      </c>
      <c r="O722" s="65"/>
      <c r="P722" s="200">
        <f t="shared" si="201"/>
        <v>0</v>
      </c>
      <c r="Q722" s="200">
        <v>0</v>
      </c>
      <c r="R722" s="200">
        <f t="shared" si="202"/>
        <v>0</v>
      </c>
      <c r="S722" s="200">
        <v>0</v>
      </c>
      <c r="T722" s="201">
        <f t="shared" si="203"/>
        <v>0</v>
      </c>
      <c r="U722" s="35"/>
      <c r="V722" s="35"/>
      <c r="W722" s="35"/>
      <c r="X722" s="35"/>
      <c r="Y722" s="35"/>
      <c r="Z722" s="35"/>
      <c r="AA722" s="35"/>
      <c r="AB722" s="35"/>
      <c r="AC722" s="35"/>
      <c r="AD722" s="35"/>
      <c r="AE722" s="35"/>
      <c r="AR722" s="202" t="s">
        <v>158</v>
      </c>
      <c r="AT722" s="202" t="s">
        <v>143</v>
      </c>
      <c r="AU722" s="202" t="s">
        <v>84</v>
      </c>
      <c r="AY722" s="17" t="s">
        <v>142</v>
      </c>
      <c r="BE722" s="203">
        <f t="shared" si="204"/>
        <v>0</v>
      </c>
      <c r="BF722" s="203">
        <f t="shared" si="205"/>
        <v>0</v>
      </c>
      <c r="BG722" s="203">
        <f t="shared" si="206"/>
        <v>0</v>
      </c>
      <c r="BH722" s="203">
        <f t="shared" si="207"/>
        <v>0</v>
      </c>
      <c r="BI722" s="203">
        <f t="shared" si="208"/>
        <v>0</v>
      </c>
      <c r="BJ722" s="17" t="s">
        <v>84</v>
      </c>
      <c r="BK722" s="203">
        <f t="shared" si="209"/>
        <v>0</v>
      </c>
      <c r="BL722" s="17" t="s">
        <v>158</v>
      </c>
      <c r="BM722" s="202" t="s">
        <v>2524</v>
      </c>
    </row>
    <row r="723" spans="1:65" s="2" customFormat="1" ht="24" customHeight="1">
      <c r="A723" s="35"/>
      <c r="B723" s="36"/>
      <c r="C723" s="191" t="s">
        <v>2525</v>
      </c>
      <c r="D723" s="191" t="s">
        <v>143</v>
      </c>
      <c r="E723" s="192" t="s">
        <v>2526</v>
      </c>
      <c r="F723" s="193" t="s">
        <v>2527</v>
      </c>
      <c r="G723" s="194" t="s">
        <v>275</v>
      </c>
      <c r="H723" s="195">
        <v>1500</v>
      </c>
      <c r="I723" s="196"/>
      <c r="J723" s="197">
        <f t="shared" si="200"/>
        <v>0</v>
      </c>
      <c r="K723" s="193" t="s">
        <v>147</v>
      </c>
      <c r="L723" s="40"/>
      <c r="M723" s="198" t="s">
        <v>32</v>
      </c>
      <c r="N723" s="199" t="s">
        <v>48</v>
      </c>
      <c r="O723" s="65"/>
      <c r="P723" s="200">
        <f t="shared" si="201"/>
        <v>0</v>
      </c>
      <c r="Q723" s="200">
        <v>0</v>
      </c>
      <c r="R723" s="200">
        <f t="shared" si="202"/>
        <v>0</v>
      </c>
      <c r="S723" s="200">
        <v>0</v>
      </c>
      <c r="T723" s="201">
        <f t="shared" si="203"/>
        <v>0</v>
      </c>
      <c r="U723" s="35"/>
      <c r="V723" s="35"/>
      <c r="W723" s="35"/>
      <c r="X723" s="35"/>
      <c r="Y723" s="35"/>
      <c r="Z723" s="35"/>
      <c r="AA723" s="35"/>
      <c r="AB723" s="35"/>
      <c r="AC723" s="35"/>
      <c r="AD723" s="35"/>
      <c r="AE723" s="35"/>
      <c r="AR723" s="202" t="s">
        <v>205</v>
      </c>
      <c r="AT723" s="202" t="s">
        <v>143</v>
      </c>
      <c r="AU723" s="202" t="s">
        <v>84</v>
      </c>
      <c r="AY723" s="17" t="s">
        <v>142</v>
      </c>
      <c r="BE723" s="203">
        <f t="shared" si="204"/>
        <v>0</v>
      </c>
      <c r="BF723" s="203">
        <f t="shared" si="205"/>
        <v>0</v>
      </c>
      <c r="BG723" s="203">
        <f t="shared" si="206"/>
        <v>0</v>
      </c>
      <c r="BH723" s="203">
        <f t="shared" si="207"/>
        <v>0</v>
      </c>
      <c r="BI723" s="203">
        <f t="shared" si="208"/>
        <v>0</v>
      </c>
      <c r="BJ723" s="17" t="s">
        <v>84</v>
      </c>
      <c r="BK723" s="203">
        <f t="shared" si="209"/>
        <v>0</v>
      </c>
      <c r="BL723" s="17" t="s">
        <v>205</v>
      </c>
      <c r="BM723" s="202" t="s">
        <v>2528</v>
      </c>
    </row>
    <row r="724" spans="1:65" s="2" customFormat="1" ht="24" customHeight="1">
      <c r="A724" s="35"/>
      <c r="B724" s="36"/>
      <c r="C724" s="208" t="s">
        <v>2529</v>
      </c>
      <c r="D724" s="208" t="s">
        <v>214</v>
      </c>
      <c r="E724" s="209" t="s">
        <v>2530</v>
      </c>
      <c r="F724" s="210" t="s">
        <v>2531</v>
      </c>
      <c r="G724" s="211" t="s">
        <v>275</v>
      </c>
      <c r="H724" s="212">
        <v>2000</v>
      </c>
      <c r="I724" s="213"/>
      <c r="J724" s="214">
        <f t="shared" si="200"/>
        <v>0</v>
      </c>
      <c r="K724" s="210" t="s">
        <v>147</v>
      </c>
      <c r="L724" s="215"/>
      <c r="M724" s="216" t="s">
        <v>32</v>
      </c>
      <c r="N724" s="217" t="s">
        <v>48</v>
      </c>
      <c r="O724" s="65"/>
      <c r="P724" s="200">
        <f t="shared" si="201"/>
        <v>0</v>
      </c>
      <c r="Q724" s="200">
        <v>0</v>
      </c>
      <c r="R724" s="200">
        <f t="shared" si="202"/>
        <v>0</v>
      </c>
      <c r="S724" s="200">
        <v>0</v>
      </c>
      <c r="T724" s="201">
        <f t="shared" si="203"/>
        <v>0</v>
      </c>
      <c r="U724" s="35"/>
      <c r="V724" s="35"/>
      <c r="W724" s="35"/>
      <c r="X724" s="35"/>
      <c r="Y724" s="35"/>
      <c r="Z724" s="35"/>
      <c r="AA724" s="35"/>
      <c r="AB724" s="35"/>
      <c r="AC724" s="35"/>
      <c r="AD724" s="35"/>
      <c r="AE724" s="35"/>
      <c r="AR724" s="202" t="s">
        <v>217</v>
      </c>
      <c r="AT724" s="202" t="s">
        <v>214</v>
      </c>
      <c r="AU724" s="202" t="s">
        <v>84</v>
      </c>
      <c r="AY724" s="17" t="s">
        <v>142</v>
      </c>
      <c r="BE724" s="203">
        <f t="shared" si="204"/>
        <v>0</v>
      </c>
      <c r="BF724" s="203">
        <f t="shared" si="205"/>
        <v>0</v>
      </c>
      <c r="BG724" s="203">
        <f t="shared" si="206"/>
        <v>0</v>
      </c>
      <c r="BH724" s="203">
        <f t="shared" si="207"/>
        <v>0</v>
      </c>
      <c r="BI724" s="203">
        <f t="shared" si="208"/>
        <v>0</v>
      </c>
      <c r="BJ724" s="17" t="s">
        <v>84</v>
      </c>
      <c r="BK724" s="203">
        <f t="shared" si="209"/>
        <v>0</v>
      </c>
      <c r="BL724" s="17" t="s">
        <v>218</v>
      </c>
      <c r="BM724" s="202" t="s">
        <v>2532</v>
      </c>
    </row>
    <row r="725" spans="1:65" s="2" customFormat="1" ht="24" customHeight="1">
      <c r="A725" s="35"/>
      <c r="B725" s="36"/>
      <c r="C725" s="191" t="s">
        <v>2533</v>
      </c>
      <c r="D725" s="191" t="s">
        <v>143</v>
      </c>
      <c r="E725" s="192" t="s">
        <v>2534</v>
      </c>
      <c r="F725" s="193" t="s">
        <v>2535</v>
      </c>
      <c r="G725" s="194" t="s">
        <v>275</v>
      </c>
      <c r="H725" s="195">
        <v>15</v>
      </c>
      <c r="I725" s="196"/>
      <c r="J725" s="197">
        <f t="shared" si="200"/>
        <v>0</v>
      </c>
      <c r="K725" s="193" t="s">
        <v>147</v>
      </c>
      <c r="L725" s="40"/>
      <c r="M725" s="198" t="s">
        <v>32</v>
      </c>
      <c r="N725" s="199" t="s">
        <v>48</v>
      </c>
      <c r="O725" s="65"/>
      <c r="P725" s="200">
        <f t="shared" si="201"/>
        <v>0</v>
      </c>
      <c r="Q725" s="200">
        <v>0</v>
      </c>
      <c r="R725" s="200">
        <f t="shared" si="202"/>
        <v>0</v>
      </c>
      <c r="S725" s="200">
        <v>0</v>
      </c>
      <c r="T725" s="201">
        <f t="shared" si="203"/>
        <v>0</v>
      </c>
      <c r="U725" s="35"/>
      <c r="V725" s="35"/>
      <c r="W725" s="35"/>
      <c r="X725" s="35"/>
      <c r="Y725" s="35"/>
      <c r="Z725" s="35"/>
      <c r="AA725" s="35"/>
      <c r="AB725" s="35"/>
      <c r="AC725" s="35"/>
      <c r="AD725" s="35"/>
      <c r="AE725" s="35"/>
      <c r="AR725" s="202" t="s">
        <v>84</v>
      </c>
      <c r="AT725" s="202" t="s">
        <v>143</v>
      </c>
      <c r="AU725" s="202" t="s">
        <v>84</v>
      </c>
      <c r="AY725" s="17" t="s">
        <v>142</v>
      </c>
      <c r="BE725" s="203">
        <f t="shared" si="204"/>
        <v>0</v>
      </c>
      <c r="BF725" s="203">
        <f t="shared" si="205"/>
        <v>0</v>
      </c>
      <c r="BG725" s="203">
        <f t="shared" si="206"/>
        <v>0</v>
      </c>
      <c r="BH725" s="203">
        <f t="shared" si="207"/>
        <v>0</v>
      </c>
      <c r="BI725" s="203">
        <f t="shared" si="208"/>
        <v>0</v>
      </c>
      <c r="BJ725" s="17" t="s">
        <v>84</v>
      </c>
      <c r="BK725" s="203">
        <f t="shared" si="209"/>
        <v>0</v>
      </c>
      <c r="BL725" s="17" t="s">
        <v>84</v>
      </c>
      <c r="BM725" s="202" t="s">
        <v>2536</v>
      </c>
    </row>
    <row r="726" spans="1:65" s="2" customFormat="1" ht="24" customHeight="1">
      <c r="A726" s="35"/>
      <c r="B726" s="36"/>
      <c r="C726" s="191" t="s">
        <v>2537</v>
      </c>
      <c r="D726" s="191" t="s">
        <v>143</v>
      </c>
      <c r="E726" s="192" t="s">
        <v>2538</v>
      </c>
      <c r="F726" s="193" t="s">
        <v>2539</v>
      </c>
      <c r="G726" s="194" t="s">
        <v>146</v>
      </c>
      <c r="H726" s="195">
        <v>30</v>
      </c>
      <c r="I726" s="196"/>
      <c r="J726" s="197">
        <f t="shared" si="200"/>
        <v>0</v>
      </c>
      <c r="K726" s="193" t="s">
        <v>147</v>
      </c>
      <c r="L726" s="40"/>
      <c r="M726" s="198" t="s">
        <v>32</v>
      </c>
      <c r="N726" s="199" t="s">
        <v>48</v>
      </c>
      <c r="O726" s="65"/>
      <c r="P726" s="200">
        <f t="shared" si="201"/>
        <v>0</v>
      </c>
      <c r="Q726" s="200">
        <v>0</v>
      </c>
      <c r="R726" s="200">
        <f t="shared" si="202"/>
        <v>0</v>
      </c>
      <c r="S726" s="200">
        <v>0</v>
      </c>
      <c r="T726" s="201">
        <f t="shared" si="203"/>
        <v>0</v>
      </c>
      <c r="U726" s="35"/>
      <c r="V726" s="35"/>
      <c r="W726" s="35"/>
      <c r="X726" s="35"/>
      <c r="Y726" s="35"/>
      <c r="Z726" s="35"/>
      <c r="AA726" s="35"/>
      <c r="AB726" s="35"/>
      <c r="AC726" s="35"/>
      <c r="AD726" s="35"/>
      <c r="AE726" s="35"/>
      <c r="AR726" s="202" t="s">
        <v>205</v>
      </c>
      <c r="AT726" s="202" t="s">
        <v>143</v>
      </c>
      <c r="AU726" s="202" t="s">
        <v>84</v>
      </c>
      <c r="AY726" s="17" t="s">
        <v>142</v>
      </c>
      <c r="BE726" s="203">
        <f t="shared" si="204"/>
        <v>0</v>
      </c>
      <c r="BF726" s="203">
        <f t="shared" si="205"/>
        <v>0</v>
      </c>
      <c r="BG726" s="203">
        <f t="shared" si="206"/>
        <v>0</v>
      </c>
      <c r="BH726" s="203">
        <f t="shared" si="207"/>
        <v>0</v>
      </c>
      <c r="BI726" s="203">
        <f t="shared" si="208"/>
        <v>0</v>
      </c>
      <c r="BJ726" s="17" t="s">
        <v>84</v>
      </c>
      <c r="BK726" s="203">
        <f t="shared" si="209"/>
        <v>0</v>
      </c>
      <c r="BL726" s="17" t="s">
        <v>205</v>
      </c>
      <c r="BM726" s="202" t="s">
        <v>2540</v>
      </c>
    </row>
    <row r="727" spans="1:65" s="2" customFormat="1" ht="24" customHeight="1">
      <c r="A727" s="35"/>
      <c r="B727" s="36"/>
      <c r="C727" s="191" t="s">
        <v>2541</v>
      </c>
      <c r="D727" s="191" t="s">
        <v>143</v>
      </c>
      <c r="E727" s="192" t="s">
        <v>2542</v>
      </c>
      <c r="F727" s="193" t="s">
        <v>2543</v>
      </c>
      <c r="G727" s="194" t="s">
        <v>275</v>
      </c>
      <c r="H727" s="195">
        <v>15</v>
      </c>
      <c r="I727" s="196"/>
      <c r="J727" s="197">
        <f t="shared" si="200"/>
        <v>0</v>
      </c>
      <c r="K727" s="193" t="s">
        <v>147</v>
      </c>
      <c r="L727" s="40"/>
      <c r="M727" s="198" t="s">
        <v>32</v>
      </c>
      <c r="N727" s="199" t="s">
        <v>48</v>
      </c>
      <c r="O727" s="65"/>
      <c r="P727" s="200">
        <f t="shared" si="201"/>
        <v>0</v>
      </c>
      <c r="Q727" s="200">
        <v>0</v>
      </c>
      <c r="R727" s="200">
        <f t="shared" si="202"/>
        <v>0</v>
      </c>
      <c r="S727" s="200">
        <v>0</v>
      </c>
      <c r="T727" s="201">
        <f t="shared" si="203"/>
        <v>0</v>
      </c>
      <c r="U727" s="35"/>
      <c r="V727" s="35"/>
      <c r="W727" s="35"/>
      <c r="X727" s="35"/>
      <c r="Y727" s="35"/>
      <c r="Z727" s="35"/>
      <c r="AA727" s="35"/>
      <c r="AB727" s="35"/>
      <c r="AC727" s="35"/>
      <c r="AD727" s="35"/>
      <c r="AE727" s="35"/>
      <c r="AR727" s="202" t="s">
        <v>84</v>
      </c>
      <c r="AT727" s="202" t="s">
        <v>143</v>
      </c>
      <c r="AU727" s="202" t="s">
        <v>84</v>
      </c>
      <c r="AY727" s="17" t="s">
        <v>142</v>
      </c>
      <c r="BE727" s="203">
        <f t="shared" si="204"/>
        <v>0</v>
      </c>
      <c r="BF727" s="203">
        <f t="shared" si="205"/>
        <v>0</v>
      </c>
      <c r="BG727" s="203">
        <f t="shared" si="206"/>
        <v>0</v>
      </c>
      <c r="BH727" s="203">
        <f t="shared" si="207"/>
        <v>0</v>
      </c>
      <c r="BI727" s="203">
        <f t="shared" si="208"/>
        <v>0</v>
      </c>
      <c r="BJ727" s="17" t="s">
        <v>84</v>
      </c>
      <c r="BK727" s="203">
        <f t="shared" si="209"/>
        <v>0</v>
      </c>
      <c r="BL727" s="17" t="s">
        <v>84</v>
      </c>
      <c r="BM727" s="202" t="s">
        <v>2544</v>
      </c>
    </row>
    <row r="728" spans="1:65" s="2" customFormat="1" ht="24" customHeight="1">
      <c r="A728" s="35"/>
      <c r="B728" s="36"/>
      <c r="C728" s="208" t="s">
        <v>2545</v>
      </c>
      <c r="D728" s="208" t="s">
        <v>214</v>
      </c>
      <c r="E728" s="209" t="s">
        <v>2546</v>
      </c>
      <c r="F728" s="210" t="s">
        <v>2547</v>
      </c>
      <c r="G728" s="211" t="s">
        <v>275</v>
      </c>
      <c r="H728" s="212">
        <v>75</v>
      </c>
      <c r="I728" s="213"/>
      <c r="J728" s="214">
        <f t="shared" ref="J728:J759" si="210">ROUND(I728*H728,2)</f>
        <v>0</v>
      </c>
      <c r="K728" s="210" t="s">
        <v>147</v>
      </c>
      <c r="L728" s="215"/>
      <c r="M728" s="216" t="s">
        <v>32</v>
      </c>
      <c r="N728" s="217" t="s">
        <v>48</v>
      </c>
      <c r="O728" s="65"/>
      <c r="P728" s="200">
        <f t="shared" ref="P728:P759" si="211">O728*H728</f>
        <v>0</v>
      </c>
      <c r="Q728" s="200">
        <v>0</v>
      </c>
      <c r="R728" s="200">
        <f t="shared" ref="R728:R759" si="212">Q728*H728</f>
        <v>0</v>
      </c>
      <c r="S728" s="200">
        <v>0</v>
      </c>
      <c r="T728" s="201">
        <f t="shared" ref="T728:T759" si="213">S728*H728</f>
        <v>0</v>
      </c>
      <c r="U728" s="35"/>
      <c r="V728" s="35"/>
      <c r="W728" s="35"/>
      <c r="X728" s="35"/>
      <c r="Y728" s="35"/>
      <c r="Z728" s="35"/>
      <c r="AA728" s="35"/>
      <c r="AB728" s="35"/>
      <c r="AC728" s="35"/>
      <c r="AD728" s="35"/>
      <c r="AE728" s="35"/>
      <c r="AR728" s="202" t="s">
        <v>217</v>
      </c>
      <c r="AT728" s="202" t="s">
        <v>214</v>
      </c>
      <c r="AU728" s="202" t="s">
        <v>84</v>
      </c>
      <c r="AY728" s="17" t="s">
        <v>142</v>
      </c>
      <c r="BE728" s="203">
        <f t="shared" ref="BE728:BE759" si="214">IF(N728="základní",J728,0)</f>
        <v>0</v>
      </c>
      <c r="BF728" s="203">
        <f t="shared" ref="BF728:BF759" si="215">IF(N728="snížená",J728,0)</f>
        <v>0</v>
      </c>
      <c r="BG728" s="203">
        <f t="shared" ref="BG728:BG759" si="216">IF(N728="zákl. přenesená",J728,0)</f>
        <v>0</v>
      </c>
      <c r="BH728" s="203">
        <f t="shared" ref="BH728:BH759" si="217">IF(N728="sníž. přenesená",J728,0)</f>
        <v>0</v>
      </c>
      <c r="BI728" s="203">
        <f t="shared" ref="BI728:BI759" si="218">IF(N728="nulová",J728,0)</f>
        <v>0</v>
      </c>
      <c r="BJ728" s="17" t="s">
        <v>84</v>
      </c>
      <c r="BK728" s="203">
        <f t="shared" ref="BK728:BK759" si="219">ROUND(I728*H728,2)</f>
        <v>0</v>
      </c>
      <c r="BL728" s="17" t="s">
        <v>218</v>
      </c>
      <c r="BM728" s="202" t="s">
        <v>2548</v>
      </c>
    </row>
    <row r="729" spans="1:65" s="2" customFormat="1" ht="24" customHeight="1">
      <c r="A729" s="35"/>
      <c r="B729" s="36"/>
      <c r="C729" s="208" t="s">
        <v>2549</v>
      </c>
      <c r="D729" s="208" t="s">
        <v>214</v>
      </c>
      <c r="E729" s="209" t="s">
        <v>2550</v>
      </c>
      <c r="F729" s="210" t="s">
        <v>2551</v>
      </c>
      <c r="G729" s="211" t="s">
        <v>146</v>
      </c>
      <c r="H729" s="212">
        <v>1</v>
      </c>
      <c r="I729" s="213"/>
      <c r="J729" s="214">
        <f t="shared" si="210"/>
        <v>0</v>
      </c>
      <c r="K729" s="210" t="s">
        <v>147</v>
      </c>
      <c r="L729" s="215"/>
      <c r="M729" s="216" t="s">
        <v>32</v>
      </c>
      <c r="N729" s="217" t="s">
        <v>48</v>
      </c>
      <c r="O729" s="65"/>
      <c r="P729" s="200">
        <f t="shared" si="211"/>
        <v>0</v>
      </c>
      <c r="Q729" s="200">
        <v>0</v>
      </c>
      <c r="R729" s="200">
        <f t="shared" si="212"/>
        <v>0</v>
      </c>
      <c r="S729" s="200">
        <v>0</v>
      </c>
      <c r="T729" s="201">
        <f t="shared" si="213"/>
        <v>0</v>
      </c>
      <c r="U729" s="35"/>
      <c r="V729" s="35"/>
      <c r="W729" s="35"/>
      <c r="X729" s="35"/>
      <c r="Y729" s="35"/>
      <c r="Z729" s="35"/>
      <c r="AA729" s="35"/>
      <c r="AB729" s="35"/>
      <c r="AC729" s="35"/>
      <c r="AD729" s="35"/>
      <c r="AE729" s="35"/>
      <c r="AR729" s="202" t="s">
        <v>217</v>
      </c>
      <c r="AT729" s="202" t="s">
        <v>214</v>
      </c>
      <c r="AU729" s="202" t="s">
        <v>84</v>
      </c>
      <c r="AY729" s="17" t="s">
        <v>142</v>
      </c>
      <c r="BE729" s="203">
        <f t="shared" si="214"/>
        <v>0</v>
      </c>
      <c r="BF729" s="203">
        <f t="shared" si="215"/>
        <v>0</v>
      </c>
      <c r="BG729" s="203">
        <f t="shared" si="216"/>
        <v>0</v>
      </c>
      <c r="BH729" s="203">
        <f t="shared" si="217"/>
        <v>0</v>
      </c>
      <c r="BI729" s="203">
        <f t="shared" si="218"/>
        <v>0</v>
      </c>
      <c r="BJ729" s="17" t="s">
        <v>84</v>
      </c>
      <c r="BK729" s="203">
        <f t="shared" si="219"/>
        <v>0</v>
      </c>
      <c r="BL729" s="17" t="s">
        <v>218</v>
      </c>
      <c r="BM729" s="202" t="s">
        <v>2552</v>
      </c>
    </row>
    <row r="730" spans="1:65" s="2" customFormat="1" ht="24" customHeight="1">
      <c r="A730" s="35"/>
      <c r="B730" s="36"/>
      <c r="C730" s="191" t="s">
        <v>2553</v>
      </c>
      <c r="D730" s="191" t="s">
        <v>143</v>
      </c>
      <c r="E730" s="192" t="s">
        <v>2554</v>
      </c>
      <c r="F730" s="193" t="s">
        <v>2555</v>
      </c>
      <c r="G730" s="194" t="s">
        <v>146</v>
      </c>
      <c r="H730" s="195">
        <v>35</v>
      </c>
      <c r="I730" s="196"/>
      <c r="J730" s="197">
        <f t="shared" si="210"/>
        <v>0</v>
      </c>
      <c r="K730" s="193" t="s">
        <v>147</v>
      </c>
      <c r="L730" s="40"/>
      <c r="M730" s="198" t="s">
        <v>32</v>
      </c>
      <c r="N730" s="199" t="s">
        <v>48</v>
      </c>
      <c r="O730" s="65"/>
      <c r="P730" s="200">
        <f t="shared" si="211"/>
        <v>0</v>
      </c>
      <c r="Q730" s="200">
        <v>0</v>
      </c>
      <c r="R730" s="200">
        <f t="shared" si="212"/>
        <v>0</v>
      </c>
      <c r="S730" s="200">
        <v>0</v>
      </c>
      <c r="T730" s="201">
        <f t="shared" si="213"/>
        <v>0</v>
      </c>
      <c r="U730" s="35"/>
      <c r="V730" s="35"/>
      <c r="W730" s="35"/>
      <c r="X730" s="35"/>
      <c r="Y730" s="35"/>
      <c r="Z730" s="35"/>
      <c r="AA730" s="35"/>
      <c r="AB730" s="35"/>
      <c r="AC730" s="35"/>
      <c r="AD730" s="35"/>
      <c r="AE730" s="35"/>
      <c r="AR730" s="202" t="s">
        <v>84</v>
      </c>
      <c r="AT730" s="202" t="s">
        <v>143</v>
      </c>
      <c r="AU730" s="202" t="s">
        <v>84</v>
      </c>
      <c r="AY730" s="17" t="s">
        <v>142</v>
      </c>
      <c r="BE730" s="203">
        <f t="shared" si="214"/>
        <v>0</v>
      </c>
      <c r="BF730" s="203">
        <f t="shared" si="215"/>
        <v>0</v>
      </c>
      <c r="BG730" s="203">
        <f t="shared" si="216"/>
        <v>0</v>
      </c>
      <c r="BH730" s="203">
        <f t="shared" si="217"/>
        <v>0</v>
      </c>
      <c r="BI730" s="203">
        <f t="shared" si="218"/>
        <v>0</v>
      </c>
      <c r="BJ730" s="17" t="s">
        <v>84</v>
      </c>
      <c r="BK730" s="203">
        <f t="shared" si="219"/>
        <v>0</v>
      </c>
      <c r="BL730" s="17" t="s">
        <v>84</v>
      </c>
      <c r="BM730" s="202" t="s">
        <v>2556</v>
      </c>
    </row>
    <row r="731" spans="1:65" s="2" customFormat="1" ht="24" customHeight="1">
      <c r="A731" s="35"/>
      <c r="B731" s="36"/>
      <c r="C731" s="191" t="s">
        <v>2557</v>
      </c>
      <c r="D731" s="191" t="s">
        <v>143</v>
      </c>
      <c r="E731" s="192" t="s">
        <v>2558</v>
      </c>
      <c r="F731" s="193" t="s">
        <v>2559</v>
      </c>
      <c r="G731" s="194" t="s">
        <v>275</v>
      </c>
      <c r="H731" s="195">
        <v>75</v>
      </c>
      <c r="I731" s="196"/>
      <c r="J731" s="197">
        <f t="shared" si="210"/>
        <v>0</v>
      </c>
      <c r="K731" s="193" t="s">
        <v>147</v>
      </c>
      <c r="L731" s="40"/>
      <c r="M731" s="198" t="s">
        <v>32</v>
      </c>
      <c r="N731" s="199" t="s">
        <v>48</v>
      </c>
      <c r="O731" s="65"/>
      <c r="P731" s="200">
        <f t="shared" si="211"/>
        <v>0</v>
      </c>
      <c r="Q731" s="200">
        <v>0</v>
      </c>
      <c r="R731" s="200">
        <f t="shared" si="212"/>
        <v>0</v>
      </c>
      <c r="S731" s="200">
        <v>0</v>
      </c>
      <c r="T731" s="201">
        <f t="shared" si="213"/>
        <v>0</v>
      </c>
      <c r="U731" s="35"/>
      <c r="V731" s="35"/>
      <c r="W731" s="35"/>
      <c r="X731" s="35"/>
      <c r="Y731" s="35"/>
      <c r="Z731" s="35"/>
      <c r="AA731" s="35"/>
      <c r="AB731" s="35"/>
      <c r="AC731" s="35"/>
      <c r="AD731" s="35"/>
      <c r="AE731" s="35"/>
      <c r="AR731" s="202" t="s">
        <v>205</v>
      </c>
      <c r="AT731" s="202" t="s">
        <v>143</v>
      </c>
      <c r="AU731" s="202" t="s">
        <v>84</v>
      </c>
      <c r="AY731" s="17" t="s">
        <v>142</v>
      </c>
      <c r="BE731" s="203">
        <f t="shared" si="214"/>
        <v>0</v>
      </c>
      <c r="BF731" s="203">
        <f t="shared" si="215"/>
        <v>0</v>
      </c>
      <c r="BG731" s="203">
        <f t="shared" si="216"/>
        <v>0</v>
      </c>
      <c r="BH731" s="203">
        <f t="shared" si="217"/>
        <v>0</v>
      </c>
      <c r="BI731" s="203">
        <f t="shared" si="218"/>
        <v>0</v>
      </c>
      <c r="BJ731" s="17" t="s">
        <v>84</v>
      </c>
      <c r="BK731" s="203">
        <f t="shared" si="219"/>
        <v>0</v>
      </c>
      <c r="BL731" s="17" t="s">
        <v>205</v>
      </c>
      <c r="BM731" s="202" t="s">
        <v>2560</v>
      </c>
    </row>
    <row r="732" spans="1:65" s="2" customFormat="1" ht="24" customHeight="1">
      <c r="A732" s="35"/>
      <c r="B732" s="36"/>
      <c r="C732" s="191" t="s">
        <v>2561</v>
      </c>
      <c r="D732" s="191" t="s">
        <v>143</v>
      </c>
      <c r="E732" s="192" t="s">
        <v>2562</v>
      </c>
      <c r="F732" s="193" t="s">
        <v>2563</v>
      </c>
      <c r="G732" s="194" t="s">
        <v>146</v>
      </c>
      <c r="H732" s="195">
        <v>2</v>
      </c>
      <c r="I732" s="196"/>
      <c r="J732" s="197">
        <f t="shared" si="210"/>
        <v>0</v>
      </c>
      <c r="K732" s="193" t="s">
        <v>147</v>
      </c>
      <c r="L732" s="40"/>
      <c r="M732" s="198" t="s">
        <v>32</v>
      </c>
      <c r="N732" s="199" t="s">
        <v>48</v>
      </c>
      <c r="O732" s="65"/>
      <c r="P732" s="200">
        <f t="shared" si="211"/>
        <v>0</v>
      </c>
      <c r="Q732" s="200">
        <v>0</v>
      </c>
      <c r="R732" s="200">
        <f t="shared" si="212"/>
        <v>0</v>
      </c>
      <c r="S732" s="200">
        <v>0</v>
      </c>
      <c r="T732" s="201">
        <f t="shared" si="213"/>
        <v>0</v>
      </c>
      <c r="U732" s="35"/>
      <c r="V732" s="35"/>
      <c r="W732" s="35"/>
      <c r="X732" s="35"/>
      <c r="Y732" s="35"/>
      <c r="Z732" s="35"/>
      <c r="AA732" s="35"/>
      <c r="AB732" s="35"/>
      <c r="AC732" s="35"/>
      <c r="AD732" s="35"/>
      <c r="AE732" s="35"/>
      <c r="AR732" s="202" t="s">
        <v>84</v>
      </c>
      <c r="AT732" s="202" t="s">
        <v>143</v>
      </c>
      <c r="AU732" s="202" t="s">
        <v>84</v>
      </c>
      <c r="AY732" s="17" t="s">
        <v>142</v>
      </c>
      <c r="BE732" s="203">
        <f t="shared" si="214"/>
        <v>0</v>
      </c>
      <c r="BF732" s="203">
        <f t="shared" si="215"/>
        <v>0</v>
      </c>
      <c r="BG732" s="203">
        <f t="shared" si="216"/>
        <v>0</v>
      </c>
      <c r="BH732" s="203">
        <f t="shared" si="217"/>
        <v>0</v>
      </c>
      <c r="BI732" s="203">
        <f t="shared" si="218"/>
        <v>0</v>
      </c>
      <c r="BJ732" s="17" t="s">
        <v>84</v>
      </c>
      <c r="BK732" s="203">
        <f t="shared" si="219"/>
        <v>0</v>
      </c>
      <c r="BL732" s="17" t="s">
        <v>84</v>
      </c>
      <c r="BM732" s="202" t="s">
        <v>2564</v>
      </c>
    </row>
    <row r="733" spans="1:65" s="2" customFormat="1" ht="24" customHeight="1">
      <c r="A733" s="35"/>
      <c r="B733" s="36"/>
      <c r="C733" s="191" t="s">
        <v>2565</v>
      </c>
      <c r="D733" s="191" t="s">
        <v>143</v>
      </c>
      <c r="E733" s="192" t="s">
        <v>2566</v>
      </c>
      <c r="F733" s="193" t="s">
        <v>2567</v>
      </c>
      <c r="G733" s="194" t="s">
        <v>146</v>
      </c>
      <c r="H733" s="195">
        <v>2</v>
      </c>
      <c r="I733" s="196"/>
      <c r="J733" s="197">
        <f t="shared" si="210"/>
        <v>0</v>
      </c>
      <c r="K733" s="193" t="s">
        <v>147</v>
      </c>
      <c r="L733" s="40"/>
      <c r="M733" s="198" t="s">
        <v>32</v>
      </c>
      <c r="N733" s="199" t="s">
        <v>48</v>
      </c>
      <c r="O733" s="65"/>
      <c r="P733" s="200">
        <f t="shared" si="211"/>
        <v>0</v>
      </c>
      <c r="Q733" s="200">
        <v>0</v>
      </c>
      <c r="R733" s="200">
        <f t="shared" si="212"/>
        <v>0</v>
      </c>
      <c r="S733" s="200">
        <v>0</v>
      </c>
      <c r="T733" s="201">
        <f t="shared" si="213"/>
        <v>0</v>
      </c>
      <c r="U733" s="35"/>
      <c r="V733" s="35"/>
      <c r="W733" s="35"/>
      <c r="X733" s="35"/>
      <c r="Y733" s="35"/>
      <c r="Z733" s="35"/>
      <c r="AA733" s="35"/>
      <c r="AB733" s="35"/>
      <c r="AC733" s="35"/>
      <c r="AD733" s="35"/>
      <c r="AE733" s="35"/>
      <c r="AR733" s="202" t="s">
        <v>634</v>
      </c>
      <c r="AT733" s="202" t="s">
        <v>143</v>
      </c>
      <c r="AU733" s="202" t="s">
        <v>84</v>
      </c>
      <c r="AY733" s="17" t="s">
        <v>142</v>
      </c>
      <c r="BE733" s="203">
        <f t="shared" si="214"/>
        <v>0</v>
      </c>
      <c r="BF733" s="203">
        <f t="shared" si="215"/>
        <v>0</v>
      </c>
      <c r="BG733" s="203">
        <f t="shared" si="216"/>
        <v>0</v>
      </c>
      <c r="BH733" s="203">
        <f t="shared" si="217"/>
        <v>0</v>
      </c>
      <c r="BI733" s="203">
        <f t="shared" si="218"/>
        <v>0</v>
      </c>
      <c r="BJ733" s="17" t="s">
        <v>84</v>
      </c>
      <c r="BK733" s="203">
        <f t="shared" si="219"/>
        <v>0</v>
      </c>
      <c r="BL733" s="17" t="s">
        <v>634</v>
      </c>
      <c r="BM733" s="202" t="s">
        <v>2568</v>
      </c>
    </row>
    <row r="734" spans="1:65" s="2" customFormat="1" ht="24" customHeight="1">
      <c r="A734" s="35"/>
      <c r="B734" s="36"/>
      <c r="C734" s="191" t="s">
        <v>2569</v>
      </c>
      <c r="D734" s="191" t="s">
        <v>143</v>
      </c>
      <c r="E734" s="192" t="s">
        <v>2570</v>
      </c>
      <c r="F734" s="193" t="s">
        <v>2571</v>
      </c>
      <c r="G734" s="194" t="s">
        <v>146</v>
      </c>
      <c r="H734" s="195">
        <v>4</v>
      </c>
      <c r="I734" s="196"/>
      <c r="J734" s="197">
        <f t="shared" si="210"/>
        <v>0</v>
      </c>
      <c r="K734" s="193" t="s">
        <v>147</v>
      </c>
      <c r="L734" s="40"/>
      <c r="M734" s="198" t="s">
        <v>32</v>
      </c>
      <c r="N734" s="199" t="s">
        <v>48</v>
      </c>
      <c r="O734" s="65"/>
      <c r="P734" s="200">
        <f t="shared" si="211"/>
        <v>0</v>
      </c>
      <c r="Q734" s="200">
        <v>0</v>
      </c>
      <c r="R734" s="200">
        <f t="shared" si="212"/>
        <v>0</v>
      </c>
      <c r="S734" s="200">
        <v>0</v>
      </c>
      <c r="T734" s="201">
        <f t="shared" si="213"/>
        <v>0</v>
      </c>
      <c r="U734" s="35"/>
      <c r="V734" s="35"/>
      <c r="W734" s="35"/>
      <c r="X734" s="35"/>
      <c r="Y734" s="35"/>
      <c r="Z734" s="35"/>
      <c r="AA734" s="35"/>
      <c r="AB734" s="35"/>
      <c r="AC734" s="35"/>
      <c r="AD734" s="35"/>
      <c r="AE734" s="35"/>
      <c r="AR734" s="202" t="s">
        <v>205</v>
      </c>
      <c r="AT734" s="202" t="s">
        <v>143</v>
      </c>
      <c r="AU734" s="202" t="s">
        <v>84</v>
      </c>
      <c r="AY734" s="17" t="s">
        <v>142</v>
      </c>
      <c r="BE734" s="203">
        <f t="shared" si="214"/>
        <v>0</v>
      </c>
      <c r="BF734" s="203">
        <f t="shared" si="215"/>
        <v>0</v>
      </c>
      <c r="BG734" s="203">
        <f t="shared" si="216"/>
        <v>0</v>
      </c>
      <c r="BH734" s="203">
        <f t="shared" si="217"/>
        <v>0</v>
      </c>
      <c r="BI734" s="203">
        <f t="shared" si="218"/>
        <v>0</v>
      </c>
      <c r="BJ734" s="17" t="s">
        <v>84</v>
      </c>
      <c r="BK734" s="203">
        <f t="shared" si="219"/>
        <v>0</v>
      </c>
      <c r="BL734" s="17" t="s">
        <v>205</v>
      </c>
      <c r="BM734" s="202" t="s">
        <v>2572</v>
      </c>
    </row>
    <row r="735" spans="1:65" s="2" customFormat="1" ht="24" customHeight="1">
      <c r="A735" s="35"/>
      <c r="B735" s="36"/>
      <c r="C735" s="208" t="s">
        <v>2573</v>
      </c>
      <c r="D735" s="208" t="s">
        <v>214</v>
      </c>
      <c r="E735" s="209" t="s">
        <v>2574</v>
      </c>
      <c r="F735" s="210" t="s">
        <v>2575</v>
      </c>
      <c r="G735" s="211" t="s">
        <v>146</v>
      </c>
      <c r="H735" s="212">
        <v>11</v>
      </c>
      <c r="I735" s="213"/>
      <c r="J735" s="214">
        <f t="shared" si="210"/>
        <v>0</v>
      </c>
      <c r="K735" s="210" t="s">
        <v>147</v>
      </c>
      <c r="L735" s="215"/>
      <c r="M735" s="216" t="s">
        <v>32</v>
      </c>
      <c r="N735" s="217" t="s">
        <v>48</v>
      </c>
      <c r="O735" s="65"/>
      <c r="P735" s="200">
        <f t="shared" si="211"/>
        <v>0</v>
      </c>
      <c r="Q735" s="200">
        <v>0</v>
      </c>
      <c r="R735" s="200">
        <f t="shared" si="212"/>
        <v>0</v>
      </c>
      <c r="S735" s="200">
        <v>0</v>
      </c>
      <c r="T735" s="201">
        <f t="shared" si="213"/>
        <v>0</v>
      </c>
      <c r="U735" s="35"/>
      <c r="V735" s="35"/>
      <c r="W735" s="35"/>
      <c r="X735" s="35"/>
      <c r="Y735" s="35"/>
      <c r="Z735" s="35"/>
      <c r="AA735" s="35"/>
      <c r="AB735" s="35"/>
      <c r="AC735" s="35"/>
      <c r="AD735" s="35"/>
      <c r="AE735" s="35"/>
      <c r="AR735" s="202" t="s">
        <v>230</v>
      </c>
      <c r="AT735" s="202" t="s">
        <v>214</v>
      </c>
      <c r="AU735" s="202" t="s">
        <v>84</v>
      </c>
      <c r="AY735" s="17" t="s">
        <v>142</v>
      </c>
      <c r="BE735" s="203">
        <f t="shared" si="214"/>
        <v>0</v>
      </c>
      <c r="BF735" s="203">
        <f t="shared" si="215"/>
        <v>0</v>
      </c>
      <c r="BG735" s="203">
        <f t="shared" si="216"/>
        <v>0</v>
      </c>
      <c r="BH735" s="203">
        <f t="shared" si="217"/>
        <v>0</v>
      </c>
      <c r="BI735" s="203">
        <f t="shared" si="218"/>
        <v>0</v>
      </c>
      <c r="BJ735" s="17" t="s">
        <v>84</v>
      </c>
      <c r="BK735" s="203">
        <f t="shared" si="219"/>
        <v>0</v>
      </c>
      <c r="BL735" s="17" t="s">
        <v>230</v>
      </c>
      <c r="BM735" s="202" t="s">
        <v>2576</v>
      </c>
    </row>
    <row r="736" spans="1:65" s="2" customFormat="1" ht="24" customHeight="1">
      <c r="A736" s="35"/>
      <c r="B736" s="36"/>
      <c r="C736" s="191" t="s">
        <v>2577</v>
      </c>
      <c r="D736" s="191" t="s">
        <v>143</v>
      </c>
      <c r="E736" s="192" t="s">
        <v>2578</v>
      </c>
      <c r="F736" s="193" t="s">
        <v>2579</v>
      </c>
      <c r="G736" s="194" t="s">
        <v>146</v>
      </c>
      <c r="H736" s="195">
        <v>7</v>
      </c>
      <c r="I736" s="196"/>
      <c r="J736" s="197">
        <f t="shared" si="210"/>
        <v>0</v>
      </c>
      <c r="K736" s="193" t="s">
        <v>147</v>
      </c>
      <c r="L736" s="40"/>
      <c r="M736" s="198" t="s">
        <v>32</v>
      </c>
      <c r="N736" s="199" t="s">
        <v>48</v>
      </c>
      <c r="O736" s="65"/>
      <c r="P736" s="200">
        <f t="shared" si="211"/>
        <v>0</v>
      </c>
      <c r="Q736" s="200">
        <v>0</v>
      </c>
      <c r="R736" s="200">
        <f t="shared" si="212"/>
        <v>0</v>
      </c>
      <c r="S736" s="200">
        <v>0</v>
      </c>
      <c r="T736" s="201">
        <f t="shared" si="213"/>
        <v>0</v>
      </c>
      <c r="U736" s="35"/>
      <c r="V736" s="35"/>
      <c r="W736" s="35"/>
      <c r="X736" s="35"/>
      <c r="Y736" s="35"/>
      <c r="Z736" s="35"/>
      <c r="AA736" s="35"/>
      <c r="AB736" s="35"/>
      <c r="AC736" s="35"/>
      <c r="AD736" s="35"/>
      <c r="AE736" s="35"/>
      <c r="AR736" s="202" t="s">
        <v>205</v>
      </c>
      <c r="AT736" s="202" t="s">
        <v>143</v>
      </c>
      <c r="AU736" s="202" t="s">
        <v>84</v>
      </c>
      <c r="AY736" s="17" t="s">
        <v>142</v>
      </c>
      <c r="BE736" s="203">
        <f t="shared" si="214"/>
        <v>0</v>
      </c>
      <c r="BF736" s="203">
        <f t="shared" si="215"/>
        <v>0</v>
      </c>
      <c r="BG736" s="203">
        <f t="shared" si="216"/>
        <v>0</v>
      </c>
      <c r="BH736" s="203">
        <f t="shared" si="217"/>
        <v>0</v>
      </c>
      <c r="BI736" s="203">
        <f t="shared" si="218"/>
        <v>0</v>
      </c>
      <c r="BJ736" s="17" t="s">
        <v>84</v>
      </c>
      <c r="BK736" s="203">
        <f t="shared" si="219"/>
        <v>0</v>
      </c>
      <c r="BL736" s="17" t="s">
        <v>205</v>
      </c>
      <c r="BM736" s="202" t="s">
        <v>2580</v>
      </c>
    </row>
    <row r="737" spans="1:65" s="2" customFormat="1" ht="24" customHeight="1">
      <c r="A737" s="35"/>
      <c r="B737" s="36"/>
      <c r="C737" s="191" t="s">
        <v>2581</v>
      </c>
      <c r="D737" s="191" t="s">
        <v>143</v>
      </c>
      <c r="E737" s="192" t="s">
        <v>2582</v>
      </c>
      <c r="F737" s="193" t="s">
        <v>2583</v>
      </c>
      <c r="G737" s="194" t="s">
        <v>146</v>
      </c>
      <c r="H737" s="195">
        <v>4</v>
      </c>
      <c r="I737" s="196"/>
      <c r="J737" s="197">
        <f t="shared" si="210"/>
        <v>0</v>
      </c>
      <c r="K737" s="193" t="s">
        <v>147</v>
      </c>
      <c r="L737" s="40"/>
      <c r="M737" s="198" t="s">
        <v>32</v>
      </c>
      <c r="N737" s="199" t="s">
        <v>48</v>
      </c>
      <c r="O737" s="65"/>
      <c r="P737" s="200">
        <f t="shared" si="211"/>
        <v>0</v>
      </c>
      <c r="Q737" s="200">
        <v>0</v>
      </c>
      <c r="R737" s="200">
        <f t="shared" si="212"/>
        <v>0</v>
      </c>
      <c r="S737" s="200">
        <v>0</v>
      </c>
      <c r="T737" s="201">
        <f t="shared" si="213"/>
        <v>0</v>
      </c>
      <c r="U737" s="35"/>
      <c r="V737" s="35"/>
      <c r="W737" s="35"/>
      <c r="X737" s="35"/>
      <c r="Y737" s="35"/>
      <c r="Z737" s="35"/>
      <c r="AA737" s="35"/>
      <c r="AB737" s="35"/>
      <c r="AC737" s="35"/>
      <c r="AD737" s="35"/>
      <c r="AE737" s="35"/>
      <c r="AR737" s="202" t="s">
        <v>84</v>
      </c>
      <c r="AT737" s="202" t="s">
        <v>143</v>
      </c>
      <c r="AU737" s="202" t="s">
        <v>84</v>
      </c>
      <c r="AY737" s="17" t="s">
        <v>142</v>
      </c>
      <c r="BE737" s="203">
        <f t="shared" si="214"/>
        <v>0</v>
      </c>
      <c r="BF737" s="203">
        <f t="shared" si="215"/>
        <v>0</v>
      </c>
      <c r="BG737" s="203">
        <f t="shared" si="216"/>
        <v>0</v>
      </c>
      <c r="BH737" s="203">
        <f t="shared" si="217"/>
        <v>0</v>
      </c>
      <c r="BI737" s="203">
        <f t="shared" si="218"/>
        <v>0</v>
      </c>
      <c r="BJ737" s="17" t="s">
        <v>84</v>
      </c>
      <c r="BK737" s="203">
        <f t="shared" si="219"/>
        <v>0</v>
      </c>
      <c r="BL737" s="17" t="s">
        <v>84</v>
      </c>
      <c r="BM737" s="202" t="s">
        <v>2584</v>
      </c>
    </row>
    <row r="738" spans="1:65" s="2" customFormat="1" ht="60" customHeight="1">
      <c r="A738" s="35"/>
      <c r="B738" s="36"/>
      <c r="C738" s="191" t="s">
        <v>2585</v>
      </c>
      <c r="D738" s="191" t="s">
        <v>143</v>
      </c>
      <c r="E738" s="192" t="s">
        <v>2586</v>
      </c>
      <c r="F738" s="193" t="s">
        <v>2587</v>
      </c>
      <c r="G738" s="194" t="s">
        <v>146</v>
      </c>
      <c r="H738" s="195">
        <v>2</v>
      </c>
      <c r="I738" s="196"/>
      <c r="J738" s="197">
        <f t="shared" si="210"/>
        <v>0</v>
      </c>
      <c r="K738" s="193" t="s">
        <v>147</v>
      </c>
      <c r="L738" s="40"/>
      <c r="M738" s="198" t="s">
        <v>32</v>
      </c>
      <c r="N738" s="199" t="s">
        <v>48</v>
      </c>
      <c r="O738" s="65"/>
      <c r="P738" s="200">
        <f t="shared" si="211"/>
        <v>0</v>
      </c>
      <c r="Q738" s="200">
        <v>0</v>
      </c>
      <c r="R738" s="200">
        <f t="shared" si="212"/>
        <v>0</v>
      </c>
      <c r="S738" s="200">
        <v>0</v>
      </c>
      <c r="T738" s="201">
        <f t="shared" si="213"/>
        <v>0</v>
      </c>
      <c r="U738" s="35"/>
      <c r="V738" s="35"/>
      <c r="W738" s="35"/>
      <c r="X738" s="35"/>
      <c r="Y738" s="35"/>
      <c r="Z738" s="35"/>
      <c r="AA738" s="35"/>
      <c r="AB738" s="35"/>
      <c r="AC738" s="35"/>
      <c r="AD738" s="35"/>
      <c r="AE738" s="35"/>
      <c r="AR738" s="202" t="s">
        <v>158</v>
      </c>
      <c r="AT738" s="202" t="s">
        <v>143</v>
      </c>
      <c r="AU738" s="202" t="s">
        <v>84</v>
      </c>
      <c r="AY738" s="17" t="s">
        <v>142</v>
      </c>
      <c r="BE738" s="203">
        <f t="shared" si="214"/>
        <v>0</v>
      </c>
      <c r="BF738" s="203">
        <f t="shared" si="215"/>
        <v>0</v>
      </c>
      <c r="BG738" s="203">
        <f t="shared" si="216"/>
        <v>0</v>
      </c>
      <c r="BH738" s="203">
        <f t="shared" si="217"/>
        <v>0</v>
      </c>
      <c r="BI738" s="203">
        <f t="shared" si="218"/>
        <v>0</v>
      </c>
      <c r="BJ738" s="17" t="s">
        <v>84</v>
      </c>
      <c r="BK738" s="203">
        <f t="shared" si="219"/>
        <v>0</v>
      </c>
      <c r="BL738" s="17" t="s">
        <v>158</v>
      </c>
      <c r="BM738" s="202" t="s">
        <v>2588</v>
      </c>
    </row>
    <row r="739" spans="1:65" s="2" customFormat="1" ht="24" customHeight="1">
      <c r="A739" s="35"/>
      <c r="B739" s="36"/>
      <c r="C739" s="191" t="s">
        <v>2589</v>
      </c>
      <c r="D739" s="191" t="s">
        <v>143</v>
      </c>
      <c r="E739" s="192" t="s">
        <v>2590</v>
      </c>
      <c r="F739" s="193" t="s">
        <v>2591</v>
      </c>
      <c r="G739" s="194" t="s">
        <v>146</v>
      </c>
      <c r="H739" s="195">
        <v>6</v>
      </c>
      <c r="I739" s="196"/>
      <c r="J739" s="197">
        <f t="shared" si="210"/>
        <v>0</v>
      </c>
      <c r="K739" s="193" t="s">
        <v>147</v>
      </c>
      <c r="L739" s="40"/>
      <c r="M739" s="198" t="s">
        <v>32</v>
      </c>
      <c r="N739" s="199" t="s">
        <v>48</v>
      </c>
      <c r="O739" s="65"/>
      <c r="P739" s="200">
        <f t="shared" si="211"/>
        <v>0</v>
      </c>
      <c r="Q739" s="200">
        <v>0</v>
      </c>
      <c r="R739" s="200">
        <f t="shared" si="212"/>
        <v>0</v>
      </c>
      <c r="S739" s="200">
        <v>0</v>
      </c>
      <c r="T739" s="201">
        <f t="shared" si="213"/>
        <v>0</v>
      </c>
      <c r="U739" s="35"/>
      <c r="V739" s="35"/>
      <c r="W739" s="35"/>
      <c r="X739" s="35"/>
      <c r="Y739" s="35"/>
      <c r="Z739" s="35"/>
      <c r="AA739" s="35"/>
      <c r="AB739" s="35"/>
      <c r="AC739" s="35"/>
      <c r="AD739" s="35"/>
      <c r="AE739" s="35"/>
      <c r="AR739" s="202" t="s">
        <v>84</v>
      </c>
      <c r="AT739" s="202" t="s">
        <v>143</v>
      </c>
      <c r="AU739" s="202" t="s">
        <v>84</v>
      </c>
      <c r="AY739" s="17" t="s">
        <v>142</v>
      </c>
      <c r="BE739" s="203">
        <f t="shared" si="214"/>
        <v>0</v>
      </c>
      <c r="BF739" s="203">
        <f t="shared" si="215"/>
        <v>0</v>
      </c>
      <c r="BG739" s="203">
        <f t="shared" si="216"/>
        <v>0</v>
      </c>
      <c r="BH739" s="203">
        <f t="shared" si="217"/>
        <v>0</v>
      </c>
      <c r="BI739" s="203">
        <f t="shared" si="218"/>
        <v>0</v>
      </c>
      <c r="BJ739" s="17" t="s">
        <v>84</v>
      </c>
      <c r="BK739" s="203">
        <f t="shared" si="219"/>
        <v>0</v>
      </c>
      <c r="BL739" s="17" t="s">
        <v>84</v>
      </c>
      <c r="BM739" s="202" t="s">
        <v>2592</v>
      </c>
    </row>
    <row r="740" spans="1:65" s="2" customFormat="1" ht="24" customHeight="1">
      <c r="A740" s="35"/>
      <c r="B740" s="36"/>
      <c r="C740" s="208" t="s">
        <v>2593</v>
      </c>
      <c r="D740" s="208" t="s">
        <v>214</v>
      </c>
      <c r="E740" s="209" t="s">
        <v>2594</v>
      </c>
      <c r="F740" s="210" t="s">
        <v>2595</v>
      </c>
      <c r="G740" s="211" t="s">
        <v>146</v>
      </c>
      <c r="H740" s="212">
        <v>2</v>
      </c>
      <c r="I740" s="213"/>
      <c r="J740" s="214">
        <f t="shared" si="210"/>
        <v>0</v>
      </c>
      <c r="K740" s="210" t="s">
        <v>147</v>
      </c>
      <c r="L740" s="215"/>
      <c r="M740" s="216" t="s">
        <v>32</v>
      </c>
      <c r="N740" s="217" t="s">
        <v>48</v>
      </c>
      <c r="O740" s="65"/>
      <c r="P740" s="200">
        <f t="shared" si="211"/>
        <v>0</v>
      </c>
      <c r="Q740" s="200">
        <v>0</v>
      </c>
      <c r="R740" s="200">
        <f t="shared" si="212"/>
        <v>0</v>
      </c>
      <c r="S740" s="200">
        <v>0</v>
      </c>
      <c r="T740" s="201">
        <f t="shared" si="213"/>
        <v>0</v>
      </c>
      <c r="U740" s="35"/>
      <c r="V740" s="35"/>
      <c r="W740" s="35"/>
      <c r="X740" s="35"/>
      <c r="Y740" s="35"/>
      <c r="Z740" s="35"/>
      <c r="AA740" s="35"/>
      <c r="AB740" s="35"/>
      <c r="AC740" s="35"/>
      <c r="AD740" s="35"/>
      <c r="AE740" s="35"/>
      <c r="AR740" s="202" t="s">
        <v>230</v>
      </c>
      <c r="AT740" s="202" t="s">
        <v>214</v>
      </c>
      <c r="AU740" s="202" t="s">
        <v>84</v>
      </c>
      <c r="AY740" s="17" t="s">
        <v>142</v>
      </c>
      <c r="BE740" s="203">
        <f t="shared" si="214"/>
        <v>0</v>
      </c>
      <c r="BF740" s="203">
        <f t="shared" si="215"/>
        <v>0</v>
      </c>
      <c r="BG740" s="203">
        <f t="shared" si="216"/>
        <v>0</v>
      </c>
      <c r="BH740" s="203">
        <f t="shared" si="217"/>
        <v>0</v>
      </c>
      <c r="BI740" s="203">
        <f t="shared" si="218"/>
        <v>0</v>
      </c>
      <c r="BJ740" s="17" t="s">
        <v>84</v>
      </c>
      <c r="BK740" s="203">
        <f t="shared" si="219"/>
        <v>0</v>
      </c>
      <c r="BL740" s="17" t="s">
        <v>230</v>
      </c>
      <c r="BM740" s="202" t="s">
        <v>2596</v>
      </c>
    </row>
    <row r="741" spans="1:65" s="2" customFormat="1" ht="24" customHeight="1">
      <c r="A741" s="35"/>
      <c r="B741" s="36"/>
      <c r="C741" s="208" t="s">
        <v>2597</v>
      </c>
      <c r="D741" s="208" t="s">
        <v>214</v>
      </c>
      <c r="E741" s="209" t="s">
        <v>2598</v>
      </c>
      <c r="F741" s="210" t="s">
        <v>2599</v>
      </c>
      <c r="G741" s="211" t="s">
        <v>146</v>
      </c>
      <c r="H741" s="212">
        <v>2</v>
      </c>
      <c r="I741" s="213"/>
      <c r="J741" s="214">
        <f t="shared" si="210"/>
        <v>0</v>
      </c>
      <c r="K741" s="210" t="s">
        <v>147</v>
      </c>
      <c r="L741" s="215"/>
      <c r="M741" s="216" t="s">
        <v>32</v>
      </c>
      <c r="N741" s="217" t="s">
        <v>48</v>
      </c>
      <c r="O741" s="65"/>
      <c r="P741" s="200">
        <f t="shared" si="211"/>
        <v>0</v>
      </c>
      <c r="Q741" s="200">
        <v>0</v>
      </c>
      <c r="R741" s="200">
        <f t="shared" si="212"/>
        <v>0</v>
      </c>
      <c r="S741" s="200">
        <v>0</v>
      </c>
      <c r="T741" s="201">
        <f t="shared" si="213"/>
        <v>0</v>
      </c>
      <c r="U741" s="35"/>
      <c r="V741" s="35"/>
      <c r="W741" s="35"/>
      <c r="X741" s="35"/>
      <c r="Y741" s="35"/>
      <c r="Z741" s="35"/>
      <c r="AA741" s="35"/>
      <c r="AB741" s="35"/>
      <c r="AC741" s="35"/>
      <c r="AD741" s="35"/>
      <c r="AE741" s="35"/>
      <c r="AR741" s="202" t="s">
        <v>217</v>
      </c>
      <c r="AT741" s="202" t="s">
        <v>214</v>
      </c>
      <c r="AU741" s="202" t="s">
        <v>84</v>
      </c>
      <c r="AY741" s="17" t="s">
        <v>142</v>
      </c>
      <c r="BE741" s="203">
        <f t="shared" si="214"/>
        <v>0</v>
      </c>
      <c r="BF741" s="203">
        <f t="shared" si="215"/>
        <v>0</v>
      </c>
      <c r="BG741" s="203">
        <f t="shared" si="216"/>
        <v>0</v>
      </c>
      <c r="BH741" s="203">
        <f t="shared" si="217"/>
        <v>0</v>
      </c>
      <c r="BI741" s="203">
        <f t="shared" si="218"/>
        <v>0</v>
      </c>
      <c r="BJ741" s="17" t="s">
        <v>84</v>
      </c>
      <c r="BK741" s="203">
        <f t="shared" si="219"/>
        <v>0</v>
      </c>
      <c r="BL741" s="17" t="s">
        <v>218</v>
      </c>
      <c r="BM741" s="202" t="s">
        <v>2600</v>
      </c>
    </row>
    <row r="742" spans="1:65" s="2" customFormat="1" ht="24" customHeight="1">
      <c r="A742" s="35"/>
      <c r="B742" s="36"/>
      <c r="C742" s="191" t="s">
        <v>2601</v>
      </c>
      <c r="D742" s="191" t="s">
        <v>143</v>
      </c>
      <c r="E742" s="192" t="s">
        <v>2602</v>
      </c>
      <c r="F742" s="193" t="s">
        <v>2603</v>
      </c>
      <c r="G742" s="194" t="s">
        <v>146</v>
      </c>
      <c r="H742" s="195">
        <v>8</v>
      </c>
      <c r="I742" s="196"/>
      <c r="J742" s="197">
        <f t="shared" si="210"/>
        <v>0</v>
      </c>
      <c r="K742" s="193" t="s">
        <v>147</v>
      </c>
      <c r="L742" s="40"/>
      <c r="M742" s="198" t="s">
        <v>32</v>
      </c>
      <c r="N742" s="199" t="s">
        <v>48</v>
      </c>
      <c r="O742" s="65"/>
      <c r="P742" s="200">
        <f t="shared" si="211"/>
        <v>0</v>
      </c>
      <c r="Q742" s="200">
        <v>0</v>
      </c>
      <c r="R742" s="200">
        <f t="shared" si="212"/>
        <v>0</v>
      </c>
      <c r="S742" s="200">
        <v>0</v>
      </c>
      <c r="T742" s="201">
        <f t="shared" si="213"/>
        <v>0</v>
      </c>
      <c r="U742" s="35"/>
      <c r="V742" s="35"/>
      <c r="W742" s="35"/>
      <c r="X742" s="35"/>
      <c r="Y742" s="35"/>
      <c r="Z742" s="35"/>
      <c r="AA742" s="35"/>
      <c r="AB742" s="35"/>
      <c r="AC742" s="35"/>
      <c r="AD742" s="35"/>
      <c r="AE742" s="35"/>
      <c r="AR742" s="202" t="s">
        <v>84</v>
      </c>
      <c r="AT742" s="202" t="s">
        <v>143</v>
      </c>
      <c r="AU742" s="202" t="s">
        <v>84</v>
      </c>
      <c r="AY742" s="17" t="s">
        <v>142</v>
      </c>
      <c r="BE742" s="203">
        <f t="shared" si="214"/>
        <v>0</v>
      </c>
      <c r="BF742" s="203">
        <f t="shared" si="215"/>
        <v>0</v>
      </c>
      <c r="BG742" s="203">
        <f t="shared" si="216"/>
        <v>0</v>
      </c>
      <c r="BH742" s="203">
        <f t="shared" si="217"/>
        <v>0</v>
      </c>
      <c r="BI742" s="203">
        <f t="shared" si="218"/>
        <v>0</v>
      </c>
      <c r="BJ742" s="17" t="s">
        <v>84</v>
      </c>
      <c r="BK742" s="203">
        <f t="shared" si="219"/>
        <v>0</v>
      </c>
      <c r="BL742" s="17" t="s">
        <v>84</v>
      </c>
      <c r="BM742" s="202" t="s">
        <v>2604</v>
      </c>
    </row>
    <row r="743" spans="1:65" s="2" customFormat="1" ht="24" customHeight="1">
      <c r="A743" s="35"/>
      <c r="B743" s="36"/>
      <c r="C743" s="191" t="s">
        <v>2605</v>
      </c>
      <c r="D743" s="191" t="s">
        <v>143</v>
      </c>
      <c r="E743" s="192" t="s">
        <v>2606</v>
      </c>
      <c r="F743" s="193" t="s">
        <v>2607</v>
      </c>
      <c r="G743" s="194" t="s">
        <v>146</v>
      </c>
      <c r="H743" s="195">
        <v>7</v>
      </c>
      <c r="I743" s="196"/>
      <c r="J743" s="197">
        <f t="shared" si="210"/>
        <v>0</v>
      </c>
      <c r="K743" s="193" t="s">
        <v>147</v>
      </c>
      <c r="L743" s="40"/>
      <c r="M743" s="198" t="s">
        <v>32</v>
      </c>
      <c r="N743" s="199" t="s">
        <v>48</v>
      </c>
      <c r="O743" s="65"/>
      <c r="P743" s="200">
        <f t="shared" si="211"/>
        <v>0</v>
      </c>
      <c r="Q743" s="200">
        <v>0</v>
      </c>
      <c r="R743" s="200">
        <f t="shared" si="212"/>
        <v>0</v>
      </c>
      <c r="S743" s="200">
        <v>0</v>
      </c>
      <c r="T743" s="201">
        <f t="shared" si="213"/>
        <v>0</v>
      </c>
      <c r="U743" s="35"/>
      <c r="V743" s="35"/>
      <c r="W743" s="35"/>
      <c r="X743" s="35"/>
      <c r="Y743" s="35"/>
      <c r="Z743" s="35"/>
      <c r="AA743" s="35"/>
      <c r="AB743" s="35"/>
      <c r="AC743" s="35"/>
      <c r="AD743" s="35"/>
      <c r="AE743" s="35"/>
      <c r="AR743" s="202" t="s">
        <v>84</v>
      </c>
      <c r="AT743" s="202" t="s">
        <v>143</v>
      </c>
      <c r="AU743" s="202" t="s">
        <v>84</v>
      </c>
      <c r="AY743" s="17" t="s">
        <v>142</v>
      </c>
      <c r="BE743" s="203">
        <f t="shared" si="214"/>
        <v>0</v>
      </c>
      <c r="BF743" s="203">
        <f t="shared" si="215"/>
        <v>0</v>
      </c>
      <c r="BG743" s="203">
        <f t="shared" si="216"/>
        <v>0</v>
      </c>
      <c r="BH743" s="203">
        <f t="shared" si="217"/>
        <v>0</v>
      </c>
      <c r="BI743" s="203">
        <f t="shared" si="218"/>
        <v>0</v>
      </c>
      <c r="BJ743" s="17" t="s">
        <v>84</v>
      </c>
      <c r="BK743" s="203">
        <f t="shared" si="219"/>
        <v>0</v>
      </c>
      <c r="BL743" s="17" t="s">
        <v>84</v>
      </c>
      <c r="BM743" s="202" t="s">
        <v>2608</v>
      </c>
    </row>
    <row r="744" spans="1:65" s="2" customFormat="1" ht="24" customHeight="1">
      <c r="A744" s="35"/>
      <c r="B744" s="36"/>
      <c r="C744" s="191" t="s">
        <v>2609</v>
      </c>
      <c r="D744" s="191" t="s">
        <v>143</v>
      </c>
      <c r="E744" s="192" t="s">
        <v>2610</v>
      </c>
      <c r="F744" s="193" t="s">
        <v>2611</v>
      </c>
      <c r="G744" s="194" t="s">
        <v>146</v>
      </c>
      <c r="H744" s="195">
        <v>9</v>
      </c>
      <c r="I744" s="196"/>
      <c r="J744" s="197">
        <f t="shared" si="210"/>
        <v>0</v>
      </c>
      <c r="K744" s="193" t="s">
        <v>147</v>
      </c>
      <c r="L744" s="40"/>
      <c r="M744" s="198" t="s">
        <v>32</v>
      </c>
      <c r="N744" s="199" t="s">
        <v>48</v>
      </c>
      <c r="O744" s="65"/>
      <c r="P744" s="200">
        <f t="shared" si="211"/>
        <v>0</v>
      </c>
      <c r="Q744" s="200">
        <v>0</v>
      </c>
      <c r="R744" s="200">
        <f t="shared" si="212"/>
        <v>0</v>
      </c>
      <c r="S744" s="200">
        <v>0</v>
      </c>
      <c r="T744" s="201">
        <f t="shared" si="213"/>
        <v>0</v>
      </c>
      <c r="U744" s="35"/>
      <c r="V744" s="35"/>
      <c r="W744" s="35"/>
      <c r="X744" s="35"/>
      <c r="Y744" s="35"/>
      <c r="Z744" s="35"/>
      <c r="AA744" s="35"/>
      <c r="AB744" s="35"/>
      <c r="AC744" s="35"/>
      <c r="AD744" s="35"/>
      <c r="AE744" s="35"/>
      <c r="AR744" s="202" t="s">
        <v>158</v>
      </c>
      <c r="AT744" s="202" t="s">
        <v>143</v>
      </c>
      <c r="AU744" s="202" t="s">
        <v>84</v>
      </c>
      <c r="AY744" s="17" t="s">
        <v>142</v>
      </c>
      <c r="BE744" s="203">
        <f t="shared" si="214"/>
        <v>0</v>
      </c>
      <c r="BF744" s="203">
        <f t="shared" si="215"/>
        <v>0</v>
      </c>
      <c r="BG744" s="203">
        <f t="shared" si="216"/>
        <v>0</v>
      </c>
      <c r="BH744" s="203">
        <f t="shared" si="217"/>
        <v>0</v>
      </c>
      <c r="BI744" s="203">
        <f t="shared" si="218"/>
        <v>0</v>
      </c>
      <c r="BJ744" s="17" t="s">
        <v>84</v>
      </c>
      <c r="BK744" s="203">
        <f t="shared" si="219"/>
        <v>0</v>
      </c>
      <c r="BL744" s="17" t="s">
        <v>158</v>
      </c>
      <c r="BM744" s="202" t="s">
        <v>2612</v>
      </c>
    </row>
    <row r="745" spans="1:65" s="2" customFormat="1" ht="24" customHeight="1">
      <c r="A745" s="35"/>
      <c r="B745" s="36"/>
      <c r="C745" s="191" t="s">
        <v>2613</v>
      </c>
      <c r="D745" s="191" t="s">
        <v>143</v>
      </c>
      <c r="E745" s="192" t="s">
        <v>2614</v>
      </c>
      <c r="F745" s="193" t="s">
        <v>2615</v>
      </c>
      <c r="G745" s="194" t="s">
        <v>146</v>
      </c>
      <c r="H745" s="195">
        <v>19</v>
      </c>
      <c r="I745" s="196"/>
      <c r="J745" s="197">
        <f t="shared" si="210"/>
        <v>0</v>
      </c>
      <c r="K745" s="193" t="s">
        <v>147</v>
      </c>
      <c r="L745" s="40"/>
      <c r="M745" s="198" t="s">
        <v>32</v>
      </c>
      <c r="N745" s="199" t="s">
        <v>48</v>
      </c>
      <c r="O745" s="65"/>
      <c r="P745" s="200">
        <f t="shared" si="211"/>
        <v>0</v>
      </c>
      <c r="Q745" s="200">
        <v>0</v>
      </c>
      <c r="R745" s="200">
        <f t="shared" si="212"/>
        <v>0</v>
      </c>
      <c r="S745" s="200">
        <v>0</v>
      </c>
      <c r="T745" s="201">
        <f t="shared" si="213"/>
        <v>0</v>
      </c>
      <c r="U745" s="35"/>
      <c r="V745" s="35"/>
      <c r="W745" s="35"/>
      <c r="X745" s="35"/>
      <c r="Y745" s="35"/>
      <c r="Z745" s="35"/>
      <c r="AA745" s="35"/>
      <c r="AB745" s="35"/>
      <c r="AC745" s="35"/>
      <c r="AD745" s="35"/>
      <c r="AE745" s="35"/>
      <c r="AR745" s="202" t="s">
        <v>158</v>
      </c>
      <c r="AT745" s="202" t="s">
        <v>143</v>
      </c>
      <c r="AU745" s="202" t="s">
        <v>84</v>
      </c>
      <c r="AY745" s="17" t="s">
        <v>142</v>
      </c>
      <c r="BE745" s="203">
        <f t="shared" si="214"/>
        <v>0</v>
      </c>
      <c r="BF745" s="203">
        <f t="shared" si="215"/>
        <v>0</v>
      </c>
      <c r="BG745" s="203">
        <f t="shared" si="216"/>
        <v>0</v>
      </c>
      <c r="BH745" s="203">
        <f t="shared" si="217"/>
        <v>0</v>
      </c>
      <c r="BI745" s="203">
        <f t="shared" si="218"/>
        <v>0</v>
      </c>
      <c r="BJ745" s="17" t="s">
        <v>84</v>
      </c>
      <c r="BK745" s="203">
        <f t="shared" si="219"/>
        <v>0</v>
      </c>
      <c r="BL745" s="17" t="s">
        <v>158</v>
      </c>
      <c r="BM745" s="202" t="s">
        <v>2616</v>
      </c>
    </row>
    <row r="746" spans="1:65" s="2" customFormat="1" ht="24" customHeight="1">
      <c r="A746" s="35"/>
      <c r="B746" s="36"/>
      <c r="C746" s="191" t="s">
        <v>2617</v>
      </c>
      <c r="D746" s="191" t="s">
        <v>143</v>
      </c>
      <c r="E746" s="192" t="s">
        <v>2618</v>
      </c>
      <c r="F746" s="193" t="s">
        <v>2619</v>
      </c>
      <c r="G746" s="194" t="s">
        <v>146</v>
      </c>
      <c r="H746" s="195">
        <v>19</v>
      </c>
      <c r="I746" s="196"/>
      <c r="J746" s="197">
        <f t="shared" si="210"/>
        <v>0</v>
      </c>
      <c r="K746" s="193" t="s">
        <v>147</v>
      </c>
      <c r="L746" s="40"/>
      <c r="M746" s="198" t="s">
        <v>32</v>
      </c>
      <c r="N746" s="199" t="s">
        <v>48</v>
      </c>
      <c r="O746" s="65"/>
      <c r="P746" s="200">
        <f t="shared" si="211"/>
        <v>0</v>
      </c>
      <c r="Q746" s="200">
        <v>0</v>
      </c>
      <c r="R746" s="200">
        <f t="shared" si="212"/>
        <v>0</v>
      </c>
      <c r="S746" s="200">
        <v>0</v>
      </c>
      <c r="T746" s="201">
        <f t="shared" si="213"/>
        <v>0</v>
      </c>
      <c r="U746" s="35"/>
      <c r="V746" s="35"/>
      <c r="W746" s="35"/>
      <c r="X746" s="35"/>
      <c r="Y746" s="35"/>
      <c r="Z746" s="35"/>
      <c r="AA746" s="35"/>
      <c r="AB746" s="35"/>
      <c r="AC746" s="35"/>
      <c r="AD746" s="35"/>
      <c r="AE746" s="35"/>
      <c r="AR746" s="202" t="s">
        <v>158</v>
      </c>
      <c r="AT746" s="202" t="s">
        <v>143</v>
      </c>
      <c r="AU746" s="202" t="s">
        <v>84</v>
      </c>
      <c r="AY746" s="17" t="s">
        <v>142</v>
      </c>
      <c r="BE746" s="203">
        <f t="shared" si="214"/>
        <v>0</v>
      </c>
      <c r="BF746" s="203">
        <f t="shared" si="215"/>
        <v>0</v>
      </c>
      <c r="BG746" s="203">
        <f t="shared" si="216"/>
        <v>0</v>
      </c>
      <c r="BH746" s="203">
        <f t="shared" si="217"/>
        <v>0</v>
      </c>
      <c r="BI746" s="203">
        <f t="shared" si="218"/>
        <v>0</v>
      </c>
      <c r="BJ746" s="17" t="s">
        <v>84</v>
      </c>
      <c r="BK746" s="203">
        <f t="shared" si="219"/>
        <v>0</v>
      </c>
      <c r="BL746" s="17" t="s">
        <v>158</v>
      </c>
      <c r="BM746" s="202" t="s">
        <v>2620</v>
      </c>
    </row>
    <row r="747" spans="1:65" s="2" customFormat="1" ht="24" customHeight="1">
      <c r="A747" s="35"/>
      <c r="B747" s="36"/>
      <c r="C747" s="191" t="s">
        <v>2621</v>
      </c>
      <c r="D747" s="191" t="s">
        <v>143</v>
      </c>
      <c r="E747" s="192" t="s">
        <v>2622</v>
      </c>
      <c r="F747" s="193" t="s">
        <v>2623</v>
      </c>
      <c r="G747" s="194" t="s">
        <v>146</v>
      </c>
      <c r="H747" s="195">
        <v>19</v>
      </c>
      <c r="I747" s="196"/>
      <c r="J747" s="197">
        <f t="shared" si="210"/>
        <v>0</v>
      </c>
      <c r="K747" s="193" t="s">
        <v>147</v>
      </c>
      <c r="L747" s="40"/>
      <c r="M747" s="198" t="s">
        <v>32</v>
      </c>
      <c r="N747" s="199" t="s">
        <v>48</v>
      </c>
      <c r="O747" s="65"/>
      <c r="P747" s="200">
        <f t="shared" si="211"/>
        <v>0</v>
      </c>
      <c r="Q747" s="200">
        <v>0</v>
      </c>
      <c r="R747" s="200">
        <f t="shared" si="212"/>
        <v>0</v>
      </c>
      <c r="S747" s="200">
        <v>0</v>
      </c>
      <c r="T747" s="201">
        <f t="shared" si="213"/>
        <v>0</v>
      </c>
      <c r="U747" s="35"/>
      <c r="V747" s="35"/>
      <c r="W747" s="35"/>
      <c r="X747" s="35"/>
      <c r="Y747" s="35"/>
      <c r="Z747" s="35"/>
      <c r="AA747" s="35"/>
      <c r="AB747" s="35"/>
      <c r="AC747" s="35"/>
      <c r="AD747" s="35"/>
      <c r="AE747" s="35"/>
      <c r="AR747" s="202" t="s">
        <v>158</v>
      </c>
      <c r="AT747" s="202" t="s">
        <v>143</v>
      </c>
      <c r="AU747" s="202" t="s">
        <v>84</v>
      </c>
      <c r="AY747" s="17" t="s">
        <v>142</v>
      </c>
      <c r="BE747" s="203">
        <f t="shared" si="214"/>
        <v>0</v>
      </c>
      <c r="BF747" s="203">
        <f t="shared" si="215"/>
        <v>0</v>
      </c>
      <c r="BG747" s="203">
        <f t="shared" si="216"/>
        <v>0</v>
      </c>
      <c r="BH747" s="203">
        <f t="shared" si="217"/>
        <v>0</v>
      </c>
      <c r="BI747" s="203">
        <f t="shared" si="218"/>
        <v>0</v>
      </c>
      <c r="BJ747" s="17" t="s">
        <v>84</v>
      </c>
      <c r="BK747" s="203">
        <f t="shared" si="219"/>
        <v>0</v>
      </c>
      <c r="BL747" s="17" t="s">
        <v>158</v>
      </c>
      <c r="BM747" s="202" t="s">
        <v>2624</v>
      </c>
    </row>
    <row r="748" spans="1:65" s="2" customFormat="1" ht="24" customHeight="1">
      <c r="A748" s="35"/>
      <c r="B748" s="36"/>
      <c r="C748" s="191" t="s">
        <v>2625</v>
      </c>
      <c r="D748" s="191" t="s">
        <v>143</v>
      </c>
      <c r="E748" s="192" t="s">
        <v>2626</v>
      </c>
      <c r="F748" s="193" t="s">
        <v>2627</v>
      </c>
      <c r="G748" s="194" t="s">
        <v>146</v>
      </c>
      <c r="H748" s="195">
        <v>19</v>
      </c>
      <c r="I748" s="196"/>
      <c r="J748" s="197">
        <f t="shared" si="210"/>
        <v>0</v>
      </c>
      <c r="K748" s="193" t="s">
        <v>147</v>
      </c>
      <c r="L748" s="40"/>
      <c r="M748" s="198" t="s">
        <v>32</v>
      </c>
      <c r="N748" s="199" t="s">
        <v>48</v>
      </c>
      <c r="O748" s="65"/>
      <c r="P748" s="200">
        <f t="shared" si="211"/>
        <v>0</v>
      </c>
      <c r="Q748" s="200">
        <v>0</v>
      </c>
      <c r="R748" s="200">
        <f t="shared" si="212"/>
        <v>0</v>
      </c>
      <c r="S748" s="200">
        <v>0</v>
      </c>
      <c r="T748" s="201">
        <f t="shared" si="213"/>
        <v>0</v>
      </c>
      <c r="U748" s="35"/>
      <c r="V748" s="35"/>
      <c r="W748" s="35"/>
      <c r="X748" s="35"/>
      <c r="Y748" s="35"/>
      <c r="Z748" s="35"/>
      <c r="AA748" s="35"/>
      <c r="AB748" s="35"/>
      <c r="AC748" s="35"/>
      <c r="AD748" s="35"/>
      <c r="AE748" s="35"/>
      <c r="AR748" s="202" t="s">
        <v>158</v>
      </c>
      <c r="AT748" s="202" t="s">
        <v>143</v>
      </c>
      <c r="AU748" s="202" t="s">
        <v>84</v>
      </c>
      <c r="AY748" s="17" t="s">
        <v>142</v>
      </c>
      <c r="BE748" s="203">
        <f t="shared" si="214"/>
        <v>0</v>
      </c>
      <c r="BF748" s="203">
        <f t="shared" si="215"/>
        <v>0</v>
      </c>
      <c r="BG748" s="203">
        <f t="shared" si="216"/>
        <v>0</v>
      </c>
      <c r="BH748" s="203">
        <f t="shared" si="217"/>
        <v>0</v>
      </c>
      <c r="BI748" s="203">
        <f t="shared" si="218"/>
        <v>0</v>
      </c>
      <c r="BJ748" s="17" t="s">
        <v>84</v>
      </c>
      <c r="BK748" s="203">
        <f t="shared" si="219"/>
        <v>0</v>
      </c>
      <c r="BL748" s="17" t="s">
        <v>158</v>
      </c>
      <c r="BM748" s="202" t="s">
        <v>2628</v>
      </c>
    </row>
    <row r="749" spans="1:65" s="2" customFormat="1" ht="24" customHeight="1">
      <c r="A749" s="35"/>
      <c r="B749" s="36"/>
      <c r="C749" s="208" t="s">
        <v>2629</v>
      </c>
      <c r="D749" s="208" t="s">
        <v>214</v>
      </c>
      <c r="E749" s="209" t="s">
        <v>2630</v>
      </c>
      <c r="F749" s="210" t="s">
        <v>2631</v>
      </c>
      <c r="G749" s="211" t="s">
        <v>146</v>
      </c>
      <c r="H749" s="212">
        <v>15</v>
      </c>
      <c r="I749" s="213"/>
      <c r="J749" s="214">
        <f t="shared" si="210"/>
        <v>0</v>
      </c>
      <c r="K749" s="210" t="s">
        <v>147</v>
      </c>
      <c r="L749" s="215"/>
      <c r="M749" s="216" t="s">
        <v>32</v>
      </c>
      <c r="N749" s="217" t="s">
        <v>48</v>
      </c>
      <c r="O749" s="65"/>
      <c r="P749" s="200">
        <f t="shared" si="211"/>
        <v>0</v>
      </c>
      <c r="Q749" s="200">
        <v>0</v>
      </c>
      <c r="R749" s="200">
        <f t="shared" si="212"/>
        <v>0</v>
      </c>
      <c r="S749" s="200">
        <v>0</v>
      </c>
      <c r="T749" s="201">
        <f t="shared" si="213"/>
        <v>0</v>
      </c>
      <c r="U749" s="35"/>
      <c r="V749" s="35"/>
      <c r="W749" s="35"/>
      <c r="X749" s="35"/>
      <c r="Y749" s="35"/>
      <c r="Z749" s="35"/>
      <c r="AA749" s="35"/>
      <c r="AB749" s="35"/>
      <c r="AC749" s="35"/>
      <c r="AD749" s="35"/>
      <c r="AE749" s="35"/>
      <c r="AR749" s="202" t="s">
        <v>230</v>
      </c>
      <c r="AT749" s="202" t="s">
        <v>214</v>
      </c>
      <c r="AU749" s="202" t="s">
        <v>84</v>
      </c>
      <c r="AY749" s="17" t="s">
        <v>142</v>
      </c>
      <c r="BE749" s="203">
        <f t="shared" si="214"/>
        <v>0</v>
      </c>
      <c r="BF749" s="203">
        <f t="shared" si="215"/>
        <v>0</v>
      </c>
      <c r="BG749" s="203">
        <f t="shared" si="216"/>
        <v>0</v>
      </c>
      <c r="BH749" s="203">
        <f t="shared" si="217"/>
        <v>0</v>
      </c>
      <c r="BI749" s="203">
        <f t="shared" si="218"/>
        <v>0</v>
      </c>
      <c r="BJ749" s="17" t="s">
        <v>84</v>
      </c>
      <c r="BK749" s="203">
        <f t="shared" si="219"/>
        <v>0</v>
      </c>
      <c r="BL749" s="17" t="s">
        <v>230</v>
      </c>
      <c r="BM749" s="202" t="s">
        <v>2632</v>
      </c>
    </row>
    <row r="750" spans="1:65" s="2" customFormat="1" ht="24" customHeight="1">
      <c r="A750" s="35"/>
      <c r="B750" s="36"/>
      <c r="C750" s="191" t="s">
        <v>2633</v>
      </c>
      <c r="D750" s="191" t="s">
        <v>143</v>
      </c>
      <c r="E750" s="192" t="s">
        <v>2634</v>
      </c>
      <c r="F750" s="193" t="s">
        <v>2627</v>
      </c>
      <c r="G750" s="194" t="s">
        <v>146</v>
      </c>
      <c r="H750" s="195">
        <v>16</v>
      </c>
      <c r="I750" s="196"/>
      <c r="J750" s="197">
        <f t="shared" si="210"/>
        <v>0</v>
      </c>
      <c r="K750" s="193" t="s">
        <v>147</v>
      </c>
      <c r="L750" s="40"/>
      <c r="M750" s="198" t="s">
        <v>32</v>
      </c>
      <c r="N750" s="199" t="s">
        <v>48</v>
      </c>
      <c r="O750" s="65"/>
      <c r="P750" s="200">
        <f t="shared" si="211"/>
        <v>0</v>
      </c>
      <c r="Q750" s="200">
        <v>0</v>
      </c>
      <c r="R750" s="200">
        <f t="shared" si="212"/>
        <v>0</v>
      </c>
      <c r="S750" s="200">
        <v>0</v>
      </c>
      <c r="T750" s="201">
        <f t="shared" si="213"/>
        <v>0</v>
      </c>
      <c r="U750" s="35"/>
      <c r="V750" s="35"/>
      <c r="W750" s="35"/>
      <c r="X750" s="35"/>
      <c r="Y750" s="35"/>
      <c r="Z750" s="35"/>
      <c r="AA750" s="35"/>
      <c r="AB750" s="35"/>
      <c r="AC750" s="35"/>
      <c r="AD750" s="35"/>
      <c r="AE750" s="35"/>
      <c r="AR750" s="202" t="s">
        <v>205</v>
      </c>
      <c r="AT750" s="202" t="s">
        <v>143</v>
      </c>
      <c r="AU750" s="202" t="s">
        <v>84</v>
      </c>
      <c r="AY750" s="17" t="s">
        <v>142</v>
      </c>
      <c r="BE750" s="203">
        <f t="shared" si="214"/>
        <v>0</v>
      </c>
      <c r="BF750" s="203">
        <f t="shared" si="215"/>
        <v>0</v>
      </c>
      <c r="BG750" s="203">
        <f t="shared" si="216"/>
        <v>0</v>
      </c>
      <c r="BH750" s="203">
        <f t="shared" si="217"/>
        <v>0</v>
      </c>
      <c r="BI750" s="203">
        <f t="shared" si="218"/>
        <v>0</v>
      </c>
      <c r="BJ750" s="17" t="s">
        <v>84</v>
      </c>
      <c r="BK750" s="203">
        <f t="shared" si="219"/>
        <v>0</v>
      </c>
      <c r="BL750" s="17" t="s">
        <v>205</v>
      </c>
      <c r="BM750" s="202" t="s">
        <v>2635</v>
      </c>
    </row>
    <row r="751" spans="1:65" s="2" customFormat="1" ht="24" customHeight="1">
      <c r="A751" s="35"/>
      <c r="B751" s="36"/>
      <c r="C751" s="191" t="s">
        <v>2636</v>
      </c>
      <c r="D751" s="191" t="s">
        <v>143</v>
      </c>
      <c r="E751" s="192" t="s">
        <v>2637</v>
      </c>
      <c r="F751" s="193" t="s">
        <v>2638</v>
      </c>
      <c r="G751" s="194" t="s">
        <v>146</v>
      </c>
      <c r="H751" s="195">
        <v>14</v>
      </c>
      <c r="I751" s="196"/>
      <c r="J751" s="197">
        <f t="shared" si="210"/>
        <v>0</v>
      </c>
      <c r="K751" s="193" t="s">
        <v>147</v>
      </c>
      <c r="L751" s="40"/>
      <c r="M751" s="198" t="s">
        <v>32</v>
      </c>
      <c r="N751" s="199" t="s">
        <v>48</v>
      </c>
      <c r="O751" s="65"/>
      <c r="P751" s="200">
        <f t="shared" si="211"/>
        <v>0</v>
      </c>
      <c r="Q751" s="200">
        <v>0</v>
      </c>
      <c r="R751" s="200">
        <f t="shared" si="212"/>
        <v>0</v>
      </c>
      <c r="S751" s="200">
        <v>0</v>
      </c>
      <c r="T751" s="201">
        <f t="shared" si="213"/>
        <v>0</v>
      </c>
      <c r="U751" s="35"/>
      <c r="V751" s="35"/>
      <c r="W751" s="35"/>
      <c r="X751" s="35"/>
      <c r="Y751" s="35"/>
      <c r="Z751" s="35"/>
      <c r="AA751" s="35"/>
      <c r="AB751" s="35"/>
      <c r="AC751" s="35"/>
      <c r="AD751" s="35"/>
      <c r="AE751" s="35"/>
      <c r="AR751" s="202" t="s">
        <v>158</v>
      </c>
      <c r="AT751" s="202" t="s">
        <v>143</v>
      </c>
      <c r="AU751" s="202" t="s">
        <v>84</v>
      </c>
      <c r="AY751" s="17" t="s">
        <v>142</v>
      </c>
      <c r="BE751" s="203">
        <f t="shared" si="214"/>
        <v>0</v>
      </c>
      <c r="BF751" s="203">
        <f t="shared" si="215"/>
        <v>0</v>
      </c>
      <c r="BG751" s="203">
        <f t="shared" si="216"/>
        <v>0</v>
      </c>
      <c r="BH751" s="203">
        <f t="shared" si="217"/>
        <v>0</v>
      </c>
      <c r="BI751" s="203">
        <f t="shared" si="218"/>
        <v>0</v>
      </c>
      <c r="BJ751" s="17" t="s">
        <v>84</v>
      </c>
      <c r="BK751" s="203">
        <f t="shared" si="219"/>
        <v>0</v>
      </c>
      <c r="BL751" s="17" t="s">
        <v>158</v>
      </c>
      <c r="BM751" s="202" t="s">
        <v>2639</v>
      </c>
    </row>
    <row r="752" spans="1:65" s="2" customFormat="1" ht="24" customHeight="1">
      <c r="A752" s="35"/>
      <c r="B752" s="36"/>
      <c r="C752" s="191" t="s">
        <v>2640</v>
      </c>
      <c r="D752" s="191" t="s">
        <v>143</v>
      </c>
      <c r="E752" s="192" t="s">
        <v>2641</v>
      </c>
      <c r="F752" s="193" t="s">
        <v>2642</v>
      </c>
      <c r="G752" s="194" t="s">
        <v>146</v>
      </c>
      <c r="H752" s="195">
        <v>2</v>
      </c>
      <c r="I752" s="196"/>
      <c r="J752" s="197">
        <f t="shared" si="210"/>
        <v>0</v>
      </c>
      <c r="K752" s="193" t="s">
        <v>147</v>
      </c>
      <c r="L752" s="40"/>
      <c r="M752" s="198" t="s">
        <v>32</v>
      </c>
      <c r="N752" s="199" t="s">
        <v>48</v>
      </c>
      <c r="O752" s="65"/>
      <c r="P752" s="200">
        <f t="shared" si="211"/>
        <v>0</v>
      </c>
      <c r="Q752" s="200">
        <v>0</v>
      </c>
      <c r="R752" s="200">
        <f t="shared" si="212"/>
        <v>0</v>
      </c>
      <c r="S752" s="200">
        <v>0</v>
      </c>
      <c r="T752" s="201">
        <f t="shared" si="213"/>
        <v>0</v>
      </c>
      <c r="U752" s="35"/>
      <c r="V752" s="35"/>
      <c r="W752" s="35"/>
      <c r="X752" s="35"/>
      <c r="Y752" s="35"/>
      <c r="Z752" s="35"/>
      <c r="AA752" s="35"/>
      <c r="AB752" s="35"/>
      <c r="AC752" s="35"/>
      <c r="AD752" s="35"/>
      <c r="AE752" s="35"/>
      <c r="AR752" s="202" t="s">
        <v>158</v>
      </c>
      <c r="AT752" s="202" t="s">
        <v>143</v>
      </c>
      <c r="AU752" s="202" t="s">
        <v>84</v>
      </c>
      <c r="AY752" s="17" t="s">
        <v>142</v>
      </c>
      <c r="BE752" s="203">
        <f t="shared" si="214"/>
        <v>0</v>
      </c>
      <c r="BF752" s="203">
        <f t="shared" si="215"/>
        <v>0</v>
      </c>
      <c r="BG752" s="203">
        <f t="shared" si="216"/>
        <v>0</v>
      </c>
      <c r="BH752" s="203">
        <f t="shared" si="217"/>
        <v>0</v>
      </c>
      <c r="BI752" s="203">
        <f t="shared" si="218"/>
        <v>0</v>
      </c>
      <c r="BJ752" s="17" t="s">
        <v>84</v>
      </c>
      <c r="BK752" s="203">
        <f t="shared" si="219"/>
        <v>0</v>
      </c>
      <c r="BL752" s="17" t="s">
        <v>158</v>
      </c>
      <c r="BM752" s="202" t="s">
        <v>2643</v>
      </c>
    </row>
    <row r="753" spans="1:65" s="2" customFormat="1" ht="24" customHeight="1">
      <c r="A753" s="35"/>
      <c r="B753" s="36"/>
      <c r="C753" s="191" t="s">
        <v>2644</v>
      </c>
      <c r="D753" s="191" t="s">
        <v>143</v>
      </c>
      <c r="E753" s="192" t="s">
        <v>2645</v>
      </c>
      <c r="F753" s="193" t="s">
        <v>2646</v>
      </c>
      <c r="G753" s="194" t="s">
        <v>146</v>
      </c>
      <c r="H753" s="195">
        <v>1</v>
      </c>
      <c r="I753" s="196"/>
      <c r="J753" s="197">
        <f t="shared" si="210"/>
        <v>0</v>
      </c>
      <c r="K753" s="193" t="s">
        <v>147</v>
      </c>
      <c r="L753" s="40"/>
      <c r="M753" s="198" t="s">
        <v>32</v>
      </c>
      <c r="N753" s="199" t="s">
        <v>48</v>
      </c>
      <c r="O753" s="65"/>
      <c r="P753" s="200">
        <f t="shared" si="211"/>
        <v>0</v>
      </c>
      <c r="Q753" s="200">
        <v>0</v>
      </c>
      <c r="R753" s="200">
        <f t="shared" si="212"/>
        <v>0</v>
      </c>
      <c r="S753" s="200">
        <v>0</v>
      </c>
      <c r="T753" s="201">
        <f t="shared" si="213"/>
        <v>0</v>
      </c>
      <c r="U753" s="35"/>
      <c r="V753" s="35"/>
      <c r="W753" s="35"/>
      <c r="X753" s="35"/>
      <c r="Y753" s="35"/>
      <c r="Z753" s="35"/>
      <c r="AA753" s="35"/>
      <c r="AB753" s="35"/>
      <c r="AC753" s="35"/>
      <c r="AD753" s="35"/>
      <c r="AE753" s="35"/>
      <c r="AR753" s="202" t="s">
        <v>158</v>
      </c>
      <c r="AT753" s="202" t="s">
        <v>143</v>
      </c>
      <c r="AU753" s="202" t="s">
        <v>84</v>
      </c>
      <c r="AY753" s="17" t="s">
        <v>142</v>
      </c>
      <c r="BE753" s="203">
        <f t="shared" si="214"/>
        <v>0</v>
      </c>
      <c r="BF753" s="203">
        <f t="shared" si="215"/>
        <v>0</v>
      </c>
      <c r="BG753" s="203">
        <f t="shared" si="216"/>
        <v>0</v>
      </c>
      <c r="BH753" s="203">
        <f t="shared" si="217"/>
        <v>0</v>
      </c>
      <c r="BI753" s="203">
        <f t="shared" si="218"/>
        <v>0</v>
      </c>
      <c r="BJ753" s="17" t="s">
        <v>84</v>
      </c>
      <c r="BK753" s="203">
        <f t="shared" si="219"/>
        <v>0</v>
      </c>
      <c r="BL753" s="17" t="s">
        <v>158</v>
      </c>
      <c r="BM753" s="202" t="s">
        <v>2647</v>
      </c>
    </row>
    <row r="754" spans="1:65" s="2" customFormat="1" ht="24" customHeight="1">
      <c r="A754" s="35"/>
      <c r="B754" s="36"/>
      <c r="C754" s="191" t="s">
        <v>2648</v>
      </c>
      <c r="D754" s="191" t="s">
        <v>143</v>
      </c>
      <c r="E754" s="192" t="s">
        <v>2649</v>
      </c>
      <c r="F754" s="193" t="s">
        <v>2650</v>
      </c>
      <c r="G754" s="194" t="s">
        <v>146</v>
      </c>
      <c r="H754" s="195">
        <v>2</v>
      </c>
      <c r="I754" s="196"/>
      <c r="J754" s="197">
        <f t="shared" si="210"/>
        <v>0</v>
      </c>
      <c r="K754" s="193" t="s">
        <v>147</v>
      </c>
      <c r="L754" s="40"/>
      <c r="M754" s="198" t="s">
        <v>32</v>
      </c>
      <c r="N754" s="199" t="s">
        <v>48</v>
      </c>
      <c r="O754" s="65"/>
      <c r="P754" s="200">
        <f t="shared" si="211"/>
        <v>0</v>
      </c>
      <c r="Q754" s="200">
        <v>0</v>
      </c>
      <c r="R754" s="200">
        <f t="shared" si="212"/>
        <v>0</v>
      </c>
      <c r="S754" s="200">
        <v>0</v>
      </c>
      <c r="T754" s="201">
        <f t="shared" si="213"/>
        <v>0</v>
      </c>
      <c r="U754" s="35"/>
      <c r="V754" s="35"/>
      <c r="W754" s="35"/>
      <c r="X754" s="35"/>
      <c r="Y754" s="35"/>
      <c r="Z754" s="35"/>
      <c r="AA754" s="35"/>
      <c r="AB754" s="35"/>
      <c r="AC754" s="35"/>
      <c r="AD754" s="35"/>
      <c r="AE754" s="35"/>
      <c r="AR754" s="202" t="s">
        <v>158</v>
      </c>
      <c r="AT754" s="202" t="s">
        <v>143</v>
      </c>
      <c r="AU754" s="202" t="s">
        <v>84</v>
      </c>
      <c r="AY754" s="17" t="s">
        <v>142</v>
      </c>
      <c r="BE754" s="203">
        <f t="shared" si="214"/>
        <v>0</v>
      </c>
      <c r="BF754" s="203">
        <f t="shared" si="215"/>
        <v>0</v>
      </c>
      <c r="BG754" s="203">
        <f t="shared" si="216"/>
        <v>0</v>
      </c>
      <c r="BH754" s="203">
        <f t="shared" si="217"/>
        <v>0</v>
      </c>
      <c r="BI754" s="203">
        <f t="shared" si="218"/>
        <v>0</v>
      </c>
      <c r="BJ754" s="17" t="s">
        <v>84</v>
      </c>
      <c r="BK754" s="203">
        <f t="shared" si="219"/>
        <v>0</v>
      </c>
      <c r="BL754" s="17" t="s">
        <v>158</v>
      </c>
      <c r="BM754" s="202" t="s">
        <v>2651</v>
      </c>
    </row>
    <row r="755" spans="1:65" s="2" customFormat="1" ht="24" customHeight="1">
      <c r="A755" s="35"/>
      <c r="B755" s="36"/>
      <c r="C755" s="191" t="s">
        <v>2652</v>
      </c>
      <c r="D755" s="191" t="s">
        <v>143</v>
      </c>
      <c r="E755" s="192" t="s">
        <v>2653</v>
      </c>
      <c r="F755" s="193" t="s">
        <v>2654</v>
      </c>
      <c r="G755" s="194" t="s">
        <v>146</v>
      </c>
      <c r="H755" s="195">
        <v>1</v>
      </c>
      <c r="I755" s="196"/>
      <c r="J755" s="197">
        <f t="shared" si="210"/>
        <v>0</v>
      </c>
      <c r="K755" s="193" t="s">
        <v>147</v>
      </c>
      <c r="L755" s="40"/>
      <c r="M755" s="198" t="s">
        <v>32</v>
      </c>
      <c r="N755" s="199" t="s">
        <v>48</v>
      </c>
      <c r="O755" s="65"/>
      <c r="P755" s="200">
        <f t="shared" si="211"/>
        <v>0</v>
      </c>
      <c r="Q755" s="200">
        <v>0</v>
      </c>
      <c r="R755" s="200">
        <f t="shared" si="212"/>
        <v>0</v>
      </c>
      <c r="S755" s="200">
        <v>0</v>
      </c>
      <c r="T755" s="201">
        <f t="shared" si="213"/>
        <v>0</v>
      </c>
      <c r="U755" s="35"/>
      <c r="V755" s="35"/>
      <c r="W755" s="35"/>
      <c r="X755" s="35"/>
      <c r="Y755" s="35"/>
      <c r="Z755" s="35"/>
      <c r="AA755" s="35"/>
      <c r="AB755" s="35"/>
      <c r="AC755" s="35"/>
      <c r="AD755" s="35"/>
      <c r="AE755" s="35"/>
      <c r="AR755" s="202" t="s">
        <v>158</v>
      </c>
      <c r="AT755" s="202" t="s">
        <v>143</v>
      </c>
      <c r="AU755" s="202" t="s">
        <v>84</v>
      </c>
      <c r="AY755" s="17" t="s">
        <v>142</v>
      </c>
      <c r="BE755" s="203">
        <f t="shared" si="214"/>
        <v>0</v>
      </c>
      <c r="BF755" s="203">
        <f t="shared" si="215"/>
        <v>0</v>
      </c>
      <c r="BG755" s="203">
        <f t="shared" si="216"/>
        <v>0</v>
      </c>
      <c r="BH755" s="203">
        <f t="shared" si="217"/>
        <v>0</v>
      </c>
      <c r="BI755" s="203">
        <f t="shared" si="218"/>
        <v>0</v>
      </c>
      <c r="BJ755" s="17" t="s">
        <v>84</v>
      </c>
      <c r="BK755" s="203">
        <f t="shared" si="219"/>
        <v>0</v>
      </c>
      <c r="BL755" s="17" t="s">
        <v>158</v>
      </c>
      <c r="BM755" s="202" t="s">
        <v>2655</v>
      </c>
    </row>
    <row r="756" spans="1:65" s="2" customFormat="1" ht="24" customHeight="1">
      <c r="A756" s="35"/>
      <c r="B756" s="36"/>
      <c r="C756" s="191" t="s">
        <v>2656</v>
      </c>
      <c r="D756" s="191" t="s">
        <v>143</v>
      </c>
      <c r="E756" s="192" t="s">
        <v>2657</v>
      </c>
      <c r="F756" s="193" t="s">
        <v>2658</v>
      </c>
      <c r="G756" s="194" t="s">
        <v>146</v>
      </c>
      <c r="H756" s="195">
        <v>2</v>
      </c>
      <c r="I756" s="196"/>
      <c r="J756" s="197">
        <f t="shared" si="210"/>
        <v>0</v>
      </c>
      <c r="K756" s="193" t="s">
        <v>147</v>
      </c>
      <c r="L756" s="40"/>
      <c r="M756" s="198" t="s">
        <v>32</v>
      </c>
      <c r="N756" s="199" t="s">
        <v>48</v>
      </c>
      <c r="O756" s="65"/>
      <c r="P756" s="200">
        <f t="shared" si="211"/>
        <v>0</v>
      </c>
      <c r="Q756" s="200">
        <v>0</v>
      </c>
      <c r="R756" s="200">
        <f t="shared" si="212"/>
        <v>0</v>
      </c>
      <c r="S756" s="200">
        <v>0</v>
      </c>
      <c r="T756" s="201">
        <f t="shared" si="213"/>
        <v>0</v>
      </c>
      <c r="U756" s="35"/>
      <c r="V756" s="35"/>
      <c r="W756" s="35"/>
      <c r="X756" s="35"/>
      <c r="Y756" s="35"/>
      <c r="Z756" s="35"/>
      <c r="AA756" s="35"/>
      <c r="AB756" s="35"/>
      <c r="AC756" s="35"/>
      <c r="AD756" s="35"/>
      <c r="AE756" s="35"/>
      <c r="AR756" s="202" t="s">
        <v>158</v>
      </c>
      <c r="AT756" s="202" t="s">
        <v>143</v>
      </c>
      <c r="AU756" s="202" t="s">
        <v>84</v>
      </c>
      <c r="AY756" s="17" t="s">
        <v>142</v>
      </c>
      <c r="BE756" s="203">
        <f t="shared" si="214"/>
        <v>0</v>
      </c>
      <c r="BF756" s="203">
        <f t="shared" si="215"/>
        <v>0</v>
      </c>
      <c r="BG756" s="203">
        <f t="shared" si="216"/>
        <v>0</v>
      </c>
      <c r="BH756" s="203">
        <f t="shared" si="217"/>
        <v>0</v>
      </c>
      <c r="BI756" s="203">
        <f t="shared" si="218"/>
        <v>0</v>
      </c>
      <c r="BJ756" s="17" t="s">
        <v>84</v>
      </c>
      <c r="BK756" s="203">
        <f t="shared" si="219"/>
        <v>0</v>
      </c>
      <c r="BL756" s="17" t="s">
        <v>158</v>
      </c>
      <c r="BM756" s="202" t="s">
        <v>2659</v>
      </c>
    </row>
    <row r="757" spans="1:65" s="2" customFormat="1" ht="24" customHeight="1">
      <c r="A757" s="35"/>
      <c r="B757" s="36"/>
      <c r="C757" s="208" t="s">
        <v>2660</v>
      </c>
      <c r="D757" s="208" t="s">
        <v>214</v>
      </c>
      <c r="E757" s="209" t="s">
        <v>2661</v>
      </c>
      <c r="F757" s="210" t="s">
        <v>2662</v>
      </c>
      <c r="G757" s="211" t="s">
        <v>146</v>
      </c>
      <c r="H757" s="212">
        <v>2</v>
      </c>
      <c r="I757" s="213"/>
      <c r="J757" s="214">
        <f t="shared" si="210"/>
        <v>0</v>
      </c>
      <c r="K757" s="210" t="s">
        <v>147</v>
      </c>
      <c r="L757" s="215"/>
      <c r="M757" s="216" t="s">
        <v>32</v>
      </c>
      <c r="N757" s="217" t="s">
        <v>48</v>
      </c>
      <c r="O757" s="65"/>
      <c r="P757" s="200">
        <f t="shared" si="211"/>
        <v>0</v>
      </c>
      <c r="Q757" s="200">
        <v>0</v>
      </c>
      <c r="R757" s="200">
        <f t="shared" si="212"/>
        <v>0</v>
      </c>
      <c r="S757" s="200">
        <v>0</v>
      </c>
      <c r="T757" s="201">
        <f t="shared" si="213"/>
        <v>0</v>
      </c>
      <c r="U757" s="35"/>
      <c r="V757" s="35"/>
      <c r="W757" s="35"/>
      <c r="X757" s="35"/>
      <c r="Y757" s="35"/>
      <c r="Z757" s="35"/>
      <c r="AA757" s="35"/>
      <c r="AB757" s="35"/>
      <c r="AC757" s="35"/>
      <c r="AD757" s="35"/>
      <c r="AE757" s="35"/>
      <c r="AR757" s="202" t="s">
        <v>217</v>
      </c>
      <c r="AT757" s="202" t="s">
        <v>214</v>
      </c>
      <c r="AU757" s="202" t="s">
        <v>84</v>
      </c>
      <c r="AY757" s="17" t="s">
        <v>142</v>
      </c>
      <c r="BE757" s="203">
        <f t="shared" si="214"/>
        <v>0</v>
      </c>
      <c r="BF757" s="203">
        <f t="shared" si="215"/>
        <v>0</v>
      </c>
      <c r="BG757" s="203">
        <f t="shared" si="216"/>
        <v>0</v>
      </c>
      <c r="BH757" s="203">
        <f t="shared" si="217"/>
        <v>0</v>
      </c>
      <c r="BI757" s="203">
        <f t="shared" si="218"/>
        <v>0</v>
      </c>
      <c r="BJ757" s="17" t="s">
        <v>84</v>
      </c>
      <c r="BK757" s="203">
        <f t="shared" si="219"/>
        <v>0</v>
      </c>
      <c r="BL757" s="17" t="s">
        <v>218</v>
      </c>
      <c r="BM757" s="202" t="s">
        <v>2663</v>
      </c>
    </row>
    <row r="758" spans="1:65" s="2" customFormat="1" ht="24" customHeight="1">
      <c r="A758" s="35"/>
      <c r="B758" s="36"/>
      <c r="C758" s="208" t="s">
        <v>2664</v>
      </c>
      <c r="D758" s="208" t="s">
        <v>214</v>
      </c>
      <c r="E758" s="209" t="s">
        <v>2665</v>
      </c>
      <c r="F758" s="210" t="s">
        <v>2666</v>
      </c>
      <c r="G758" s="211" t="s">
        <v>146</v>
      </c>
      <c r="H758" s="212">
        <v>1</v>
      </c>
      <c r="I758" s="213"/>
      <c r="J758" s="214">
        <f t="shared" si="210"/>
        <v>0</v>
      </c>
      <c r="K758" s="210" t="s">
        <v>147</v>
      </c>
      <c r="L758" s="215"/>
      <c r="M758" s="216" t="s">
        <v>32</v>
      </c>
      <c r="N758" s="217" t="s">
        <v>48</v>
      </c>
      <c r="O758" s="65"/>
      <c r="P758" s="200">
        <f t="shared" si="211"/>
        <v>0</v>
      </c>
      <c r="Q758" s="200">
        <v>0</v>
      </c>
      <c r="R758" s="200">
        <f t="shared" si="212"/>
        <v>0</v>
      </c>
      <c r="S758" s="200">
        <v>0</v>
      </c>
      <c r="T758" s="201">
        <f t="shared" si="213"/>
        <v>0</v>
      </c>
      <c r="U758" s="35"/>
      <c r="V758" s="35"/>
      <c r="W758" s="35"/>
      <c r="X758" s="35"/>
      <c r="Y758" s="35"/>
      <c r="Z758" s="35"/>
      <c r="AA758" s="35"/>
      <c r="AB758" s="35"/>
      <c r="AC758" s="35"/>
      <c r="AD758" s="35"/>
      <c r="AE758" s="35"/>
      <c r="AR758" s="202" t="s">
        <v>230</v>
      </c>
      <c r="AT758" s="202" t="s">
        <v>214</v>
      </c>
      <c r="AU758" s="202" t="s">
        <v>84</v>
      </c>
      <c r="AY758" s="17" t="s">
        <v>142</v>
      </c>
      <c r="BE758" s="203">
        <f t="shared" si="214"/>
        <v>0</v>
      </c>
      <c r="BF758" s="203">
        <f t="shared" si="215"/>
        <v>0</v>
      </c>
      <c r="BG758" s="203">
        <f t="shared" si="216"/>
        <v>0</v>
      </c>
      <c r="BH758" s="203">
        <f t="shared" si="217"/>
        <v>0</v>
      </c>
      <c r="BI758" s="203">
        <f t="shared" si="218"/>
        <v>0</v>
      </c>
      <c r="BJ758" s="17" t="s">
        <v>84</v>
      </c>
      <c r="BK758" s="203">
        <f t="shared" si="219"/>
        <v>0</v>
      </c>
      <c r="BL758" s="17" t="s">
        <v>230</v>
      </c>
      <c r="BM758" s="202" t="s">
        <v>2667</v>
      </c>
    </row>
    <row r="759" spans="1:65" s="2" customFormat="1" ht="24" customHeight="1">
      <c r="A759" s="35"/>
      <c r="B759" s="36"/>
      <c r="C759" s="208" t="s">
        <v>2668</v>
      </c>
      <c r="D759" s="208" t="s">
        <v>214</v>
      </c>
      <c r="E759" s="209" t="s">
        <v>2669</v>
      </c>
      <c r="F759" s="210" t="s">
        <v>2670</v>
      </c>
      <c r="G759" s="211" t="s">
        <v>146</v>
      </c>
      <c r="H759" s="212">
        <v>7</v>
      </c>
      <c r="I759" s="213"/>
      <c r="J759" s="214">
        <f t="shared" si="210"/>
        <v>0</v>
      </c>
      <c r="K759" s="210" t="s">
        <v>147</v>
      </c>
      <c r="L759" s="215"/>
      <c r="M759" s="216" t="s">
        <v>32</v>
      </c>
      <c r="N759" s="217" t="s">
        <v>48</v>
      </c>
      <c r="O759" s="65"/>
      <c r="P759" s="200">
        <f t="shared" si="211"/>
        <v>0</v>
      </c>
      <c r="Q759" s="200">
        <v>0</v>
      </c>
      <c r="R759" s="200">
        <f t="shared" si="212"/>
        <v>0</v>
      </c>
      <c r="S759" s="200">
        <v>0</v>
      </c>
      <c r="T759" s="201">
        <f t="shared" si="213"/>
        <v>0</v>
      </c>
      <c r="U759" s="35"/>
      <c r="V759" s="35"/>
      <c r="W759" s="35"/>
      <c r="X759" s="35"/>
      <c r="Y759" s="35"/>
      <c r="Z759" s="35"/>
      <c r="AA759" s="35"/>
      <c r="AB759" s="35"/>
      <c r="AC759" s="35"/>
      <c r="AD759" s="35"/>
      <c r="AE759" s="35"/>
      <c r="AR759" s="202" t="s">
        <v>217</v>
      </c>
      <c r="AT759" s="202" t="s">
        <v>214</v>
      </c>
      <c r="AU759" s="202" t="s">
        <v>84</v>
      </c>
      <c r="AY759" s="17" t="s">
        <v>142</v>
      </c>
      <c r="BE759" s="203">
        <f t="shared" si="214"/>
        <v>0</v>
      </c>
      <c r="BF759" s="203">
        <f t="shared" si="215"/>
        <v>0</v>
      </c>
      <c r="BG759" s="203">
        <f t="shared" si="216"/>
        <v>0</v>
      </c>
      <c r="BH759" s="203">
        <f t="shared" si="217"/>
        <v>0</v>
      </c>
      <c r="BI759" s="203">
        <f t="shared" si="218"/>
        <v>0</v>
      </c>
      <c r="BJ759" s="17" t="s">
        <v>84</v>
      </c>
      <c r="BK759" s="203">
        <f t="shared" si="219"/>
        <v>0</v>
      </c>
      <c r="BL759" s="17" t="s">
        <v>218</v>
      </c>
      <c r="BM759" s="202" t="s">
        <v>2671</v>
      </c>
    </row>
    <row r="760" spans="1:65" s="2" customFormat="1" ht="36" customHeight="1">
      <c r="A760" s="35"/>
      <c r="B760" s="36"/>
      <c r="C760" s="191" t="s">
        <v>2672</v>
      </c>
      <c r="D760" s="191" t="s">
        <v>143</v>
      </c>
      <c r="E760" s="192" t="s">
        <v>2673</v>
      </c>
      <c r="F760" s="193" t="s">
        <v>2674</v>
      </c>
      <c r="G760" s="194" t="s">
        <v>146</v>
      </c>
      <c r="H760" s="195">
        <v>5</v>
      </c>
      <c r="I760" s="196"/>
      <c r="J760" s="197">
        <f t="shared" ref="J760:J791" si="220">ROUND(I760*H760,2)</f>
        <v>0</v>
      </c>
      <c r="K760" s="193" t="s">
        <v>147</v>
      </c>
      <c r="L760" s="40"/>
      <c r="M760" s="198" t="s">
        <v>32</v>
      </c>
      <c r="N760" s="199" t="s">
        <v>48</v>
      </c>
      <c r="O760" s="65"/>
      <c r="P760" s="200">
        <f t="shared" ref="P760:P791" si="221">O760*H760</f>
        <v>0</v>
      </c>
      <c r="Q760" s="200">
        <v>0</v>
      </c>
      <c r="R760" s="200">
        <f t="shared" ref="R760:R791" si="222">Q760*H760</f>
        <v>0</v>
      </c>
      <c r="S760" s="200">
        <v>0</v>
      </c>
      <c r="T760" s="201">
        <f t="shared" ref="T760:T791" si="223">S760*H760</f>
        <v>0</v>
      </c>
      <c r="U760" s="35"/>
      <c r="V760" s="35"/>
      <c r="W760" s="35"/>
      <c r="X760" s="35"/>
      <c r="Y760" s="35"/>
      <c r="Z760" s="35"/>
      <c r="AA760" s="35"/>
      <c r="AB760" s="35"/>
      <c r="AC760" s="35"/>
      <c r="AD760" s="35"/>
      <c r="AE760" s="35"/>
      <c r="AR760" s="202" t="s">
        <v>158</v>
      </c>
      <c r="AT760" s="202" t="s">
        <v>143</v>
      </c>
      <c r="AU760" s="202" t="s">
        <v>84</v>
      </c>
      <c r="AY760" s="17" t="s">
        <v>142</v>
      </c>
      <c r="BE760" s="203">
        <f t="shared" ref="BE760:BE791" si="224">IF(N760="základní",J760,0)</f>
        <v>0</v>
      </c>
      <c r="BF760" s="203">
        <f t="shared" ref="BF760:BF791" si="225">IF(N760="snížená",J760,0)</f>
        <v>0</v>
      </c>
      <c r="BG760" s="203">
        <f t="shared" ref="BG760:BG791" si="226">IF(N760="zákl. přenesená",J760,0)</f>
        <v>0</v>
      </c>
      <c r="BH760" s="203">
        <f t="shared" ref="BH760:BH791" si="227">IF(N760="sníž. přenesená",J760,0)</f>
        <v>0</v>
      </c>
      <c r="BI760" s="203">
        <f t="shared" ref="BI760:BI791" si="228">IF(N760="nulová",J760,0)</f>
        <v>0</v>
      </c>
      <c r="BJ760" s="17" t="s">
        <v>84</v>
      </c>
      <c r="BK760" s="203">
        <f t="shared" ref="BK760:BK791" si="229">ROUND(I760*H760,2)</f>
        <v>0</v>
      </c>
      <c r="BL760" s="17" t="s">
        <v>158</v>
      </c>
      <c r="BM760" s="202" t="s">
        <v>2675</v>
      </c>
    </row>
    <row r="761" spans="1:65" s="2" customFormat="1" ht="24" customHeight="1">
      <c r="A761" s="35"/>
      <c r="B761" s="36"/>
      <c r="C761" s="208" t="s">
        <v>2676</v>
      </c>
      <c r="D761" s="208" t="s">
        <v>214</v>
      </c>
      <c r="E761" s="209" t="s">
        <v>2677</v>
      </c>
      <c r="F761" s="210" t="s">
        <v>2678</v>
      </c>
      <c r="G761" s="211" t="s">
        <v>146</v>
      </c>
      <c r="H761" s="212">
        <v>5</v>
      </c>
      <c r="I761" s="213"/>
      <c r="J761" s="214">
        <f t="shared" si="220"/>
        <v>0</v>
      </c>
      <c r="K761" s="210" t="s">
        <v>147</v>
      </c>
      <c r="L761" s="215"/>
      <c r="M761" s="216" t="s">
        <v>32</v>
      </c>
      <c r="N761" s="217" t="s">
        <v>48</v>
      </c>
      <c r="O761" s="65"/>
      <c r="P761" s="200">
        <f t="shared" si="221"/>
        <v>0</v>
      </c>
      <c r="Q761" s="200">
        <v>0</v>
      </c>
      <c r="R761" s="200">
        <f t="shared" si="222"/>
        <v>0</v>
      </c>
      <c r="S761" s="200">
        <v>0</v>
      </c>
      <c r="T761" s="201">
        <f t="shared" si="223"/>
        <v>0</v>
      </c>
      <c r="U761" s="35"/>
      <c r="V761" s="35"/>
      <c r="W761" s="35"/>
      <c r="X761" s="35"/>
      <c r="Y761" s="35"/>
      <c r="Z761" s="35"/>
      <c r="AA761" s="35"/>
      <c r="AB761" s="35"/>
      <c r="AC761" s="35"/>
      <c r="AD761" s="35"/>
      <c r="AE761" s="35"/>
      <c r="AR761" s="202" t="s">
        <v>230</v>
      </c>
      <c r="AT761" s="202" t="s">
        <v>214</v>
      </c>
      <c r="AU761" s="202" t="s">
        <v>84</v>
      </c>
      <c r="AY761" s="17" t="s">
        <v>142</v>
      </c>
      <c r="BE761" s="203">
        <f t="shared" si="224"/>
        <v>0</v>
      </c>
      <c r="BF761" s="203">
        <f t="shared" si="225"/>
        <v>0</v>
      </c>
      <c r="BG761" s="203">
        <f t="shared" si="226"/>
        <v>0</v>
      </c>
      <c r="BH761" s="203">
        <f t="shared" si="227"/>
        <v>0</v>
      </c>
      <c r="BI761" s="203">
        <f t="shared" si="228"/>
        <v>0</v>
      </c>
      <c r="BJ761" s="17" t="s">
        <v>84</v>
      </c>
      <c r="BK761" s="203">
        <f t="shared" si="229"/>
        <v>0</v>
      </c>
      <c r="BL761" s="17" t="s">
        <v>230</v>
      </c>
      <c r="BM761" s="202" t="s">
        <v>2679</v>
      </c>
    </row>
    <row r="762" spans="1:65" s="2" customFormat="1" ht="24" customHeight="1">
      <c r="A762" s="35"/>
      <c r="B762" s="36"/>
      <c r="C762" s="208" t="s">
        <v>2680</v>
      </c>
      <c r="D762" s="208" t="s">
        <v>214</v>
      </c>
      <c r="E762" s="209" t="s">
        <v>2681</v>
      </c>
      <c r="F762" s="210" t="s">
        <v>2682</v>
      </c>
      <c r="G762" s="211" t="s">
        <v>146</v>
      </c>
      <c r="H762" s="212">
        <v>1</v>
      </c>
      <c r="I762" s="213"/>
      <c r="J762" s="214">
        <f t="shared" si="220"/>
        <v>0</v>
      </c>
      <c r="K762" s="210" t="s">
        <v>147</v>
      </c>
      <c r="L762" s="215"/>
      <c r="M762" s="216" t="s">
        <v>32</v>
      </c>
      <c r="N762" s="217" t="s">
        <v>48</v>
      </c>
      <c r="O762" s="65"/>
      <c r="P762" s="200">
        <f t="shared" si="221"/>
        <v>0</v>
      </c>
      <c r="Q762" s="200">
        <v>0</v>
      </c>
      <c r="R762" s="200">
        <f t="shared" si="222"/>
        <v>0</v>
      </c>
      <c r="S762" s="200">
        <v>0</v>
      </c>
      <c r="T762" s="201">
        <f t="shared" si="223"/>
        <v>0</v>
      </c>
      <c r="U762" s="35"/>
      <c r="V762" s="35"/>
      <c r="W762" s="35"/>
      <c r="X762" s="35"/>
      <c r="Y762" s="35"/>
      <c r="Z762" s="35"/>
      <c r="AA762" s="35"/>
      <c r="AB762" s="35"/>
      <c r="AC762" s="35"/>
      <c r="AD762" s="35"/>
      <c r="AE762" s="35"/>
      <c r="AR762" s="202" t="s">
        <v>230</v>
      </c>
      <c r="AT762" s="202" t="s">
        <v>214</v>
      </c>
      <c r="AU762" s="202" t="s">
        <v>84</v>
      </c>
      <c r="AY762" s="17" t="s">
        <v>142</v>
      </c>
      <c r="BE762" s="203">
        <f t="shared" si="224"/>
        <v>0</v>
      </c>
      <c r="BF762" s="203">
        <f t="shared" si="225"/>
        <v>0</v>
      </c>
      <c r="BG762" s="203">
        <f t="shared" si="226"/>
        <v>0</v>
      </c>
      <c r="BH762" s="203">
        <f t="shared" si="227"/>
        <v>0</v>
      </c>
      <c r="BI762" s="203">
        <f t="shared" si="228"/>
        <v>0</v>
      </c>
      <c r="BJ762" s="17" t="s">
        <v>84</v>
      </c>
      <c r="BK762" s="203">
        <f t="shared" si="229"/>
        <v>0</v>
      </c>
      <c r="BL762" s="17" t="s">
        <v>230</v>
      </c>
      <c r="BM762" s="202" t="s">
        <v>2683</v>
      </c>
    </row>
    <row r="763" spans="1:65" s="2" customFormat="1" ht="24" customHeight="1">
      <c r="A763" s="35"/>
      <c r="B763" s="36"/>
      <c r="C763" s="208" t="s">
        <v>2684</v>
      </c>
      <c r="D763" s="208" t="s">
        <v>214</v>
      </c>
      <c r="E763" s="209" t="s">
        <v>2685</v>
      </c>
      <c r="F763" s="210" t="s">
        <v>2686</v>
      </c>
      <c r="G763" s="211" t="s">
        <v>146</v>
      </c>
      <c r="H763" s="212">
        <v>2</v>
      </c>
      <c r="I763" s="213"/>
      <c r="J763" s="214">
        <f t="shared" si="220"/>
        <v>0</v>
      </c>
      <c r="K763" s="210" t="s">
        <v>147</v>
      </c>
      <c r="L763" s="215"/>
      <c r="M763" s="216" t="s">
        <v>32</v>
      </c>
      <c r="N763" s="217" t="s">
        <v>48</v>
      </c>
      <c r="O763" s="65"/>
      <c r="P763" s="200">
        <f t="shared" si="221"/>
        <v>0</v>
      </c>
      <c r="Q763" s="200">
        <v>0</v>
      </c>
      <c r="R763" s="200">
        <f t="shared" si="222"/>
        <v>0</v>
      </c>
      <c r="S763" s="200">
        <v>0</v>
      </c>
      <c r="T763" s="201">
        <f t="shared" si="223"/>
        <v>0</v>
      </c>
      <c r="U763" s="35"/>
      <c r="V763" s="35"/>
      <c r="W763" s="35"/>
      <c r="X763" s="35"/>
      <c r="Y763" s="35"/>
      <c r="Z763" s="35"/>
      <c r="AA763" s="35"/>
      <c r="AB763" s="35"/>
      <c r="AC763" s="35"/>
      <c r="AD763" s="35"/>
      <c r="AE763" s="35"/>
      <c r="AR763" s="202" t="s">
        <v>230</v>
      </c>
      <c r="AT763" s="202" t="s">
        <v>214</v>
      </c>
      <c r="AU763" s="202" t="s">
        <v>84</v>
      </c>
      <c r="AY763" s="17" t="s">
        <v>142</v>
      </c>
      <c r="BE763" s="203">
        <f t="shared" si="224"/>
        <v>0</v>
      </c>
      <c r="BF763" s="203">
        <f t="shared" si="225"/>
        <v>0</v>
      </c>
      <c r="BG763" s="203">
        <f t="shared" si="226"/>
        <v>0</v>
      </c>
      <c r="BH763" s="203">
        <f t="shared" si="227"/>
        <v>0</v>
      </c>
      <c r="BI763" s="203">
        <f t="shared" si="228"/>
        <v>0</v>
      </c>
      <c r="BJ763" s="17" t="s">
        <v>84</v>
      </c>
      <c r="BK763" s="203">
        <f t="shared" si="229"/>
        <v>0</v>
      </c>
      <c r="BL763" s="17" t="s">
        <v>230</v>
      </c>
      <c r="BM763" s="202" t="s">
        <v>2687</v>
      </c>
    </row>
    <row r="764" spans="1:65" s="2" customFormat="1" ht="24" customHeight="1">
      <c r="A764" s="35"/>
      <c r="B764" s="36"/>
      <c r="C764" s="208" t="s">
        <v>2688</v>
      </c>
      <c r="D764" s="208" t="s">
        <v>214</v>
      </c>
      <c r="E764" s="209" t="s">
        <v>2689</v>
      </c>
      <c r="F764" s="210" t="s">
        <v>2690</v>
      </c>
      <c r="G764" s="211" t="s">
        <v>146</v>
      </c>
      <c r="H764" s="212">
        <v>1</v>
      </c>
      <c r="I764" s="213"/>
      <c r="J764" s="214">
        <f t="shared" si="220"/>
        <v>0</v>
      </c>
      <c r="K764" s="210" t="s">
        <v>147</v>
      </c>
      <c r="L764" s="215"/>
      <c r="M764" s="216" t="s">
        <v>32</v>
      </c>
      <c r="N764" s="217" t="s">
        <v>48</v>
      </c>
      <c r="O764" s="65"/>
      <c r="P764" s="200">
        <f t="shared" si="221"/>
        <v>0</v>
      </c>
      <c r="Q764" s="200">
        <v>0</v>
      </c>
      <c r="R764" s="200">
        <f t="shared" si="222"/>
        <v>0</v>
      </c>
      <c r="S764" s="200">
        <v>0</v>
      </c>
      <c r="T764" s="201">
        <f t="shared" si="223"/>
        <v>0</v>
      </c>
      <c r="U764" s="35"/>
      <c r="V764" s="35"/>
      <c r="W764" s="35"/>
      <c r="X764" s="35"/>
      <c r="Y764" s="35"/>
      <c r="Z764" s="35"/>
      <c r="AA764" s="35"/>
      <c r="AB764" s="35"/>
      <c r="AC764" s="35"/>
      <c r="AD764" s="35"/>
      <c r="AE764" s="35"/>
      <c r="AR764" s="202" t="s">
        <v>230</v>
      </c>
      <c r="AT764" s="202" t="s">
        <v>214</v>
      </c>
      <c r="AU764" s="202" t="s">
        <v>84</v>
      </c>
      <c r="AY764" s="17" t="s">
        <v>142</v>
      </c>
      <c r="BE764" s="203">
        <f t="shared" si="224"/>
        <v>0</v>
      </c>
      <c r="BF764" s="203">
        <f t="shared" si="225"/>
        <v>0</v>
      </c>
      <c r="BG764" s="203">
        <f t="shared" si="226"/>
        <v>0</v>
      </c>
      <c r="BH764" s="203">
        <f t="shared" si="227"/>
        <v>0</v>
      </c>
      <c r="BI764" s="203">
        <f t="shared" si="228"/>
        <v>0</v>
      </c>
      <c r="BJ764" s="17" t="s">
        <v>84</v>
      </c>
      <c r="BK764" s="203">
        <f t="shared" si="229"/>
        <v>0</v>
      </c>
      <c r="BL764" s="17" t="s">
        <v>230</v>
      </c>
      <c r="BM764" s="202" t="s">
        <v>2691</v>
      </c>
    </row>
    <row r="765" spans="1:65" s="2" customFormat="1" ht="24" customHeight="1">
      <c r="A765" s="35"/>
      <c r="B765" s="36"/>
      <c r="C765" s="208" t="s">
        <v>2692</v>
      </c>
      <c r="D765" s="208" t="s">
        <v>214</v>
      </c>
      <c r="E765" s="209" t="s">
        <v>2693</v>
      </c>
      <c r="F765" s="210" t="s">
        <v>2694</v>
      </c>
      <c r="G765" s="211" t="s">
        <v>146</v>
      </c>
      <c r="H765" s="212">
        <v>2</v>
      </c>
      <c r="I765" s="213"/>
      <c r="J765" s="214">
        <f t="shared" si="220"/>
        <v>0</v>
      </c>
      <c r="K765" s="210" t="s">
        <v>147</v>
      </c>
      <c r="L765" s="215"/>
      <c r="M765" s="216" t="s">
        <v>32</v>
      </c>
      <c r="N765" s="217" t="s">
        <v>48</v>
      </c>
      <c r="O765" s="65"/>
      <c r="P765" s="200">
        <f t="shared" si="221"/>
        <v>0</v>
      </c>
      <c r="Q765" s="200">
        <v>0</v>
      </c>
      <c r="R765" s="200">
        <f t="shared" si="222"/>
        <v>0</v>
      </c>
      <c r="S765" s="200">
        <v>0</v>
      </c>
      <c r="T765" s="201">
        <f t="shared" si="223"/>
        <v>0</v>
      </c>
      <c r="U765" s="35"/>
      <c r="V765" s="35"/>
      <c r="W765" s="35"/>
      <c r="X765" s="35"/>
      <c r="Y765" s="35"/>
      <c r="Z765" s="35"/>
      <c r="AA765" s="35"/>
      <c r="AB765" s="35"/>
      <c r="AC765" s="35"/>
      <c r="AD765" s="35"/>
      <c r="AE765" s="35"/>
      <c r="AR765" s="202" t="s">
        <v>230</v>
      </c>
      <c r="AT765" s="202" t="s">
        <v>214</v>
      </c>
      <c r="AU765" s="202" t="s">
        <v>84</v>
      </c>
      <c r="AY765" s="17" t="s">
        <v>142</v>
      </c>
      <c r="BE765" s="203">
        <f t="shared" si="224"/>
        <v>0</v>
      </c>
      <c r="BF765" s="203">
        <f t="shared" si="225"/>
        <v>0</v>
      </c>
      <c r="BG765" s="203">
        <f t="shared" si="226"/>
        <v>0</v>
      </c>
      <c r="BH765" s="203">
        <f t="shared" si="227"/>
        <v>0</v>
      </c>
      <c r="BI765" s="203">
        <f t="shared" si="228"/>
        <v>0</v>
      </c>
      <c r="BJ765" s="17" t="s">
        <v>84</v>
      </c>
      <c r="BK765" s="203">
        <f t="shared" si="229"/>
        <v>0</v>
      </c>
      <c r="BL765" s="17" t="s">
        <v>230</v>
      </c>
      <c r="BM765" s="202" t="s">
        <v>2695</v>
      </c>
    </row>
    <row r="766" spans="1:65" s="2" customFormat="1" ht="24" customHeight="1">
      <c r="A766" s="35"/>
      <c r="B766" s="36"/>
      <c r="C766" s="208" t="s">
        <v>2696</v>
      </c>
      <c r="D766" s="208" t="s">
        <v>214</v>
      </c>
      <c r="E766" s="209" t="s">
        <v>2697</v>
      </c>
      <c r="F766" s="210" t="s">
        <v>2698</v>
      </c>
      <c r="G766" s="211" t="s">
        <v>146</v>
      </c>
      <c r="H766" s="212">
        <v>3</v>
      </c>
      <c r="I766" s="213"/>
      <c r="J766" s="214">
        <f t="shared" si="220"/>
        <v>0</v>
      </c>
      <c r="K766" s="210" t="s">
        <v>147</v>
      </c>
      <c r="L766" s="215"/>
      <c r="M766" s="216" t="s">
        <v>32</v>
      </c>
      <c r="N766" s="217" t="s">
        <v>48</v>
      </c>
      <c r="O766" s="65"/>
      <c r="P766" s="200">
        <f t="shared" si="221"/>
        <v>0</v>
      </c>
      <c r="Q766" s="200">
        <v>0</v>
      </c>
      <c r="R766" s="200">
        <f t="shared" si="222"/>
        <v>0</v>
      </c>
      <c r="S766" s="200">
        <v>0</v>
      </c>
      <c r="T766" s="201">
        <f t="shared" si="223"/>
        <v>0</v>
      </c>
      <c r="U766" s="35"/>
      <c r="V766" s="35"/>
      <c r="W766" s="35"/>
      <c r="X766" s="35"/>
      <c r="Y766" s="35"/>
      <c r="Z766" s="35"/>
      <c r="AA766" s="35"/>
      <c r="AB766" s="35"/>
      <c r="AC766" s="35"/>
      <c r="AD766" s="35"/>
      <c r="AE766" s="35"/>
      <c r="AR766" s="202" t="s">
        <v>217</v>
      </c>
      <c r="AT766" s="202" t="s">
        <v>214</v>
      </c>
      <c r="AU766" s="202" t="s">
        <v>84</v>
      </c>
      <c r="AY766" s="17" t="s">
        <v>142</v>
      </c>
      <c r="BE766" s="203">
        <f t="shared" si="224"/>
        <v>0</v>
      </c>
      <c r="BF766" s="203">
        <f t="shared" si="225"/>
        <v>0</v>
      </c>
      <c r="BG766" s="203">
        <f t="shared" si="226"/>
        <v>0</v>
      </c>
      <c r="BH766" s="203">
        <f t="shared" si="227"/>
        <v>0</v>
      </c>
      <c r="BI766" s="203">
        <f t="shared" si="228"/>
        <v>0</v>
      </c>
      <c r="BJ766" s="17" t="s">
        <v>84</v>
      </c>
      <c r="BK766" s="203">
        <f t="shared" si="229"/>
        <v>0</v>
      </c>
      <c r="BL766" s="17" t="s">
        <v>218</v>
      </c>
      <c r="BM766" s="202" t="s">
        <v>2699</v>
      </c>
    </row>
    <row r="767" spans="1:65" s="2" customFormat="1" ht="24" customHeight="1">
      <c r="A767" s="35"/>
      <c r="B767" s="36"/>
      <c r="C767" s="208" t="s">
        <v>2700</v>
      </c>
      <c r="D767" s="208" t="s">
        <v>214</v>
      </c>
      <c r="E767" s="209" t="s">
        <v>2701</v>
      </c>
      <c r="F767" s="210" t="s">
        <v>2702</v>
      </c>
      <c r="G767" s="211" t="s">
        <v>146</v>
      </c>
      <c r="H767" s="212">
        <v>1</v>
      </c>
      <c r="I767" s="213"/>
      <c r="J767" s="214">
        <f t="shared" si="220"/>
        <v>0</v>
      </c>
      <c r="K767" s="210" t="s">
        <v>147</v>
      </c>
      <c r="L767" s="215"/>
      <c r="M767" s="216" t="s">
        <v>32</v>
      </c>
      <c r="N767" s="217" t="s">
        <v>48</v>
      </c>
      <c r="O767" s="65"/>
      <c r="P767" s="200">
        <f t="shared" si="221"/>
        <v>0</v>
      </c>
      <c r="Q767" s="200">
        <v>0</v>
      </c>
      <c r="R767" s="200">
        <f t="shared" si="222"/>
        <v>0</v>
      </c>
      <c r="S767" s="200">
        <v>0</v>
      </c>
      <c r="T767" s="201">
        <f t="shared" si="223"/>
        <v>0</v>
      </c>
      <c r="U767" s="35"/>
      <c r="V767" s="35"/>
      <c r="W767" s="35"/>
      <c r="X767" s="35"/>
      <c r="Y767" s="35"/>
      <c r="Z767" s="35"/>
      <c r="AA767" s="35"/>
      <c r="AB767" s="35"/>
      <c r="AC767" s="35"/>
      <c r="AD767" s="35"/>
      <c r="AE767" s="35"/>
      <c r="AR767" s="202" t="s">
        <v>230</v>
      </c>
      <c r="AT767" s="202" t="s">
        <v>214</v>
      </c>
      <c r="AU767" s="202" t="s">
        <v>84</v>
      </c>
      <c r="AY767" s="17" t="s">
        <v>142</v>
      </c>
      <c r="BE767" s="203">
        <f t="shared" si="224"/>
        <v>0</v>
      </c>
      <c r="BF767" s="203">
        <f t="shared" si="225"/>
        <v>0</v>
      </c>
      <c r="BG767" s="203">
        <f t="shared" si="226"/>
        <v>0</v>
      </c>
      <c r="BH767" s="203">
        <f t="shared" si="227"/>
        <v>0</v>
      </c>
      <c r="BI767" s="203">
        <f t="shared" si="228"/>
        <v>0</v>
      </c>
      <c r="BJ767" s="17" t="s">
        <v>84</v>
      </c>
      <c r="BK767" s="203">
        <f t="shared" si="229"/>
        <v>0</v>
      </c>
      <c r="BL767" s="17" t="s">
        <v>230</v>
      </c>
      <c r="BM767" s="202" t="s">
        <v>2703</v>
      </c>
    </row>
    <row r="768" spans="1:65" s="2" customFormat="1" ht="24" customHeight="1">
      <c r="A768" s="35"/>
      <c r="B768" s="36"/>
      <c r="C768" s="208" t="s">
        <v>2704</v>
      </c>
      <c r="D768" s="208" t="s">
        <v>214</v>
      </c>
      <c r="E768" s="209" t="s">
        <v>2705</v>
      </c>
      <c r="F768" s="210" t="s">
        <v>2706</v>
      </c>
      <c r="G768" s="211" t="s">
        <v>146</v>
      </c>
      <c r="H768" s="212">
        <v>1</v>
      </c>
      <c r="I768" s="213"/>
      <c r="J768" s="214">
        <f t="shared" si="220"/>
        <v>0</v>
      </c>
      <c r="K768" s="210" t="s">
        <v>147</v>
      </c>
      <c r="L768" s="215"/>
      <c r="M768" s="216" t="s">
        <v>32</v>
      </c>
      <c r="N768" s="217" t="s">
        <v>48</v>
      </c>
      <c r="O768" s="65"/>
      <c r="P768" s="200">
        <f t="shared" si="221"/>
        <v>0</v>
      </c>
      <c r="Q768" s="200">
        <v>0</v>
      </c>
      <c r="R768" s="200">
        <f t="shared" si="222"/>
        <v>0</v>
      </c>
      <c r="S768" s="200">
        <v>0</v>
      </c>
      <c r="T768" s="201">
        <f t="shared" si="223"/>
        <v>0</v>
      </c>
      <c r="U768" s="35"/>
      <c r="V768" s="35"/>
      <c r="W768" s="35"/>
      <c r="X768" s="35"/>
      <c r="Y768" s="35"/>
      <c r="Z768" s="35"/>
      <c r="AA768" s="35"/>
      <c r="AB768" s="35"/>
      <c r="AC768" s="35"/>
      <c r="AD768" s="35"/>
      <c r="AE768" s="35"/>
      <c r="AR768" s="202" t="s">
        <v>230</v>
      </c>
      <c r="AT768" s="202" t="s">
        <v>214</v>
      </c>
      <c r="AU768" s="202" t="s">
        <v>84</v>
      </c>
      <c r="AY768" s="17" t="s">
        <v>142</v>
      </c>
      <c r="BE768" s="203">
        <f t="shared" si="224"/>
        <v>0</v>
      </c>
      <c r="BF768" s="203">
        <f t="shared" si="225"/>
        <v>0</v>
      </c>
      <c r="BG768" s="203">
        <f t="shared" si="226"/>
        <v>0</v>
      </c>
      <c r="BH768" s="203">
        <f t="shared" si="227"/>
        <v>0</v>
      </c>
      <c r="BI768" s="203">
        <f t="shared" si="228"/>
        <v>0</v>
      </c>
      <c r="BJ768" s="17" t="s">
        <v>84</v>
      </c>
      <c r="BK768" s="203">
        <f t="shared" si="229"/>
        <v>0</v>
      </c>
      <c r="BL768" s="17" t="s">
        <v>230</v>
      </c>
      <c r="BM768" s="202" t="s">
        <v>2707</v>
      </c>
    </row>
    <row r="769" spans="1:65" s="2" customFormat="1" ht="24" customHeight="1">
      <c r="A769" s="35"/>
      <c r="B769" s="36"/>
      <c r="C769" s="208" t="s">
        <v>2708</v>
      </c>
      <c r="D769" s="208" t="s">
        <v>214</v>
      </c>
      <c r="E769" s="209" t="s">
        <v>2709</v>
      </c>
      <c r="F769" s="210" t="s">
        <v>2710</v>
      </c>
      <c r="G769" s="211" t="s">
        <v>146</v>
      </c>
      <c r="H769" s="212">
        <v>1</v>
      </c>
      <c r="I769" s="213"/>
      <c r="J769" s="214">
        <f t="shared" si="220"/>
        <v>0</v>
      </c>
      <c r="K769" s="210" t="s">
        <v>147</v>
      </c>
      <c r="L769" s="215"/>
      <c r="M769" s="216" t="s">
        <v>32</v>
      </c>
      <c r="N769" s="217" t="s">
        <v>48</v>
      </c>
      <c r="O769" s="65"/>
      <c r="P769" s="200">
        <f t="shared" si="221"/>
        <v>0</v>
      </c>
      <c r="Q769" s="200">
        <v>0</v>
      </c>
      <c r="R769" s="200">
        <f t="shared" si="222"/>
        <v>0</v>
      </c>
      <c r="S769" s="200">
        <v>0</v>
      </c>
      <c r="T769" s="201">
        <f t="shared" si="223"/>
        <v>0</v>
      </c>
      <c r="U769" s="35"/>
      <c r="V769" s="35"/>
      <c r="W769" s="35"/>
      <c r="X769" s="35"/>
      <c r="Y769" s="35"/>
      <c r="Z769" s="35"/>
      <c r="AA769" s="35"/>
      <c r="AB769" s="35"/>
      <c r="AC769" s="35"/>
      <c r="AD769" s="35"/>
      <c r="AE769" s="35"/>
      <c r="AR769" s="202" t="s">
        <v>230</v>
      </c>
      <c r="AT769" s="202" t="s">
        <v>214</v>
      </c>
      <c r="AU769" s="202" t="s">
        <v>84</v>
      </c>
      <c r="AY769" s="17" t="s">
        <v>142</v>
      </c>
      <c r="BE769" s="203">
        <f t="shared" si="224"/>
        <v>0</v>
      </c>
      <c r="BF769" s="203">
        <f t="shared" si="225"/>
        <v>0</v>
      </c>
      <c r="BG769" s="203">
        <f t="shared" si="226"/>
        <v>0</v>
      </c>
      <c r="BH769" s="203">
        <f t="shared" si="227"/>
        <v>0</v>
      </c>
      <c r="BI769" s="203">
        <f t="shared" si="228"/>
        <v>0</v>
      </c>
      <c r="BJ769" s="17" t="s">
        <v>84</v>
      </c>
      <c r="BK769" s="203">
        <f t="shared" si="229"/>
        <v>0</v>
      </c>
      <c r="BL769" s="17" t="s">
        <v>230</v>
      </c>
      <c r="BM769" s="202" t="s">
        <v>2711</v>
      </c>
    </row>
    <row r="770" spans="1:65" s="2" customFormat="1" ht="24" customHeight="1">
      <c r="A770" s="35"/>
      <c r="B770" s="36"/>
      <c r="C770" s="208" t="s">
        <v>2712</v>
      </c>
      <c r="D770" s="208" t="s">
        <v>214</v>
      </c>
      <c r="E770" s="209" t="s">
        <v>2713</v>
      </c>
      <c r="F770" s="210" t="s">
        <v>2714</v>
      </c>
      <c r="G770" s="211" t="s">
        <v>146</v>
      </c>
      <c r="H770" s="212">
        <v>1</v>
      </c>
      <c r="I770" s="213"/>
      <c r="J770" s="214">
        <f t="shared" si="220"/>
        <v>0</v>
      </c>
      <c r="K770" s="210" t="s">
        <v>147</v>
      </c>
      <c r="L770" s="215"/>
      <c r="M770" s="216" t="s">
        <v>32</v>
      </c>
      <c r="N770" s="217" t="s">
        <v>48</v>
      </c>
      <c r="O770" s="65"/>
      <c r="P770" s="200">
        <f t="shared" si="221"/>
        <v>0</v>
      </c>
      <c r="Q770" s="200">
        <v>0</v>
      </c>
      <c r="R770" s="200">
        <f t="shared" si="222"/>
        <v>0</v>
      </c>
      <c r="S770" s="200">
        <v>0</v>
      </c>
      <c r="T770" s="201">
        <f t="shared" si="223"/>
        <v>0</v>
      </c>
      <c r="U770" s="35"/>
      <c r="V770" s="35"/>
      <c r="W770" s="35"/>
      <c r="X770" s="35"/>
      <c r="Y770" s="35"/>
      <c r="Z770" s="35"/>
      <c r="AA770" s="35"/>
      <c r="AB770" s="35"/>
      <c r="AC770" s="35"/>
      <c r="AD770" s="35"/>
      <c r="AE770" s="35"/>
      <c r="AR770" s="202" t="s">
        <v>230</v>
      </c>
      <c r="AT770" s="202" t="s">
        <v>214</v>
      </c>
      <c r="AU770" s="202" t="s">
        <v>84</v>
      </c>
      <c r="AY770" s="17" t="s">
        <v>142</v>
      </c>
      <c r="BE770" s="203">
        <f t="shared" si="224"/>
        <v>0</v>
      </c>
      <c r="BF770" s="203">
        <f t="shared" si="225"/>
        <v>0</v>
      </c>
      <c r="BG770" s="203">
        <f t="shared" si="226"/>
        <v>0</v>
      </c>
      <c r="BH770" s="203">
        <f t="shared" si="227"/>
        <v>0</v>
      </c>
      <c r="BI770" s="203">
        <f t="shared" si="228"/>
        <v>0</v>
      </c>
      <c r="BJ770" s="17" t="s">
        <v>84</v>
      </c>
      <c r="BK770" s="203">
        <f t="shared" si="229"/>
        <v>0</v>
      </c>
      <c r="BL770" s="17" t="s">
        <v>230</v>
      </c>
      <c r="BM770" s="202" t="s">
        <v>2715</v>
      </c>
    </row>
    <row r="771" spans="1:65" s="2" customFormat="1" ht="24" customHeight="1">
      <c r="A771" s="35"/>
      <c r="B771" s="36"/>
      <c r="C771" s="208" t="s">
        <v>2716</v>
      </c>
      <c r="D771" s="208" t="s">
        <v>214</v>
      </c>
      <c r="E771" s="209" t="s">
        <v>2717</v>
      </c>
      <c r="F771" s="210" t="s">
        <v>2718</v>
      </c>
      <c r="G771" s="211" t="s">
        <v>146</v>
      </c>
      <c r="H771" s="212">
        <v>5</v>
      </c>
      <c r="I771" s="213"/>
      <c r="J771" s="214">
        <f t="shared" si="220"/>
        <v>0</v>
      </c>
      <c r="K771" s="210" t="s">
        <v>147</v>
      </c>
      <c r="L771" s="215"/>
      <c r="M771" s="216" t="s">
        <v>32</v>
      </c>
      <c r="N771" s="217" t="s">
        <v>48</v>
      </c>
      <c r="O771" s="65"/>
      <c r="P771" s="200">
        <f t="shared" si="221"/>
        <v>0</v>
      </c>
      <c r="Q771" s="200">
        <v>0</v>
      </c>
      <c r="R771" s="200">
        <f t="shared" si="222"/>
        <v>0</v>
      </c>
      <c r="S771" s="200">
        <v>0</v>
      </c>
      <c r="T771" s="201">
        <f t="shared" si="223"/>
        <v>0</v>
      </c>
      <c r="U771" s="35"/>
      <c r="V771" s="35"/>
      <c r="W771" s="35"/>
      <c r="X771" s="35"/>
      <c r="Y771" s="35"/>
      <c r="Z771" s="35"/>
      <c r="AA771" s="35"/>
      <c r="AB771" s="35"/>
      <c r="AC771" s="35"/>
      <c r="AD771" s="35"/>
      <c r="AE771" s="35"/>
      <c r="AR771" s="202" t="s">
        <v>230</v>
      </c>
      <c r="AT771" s="202" t="s">
        <v>214</v>
      </c>
      <c r="AU771" s="202" t="s">
        <v>84</v>
      </c>
      <c r="AY771" s="17" t="s">
        <v>142</v>
      </c>
      <c r="BE771" s="203">
        <f t="shared" si="224"/>
        <v>0</v>
      </c>
      <c r="BF771" s="203">
        <f t="shared" si="225"/>
        <v>0</v>
      </c>
      <c r="BG771" s="203">
        <f t="shared" si="226"/>
        <v>0</v>
      </c>
      <c r="BH771" s="203">
        <f t="shared" si="227"/>
        <v>0</v>
      </c>
      <c r="BI771" s="203">
        <f t="shared" si="228"/>
        <v>0</v>
      </c>
      <c r="BJ771" s="17" t="s">
        <v>84</v>
      </c>
      <c r="BK771" s="203">
        <f t="shared" si="229"/>
        <v>0</v>
      </c>
      <c r="BL771" s="17" t="s">
        <v>230</v>
      </c>
      <c r="BM771" s="202" t="s">
        <v>2719</v>
      </c>
    </row>
    <row r="772" spans="1:65" s="2" customFormat="1" ht="24" customHeight="1">
      <c r="A772" s="35"/>
      <c r="B772" s="36"/>
      <c r="C772" s="208" t="s">
        <v>2720</v>
      </c>
      <c r="D772" s="208" t="s">
        <v>214</v>
      </c>
      <c r="E772" s="209" t="s">
        <v>2721</v>
      </c>
      <c r="F772" s="210" t="s">
        <v>2722</v>
      </c>
      <c r="G772" s="211" t="s">
        <v>146</v>
      </c>
      <c r="H772" s="212">
        <v>30</v>
      </c>
      <c r="I772" s="213"/>
      <c r="J772" s="214">
        <f t="shared" si="220"/>
        <v>0</v>
      </c>
      <c r="K772" s="210" t="s">
        <v>147</v>
      </c>
      <c r="L772" s="215"/>
      <c r="M772" s="216" t="s">
        <v>32</v>
      </c>
      <c r="N772" s="217" t="s">
        <v>48</v>
      </c>
      <c r="O772" s="65"/>
      <c r="P772" s="200">
        <f t="shared" si="221"/>
        <v>0</v>
      </c>
      <c r="Q772" s="200">
        <v>0</v>
      </c>
      <c r="R772" s="200">
        <f t="shared" si="222"/>
        <v>0</v>
      </c>
      <c r="S772" s="200">
        <v>0</v>
      </c>
      <c r="T772" s="201">
        <f t="shared" si="223"/>
        <v>0</v>
      </c>
      <c r="U772" s="35"/>
      <c r="V772" s="35"/>
      <c r="W772" s="35"/>
      <c r="X772" s="35"/>
      <c r="Y772" s="35"/>
      <c r="Z772" s="35"/>
      <c r="AA772" s="35"/>
      <c r="AB772" s="35"/>
      <c r="AC772" s="35"/>
      <c r="AD772" s="35"/>
      <c r="AE772" s="35"/>
      <c r="AR772" s="202" t="s">
        <v>217</v>
      </c>
      <c r="AT772" s="202" t="s">
        <v>214</v>
      </c>
      <c r="AU772" s="202" t="s">
        <v>84</v>
      </c>
      <c r="AY772" s="17" t="s">
        <v>142</v>
      </c>
      <c r="BE772" s="203">
        <f t="shared" si="224"/>
        <v>0</v>
      </c>
      <c r="BF772" s="203">
        <f t="shared" si="225"/>
        <v>0</v>
      </c>
      <c r="BG772" s="203">
        <f t="shared" si="226"/>
        <v>0</v>
      </c>
      <c r="BH772" s="203">
        <f t="shared" si="227"/>
        <v>0</v>
      </c>
      <c r="BI772" s="203">
        <f t="shared" si="228"/>
        <v>0</v>
      </c>
      <c r="BJ772" s="17" t="s">
        <v>84</v>
      </c>
      <c r="BK772" s="203">
        <f t="shared" si="229"/>
        <v>0</v>
      </c>
      <c r="BL772" s="17" t="s">
        <v>218</v>
      </c>
      <c r="BM772" s="202" t="s">
        <v>2723</v>
      </c>
    </row>
    <row r="773" spans="1:65" s="2" customFormat="1" ht="24" customHeight="1">
      <c r="A773" s="35"/>
      <c r="B773" s="36"/>
      <c r="C773" s="208" t="s">
        <v>2724</v>
      </c>
      <c r="D773" s="208" t="s">
        <v>214</v>
      </c>
      <c r="E773" s="209" t="s">
        <v>2725</v>
      </c>
      <c r="F773" s="210" t="s">
        <v>2726</v>
      </c>
      <c r="G773" s="211" t="s">
        <v>146</v>
      </c>
      <c r="H773" s="212">
        <v>1</v>
      </c>
      <c r="I773" s="213"/>
      <c r="J773" s="214">
        <f t="shared" si="220"/>
        <v>0</v>
      </c>
      <c r="K773" s="210" t="s">
        <v>147</v>
      </c>
      <c r="L773" s="215"/>
      <c r="M773" s="216" t="s">
        <v>32</v>
      </c>
      <c r="N773" s="217" t="s">
        <v>48</v>
      </c>
      <c r="O773" s="65"/>
      <c r="P773" s="200">
        <f t="shared" si="221"/>
        <v>0</v>
      </c>
      <c r="Q773" s="200">
        <v>0</v>
      </c>
      <c r="R773" s="200">
        <f t="shared" si="222"/>
        <v>0</v>
      </c>
      <c r="S773" s="200">
        <v>0</v>
      </c>
      <c r="T773" s="201">
        <f t="shared" si="223"/>
        <v>0</v>
      </c>
      <c r="U773" s="35"/>
      <c r="V773" s="35"/>
      <c r="W773" s="35"/>
      <c r="X773" s="35"/>
      <c r="Y773" s="35"/>
      <c r="Z773" s="35"/>
      <c r="AA773" s="35"/>
      <c r="AB773" s="35"/>
      <c r="AC773" s="35"/>
      <c r="AD773" s="35"/>
      <c r="AE773" s="35"/>
      <c r="AR773" s="202" t="s">
        <v>230</v>
      </c>
      <c r="AT773" s="202" t="s">
        <v>214</v>
      </c>
      <c r="AU773" s="202" t="s">
        <v>84</v>
      </c>
      <c r="AY773" s="17" t="s">
        <v>142</v>
      </c>
      <c r="BE773" s="203">
        <f t="shared" si="224"/>
        <v>0</v>
      </c>
      <c r="BF773" s="203">
        <f t="shared" si="225"/>
        <v>0</v>
      </c>
      <c r="BG773" s="203">
        <f t="shared" si="226"/>
        <v>0</v>
      </c>
      <c r="BH773" s="203">
        <f t="shared" si="227"/>
        <v>0</v>
      </c>
      <c r="BI773" s="203">
        <f t="shared" si="228"/>
        <v>0</v>
      </c>
      <c r="BJ773" s="17" t="s">
        <v>84</v>
      </c>
      <c r="BK773" s="203">
        <f t="shared" si="229"/>
        <v>0</v>
      </c>
      <c r="BL773" s="17" t="s">
        <v>230</v>
      </c>
      <c r="BM773" s="202" t="s">
        <v>2727</v>
      </c>
    </row>
    <row r="774" spans="1:65" s="2" customFormat="1" ht="24" customHeight="1">
      <c r="A774" s="35"/>
      <c r="B774" s="36"/>
      <c r="C774" s="208" t="s">
        <v>2728</v>
      </c>
      <c r="D774" s="208" t="s">
        <v>214</v>
      </c>
      <c r="E774" s="209" t="s">
        <v>2729</v>
      </c>
      <c r="F774" s="210" t="s">
        <v>2730</v>
      </c>
      <c r="G774" s="211" t="s">
        <v>275</v>
      </c>
      <c r="H774" s="212">
        <v>13.47</v>
      </c>
      <c r="I774" s="213"/>
      <c r="J774" s="214">
        <f t="shared" si="220"/>
        <v>0</v>
      </c>
      <c r="K774" s="210" t="s">
        <v>147</v>
      </c>
      <c r="L774" s="215"/>
      <c r="M774" s="216" t="s">
        <v>32</v>
      </c>
      <c r="N774" s="217" t="s">
        <v>48</v>
      </c>
      <c r="O774" s="65"/>
      <c r="P774" s="200">
        <f t="shared" si="221"/>
        <v>0</v>
      </c>
      <c r="Q774" s="200">
        <v>0</v>
      </c>
      <c r="R774" s="200">
        <f t="shared" si="222"/>
        <v>0</v>
      </c>
      <c r="S774" s="200">
        <v>0</v>
      </c>
      <c r="T774" s="201">
        <f t="shared" si="223"/>
        <v>0</v>
      </c>
      <c r="U774" s="35"/>
      <c r="V774" s="35"/>
      <c r="W774" s="35"/>
      <c r="X774" s="35"/>
      <c r="Y774" s="35"/>
      <c r="Z774" s="35"/>
      <c r="AA774" s="35"/>
      <c r="AB774" s="35"/>
      <c r="AC774" s="35"/>
      <c r="AD774" s="35"/>
      <c r="AE774" s="35"/>
      <c r="AR774" s="202" t="s">
        <v>217</v>
      </c>
      <c r="AT774" s="202" t="s">
        <v>214</v>
      </c>
      <c r="AU774" s="202" t="s">
        <v>84</v>
      </c>
      <c r="AY774" s="17" t="s">
        <v>142</v>
      </c>
      <c r="BE774" s="203">
        <f t="shared" si="224"/>
        <v>0</v>
      </c>
      <c r="BF774" s="203">
        <f t="shared" si="225"/>
        <v>0</v>
      </c>
      <c r="BG774" s="203">
        <f t="shared" si="226"/>
        <v>0</v>
      </c>
      <c r="BH774" s="203">
        <f t="shared" si="227"/>
        <v>0</v>
      </c>
      <c r="BI774" s="203">
        <f t="shared" si="228"/>
        <v>0</v>
      </c>
      <c r="BJ774" s="17" t="s">
        <v>84</v>
      </c>
      <c r="BK774" s="203">
        <f t="shared" si="229"/>
        <v>0</v>
      </c>
      <c r="BL774" s="17" t="s">
        <v>218</v>
      </c>
      <c r="BM774" s="202" t="s">
        <v>2731</v>
      </c>
    </row>
    <row r="775" spans="1:65" s="2" customFormat="1" ht="48" customHeight="1">
      <c r="A775" s="35"/>
      <c r="B775" s="36"/>
      <c r="C775" s="191" t="s">
        <v>2732</v>
      </c>
      <c r="D775" s="191" t="s">
        <v>143</v>
      </c>
      <c r="E775" s="192" t="s">
        <v>2733</v>
      </c>
      <c r="F775" s="193" t="s">
        <v>2734</v>
      </c>
      <c r="G775" s="194" t="s">
        <v>146</v>
      </c>
      <c r="H775" s="195">
        <v>1</v>
      </c>
      <c r="I775" s="196"/>
      <c r="J775" s="197">
        <f t="shared" si="220"/>
        <v>0</v>
      </c>
      <c r="K775" s="193" t="s">
        <v>147</v>
      </c>
      <c r="L775" s="40"/>
      <c r="M775" s="198" t="s">
        <v>32</v>
      </c>
      <c r="N775" s="199" t="s">
        <v>48</v>
      </c>
      <c r="O775" s="65"/>
      <c r="P775" s="200">
        <f t="shared" si="221"/>
        <v>0</v>
      </c>
      <c r="Q775" s="200">
        <v>0</v>
      </c>
      <c r="R775" s="200">
        <f t="shared" si="222"/>
        <v>0</v>
      </c>
      <c r="S775" s="200">
        <v>0</v>
      </c>
      <c r="T775" s="201">
        <f t="shared" si="223"/>
        <v>0</v>
      </c>
      <c r="U775" s="35"/>
      <c r="V775" s="35"/>
      <c r="W775" s="35"/>
      <c r="X775" s="35"/>
      <c r="Y775" s="35"/>
      <c r="Z775" s="35"/>
      <c r="AA775" s="35"/>
      <c r="AB775" s="35"/>
      <c r="AC775" s="35"/>
      <c r="AD775" s="35"/>
      <c r="AE775" s="35"/>
      <c r="AR775" s="202" t="s">
        <v>158</v>
      </c>
      <c r="AT775" s="202" t="s">
        <v>143</v>
      </c>
      <c r="AU775" s="202" t="s">
        <v>84</v>
      </c>
      <c r="AY775" s="17" t="s">
        <v>142</v>
      </c>
      <c r="BE775" s="203">
        <f t="shared" si="224"/>
        <v>0</v>
      </c>
      <c r="BF775" s="203">
        <f t="shared" si="225"/>
        <v>0</v>
      </c>
      <c r="BG775" s="203">
        <f t="shared" si="226"/>
        <v>0</v>
      </c>
      <c r="BH775" s="203">
        <f t="shared" si="227"/>
        <v>0</v>
      </c>
      <c r="BI775" s="203">
        <f t="shared" si="228"/>
        <v>0</v>
      </c>
      <c r="BJ775" s="17" t="s">
        <v>84</v>
      </c>
      <c r="BK775" s="203">
        <f t="shared" si="229"/>
        <v>0</v>
      </c>
      <c r="BL775" s="17" t="s">
        <v>158</v>
      </c>
      <c r="BM775" s="202" t="s">
        <v>2735</v>
      </c>
    </row>
    <row r="776" spans="1:65" s="2" customFormat="1" ht="48" customHeight="1">
      <c r="A776" s="35"/>
      <c r="B776" s="36"/>
      <c r="C776" s="191" t="s">
        <v>2736</v>
      </c>
      <c r="D776" s="191" t="s">
        <v>143</v>
      </c>
      <c r="E776" s="192" t="s">
        <v>2737</v>
      </c>
      <c r="F776" s="193" t="s">
        <v>2738</v>
      </c>
      <c r="G776" s="194" t="s">
        <v>146</v>
      </c>
      <c r="H776" s="195">
        <v>2</v>
      </c>
      <c r="I776" s="196"/>
      <c r="J776" s="197">
        <f t="shared" si="220"/>
        <v>0</v>
      </c>
      <c r="K776" s="193" t="s">
        <v>147</v>
      </c>
      <c r="L776" s="40"/>
      <c r="M776" s="198" t="s">
        <v>32</v>
      </c>
      <c r="N776" s="199" t="s">
        <v>48</v>
      </c>
      <c r="O776" s="65"/>
      <c r="P776" s="200">
        <f t="shared" si="221"/>
        <v>0</v>
      </c>
      <c r="Q776" s="200">
        <v>0</v>
      </c>
      <c r="R776" s="200">
        <f t="shared" si="222"/>
        <v>0</v>
      </c>
      <c r="S776" s="200">
        <v>0</v>
      </c>
      <c r="T776" s="201">
        <f t="shared" si="223"/>
        <v>0</v>
      </c>
      <c r="U776" s="35"/>
      <c r="V776" s="35"/>
      <c r="W776" s="35"/>
      <c r="X776" s="35"/>
      <c r="Y776" s="35"/>
      <c r="Z776" s="35"/>
      <c r="AA776" s="35"/>
      <c r="AB776" s="35"/>
      <c r="AC776" s="35"/>
      <c r="AD776" s="35"/>
      <c r="AE776" s="35"/>
      <c r="AR776" s="202" t="s">
        <v>158</v>
      </c>
      <c r="AT776" s="202" t="s">
        <v>143</v>
      </c>
      <c r="AU776" s="202" t="s">
        <v>84</v>
      </c>
      <c r="AY776" s="17" t="s">
        <v>142</v>
      </c>
      <c r="BE776" s="203">
        <f t="shared" si="224"/>
        <v>0</v>
      </c>
      <c r="BF776" s="203">
        <f t="shared" si="225"/>
        <v>0</v>
      </c>
      <c r="BG776" s="203">
        <f t="shared" si="226"/>
        <v>0</v>
      </c>
      <c r="BH776" s="203">
        <f t="shared" si="227"/>
        <v>0</v>
      </c>
      <c r="BI776" s="203">
        <f t="shared" si="228"/>
        <v>0</v>
      </c>
      <c r="BJ776" s="17" t="s">
        <v>84</v>
      </c>
      <c r="BK776" s="203">
        <f t="shared" si="229"/>
        <v>0</v>
      </c>
      <c r="BL776" s="17" t="s">
        <v>158</v>
      </c>
      <c r="BM776" s="202" t="s">
        <v>2739</v>
      </c>
    </row>
    <row r="777" spans="1:65" s="2" customFormat="1" ht="24" customHeight="1">
      <c r="A777" s="35"/>
      <c r="B777" s="36"/>
      <c r="C777" s="191" t="s">
        <v>2740</v>
      </c>
      <c r="D777" s="191" t="s">
        <v>143</v>
      </c>
      <c r="E777" s="192" t="s">
        <v>2741</v>
      </c>
      <c r="F777" s="193" t="s">
        <v>2742</v>
      </c>
      <c r="G777" s="194" t="s">
        <v>146</v>
      </c>
      <c r="H777" s="195">
        <v>2</v>
      </c>
      <c r="I777" s="196"/>
      <c r="J777" s="197">
        <f t="shared" si="220"/>
        <v>0</v>
      </c>
      <c r="K777" s="193" t="s">
        <v>147</v>
      </c>
      <c r="L777" s="40"/>
      <c r="M777" s="198" t="s">
        <v>32</v>
      </c>
      <c r="N777" s="199" t="s">
        <v>48</v>
      </c>
      <c r="O777" s="65"/>
      <c r="P777" s="200">
        <f t="shared" si="221"/>
        <v>0</v>
      </c>
      <c r="Q777" s="200">
        <v>0</v>
      </c>
      <c r="R777" s="200">
        <f t="shared" si="222"/>
        <v>0</v>
      </c>
      <c r="S777" s="200">
        <v>0</v>
      </c>
      <c r="T777" s="201">
        <f t="shared" si="223"/>
        <v>0</v>
      </c>
      <c r="U777" s="35"/>
      <c r="V777" s="35"/>
      <c r="W777" s="35"/>
      <c r="X777" s="35"/>
      <c r="Y777" s="35"/>
      <c r="Z777" s="35"/>
      <c r="AA777" s="35"/>
      <c r="AB777" s="35"/>
      <c r="AC777" s="35"/>
      <c r="AD777" s="35"/>
      <c r="AE777" s="35"/>
      <c r="AR777" s="202" t="s">
        <v>84</v>
      </c>
      <c r="AT777" s="202" t="s">
        <v>143</v>
      </c>
      <c r="AU777" s="202" t="s">
        <v>84</v>
      </c>
      <c r="AY777" s="17" t="s">
        <v>142</v>
      </c>
      <c r="BE777" s="203">
        <f t="shared" si="224"/>
        <v>0</v>
      </c>
      <c r="BF777" s="203">
        <f t="shared" si="225"/>
        <v>0</v>
      </c>
      <c r="BG777" s="203">
        <f t="shared" si="226"/>
        <v>0</v>
      </c>
      <c r="BH777" s="203">
        <f t="shared" si="227"/>
        <v>0</v>
      </c>
      <c r="BI777" s="203">
        <f t="shared" si="228"/>
        <v>0</v>
      </c>
      <c r="BJ777" s="17" t="s">
        <v>84</v>
      </c>
      <c r="BK777" s="203">
        <f t="shared" si="229"/>
        <v>0</v>
      </c>
      <c r="BL777" s="17" t="s">
        <v>84</v>
      </c>
      <c r="BM777" s="202" t="s">
        <v>2743</v>
      </c>
    </row>
    <row r="778" spans="1:65" s="2" customFormat="1" ht="24" customHeight="1">
      <c r="A778" s="35"/>
      <c r="B778" s="36"/>
      <c r="C778" s="208" t="s">
        <v>2744</v>
      </c>
      <c r="D778" s="208" t="s">
        <v>214</v>
      </c>
      <c r="E778" s="209" t="s">
        <v>2745</v>
      </c>
      <c r="F778" s="210" t="s">
        <v>2746</v>
      </c>
      <c r="G778" s="211" t="s">
        <v>275</v>
      </c>
      <c r="H778" s="212">
        <v>10</v>
      </c>
      <c r="I778" s="213"/>
      <c r="J778" s="214">
        <f t="shared" si="220"/>
        <v>0</v>
      </c>
      <c r="K778" s="210" t="s">
        <v>147</v>
      </c>
      <c r="L778" s="215"/>
      <c r="M778" s="216" t="s">
        <v>32</v>
      </c>
      <c r="N778" s="217" t="s">
        <v>48</v>
      </c>
      <c r="O778" s="65"/>
      <c r="P778" s="200">
        <f t="shared" si="221"/>
        <v>0</v>
      </c>
      <c r="Q778" s="200">
        <v>0</v>
      </c>
      <c r="R778" s="200">
        <f t="shared" si="222"/>
        <v>0</v>
      </c>
      <c r="S778" s="200">
        <v>0</v>
      </c>
      <c r="T778" s="201">
        <f t="shared" si="223"/>
        <v>0</v>
      </c>
      <c r="U778" s="35"/>
      <c r="V778" s="35"/>
      <c r="W778" s="35"/>
      <c r="X778" s="35"/>
      <c r="Y778" s="35"/>
      <c r="Z778" s="35"/>
      <c r="AA778" s="35"/>
      <c r="AB778" s="35"/>
      <c r="AC778" s="35"/>
      <c r="AD778" s="35"/>
      <c r="AE778" s="35"/>
      <c r="AR778" s="202" t="s">
        <v>217</v>
      </c>
      <c r="AT778" s="202" t="s">
        <v>214</v>
      </c>
      <c r="AU778" s="202" t="s">
        <v>84</v>
      </c>
      <c r="AY778" s="17" t="s">
        <v>142</v>
      </c>
      <c r="BE778" s="203">
        <f t="shared" si="224"/>
        <v>0</v>
      </c>
      <c r="BF778" s="203">
        <f t="shared" si="225"/>
        <v>0</v>
      </c>
      <c r="BG778" s="203">
        <f t="shared" si="226"/>
        <v>0</v>
      </c>
      <c r="BH778" s="203">
        <f t="shared" si="227"/>
        <v>0</v>
      </c>
      <c r="BI778" s="203">
        <f t="shared" si="228"/>
        <v>0</v>
      </c>
      <c r="BJ778" s="17" t="s">
        <v>84</v>
      </c>
      <c r="BK778" s="203">
        <f t="shared" si="229"/>
        <v>0</v>
      </c>
      <c r="BL778" s="17" t="s">
        <v>218</v>
      </c>
      <c r="BM778" s="202" t="s">
        <v>2747</v>
      </c>
    </row>
    <row r="779" spans="1:65" s="2" customFormat="1" ht="24" customHeight="1">
      <c r="A779" s="35"/>
      <c r="B779" s="36"/>
      <c r="C779" s="208" t="s">
        <v>2748</v>
      </c>
      <c r="D779" s="208" t="s">
        <v>214</v>
      </c>
      <c r="E779" s="209" t="s">
        <v>2749</v>
      </c>
      <c r="F779" s="210" t="s">
        <v>2750</v>
      </c>
      <c r="G779" s="211" t="s">
        <v>275</v>
      </c>
      <c r="H779" s="212">
        <v>50</v>
      </c>
      <c r="I779" s="213"/>
      <c r="J779" s="214">
        <f t="shared" si="220"/>
        <v>0</v>
      </c>
      <c r="K779" s="210" t="s">
        <v>147</v>
      </c>
      <c r="L779" s="215"/>
      <c r="M779" s="216" t="s">
        <v>32</v>
      </c>
      <c r="N779" s="217" t="s">
        <v>48</v>
      </c>
      <c r="O779" s="65"/>
      <c r="P779" s="200">
        <f t="shared" si="221"/>
        <v>0</v>
      </c>
      <c r="Q779" s="200">
        <v>0</v>
      </c>
      <c r="R779" s="200">
        <f t="shared" si="222"/>
        <v>0</v>
      </c>
      <c r="S779" s="200">
        <v>0</v>
      </c>
      <c r="T779" s="201">
        <f t="shared" si="223"/>
        <v>0</v>
      </c>
      <c r="U779" s="35"/>
      <c r="V779" s="35"/>
      <c r="W779" s="35"/>
      <c r="X779" s="35"/>
      <c r="Y779" s="35"/>
      <c r="Z779" s="35"/>
      <c r="AA779" s="35"/>
      <c r="AB779" s="35"/>
      <c r="AC779" s="35"/>
      <c r="AD779" s="35"/>
      <c r="AE779" s="35"/>
      <c r="AR779" s="202" t="s">
        <v>217</v>
      </c>
      <c r="AT779" s="202" t="s">
        <v>214</v>
      </c>
      <c r="AU779" s="202" t="s">
        <v>84</v>
      </c>
      <c r="AY779" s="17" t="s">
        <v>142</v>
      </c>
      <c r="BE779" s="203">
        <f t="shared" si="224"/>
        <v>0</v>
      </c>
      <c r="BF779" s="203">
        <f t="shared" si="225"/>
        <v>0</v>
      </c>
      <c r="BG779" s="203">
        <f t="shared" si="226"/>
        <v>0</v>
      </c>
      <c r="BH779" s="203">
        <f t="shared" si="227"/>
        <v>0</v>
      </c>
      <c r="BI779" s="203">
        <f t="shared" si="228"/>
        <v>0</v>
      </c>
      <c r="BJ779" s="17" t="s">
        <v>84</v>
      </c>
      <c r="BK779" s="203">
        <f t="shared" si="229"/>
        <v>0</v>
      </c>
      <c r="BL779" s="17" t="s">
        <v>218</v>
      </c>
      <c r="BM779" s="202" t="s">
        <v>2751</v>
      </c>
    </row>
    <row r="780" spans="1:65" s="2" customFormat="1" ht="24" customHeight="1">
      <c r="A780" s="35"/>
      <c r="B780" s="36"/>
      <c r="C780" s="208" t="s">
        <v>2752</v>
      </c>
      <c r="D780" s="208" t="s">
        <v>214</v>
      </c>
      <c r="E780" s="209" t="s">
        <v>2753</v>
      </c>
      <c r="F780" s="210" t="s">
        <v>2754</v>
      </c>
      <c r="G780" s="211" t="s">
        <v>275</v>
      </c>
      <c r="H780" s="212">
        <v>50</v>
      </c>
      <c r="I780" s="213"/>
      <c r="J780" s="214">
        <f t="shared" si="220"/>
        <v>0</v>
      </c>
      <c r="K780" s="210" t="s">
        <v>147</v>
      </c>
      <c r="L780" s="215"/>
      <c r="M780" s="216" t="s">
        <v>32</v>
      </c>
      <c r="N780" s="217" t="s">
        <v>48</v>
      </c>
      <c r="O780" s="65"/>
      <c r="P780" s="200">
        <f t="shared" si="221"/>
        <v>0</v>
      </c>
      <c r="Q780" s="200">
        <v>0</v>
      </c>
      <c r="R780" s="200">
        <f t="shared" si="222"/>
        <v>0</v>
      </c>
      <c r="S780" s="200">
        <v>0</v>
      </c>
      <c r="T780" s="201">
        <f t="shared" si="223"/>
        <v>0</v>
      </c>
      <c r="U780" s="35"/>
      <c r="V780" s="35"/>
      <c r="W780" s="35"/>
      <c r="X780" s="35"/>
      <c r="Y780" s="35"/>
      <c r="Z780" s="35"/>
      <c r="AA780" s="35"/>
      <c r="AB780" s="35"/>
      <c r="AC780" s="35"/>
      <c r="AD780" s="35"/>
      <c r="AE780" s="35"/>
      <c r="AR780" s="202" t="s">
        <v>217</v>
      </c>
      <c r="AT780" s="202" t="s">
        <v>214</v>
      </c>
      <c r="AU780" s="202" t="s">
        <v>84</v>
      </c>
      <c r="AY780" s="17" t="s">
        <v>142</v>
      </c>
      <c r="BE780" s="203">
        <f t="shared" si="224"/>
        <v>0</v>
      </c>
      <c r="BF780" s="203">
        <f t="shared" si="225"/>
        <v>0</v>
      </c>
      <c r="BG780" s="203">
        <f t="shared" si="226"/>
        <v>0</v>
      </c>
      <c r="BH780" s="203">
        <f t="shared" si="227"/>
        <v>0</v>
      </c>
      <c r="BI780" s="203">
        <f t="shared" si="228"/>
        <v>0</v>
      </c>
      <c r="BJ780" s="17" t="s">
        <v>84</v>
      </c>
      <c r="BK780" s="203">
        <f t="shared" si="229"/>
        <v>0</v>
      </c>
      <c r="BL780" s="17" t="s">
        <v>218</v>
      </c>
      <c r="BM780" s="202" t="s">
        <v>2755</v>
      </c>
    </row>
    <row r="781" spans="1:65" s="2" customFormat="1" ht="24" customHeight="1">
      <c r="A781" s="35"/>
      <c r="B781" s="36"/>
      <c r="C781" s="208" t="s">
        <v>2756</v>
      </c>
      <c r="D781" s="208" t="s">
        <v>214</v>
      </c>
      <c r="E781" s="209" t="s">
        <v>2757</v>
      </c>
      <c r="F781" s="210" t="s">
        <v>2758</v>
      </c>
      <c r="G781" s="211" t="s">
        <v>275</v>
      </c>
      <c r="H781" s="212">
        <v>410</v>
      </c>
      <c r="I781" s="213"/>
      <c r="J781" s="214">
        <f t="shared" si="220"/>
        <v>0</v>
      </c>
      <c r="K781" s="210" t="s">
        <v>147</v>
      </c>
      <c r="L781" s="215"/>
      <c r="M781" s="216" t="s">
        <v>32</v>
      </c>
      <c r="N781" s="217" t="s">
        <v>48</v>
      </c>
      <c r="O781" s="65"/>
      <c r="P781" s="200">
        <f t="shared" si="221"/>
        <v>0</v>
      </c>
      <c r="Q781" s="200">
        <v>0</v>
      </c>
      <c r="R781" s="200">
        <f t="shared" si="222"/>
        <v>0</v>
      </c>
      <c r="S781" s="200">
        <v>0</v>
      </c>
      <c r="T781" s="201">
        <f t="shared" si="223"/>
        <v>0</v>
      </c>
      <c r="U781" s="35"/>
      <c r="V781" s="35"/>
      <c r="W781" s="35"/>
      <c r="X781" s="35"/>
      <c r="Y781" s="35"/>
      <c r="Z781" s="35"/>
      <c r="AA781" s="35"/>
      <c r="AB781" s="35"/>
      <c r="AC781" s="35"/>
      <c r="AD781" s="35"/>
      <c r="AE781" s="35"/>
      <c r="AR781" s="202" t="s">
        <v>217</v>
      </c>
      <c r="AT781" s="202" t="s">
        <v>214</v>
      </c>
      <c r="AU781" s="202" t="s">
        <v>84</v>
      </c>
      <c r="AY781" s="17" t="s">
        <v>142</v>
      </c>
      <c r="BE781" s="203">
        <f t="shared" si="224"/>
        <v>0</v>
      </c>
      <c r="BF781" s="203">
        <f t="shared" si="225"/>
        <v>0</v>
      </c>
      <c r="BG781" s="203">
        <f t="shared" si="226"/>
        <v>0</v>
      </c>
      <c r="BH781" s="203">
        <f t="shared" si="227"/>
        <v>0</v>
      </c>
      <c r="BI781" s="203">
        <f t="shared" si="228"/>
        <v>0</v>
      </c>
      <c r="BJ781" s="17" t="s">
        <v>84</v>
      </c>
      <c r="BK781" s="203">
        <f t="shared" si="229"/>
        <v>0</v>
      </c>
      <c r="BL781" s="17" t="s">
        <v>218</v>
      </c>
      <c r="BM781" s="202" t="s">
        <v>2759</v>
      </c>
    </row>
    <row r="782" spans="1:65" s="2" customFormat="1" ht="24" customHeight="1">
      <c r="A782" s="35"/>
      <c r="B782" s="36"/>
      <c r="C782" s="208" t="s">
        <v>2760</v>
      </c>
      <c r="D782" s="208" t="s">
        <v>214</v>
      </c>
      <c r="E782" s="209" t="s">
        <v>2761</v>
      </c>
      <c r="F782" s="210" t="s">
        <v>1202</v>
      </c>
      <c r="G782" s="211" t="s">
        <v>146</v>
      </c>
      <c r="H782" s="212">
        <v>5</v>
      </c>
      <c r="I782" s="213"/>
      <c r="J782" s="214">
        <f t="shared" si="220"/>
        <v>0</v>
      </c>
      <c r="K782" s="210" t="s">
        <v>147</v>
      </c>
      <c r="L782" s="215"/>
      <c r="M782" s="216" t="s">
        <v>32</v>
      </c>
      <c r="N782" s="217" t="s">
        <v>48</v>
      </c>
      <c r="O782" s="65"/>
      <c r="P782" s="200">
        <f t="shared" si="221"/>
        <v>0</v>
      </c>
      <c r="Q782" s="200">
        <v>0</v>
      </c>
      <c r="R782" s="200">
        <f t="shared" si="222"/>
        <v>0</v>
      </c>
      <c r="S782" s="200">
        <v>0</v>
      </c>
      <c r="T782" s="201">
        <f t="shared" si="223"/>
        <v>0</v>
      </c>
      <c r="U782" s="35"/>
      <c r="V782" s="35"/>
      <c r="W782" s="35"/>
      <c r="X782" s="35"/>
      <c r="Y782" s="35"/>
      <c r="Z782" s="35"/>
      <c r="AA782" s="35"/>
      <c r="AB782" s="35"/>
      <c r="AC782" s="35"/>
      <c r="AD782" s="35"/>
      <c r="AE782" s="35"/>
      <c r="AR782" s="202" t="s">
        <v>217</v>
      </c>
      <c r="AT782" s="202" t="s">
        <v>214</v>
      </c>
      <c r="AU782" s="202" t="s">
        <v>84</v>
      </c>
      <c r="AY782" s="17" t="s">
        <v>142</v>
      </c>
      <c r="BE782" s="203">
        <f t="shared" si="224"/>
        <v>0</v>
      </c>
      <c r="BF782" s="203">
        <f t="shared" si="225"/>
        <v>0</v>
      </c>
      <c r="BG782" s="203">
        <f t="shared" si="226"/>
        <v>0</v>
      </c>
      <c r="BH782" s="203">
        <f t="shared" si="227"/>
        <v>0</v>
      </c>
      <c r="BI782" s="203">
        <f t="shared" si="228"/>
        <v>0</v>
      </c>
      <c r="BJ782" s="17" t="s">
        <v>84</v>
      </c>
      <c r="BK782" s="203">
        <f t="shared" si="229"/>
        <v>0</v>
      </c>
      <c r="BL782" s="17" t="s">
        <v>218</v>
      </c>
      <c r="BM782" s="202" t="s">
        <v>2762</v>
      </c>
    </row>
    <row r="783" spans="1:65" s="2" customFormat="1" ht="24" customHeight="1">
      <c r="A783" s="35"/>
      <c r="B783" s="36"/>
      <c r="C783" s="208" t="s">
        <v>2763</v>
      </c>
      <c r="D783" s="208" t="s">
        <v>214</v>
      </c>
      <c r="E783" s="209" t="s">
        <v>2764</v>
      </c>
      <c r="F783" s="210" t="s">
        <v>2765</v>
      </c>
      <c r="G783" s="211" t="s">
        <v>146</v>
      </c>
      <c r="H783" s="212">
        <v>2</v>
      </c>
      <c r="I783" s="213"/>
      <c r="J783" s="214">
        <f t="shared" si="220"/>
        <v>0</v>
      </c>
      <c r="K783" s="210" t="s">
        <v>147</v>
      </c>
      <c r="L783" s="215"/>
      <c r="M783" s="216" t="s">
        <v>32</v>
      </c>
      <c r="N783" s="217" t="s">
        <v>48</v>
      </c>
      <c r="O783" s="65"/>
      <c r="P783" s="200">
        <f t="shared" si="221"/>
        <v>0</v>
      </c>
      <c r="Q783" s="200">
        <v>0</v>
      </c>
      <c r="R783" s="200">
        <f t="shared" si="222"/>
        <v>0</v>
      </c>
      <c r="S783" s="200">
        <v>0</v>
      </c>
      <c r="T783" s="201">
        <f t="shared" si="223"/>
        <v>0</v>
      </c>
      <c r="U783" s="35"/>
      <c r="V783" s="35"/>
      <c r="W783" s="35"/>
      <c r="X783" s="35"/>
      <c r="Y783" s="35"/>
      <c r="Z783" s="35"/>
      <c r="AA783" s="35"/>
      <c r="AB783" s="35"/>
      <c r="AC783" s="35"/>
      <c r="AD783" s="35"/>
      <c r="AE783" s="35"/>
      <c r="AR783" s="202" t="s">
        <v>217</v>
      </c>
      <c r="AT783" s="202" t="s">
        <v>214</v>
      </c>
      <c r="AU783" s="202" t="s">
        <v>84</v>
      </c>
      <c r="AY783" s="17" t="s">
        <v>142</v>
      </c>
      <c r="BE783" s="203">
        <f t="shared" si="224"/>
        <v>0</v>
      </c>
      <c r="BF783" s="203">
        <f t="shared" si="225"/>
        <v>0</v>
      </c>
      <c r="BG783" s="203">
        <f t="shared" si="226"/>
        <v>0</v>
      </c>
      <c r="BH783" s="203">
        <f t="shared" si="227"/>
        <v>0</v>
      </c>
      <c r="BI783" s="203">
        <f t="shared" si="228"/>
        <v>0</v>
      </c>
      <c r="BJ783" s="17" t="s">
        <v>84</v>
      </c>
      <c r="BK783" s="203">
        <f t="shared" si="229"/>
        <v>0</v>
      </c>
      <c r="BL783" s="17" t="s">
        <v>218</v>
      </c>
      <c r="BM783" s="202" t="s">
        <v>2766</v>
      </c>
    </row>
    <row r="784" spans="1:65" s="2" customFormat="1" ht="24" customHeight="1">
      <c r="A784" s="35"/>
      <c r="B784" s="36"/>
      <c r="C784" s="208" t="s">
        <v>2767</v>
      </c>
      <c r="D784" s="208" t="s">
        <v>214</v>
      </c>
      <c r="E784" s="209" t="s">
        <v>2768</v>
      </c>
      <c r="F784" s="210" t="s">
        <v>2769</v>
      </c>
      <c r="G784" s="211" t="s">
        <v>690</v>
      </c>
      <c r="H784" s="212">
        <v>15</v>
      </c>
      <c r="I784" s="213"/>
      <c r="J784" s="214">
        <f t="shared" si="220"/>
        <v>0</v>
      </c>
      <c r="K784" s="210" t="s">
        <v>147</v>
      </c>
      <c r="L784" s="215"/>
      <c r="M784" s="216" t="s">
        <v>32</v>
      </c>
      <c r="N784" s="217" t="s">
        <v>48</v>
      </c>
      <c r="O784" s="65"/>
      <c r="P784" s="200">
        <f t="shared" si="221"/>
        <v>0</v>
      </c>
      <c r="Q784" s="200">
        <v>0</v>
      </c>
      <c r="R784" s="200">
        <f t="shared" si="222"/>
        <v>0</v>
      </c>
      <c r="S784" s="200">
        <v>0</v>
      </c>
      <c r="T784" s="201">
        <f t="shared" si="223"/>
        <v>0</v>
      </c>
      <c r="U784" s="35"/>
      <c r="V784" s="35"/>
      <c r="W784" s="35"/>
      <c r="X784" s="35"/>
      <c r="Y784" s="35"/>
      <c r="Z784" s="35"/>
      <c r="AA784" s="35"/>
      <c r="AB784" s="35"/>
      <c r="AC784" s="35"/>
      <c r="AD784" s="35"/>
      <c r="AE784" s="35"/>
      <c r="AR784" s="202" t="s">
        <v>217</v>
      </c>
      <c r="AT784" s="202" t="s">
        <v>214</v>
      </c>
      <c r="AU784" s="202" t="s">
        <v>84</v>
      </c>
      <c r="AY784" s="17" t="s">
        <v>142</v>
      </c>
      <c r="BE784" s="203">
        <f t="shared" si="224"/>
        <v>0</v>
      </c>
      <c r="BF784" s="203">
        <f t="shared" si="225"/>
        <v>0</v>
      </c>
      <c r="BG784" s="203">
        <f t="shared" si="226"/>
        <v>0</v>
      </c>
      <c r="BH784" s="203">
        <f t="shared" si="227"/>
        <v>0</v>
      </c>
      <c r="BI784" s="203">
        <f t="shared" si="228"/>
        <v>0</v>
      </c>
      <c r="BJ784" s="17" t="s">
        <v>84</v>
      </c>
      <c r="BK784" s="203">
        <f t="shared" si="229"/>
        <v>0</v>
      </c>
      <c r="BL784" s="17" t="s">
        <v>218</v>
      </c>
      <c r="BM784" s="202" t="s">
        <v>2770</v>
      </c>
    </row>
    <row r="785" spans="1:65" s="2" customFormat="1" ht="24" customHeight="1">
      <c r="A785" s="35"/>
      <c r="B785" s="36"/>
      <c r="C785" s="208" t="s">
        <v>2771</v>
      </c>
      <c r="D785" s="208" t="s">
        <v>214</v>
      </c>
      <c r="E785" s="209" t="s">
        <v>2772</v>
      </c>
      <c r="F785" s="210" t="s">
        <v>2773</v>
      </c>
      <c r="G785" s="211" t="s">
        <v>146</v>
      </c>
      <c r="H785" s="212">
        <v>11</v>
      </c>
      <c r="I785" s="213"/>
      <c r="J785" s="214">
        <f t="shared" si="220"/>
        <v>0</v>
      </c>
      <c r="K785" s="210" t="s">
        <v>147</v>
      </c>
      <c r="L785" s="215"/>
      <c r="M785" s="216" t="s">
        <v>32</v>
      </c>
      <c r="N785" s="217" t="s">
        <v>48</v>
      </c>
      <c r="O785" s="65"/>
      <c r="P785" s="200">
        <f t="shared" si="221"/>
        <v>0</v>
      </c>
      <c r="Q785" s="200">
        <v>0</v>
      </c>
      <c r="R785" s="200">
        <f t="shared" si="222"/>
        <v>0</v>
      </c>
      <c r="S785" s="200">
        <v>0</v>
      </c>
      <c r="T785" s="201">
        <f t="shared" si="223"/>
        <v>0</v>
      </c>
      <c r="U785" s="35"/>
      <c r="V785" s="35"/>
      <c r="W785" s="35"/>
      <c r="X785" s="35"/>
      <c r="Y785" s="35"/>
      <c r="Z785" s="35"/>
      <c r="AA785" s="35"/>
      <c r="AB785" s="35"/>
      <c r="AC785" s="35"/>
      <c r="AD785" s="35"/>
      <c r="AE785" s="35"/>
      <c r="AR785" s="202" t="s">
        <v>217</v>
      </c>
      <c r="AT785" s="202" t="s">
        <v>214</v>
      </c>
      <c r="AU785" s="202" t="s">
        <v>84</v>
      </c>
      <c r="AY785" s="17" t="s">
        <v>142</v>
      </c>
      <c r="BE785" s="203">
        <f t="shared" si="224"/>
        <v>0</v>
      </c>
      <c r="BF785" s="203">
        <f t="shared" si="225"/>
        <v>0</v>
      </c>
      <c r="BG785" s="203">
        <f t="shared" si="226"/>
        <v>0</v>
      </c>
      <c r="BH785" s="203">
        <f t="shared" si="227"/>
        <v>0</v>
      </c>
      <c r="BI785" s="203">
        <f t="shared" si="228"/>
        <v>0</v>
      </c>
      <c r="BJ785" s="17" t="s">
        <v>84</v>
      </c>
      <c r="BK785" s="203">
        <f t="shared" si="229"/>
        <v>0</v>
      </c>
      <c r="BL785" s="17" t="s">
        <v>218</v>
      </c>
      <c r="BM785" s="202" t="s">
        <v>2774</v>
      </c>
    </row>
    <row r="786" spans="1:65" s="2" customFormat="1" ht="24" customHeight="1">
      <c r="A786" s="35"/>
      <c r="B786" s="36"/>
      <c r="C786" s="208" t="s">
        <v>2775</v>
      </c>
      <c r="D786" s="208" t="s">
        <v>214</v>
      </c>
      <c r="E786" s="209" t="s">
        <v>2776</v>
      </c>
      <c r="F786" s="210" t="s">
        <v>2777</v>
      </c>
      <c r="G786" s="211" t="s">
        <v>146</v>
      </c>
      <c r="H786" s="212">
        <v>22</v>
      </c>
      <c r="I786" s="213"/>
      <c r="J786" s="214">
        <f t="shared" si="220"/>
        <v>0</v>
      </c>
      <c r="K786" s="210" t="s">
        <v>147</v>
      </c>
      <c r="L786" s="215"/>
      <c r="M786" s="216" t="s">
        <v>32</v>
      </c>
      <c r="N786" s="217" t="s">
        <v>48</v>
      </c>
      <c r="O786" s="65"/>
      <c r="P786" s="200">
        <f t="shared" si="221"/>
        <v>0</v>
      </c>
      <c r="Q786" s="200">
        <v>0</v>
      </c>
      <c r="R786" s="200">
        <f t="shared" si="222"/>
        <v>0</v>
      </c>
      <c r="S786" s="200">
        <v>0</v>
      </c>
      <c r="T786" s="201">
        <f t="shared" si="223"/>
        <v>0</v>
      </c>
      <c r="U786" s="35"/>
      <c r="V786" s="35"/>
      <c r="W786" s="35"/>
      <c r="X786" s="35"/>
      <c r="Y786" s="35"/>
      <c r="Z786" s="35"/>
      <c r="AA786" s="35"/>
      <c r="AB786" s="35"/>
      <c r="AC786" s="35"/>
      <c r="AD786" s="35"/>
      <c r="AE786" s="35"/>
      <c r="AR786" s="202" t="s">
        <v>217</v>
      </c>
      <c r="AT786" s="202" t="s">
        <v>214</v>
      </c>
      <c r="AU786" s="202" t="s">
        <v>84</v>
      </c>
      <c r="AY786" s="17" t="s">
        <v>142</v>
      </c>
      <c r="BE786" s="203">
        <f t="shared" si="224"/>
        <v>0</v>
      </c>
      <c r="BF786" s="203">
        <f t="shared" si="225"/>
        <v>0</v>
      </c>
      <c r="BG786" s="203">
        <f t="shared" si="226"/>
        <v>0</v>
      </c>
      <c r="BH786" s="203">
        <f t="shared" si="227"/>
        <v>0</v>
      </c>
      <c r="BI786" s="203">
        <f t="shared" si="228"/>
        <v>0</v>
      </c>
      <c r="BJ786" s="17" t="s">
        <v>84</v>
      </c>
      <c r="BK786" s="203">
        <f t="shared" si="229"/>
        <v>0</v>
      </c>
      <c r="BL786" s="17" t="s">
        <v>218</v>
      </c>
      <c r="BM786" s="202" t="s">
        <v>2778</v>
      </c>
    </row>
    <row r="787" spans="1:65" s="2" customFormat="1" ht="24" customHeight="1">
      <c r="A787" s="35"/>
      <c r="B787" s="36"/>
      <c r="C787" s="208" t="s">
        <v>2779</v>
      </c>
      <c r="D787" s="208" t="s">
        <v>214</v>
      </c>
      <c r="E787" s="209" t="s">
        <v>2780</v>
      </c>
      <c r="F787" s="210" t="s">
        <v>2781</v>
      </c>
      <c r="G787" s="211" t="s">
        <v>146</v>
      </c>
      <c r="H787" s="212">
        <v>2</v>
      </c>
      <c r="I787" s="213"/>
      <c r="J787" s="214">
        <f t="shared" si="220"/>
        <v>0</v>
      </c>
      <c r="K787" s="210" t="s">
        <v>147</v>
      </c>
      <c r="L787" s="215"/>
      <c r="M787" s="216" t="s">
        <v>32</v>
      </c>
      <c r="N787" s="217" t="s">
        <v>48</v>
      </c>
      <c r="O787" s="65"/>
      <c r="P787" s="200">
        <f t="shared" si="221"/>
        <v>0</v>
      </c>
      <c r="Q787" s="200">
        <v>0</v>
      </c>
      <c r="R787" s="200">
        <f t="shared" si="222"/>
        <v>0</v>
      </c>
      <c r="S787" s="200">
        <v>0</v>
      </c>
      <c r="T787" s="201">
        <f t="shared" si="223"/>
        <v>0</v>
      </c>
      <c r="U787" s="35"/>
      <c r="V787" s="35"/>
      <c r="W787" s="35"/>
      <c r="X787" s="35"/>
      <c r="Y787" s="35"/>
      <c r="Z787" s="35"/>
      <c r="AA787" s="35"/>
      <c r="AB787" s="35"/>
      <c r="AC787" s="35"/>
      <c r="AD787" s="35"/>
      <c r="AE787" s="35"/>
      <c r="AR787" s="202" t="s">
        <v>230</v>
      </c>
      <c r="AT787" s="202" t="s">
        <v>214</v>
      </c>
      <c r="AU787" s="202" t="s">
        <v>84</v>
      </c>
      <c r="AY787" s="17" t="s">
        <v>142</v>
      </c>
      <c r="BE787" s="203">
        <f t="shared" si="224"/>
        <v>0</v>
      </c>
      <c r="BF787" s="203">
        <f t="shared" si="225"/>
        <v>0</v>
      </c>
      <c r="BG787" s="203">
        <f t="shared" si="226"/>
        <v>0</v>
      </c>
      <c r="BH787" s="203">
        <f t="shared" si="227"/>
        <v>0</v>
      </c>
      <c r="BI787" s="203">
        <f t="shared" si="228"/>
        <v>0</v>
      </c>
      <c r="BJ787" s="17" t="s">
        <v>84</v>
      </c>
      <c r="BK787" s="203">
        <f t="shared" si="229"/>
        <v>0</v>
      </c>
      <c r="BL787" s="17" t="s">
        <v>230</v>
      </c>
      <c r="BM787" s="202" t="s">
        <v>2782</v>
      </c>
    </row>
    <row r="788" spans="1:65" s="2" customFormat="1" ht="24" customHeight="1">
      <c r="A788" s="35"/>
      <c r="B788" s="36"/>
      <c r="C788" s="208" t="s">
        <v>2783</v>
      </c>
      <c r="D788" s="208" t="s">
        <v>214</v>
      </c>
      <c r="E788" s="209" t="s">
        <v>2784</v>
      </c>
      <c r="F788" s="210" t="s">
        <v>2785</v>
      </c>
      <c r="G788" s="211" t="s">
        <v>146</v>
      </c>
      <c r="H788" s="212">
        <v>1</v>
      </c>
      <c r="I788" s="213"/>
      <c r="J788" s="214">
        <f t="shared" si="220"/>
        <v>0</v>
      </c>
      <c r="K788" s="210" t="s">
        <v>147</v>
      </c>
      <c r="L788" s="215"/>
      <c r="M788" s="216" t="s">
        <v>32</v>
      </c>
      <c r="N788" s="217" t="s">
        <v>48</v>
      </c>
      <c r="O788" s="65"/>
      <c r="P788" s="200">
        <f t="shared" si="221"/>
        <v>0</v>
      </c>
      <c r="Q788" s="200">
        <v>0</v>
      </c>
      <c r="R788" s="200">
        <f t="shared" si="222"/>
        <v>0</v>
      </c>
      <c r="S788" s="200">
        <v>0</v>
      </c>
      <c r="T788" s="201">
        <f t="shared" si="223"/>
        <v>0</v>
      </c>
      <c r="U788" s="35"/>
      <c r="V788" s="35"/>
      <c r="W788" s="35"/>
      <c r="X788" s="35"/>
      <c r="Y788" s="35"/>
      <c r="Z788" s="35"/>
      <c r="AA788" s="35"/>
      <c r="AB788" s="35"/>
      <c r="AC788" s="35"/>
      <c r="AD788" s="35"/>
      <c r="AE788" s="35"/>
      <c r="AR788" s="202" t="s">
        <v>230</v>
      </c>
      <c r="AT788" s="202" t="s">
        <v>214</v>
      </c>
      <c r="AU788" s="202" t="s">
        <v>84</v>
      </c>
      <c r="AY788" s="17" t="s">
        <v>142</v>
      </c>
      <c r="BE788" s="203">
        <f t="shared" si="224"/>
        <v>0</v>
      </c>
      <c r="BF788" s="203">
        <f t="shared" si="225"/>
        <v>0</v>
      </c>
      <c r="BG788" s="203">
        <f t="shared" si="226"/>
        <v>0</v>
      </c>
      <c r="BH788" s="203">
        <f t="shared" si="227"/>
        <v>0</v>
      </c>
      <c r="BI788" s="203">
        <f t="shared" si="228"/>
        <v>0</v>
      </c>
      <c r="BJ788" s="17" t="s">
        <v>84</v>
      </c>
      <c r="BK788" s="203">
        <f t="shared" si="229"/>
        <v>0</v>
      </c>
      <c r="BL788" s="17" t="s">
        <v>230</v>
      </c>
      <c r="BM788" s="202" t="s">
        <v>2786</v>
      </c>
    </row>
    <row r="789" spans="1:65" s="2" customFormat="1" ht="24" customHeight="1">
      <c r="A789" s="35"/>
      <c r="B789" s="36"/>
      <c r="C789" s="208" t="s">
        <v>2787</v>
      </c>
      <c r="D789" s="208" t="s">
        <v>214</v>
      </c>
      <c r="E789" s="209" t="s">
        <v>2788</v>
      </c>
      <c r="F789" s="210" t="s">
        <v>2789</v>
      </c>
      <c r="G789" s="211" t="s">
        <v>146</v>
      </c>
      <c r="H789" s="212">
        <v>2</v>
      </c>
      <c r="I789" s="213"/>
      <c r="J789" s="214">
        <f t="shared" si="220"/>
        <v>0</v>
      </c>
      <c r="K789" s="210" t="s">
        <v>147</v>
      </c>
      <c r="L789" s="215"/>
      <c r="M789" s="216" t="s">
        <v>32</v>
      </c>
      <c r="N789" s="217" t="s">
        <v>48</v>
      </c>
      <c r="O789" s="65"/>
      <c r="P789" s="200">
        <f t="shared" si="221"/>
        <v>0</v>
      </c>
      <c r="Q789" s="200">
        <v>0</v>
      </c>
      <c r="R789" s="200">
        <f t="shared" si="222"/>
        <v>0</v>
      </c>
      <c r="S789" s="200">
        <v>0</v>
      </c>
      <c r="T789" s="201">
        <f t="shared" si="223"/>
        <v>0</v>
      </c>
      <c r="U789" s="35"/>
      <c r="V789" s="35"/>
      <c r="W789" s="35"/>
      <c r="X789" s="35"/>
      <c r="Y789" s="35"/>
      <c r="Z789" s="35"/>
      <c r="AA789" s="35"/>
      <c r="AB789" s="35"/>
      <c r="AC789" s="35"/>
      <c r="AD789" s="35"/>
      <c r="AE789" s="35"/>
      <c r="AR789" s="202" t="s">
        <v>230</v>
      </c>
      <c r="AT789" s="202" t="s">
        <v>214</v>
      </c>
      <c r="AU789" s="202" t="s">
        <v>84</v>
      </c>
      <c r="AY789" s="17" t="s">
        <v>142</v>
      </c>
      <c r="BE789" s="203">
        <f t="shared" si="224"/>
        <v>0</v>
      </c>
      <c r="BF789" s="203">
        <f t="shared" si="225"/>
        <v>0</v>
      </c>
      <c r="BG789" s="203">
        <f t="shared" si="226"/>
        <v>0</v>
      </c>
      <c r="BH789" s="203">
        <f t="shared" si="227"/>
        <v>0</v>
      </c>
      <c r="BI789" s="203">
        <f t="shared" si="228"/>
        <v>0</v>
      </c>
      <c r="BJ789" s="17" t="s">
        <v>84</v>
      </c>
      <c r="BK789" s="203">
        <f t="shared" si="229"/>
        <v>0</v>
      </c>
      <c r="BL789" s="17" t="s">
        <v>230</v>
      </c>
      <c r="BM789" s="202" t="s">
        <v>2790</v>
      </c>
    </row>
    <row r="790" spans="1:65" s="2" customFormat="1" ht="24" customHeight="1">
      <c r="A790" s="35"/>
      <c r="B790" s="36"/>
      <c r="C790" s="208" t="s">
        <v>2791</v>
      </c>
      <c r="D790" s="208" t="s">
        <v>214</v>
      </c>
      <c r="E790" s="209" t="s">
        <v>2792</v>
      </c>
      <c r="F790" s="210" t="s">
        <v>2793</v>
      </c>
      <c r="G790" s="211" t="s">
        <v>146</v>
      </c>
      <c r="H790" s="212">
        <v>3</v>
      </c>
      <c r="I790" s="213"/>
      <c r="J790" s="214">
        <f t="shared" si="220"/>
        <v>0</v>
      </c>
      <c r="K790" s="210" t="s">
        <v>147</v>
      </c>
      <c r="L790" s="215"/>
      <c r="M790" s="216" t="s">
        <v>32</v>
      </c>
      <c r="N790" s="217" t="s">
        <v>48</v>
      </c>
      <c r="O790" s="65"/>
      <c r="P790" s="200">
        <f t="shared" si="221"/>
        <v>0</v>
      </c>
      <c r="Q790" s="200">
        <v>0</v>
      </c>
      <c r="R790" s="200">
        <f t="shared" si="222"/>
        <v>0</v>
      </c>
      <c r="S790" s="200">
        <v>0</v>
      </c>
      <c r="T790" s="201">
        <f t="shared" si="223"/>
        <v>0</v>
      </c>
      <c r="U790" s="35"/>
      <c r="V790" s="35"/>
      <c r="W790" s="35"/>
      <c r="X790" s="35"/>
      <c r="Y790" s="35"/>
      <c r="Z790" s="35"/>
      <c r="AA790" s="35"/>
      <c r="AB790" s="35"/>
      <c r="AC790" s="35"/>
      <c r="AD790" s="35"/>
      <c r="AE790" s="35"/>
      <c r="AR790" s="202" t="s">
        <v>230</v>
      </c>
      <c r="AT790" s="202" t="s">
        <v>214</v>
      </c>
      <c r="AU790" s="202" t="s">
        <v>84</v>
      </c>
      <c r="AY790" s="17" t="s">
        <v>142</v>
      </c>
      <c r="BE790" s="203">
        <f t="shared" si="224"/>
        <v>0</v>
      </c>
      <c r="BF790" s="203">
        <f t="shared" si="225"/>
        <v>0</v>
      </c>
      <c r="BG790" s="203">
        <f t="shared" si="226"/>
        <v>0</v>
      </c>
      <c r="BH790" s="203">
        <f t="shared" si="227"/>
        <v>0</v>
      </c>
      <c r="BI790" s="203">
        <f t="shared" si="228"/>
        <v>0</v>
      </c>
      <c r="BJ790" s="17" t="s">
        <v>84</v>
      </c>
      <c r="BK790" s="203">
        <f t="shared" si="229"/>
        <v>0</v>
      </c>
      <c r="BL790" s="17" t="s">
        <v>230</v>
      </c>
      <c r="BM790" s="202" t="s">
        <v>2794</v>
      </c>
    </row>
    <row r="791" spans="1:65" s="2" customFormat="1" ht="24" customHeight="1">
      <c r="A791" s="35"/>
      <c r="B791" s="36"/>
      <c r="C791" s="208" t="s">
        <v>2795</v>
      </c>
      <c r="D791" s="208" t="s">
        <v>214</v>
      </c>
      <c r="E791" s="209" t="s">
        <v>2796</v>
      </c>
      <c r="F791" s="210" t="s">
        <v>2797</v>
      </c>
      <c r="G791" s="211" t="s">
        <v>275</v>
      </c>
      <c r="H791" s="212">
        <v>60</v>
      </c>
      <c r="I791" s="213"/>
      <c r="J791" s="214">
        <f t="shared" si="220"/>
        <v>0</v>
      </c>
      <c r="K791" s="210" t="s">
        <v>147</v>
      </c>
      <c r="L791" s="215"/>
      <c r="M791" s="216" t="s">
        <v>32</v>
      </c>
      <c r="N791" s="217" t="s">
        <v>48</v>
      </c>
      <c r="O791" s="65"/>
      <c r="P791" s="200">
        <f t="shared" si="221"/>
        <v>0</v>
      </c>
      <c r="Q791" s="200">
        <v>0</v>
      </c>
      <c r="R791" s="200">
        <f t="shared" si="222"/>
        <v>0</v>
      </c>
      <c r="S791" s="200">
        <v>0</v>
      </c>
      <c r="T791" s="201">
        <f t="shared" si="223"/>
        <v>0</v>
      </c>
      <c r="U791" s="35"/>
      <c r="V791" s="35"/>
      <c r="W791" s="35"/>
      <c r="X791" s="35"/>
      <c r="Y791" s="35"/>
      <c r="Z791" s="35"/>
      <c r="AA791" s="35"/>
      <c r="AB791" s="35"/>
      <c r="AC791" s="35"/>
      <c r="AD791" s="35"/>
      <c r="AE791" s="35"/>
      <c r="AR791" s="202" t="s">
        <v>217</v>
      </c>
      <c r="AT791" s="202" t="s">
        <v>214</v>
      </c>
      <c r="AU791" s="202" t="s">
        <v>84</v>
      </c>
      <c r="AY791" s="17" t="s">
        <v>142</v>
      </c>
      <c r="BE791" s="203">
        <f t="shared" si="224"/>
        <v>0</v>
      </c>
      <c r="BF791" s="203">
        <f t="shared" si="225"/>
        <v>0</v>
      </c>
      <c r="BG791" s="203">
        <f t="shared" si="226"/>
        <v>0</v>
      </c>
      <c r="BH791" s="203">
        <f t="shared" si="227"/>
        <v>0</v>
      </c>
      <c r="BI791" s="203">
        <f t="shared" si="228"/>
        <v>0</v>
      </c>
      <c r="BJ791" s="17" t="s">
        <v>84</v>
      </c>
      <c r="BK791" s="203">
        <f t="shared" si="229"/>
        <v>0</v>
      </c>
      <c r="BL791" s="17" t="s">
        <v>218</v>
      </c>
      <c r="BM791" s="202" t="s">
        <v>2798</v>
      </c>
    </row>
    <row r="792" spans="1:65" s="2" customFormat="1" ht="24" customHeight="1">
      <c r="A792" s="35"/>
      <c r="B792" s="36"/>
      <c r="C792" s="208" t="s">
        <v>2799</v>
      </c>
      <c r="D792" s="208" t="s">
        <v>214</v>
      </c>
      <c r="E792" s="209" t="s">
        <v>2800</v>
      </c>
      <c r="F792" s="210" t="s">
        <v>2801</v>
      </c>
      <c r="G792" s="211" t="s">
        <v>146</v>
      </c>
      <c r="H792" s="212">
        <v>20</v>
      </c>
      <c r="I792" s="213"/>
      <c r="J792" s="214">
        <f t="shared" ref="J792:J823" si="230">ROUND(I792*H792,2)</f>
        <v>0</v>
      </c>
      <c r="K792" s="210" t="s">
        <v>147</v>
      </c>
      <c r="L792" s="215"/>
      <c r="M792" s="216" t="s">
        <v>32</v>
      </c>
      <c r="N792" s="217" t="s">
        <v>48</v>
      </c>
      <c r="O792" s="65"/>
      <c r="P792" s="200">
        <f t="shared" ref="P792:P823" si="231">O792*H792</f>
        <v>0</v>
      </c>
      <c r="Q792" s="200">
        <v>0</v>
      </c>
      <c r="R792" s="200">
        <f t="shared" ref="R792:R823" si="232">Q792*H792</f>
        <v>0</v>
      </c>
      <c r="S792" s="200">
        <v>0</v>
      </c>
      <c r="T792" s="201">
        <f t="shared" ref="T792:T823" si="233">S792*H792</f>
        <v>0</v>
      </c>
      <c r="U792" s="35"/>
      <c r="V792" s="35"/>
      <c r="W792" s="35"/>
      <c r="X792" s="35"/>
      <c r="Y792" s="35"/>
      <c r="Z792" s="35"/>
      <c r="AA792" s="35"/>
      <c r="AB792" s="35"/>
      <c r="AC792" s="35"/>
      <c r="AD792" s="35"/>
      <c r="AE792" s="35"/>
      <c r="AR792" s="202" t="s">
        <v>217</v>
      </c>
      <c r="AT792" s="202" t="s">
        <v>214</v>
      </c>
      <c r="AU792" s="202" t="s">
        <v>84</v>
      </c>
      <c r="AY792" s="17" t="s">
        <v>142</v>
      </c>
      <c r="BE792" s="203">
        <f t="shared" ref="BE792:BE798" si="234">IF(N792="základní",J792,0)</f>
        <v>0</v>
      </c>
      <c r="BF792" s="203">
        <f t="shared" ref="BF792:BF798" si="235">IF(N792="snížená",J792,0)</f>
        <v>0</v>
      </c>
      <c r="BG792" s="203">
        <f t="shared" ref="BG792:BG798" si="236">IF(N792="zákl. přenesená",J792,0)</f>
        <v>0</v>
      </c>
      <c r="BH792" s="203">
        <f t="shared" ref="BH792:BH798" si="237">IF(N792="sníž. přenesená",J792,0)</f>
        <v>0</v>
      </c>
      <c r="BI792" s="203">
        <f t="shared" ref="BI792:BI798" si="238">IF(N792="nulová",J792,0)</f>
        <v>0</v>
      </c>
      <c r="BJ792" s="17" t="s">
        <v>84</v>
      </c>
      <c r="BK792" s="203">
        <f t="shared" ref="BK792:BK798" si="239">ROUND(I792*H792,2)</f>
        <v>0</v>
      </c>
      <c r="BL792" s="17" t="s">
        <v>218</v>
      </c>
      <c r="BM792" s="202" t="s">
        <v>2802</v>
      </c>
    </row>
    <row r="793" spans="1:65" s="2" customFormat="1" ht="24" customHeight="1">
      <c r="A793" s="35"/>
      <c r="B793" s="36"/>
      <c r="C793" s="208" t="s">
        <v>2803</v>
      </c>
      <c r="D793" s="208" t="s">
        <v>214</v>
      </c>
      <c r="E793" s="209" t="s">
        <v>2804</v>
      </c>
      <c r="F793" s="210" t="s">
        <v>2805</v>
      </c>
      <c r="G793" s="211" t="s">
        <v>146</v>
      </c>
      <c r="H793" s="212">
        <v>1</v>
      </c>
      <c r="I793" s="213"/>
      <c r="J793" s="214">
        <f t="shared" si="230"/>
        <v>0</v>
      </c>
      <c r="K793" s="210" t="s">
        <v>147</v>
      </c>
      <c r="L793" s="215"/>
      <c r="M793" s="216" t="s">
        <v>32</v>
      </c>
      <c r="N793" s="217" t="s">
        <v>48</v>
      </c>
      <c r="O793" s="65"/>
      <c r="P793" s="200">
        <f t="shared" si="231"/>
        <v>0</v>
      </c>
      <c r="Q793" s="200">
        <v>0</v>
      </c>
      <c r="R793" s="200">
        <f t="shared" si="232"/>
        <v>0</v>
      </c>
      <c r="S793" s="200">
        <v>0</v>
      </c>
      <c r="T793" s="201">
        <f t="shared" si="233"/>
        <v>0</v>
      </c>
      <c r="U793" s="35"/>
      <c r="V793" s="35"/>
      <c r="W793" s="35"/>
      <c r="X793" s="35"/>
      <c r="Y793" s="35"/>
      <c r="Z793" s="35"/>
      <c r="AA793" s="35"/>
      <c r="AB793" s="35"/>
      <c r="AC793" s="35"/>
      <c r="AD793" s="35"/>
      <c r="AE793" s="35"/>
      <c r="AR793" s="202" t="s">
        <v>217</v>
      </c>
      <c r="AT793" s="202" t="s">
        <v>214</v>
      </c>
      <c r="AU793" s="202" t="s">
        <v>84</v>
      </c>
      <c r="AY793" s="17" t="s">
        <v>142</v>
      </c>
      <c r="BE793" s="203">
        <f t="shared" si="234"/>
        <v>0</v>
      </c>
      <c r="BF793" s="203">
        <f t="shared" si="235"/>
        <v>0</v>
      </c>
      <c r="BG793" s="203">
        <f t="shared" si="236"/>
        <v>0</v>
      </c>
      <c r="BH793" s="203">
        <f t="shared" si="237"/>
        <v>0</v>
      </c>
      <c r="BI793" s="203">
        <f t="shared" si="238"/>
        <v>0</v>
      </c>
      <c r="BJ793" s="17" t="s">
        <v>84</v>
      </c>
      <c r="BK793" s="203">
        <f t="shared" si="239"/>
        <v>0</v>
      </c>
      <c r="BL793" s="17" t="s">
        <v>218</v>
      </c>
      <c r="BM793" s="202" t="s">
        <v>2806</v>
      </c>
    </row>
    <row r="794" spans="1:65" s="2" customFormat="1" ht="24" customHeight="1">
      <c r="A794" s="35"/>
      <c r="B794" s="36"/>
      <c r="C794" s="208" t="s">
        <v>2807</v>
      </c>
      <c r="D794" s="208" t="s">
        <v>214</v>
      </c>
      <c r="E794" s="209" t="s">
        <v>2808</v>
      </c>
      <c r="F794" s="210" t="s">
        <v>1162</v>
      </c>
      <c r="G794" s="211" t="s">
        <v>275</v>
      </c>
      <c r="H794" s="212">
        <v>400</v>
      </c>
      <c r="I794" s="213"/>
      <c r="J794" s="214">
        <f t="shared" si="230"/>
        <v>0</v>
      </c>
      <c r="K794" s="210" t="s">
        <v>147</v>
      </c>
      <c r="L794" s="215"/>
      <c r="M794" s="216" t="s">
        <v>32</v>
      </c>
      <c r="N794" s="217" t="s">
        <v>48</v>
      </c>
      <c r="O794" s="65"/>
      <c r="P794" s="200">
        <f t="shared" si="231"/>
        <v>0</v>
      </c>
      <c r="Q794" s="200">
        <v>0</v>
      </c>
      <c r="R794" s="200">
        <f t="shared" si="232"/>
        <v>0</v>
      </c>
      <c r="S794" s="200">
        <v>0</v>
      </c>
      <c r="T794" s="201">
        <f t="shared" si="233"/>
        <v>0</v>
      </c>
      <c r="U794" s="35"/>
      <c r="V794" s="35"/>
      <c r="W794" s="35"/>
      <c r="X794" s="35"/>
      <c r="Y794" s="35"/>
      <c r="Z794" s="35"/>
      <c r="AA794" s="35"/>
      <c r="AB794" s="35"/>
      <c r="AC794" s="35"/>
      <c r="AD794" s="35"/>
      <c r="AE794" s="35"/>
      <c r="AR794" s="202" t="s">
        <v>217</v>
      </c>
      <c r="AT794" s="202" t="s">
        <v>214</v>
      </c>
      <c r="AU794" s="202" t="s">
        <v>84</v>
      </c>
      <c r="AY794" s="17" t="s">
        <v>142</v>
      </c>
      <c r="BE794" s="203">
        <f t="shared" si="234"/>
        <v>0</v>
      </c>
      <c r="BF794" s="203">
        <f t="shared" si="235"/>
        <v>0</v>
      </c>
      <c r="BG794" s="203">
        <f t="shared" si="236"/>
        <v>0</v>
      </c>
      <c r="BH794" s="203">
        <f t="shared" si="237"/>
        <v>0</v>
      </c>
      <c r="BI794" s="203">
        <f t="shared" si="238"/>
        <v>0</v>
      </c>
      <c r="BJ794" s="17" t="s">
        <v>84</v>
      </c>
      <c r="BK794" s="203">
        <f t="shared" si="239"/>
        <v>0</v>
      </c>
      <c r="BL794" s="17" t="s">
        <v>218</v>
      </c>
      <c r="BM794" s="202" t="s">
        <v>2809</v>
      </c>
    </row>
    <row r="795" spans="1:65" s="2" customFormat="1" ht="24" customHeight="1">
      <c r="A795" s="35"/>
      <c r="B795" s="36"/>
      <c r="C795" s="208" t="s">
        <v>2810</v>
      </c>
      <c r="D795" s="208" t="s">
        <v>214</v>
      </c>
      <c r="E795" s="209" t="s">
        <v>2811</v>
      </c>
      <c r="F795" s="210" t="s">
        <v>2812</v>
      </c>
      <c r="G795" s="211" t="s">
        <v>146</v>
      </c>
      <c r="H795" s="212">
        <v>4</v>
      </c>
      <c r="I795" s="213"/>
      <c r="J795" s="214">
        <f t="shared" si="230"/>
        <v>0</v>
      </c>
      <c r="K795" s="210" t="s">
        <v>147</v>
      </c>
      <c r="L795" s="215"/>
      <c r="M795" s="216" t="s">
        <v>32</v>
      </c>
      <c r="N795" s="217" t="s">
        <v>48</v>
      </c>
      <c r="O795" s="65"/>
      <c r="P795" s="200">
        <f t="shared" si="231"/>
        <v>0</v>
      </c>
      <c r="Q795" s="200">
        <v>0</v>
      </c>
      <c r="R795" s="200">
        <f t="shared" si="232"/>
        <v>0</v>
      </c>
      <c r="S795" s="200">
        <v>0</v>
      </c>
      <c r="T795" s="201">
        <f t="shared" si="233"/>
        <v>0</v>
      </c>
      <c r="U795" s="35"/>
      <c r="V795" s="35"/>
      <c r="W795" s="35"/>
      <c r="X795" s="35"/>
      <c r="Y795" s="35"/>
      <c r="Z795" s="35"/>
      <c r="AA795" s="35"/>
      <c r="AB795" s="35"/>
      <c r="AC795" s="35"/>
      <c r="AD795" s="35"/>
      <c r="AE795" s="35"/>
      <c r="AR795" s="202" t="s">
        <v>217</v>
      </c>
      <c r="AT795" s="202" t="s">
        <v>214</v>
      </c>
      <c r="AU795" s="202" t="s">
        <v>84</v>
      </c>
      <c r="AY795" s="17" t="s">
        <v>142</v>
      </c>
      <c r="BE795" s="203">
        <f t="shared" si="234"/>
        <v>0</v>
      </c>
      <c r="BF795" s="203">
        <f t="shared" si="235"/>
        <v>0</v>
      </c>
      <c r="BG795" s="203">
        <f t="shared" si="236"/>
        <v>0</v>
      </c>
      <c r="BH795" s="203">
        <f t="shared" si="237"/>
        <v>0</v>
      </c>
      <c r="BI795" s="203">
        <f t="shared" si="238"/>
        <v>0</v>
      </c>
      <c r="BJ795" s="17" t="s">
        <v>84</v>
      </c>
      <c r="BK795" s="203">
        <f t="shared" si="239"/>
        <v>0</v>
      </c>
      <c r="BL795" s="17" t="s">
        <v>218</v>
      </c>
      <c r="BM795" s="202" t="s">
        <v>2813</v>
      </c>
    </row>
    <row r="796" spans="1:65" s="2" customFormat="1" ht="24" customHeight="1">
      <c r="A796" s="35"/>
      <c r="B796" s="36"/>
      <c r="C796" s="208" t="s">
        <v>2814</v>
      </c>
      <c r="D796" s="208" t="s">
        <v>214</v>
      </c>
      <c r="E796" s="209" t="s">
        <v>2815</v>
      </c>
      <c r="F796" s="210" t="s">
        <v>2816</v>
      </c>
      <c r="G796" s="211" t="s">
        <v>146</v>
      </c>
      <c r="H796" s="212">
        <v>16</v>
      </c>
      <c r="I796" s="213"/>
      <c r="J796" s="214">
        <f t="shared" si="230"/>
        <v>0</v>
      </c>
      <c r="K796" s="210" t="s">
        <v>147</v>
      </c>
      <c r="L796" s="215"/>
      <c r="M796" s="216" t="s">
        <v>32</v>
      </c>
      <c r="N796" s="217" t="s">
        <v>48</v>
      </c>
      <c r="O796" s="65"/>
      <c r="P796" s="200">
        <f t="shared" si="231"/>
        <v>0</v>
      </c>
      <c r="Q796" s="200">
        <v>0</v>
      </c>
      <c r="R796" s="200">
        <f t="shared" si="232"/>
        <v>0</v>
      </c>
      <c r="S796" s="200">
        <v>0</v>
      </c>
      <c r="T796" s="201">
        <f t="shared" si="233"/>
        <v>0</v>
      </c>
      <c r="U796" s="35"/>
      <c r="V796" s="35"/>
      <c r="W796" s="35"/>
      <c r="X796" s="35"/>
      <c r="Y796" s="35"/>
      <c r="Z796" s="35"/>
      <c r="AA796" s="35"/>
      <c r="AB796" s="35"/>
      <c r="AC796" s="35"/>
      <c r="AD796" s="35"/>
      <c r="AE796" s="35"/>
      <c r="AR796" s="202" t="s">
        <v>217</v>
      </c>
      <c r="AT796" s="202" t="s">
        <v>214</v>
      </c>
      <c r="AU796" s="202" t="s">
        <v>84</v>
      </c>
      <c r="AY796" s="17" t="s">
        <v>142</v>
      </c>
      <c r="BE796" s="203">
        <f t="shared" si="234"/>
        <v>0</v>
      </c>
      <c r="BF796" s="203">
        <f t="shared" si="235"/>
        <v>0</v>
      </c>
      <c r="BG796" s="203">
        <f t="shared" si="236"/>
        <v>0</v>
      </c>
      <c r="BH796" s="203">
        <f t="shared" si="237"/>
        <v>0</v>
      </c>
      <c r="BI796" s="203">
        <f t="shared" si="238"/>
        <v>0</v>
      </c>
      <c r="BJ796" s="17" t="s">
        <v>84</v>
      </c>
      <c r="BK796" s="203">
        <f t="shared" si="239"/>
        <v>0</v>
      </c>
      <c r="BL796" s="17" t="s">
        <v>218</v>
      </c>
      <c r="BM796" s="202" t="s">
        <v>2817</v>
      </c>
    </row>
    <row r="797" spans="1:65" s="2" customFormat="1" ht="24" customHeight="1">
      <c r="A797" s="35"/>
      <c r="B797" s="36"/>
      <c r="C797" s="191" t="s">
        <v>2818</v>
      </c>
      <c r="D797" s="191" t="s">
        <v>143</v>
      </c>
      <c r="E797" s="192" t="s">
        <v>2819</v>
      </c>
      <c r="F797" s="193" t="s">
        <v>2820</v>
      </c>
      <c r="G797" s="194" t="s">
        <v>146</v>
      </c>
      <c r="H797" s="195">
        <v>16</v>
      </c>
      <c r="I797" s="196"/>
      <c r="J797" s="197">
        <f t="shared" si="230"/>
        <v>0</v>
      </c>
      <c r="K797" s="193" t="s">
        <v>147</v>
      </c>
      <c r="L797" s="40"/>
      <c r="M797" s="198" t="s">
        <v>32</v>
      </c>
      <c r="N797" s="199" t="s">
        <v>48</v>
      </c>
      <c r="O797" s="65"/>
      <c r="P797" s="200">
        <f t="shared" si="231"/>
        <v>0</v>
      </c>
      <c r="Q797" s="200">
        <v>0</v>
      </c>
      <c r="R797" s="200">
        <f t="shared" si="232"/>
        <v>0</v>
      </c>
      <c r="S797" s="200">
        <v>0</v>
      </c>
      <c r="T797" s="201">
        <f t="shared" si="233"/>
        <v>0</v>
      </c>
      <c r="U797" s="35"/>
      <c r="V797" s="35"/>
      <c r="W797" s="35"/>
      <c r="X797" s="35"/>
      <c r="Y797" s="35"/>
      <c r="Z797" s="35"/>
      <c r="AA797" s="35"/>
      <c r="AB797" s="35"/>
      <c r="AC797" s="35"/>
      <c r="AD797" s="35"/>
      <c r="AE797" s="35"/>
      <c r="AR797" s="202" t="s">
        <v>634</v>
      </c>
      <c r="AT797" s="202" t="s">
        <v>143</v>
      </c>
      <c r="AU797" s="202" t="s">
        <v>84</v>
      </c>
      <c r="AY797" s="17" t="s">
        <v>142</v>
      </c>
      <c r="BE797" s="203">
        <f t="shared" si="234"/>
        <v>0</v>
      </c>
      <c r="BF797" s="203">
        <f t="shared" si="235"/>
        <v>0</v>
      </c>
      <c r="BG797" s="203">
        <f t="shared" si="236"/>
        <v>0</v>
      </c>
      <c r="BH797" s="203">
        <f t="shared" si="237"/>
        <v>0</v>
      </c>
      <c r="BI797" s="203">
        <f t="shared" si="238"/>
        <v>0</v>
      </c>
      <c r="BJ797" s="17" t="s">
        <v>84</v>
      </c>
      <c r="BK797" s="203">
        <f t="shared" si="239"/>
        <v>0</v>
      </c>
      <c r="BL797" s="17" t="s">
        <v>634</v>
      </c>
      <c r="BM797" s="202" t="s">
        <v>2821</v>
      </c>
    </row>
    <row r="798" spans="1:65" s="2" customFormat="1" ht="24" customHeight="1">
      <c r="A798" s="35"/>
      <c r="B798" s="36"/>
      <c r="C798" s="191" t="s">
        <v>2822</v>
      </c>
      <c r="D798" s="191" t="s">
        <v>143</v>
      </c>
      <c r="E798" s="192" t="s">
        <v>2823</v>
      </c>
      <c r="F798" s="193" t="s">
        <v>2824</v>
      </c>
      <c r="G798" s="194" t="s">
        <v>146</v>
      </c>
      <c r="H798" s="195">
        <v>6</v>
      </c>
      <c r="I798" s="196"/>
      <c r="J798" s="197">
        <f t="shared" si="230"/>
        <v>0</v>
      </c>
      <c r="K798" s="193" t="s">
        <v>147</v>
      </c>
      <c r="L798" s="40"/>
      <c r="M798" s="198" t="s">
        <v>32</v>
      </c>
      <c r="N798" s="199" t="s">
        <v>48</v>
      </c>
      <c r="O798" s="65"/>
      <c r="P798" s="200">
        <f t="shared" si="231"/>
        <v>0</v>
      </c>
      <c r="Q798" s="200">
        <v>0</v>
      </c>
      <c r="R798" s="200">
        <f t="shared" si="232"/>
        <v>0</v>
      </c>
      <c r="S798" s="200">
        <v>0</v>
      </c>
      <c r="T798" s="201">
        <f t="shared" si="233"/>
        <v>0</v>
      </c>
      <c r="U798" s="35"/>
      <c r="V798" s="35"/>
      <c r="W798" s="35"/>
      <c r="X798" s="35"/>
      <c r="Y798" s="35"/>
      <c r="Z798" s="35"/>
      <c r="AA798" s="35"/>
      <c r="AB798" s="35"/>
      <c r="AC798" s="35"/>
      <c r="AD798" s="35"/>
      <c r="AE798" s="35"/>
      <c r="AR798" s="202" t="s">
        <v>634</v>
      </c>
      <c r="AT798" s="202" t="s">
        <v>143</v>
      </c>
      <c r="AU798" s="202" t="s">
        <v>84</v>
      </c>
      <c r="AY798" s="17" t="s">
        <v>142</v>
      </c>
      <c r="BE798" s="203">
        <f t="shared" si="234"/>
        <v>0</v>
      </c>
      <c r="BF798" s="203">
        <f t="shared" si="235"/>
        <v>0</v>
      </c>
      <c r="BG798" s="203">
        <f t="shared" si="236"/>
        <v>0</v>
      </c>
      <c r="BH798" s="203">
        <f t="shared" si="237"/>
        <v>0</v>
      </c>
      <c r="BI798" s="203">
        <f t="shared" si="238"/>
        <v>0</v>
      </c>
      <c r="BJ798" s="17" t="s">
        <v>84</v>
      </c>
      <c r="BK798" s="203">
        <f t="shared" si="239"/>
        <v>0</v>
      </c>
      <c r="BL798" s="17" t="s">
        <v>634</v>
      </c>
      <c r="BM798" s="202" t="s">
        <v>2825</v>
      </c>
    </row>
    <row r="799" spans="1:65" s="2" customFormat="1" ht="19.5">
      <c r="A799" s="35"/>
      <c r="B799" s="36"/>
      <c r="C799" s="37"/>
      <c r="D799" s="204" t="s">
        <v>420</v>
      </c>
      <c r="E799" s="37"/>
      <c r="F799" s="205" t="s">
        <v>2826</v>
      </c>
      <c r="G799" s="37"/>
      <c r="H799" s="37"/>
      <c r="I799" s="116"/>
      <c r="J799" s="37"/>
      <c r="K799" s="37"/>
      <c r="L799" s="40"/>
      <c r="M799" s="206"/>
      <c r="N799" s="207"/>
      <c r="O799" s="65"/>
      <c r="P799" s="65"/>
      <c r="Q799" s="65"/>
      <c r="R799" s="65"/>
      <c r="S799" s="65"/>
      <c r="T799" s="66"/>
      <c r="U799" s="35"/>
      <c r="V799" s="35"/>
      <c r="W799" s="35"/>
      <c r="X799" s="35"/>
      <c r="Y799" s="35"/>
      <c r="Z799" s="35"/>
      <c r="AA799" s="35"/>
      <c r="AB799" s="35"/>
      <c r="AC799" s="35"/>
      <c r="AD799" s="35"/>
      <c r="AE799" s="35"/>
      <c r="AT799" s="17" t="s">
        <v>420</v>
      </c>
      <c r="AU799" s="17" t="s">
        <v>84</v>
      </c>
    </row>
    <row r="800" spans="1:65" s="2" customFormat="1" ht="24" customHeight="1">
      <c r="A800" s="35"/>
      <c r="B800" s="36"/>
      <c r="C800" s="191" t="s">
        <v>2827</v>
      </c>
      <c r="D800" s="191" t="s">
        <v>143</v>
      </c>
      <c r="E800" s="192" t="s">
        <v>2828</v>
      </c>
      <c r="F800" s="193" t="s">
        <v>2829</v>
      </c>
      <c r="G800" s="194" t="s">
        <v>146</v>
      </c>
      <c r="H800" s="195">
        <v>22</v>
      </c>
      <c r="I800" s="196"/>
      <c r="J800" s="197">
        <f t="shared" ref="J800:J808" si="240">ROUND(I800*H800,2)</f>
        <v>0</v>
      </c>
      <c r="K800" s="193" t="s">
        <v>147</v>
      </c>
      <c r="L800" s="40"/>
      <c r="M800" s="198" t="s">
        <v>32</v>
      </c>
      <c r="N800" s="199" t="s">
        <v>48</v>
      </c>
      <c r="O800" s="65"/>
      <c r="P800" s="200">
        <f t="shared" ref="P800:P808" si="241">O800*H800</f>
        <v>0</v>
      </c>
      <c r="Q800" s="200">
        <v>0</v>
      </c>
      <c r="R800" s="200">
        <f t="shared" ref="R800:R808" si="242">Q800*H800</f>
        <v>0</v>
      </c>
      <c r="S800" s="200">
        <v>0</v>
      </c>
      <c r="T800" s="201">
        <f t="shared" ref="T800:T808" si="243">S800*H800</f>
        <v>0</v>
      </c>
      <c r="U800" s="35"/>
      <c r="V800" s="35"/>
      <c r="W800" s="35"/>
      <c r="X800" s="35"/>
      <c r="Y800" s="35"/>
      <c r="Z800" s="35"/>
      <c r="AA800" s="35"/>
      <c r="AB800" s="35"/>
      <c r="AC800" s="35"/>
      <c r="AD800" s="35"/>
      <c r="AE800" s="35"/>
      <c r="AR800" s="202" t="s">
        <v>634</v>
      </c>
      <c r="AT800" s="202" t="s">
        <v>143</v>
      </c>
      <c r="AU800" s="202" t="s">
        <v>84</v>
      </c>
      <c r="AY800" s="17" t="s">
        <v>142</v>
      </c>
      <c r="BE800" s="203">
        <f t="shared" ref="BE800:BE808" si="244">IF(N800="základní",J800,0)</f>
        <v>0</v>
      </c>
      <c r="BF800" s="203">
        <f t="shared" ref="BF800:BF808" si="245">IF(N800="snížená",J800,0)</f>
        <v>0</v>
      </c>
      <c r="BG800" s="203">
        <f t="shared" ref="BG800:BG808" si="246">IF(N800="zákl. přenesená",J800,0)</f>
        <v>0</v>
      </c>
      <c r="BH800" s="203">
        <f t="shared" ref="BH800:BH808" si="247">IF(N800="sníž. přenesená",J800,0)</f>
        <v>0</v>
      </c>
      <c r="BI800" s="203">
        <f t="shared" ref="BI800:BI808" si="248">IF(N800="nulová",J800,0)</f>
        <v>0</v>
      </c>
      <c r="BJ800" s="17" t="s">
        <v>84</v>
      </c>
      <c r="BK800" s="203">
        <f t="shared" ref="BK800:BK808" si="249">ROUND(I800*H800,2)</f>
        <v>0</v>
      </c>
      <c r="BL800" s="17" t="s">
        <v>634</v>
      </c>
      <c r="BM800" s="202" t="s">
        <v>2830</v>
      </c>
    </row>
    <row r="801" spans="1:65" s="2" customFormat="1" ht="24" customHeight="1">
      <c r="A801" s="35"/>
      <c r="B801" s="36"/>
      <c r="C801" s="191" t="s">
        <v>2831</v>
      </c>
      <c r="D801" s="191" t="s">
        <v>143</v>
      </c>
      <c r="E801" s="192" t="s">
        <v>2832</v>
      </c>
      <c r="F801" s="193" t="s">
        <v>2833</v>
      </c>
      <c r="G801" s="194" t="s">
        <v>146</v>
      </c>
      <c r="H801" s="195">
        <v>1</v>
      </c>
      <c r="I801" s="196"/>
      <c r="J801" s="197">
        <f t="shared" si="240"/>
        <v>0</v>
      </c>
      <c r="K801" s="193" t="s">
        <v>147</v>
      </c>
      <c r="L801" s="40"/>
      <c r="M801" s="198" t="s">
        <v>32</v>
      </c>
      <c r="N801" s="199" t="s">
        <v>48</v>
      </c>
      <c r="O801" s="65"/>
      <c r="P801" s="200">
        <f t="shared" si="241"/>
        <v>0</v>
      </c>
      <c r="Q801" s="200">
        <v>0</v>
      </c>
      <c r="R801" s="200">
        <f t="shared" si="242"/>
        <v>0</v>
      </c>
      <c r="S801" s="200">
        <v>0</v>
      </c>
      <c r="T801" s="201">
        <f t="shared" si="243"/>
        <v>0</v>
      </c>
      <c r="U801" s="35"/>
      <c r="V801" s="35"/>
      <c r="W801" s="35"/>
      <c r="X801" s="35"/>
      <c r="Y801" s="35"/>
      <c r="Z801" s="35"/>
      <c r="AA801" s="35"/>
      <c r="AB801" s="35"/>
      <c r="AC801" s="35"/>
      <c r="AD801" s="35"/>
      <c r="AE801" s="35"/>
      <c r="AR801" s="202" t="s">
        <v>634</v>
      </c>
      <c r="AT801" s="202" t="s">
        <v>143</v>
      </c>
      <c r="AU801" s="202" t="s">
        <v>84</v>
      </c>
      <c r="AY801" s="17" t="s">
        <v>142</v>
      </c>
      <c r="BE801" s="203">
        <f t="shared" si="244"/>
        <v>0</v>
      </c>
      <c r="BF801" s="203">
        <f t="shared" si="245"/>
        <v>0</v>
      </c>
      <c r="BG801" s="203">
        <f t="shared" si="246"/>
        <v>0</v>
      </c>
      <c r="BH801" s="203">
        <f t="shared" si="247"/>
        <v>0</v>
      </c>
      <c r="BI801" s="203">
        <f t="shared" si="248"/>
        <v>0</v>
      </c>
      <c r="BJ801" s="17" t="s">
        <v>84</v>
      </c>
      <c r="BK801" s="203">
        <f t="shared" si="249"/>
        <v>0</v>
      </c>
      <c r="BL801" s="17" t="s">
        <v>634</v>
      </c>
      <c r="BM801" s="202" t="s">
        <v>2834</v>
      </c>
    </row>
    <row r="802" spans="1:65" s="2" customFormat="1" ht="60" customHeight="1">
      <c r="A802" s="35"/>
      <c r="B802" s="36"/>
      <c r="C802" s="191" t="s">
        <v>2835</v>
      </c>
      <c r="D802" s="191" t="s">
        <v>143</v>
      </c>
      <c r="E802" s="192" t="s">
        <v>2836</v>
      </c>
      <c r="F802" s="193" t="s">
        <v>2837</v>
      </c>
      <c r="G802" s="194" t="s">
        <v>146</v>
      </c>
      <c r="H802" s="195">
        <v>22</v>
      </c>
      <c r="I802" s="196"/>
      <c r="J802" s="197">
        <f t="shared" si="240"/>
        <v>0</v>
      </c>
      <c r="K802" s="193" t="s">
        <v>147</v>
      </c>
      <c r="L802" s="40"/>
      <c r="M802" s="198" t="s">
        <v>32</v>
      </c>
      <c r="N802" s="199" t="s">
        <v>48</v>
      </c>
      <c r="O802" s="65"/>
      <c r="P802" s="200">
        <f t="shared" si="241"/>
        <v>0</v>
      </c>
      <c r="Q802" s="200">
        <v>0</v>
      </c>
      <c r="R802" s="200">
        <f t="shared" si="242"/>
        <v>0</v>
      </c>
      <c r="S802" s="200">
        <v>0</v>
      </c>
      <c r="T802" s="201">
        <f t="shared" si="243"/>
        <v>0</v>
      </c>
      <c r="U802" s="35"/>
      <c r="V802" s="35"/>
      <c r="W802" s="35"/>
      <c r="X802" s="35"/>
      <c r="Y802" s="35"/>
      <c r="Z802" s="35"/>
      <c r="AA802" s="35"/>
      <c r="AB802" s="35"/>
      <c r="AC802" s="35"/>
      <c r="AD802" s="35"/>
      <c r="AE802" s="35"/>
      <c r="AR802" s="202" t="s">
        <v>634</v>
      </c>
      <c r="AT802" s="202" t="s">
        <v>143</v>
      </c>
      <c r="AU802" s="202" t="s">
        <v>84</v>
      </c>
      <c r="AY802" s="17" t="s">
        <v>142</v>
      </c>
      <c r="BE802" s="203">
        <f t="shared" si="244"/>
        <v>0</v>
      </c>
      <c r="BF802" s="203">
        <f t="shared" si="245"/>
        <v>0</v>
      </c>
      <c r="BG802" s="203">
        <f t="shared" si="246"/>
        <v>0</v>
      </c>
      <c r="BH802" s="203">
        <f t="shared" si="247"/>
        <v>0</v>
      </c>
      <c r="BI802" s="203">
        <f t="shared" si="248"/>
        <v>0</v>
      </c>
      <c r="BJ802" s="17" t="s">
        <v>84</v>
      </c>
      <c r="BK802" s="203">
        <f t="shared" si="249"/>
        <v>0</v>
      </c>
      <c r="BL802" s="17" t="s">
        <v>634</v>
      </c>
      <c r="BM802" s="202" t="s">
        <v>2838</v>
      </c>
    </row>
    <row r="803" spans="1:65" s="2" customFormat="1" ht="60" customHeight="1">
      <c r="A803" s="35"/>
      <c r="B803" s="36"/>
      <c r="C803" s="191" t="s">
        <v>2839</v>
      </c>
      <c r="D803" s="191" t="s">
        <v>143</v>
      </c>
      <c r="E803" s="192" t="s">
        <v>2840</v>
      </c>
      <c r="F803" s="193" t="s">
        <v>2841</v>
      </c>
      <c r="G803" s="194" t="s">
        <v>146</v>
      </c>
      <c r="H803" s="195">
        <v>1</v>
      </c>
      <c r="I803" s="196"/>
      <c r="J803" s="197">
        <f t="shared" si="240"/>
        <v>0</v>
      </c>
      <c r="K803" s="193" t="s">
        <v>147</v>
      </c>
      <c r="L803" s="40"/>
      <c r="M803" s="198" t="s">
        <v>32</v>
      </c>
      <c r="N803" s="199" t="s">
        <v>48</v>
      </c>
      <c r="O803" s="65"/>
      <c r="P803" s="200">
        <f t="shared" si="241"/>
        <v>0</v>
      </c>
      <c r="Q803" s="200">
        <v>0</v>
      </c>
      <c r="R803" s="200">
        <f t="shared" si="242"/>
        <v>0</v>
      </c>
      <c r="S803" s="200">
        <v>0</v>
      </c>
      <c r="T803" s="201">
        <f t="shared" si="243"/>
        <v>0</v>
      </c>
      <c r="U803" s="35"/>
      <c r="V803" s="35"/>
      <c r="W803" s="35"/>
      <c r="X803" s="35"/>
      <c r="Y803" s="35"/>
      <c r="Z803" s="35"/>
      <c r="AA803" s="35"/>
      <c r="AB803" s="35"/>
      <c r="AC803" s="35"/>
      <c r="AD803" s="35"/>
      <c r="AE803" s="35"/>
      <c r="AR803" s="202" t="s">
        <v>634</v>
      </c>
      <c r="AT803" s="202" t="s">
        <v>143</v>
      </c>
      <c r="AU803" s="202" t="s">
        <v>84</v>
      </c>
      <c r="AY803" s="17" t="s">
        <v>142</v>
      </c>
      <c r="BE803" s="203">
        <f t="shared" si="244"/>
        <v>0</v>
      </c>
      <c r="BF803" s="203">
        <f t="shared" si="245"/>
        <v>0</v>
      </c>
      <c r="BG803" s="203">
        <f t="shared" si="246"/>
        <v>0</v>
      </c>
      <c r="BH803" s="203">
        <f t="shared" si="247"/>
        <v>0</v>
      </c>
      <c r="BI803" s="203">
        <f t="shared" si="248"/>
        <v>0</v>
      </c>
      <c r="BJ803" s="17" t="s">
        <v>84</v>
      </c>
      <c r="BK803" s="203">
        <f t="shared" si="249"/>
        <v>0</v>
      </c>
      <c r="BL803" s="17" t="s">
        <v>634</v>
      </c>
      <c r="BM803" s="202" t="s">
        <v>2842</v>
      </c>
    </row>
    <row r="804" spans="1:65" s="2" customFormat="1" ht="48" customHeight="1">
      <c r="A804" s="35"/>
      <c r="B804" s="36"/>
      <c r="C804" s="191" t="s">
        <v>2843</v>
      </c>
      <c r="D804" s="191" t="s">
        <v>143</v>
      </c>
      <c r="E804" s="192" t="s">
        <v>2844</v>
      </c>
      <c r="F804" s="193" t="s">
        <v>2845</v>
      </c>
      <c r="G804" s="194" t="s">
        <v>146</v>
      </c>
      <c r="H804" s="195">
        <v>1</v>
      </c>
      <c r="I804" s="196"/>
      <c r="J804" s="197">
        <f t="shared" si="240"/>
        <v>0</v>
      </c>
      <c r="K804" s="193" t="s">
        <v>147</v>
      </c>
      <c r="L804" s="40"/>
      <c r="M804" s="198" t="s">
        <v>32</v>
      </c>
      <c r="N804" s="199" t="s">
        <v>48</v>
      </c>
      <c r="O804" s="65"/>
      <c r="P804" s="200">
        <f t="shared" si="241"/>
        <v>0</v>
      </c>
      <c r="Q804" s="200">
        <v>0</v>
      </c>
      <c r="R804" s="200">
        <f t="shared" si="242"/>
        <v>0</v>
      </c>
      <c r="S804" s="200">
        <v>0</v>
      </c>
      <c r="T804" s="201">
        <f t="shared" si="243"/>
        <v>0</v>
      </c>
      <c r="U804" s="35"/>
      <c r="V804" s="35"/>
      <c r="W804" s="35"/>
      <c r="X804" s="35"/>
      <c r="Y804" s="35"/>
      <c r="Z804" s="35"/>
      <c r="AA804" s="35"/>
      <c r="AB804" s="35"/>
      <c r="AC804" s="35"/>
      <c r="AD804" s="35"/>
      <c r="AE804" s="35"/>
      <c r="AR804" s="202" t="s">
        <v>634</v>
      </c>
      <c r="AT804" s="202" t="s">
        <v>143</v>
      </c>
      <c r="AU804" s="202" t="s">
        <v>84</v>
      </c>
      <c r="AY804" s="17" t="s">
        <v>142</v>
      </c>
      <c r="BE804" s="203">
        <f t="shared" si="244"/>
        <v>0</v>
      </c>
      <c r="BF804" s="203">
        <f t="shared" si="245"/>
        <v>0</v>
      </c>
      <c r="BG804" s="203">
        <f t="shared" si="246"/>
        <v>0</v>
      </c>
      <c r="BH804" s="203">
        <f t="shared" si="247"/>
        <v>0</v>
      </c>
      <c r="BI804" s="203">
        <f t="shared" si="248"/>
        <v>0</v>
      </c>
      <c r="BJ804" s="17" t="s">
        <v>84</v>
      </c>
      <c r="BK804" s="203">
        <f t="shared" si="249"/>
        <v>0</v>
      </c>
      <c r="BL804" s="17" t="s">
        <v>634</v>
      </c>
      <c r="BM804" s="202" t="s">
        <v>2846</v>
      </c>
    </row>
    <row r="805" spans="1:65" s="2" customFormat="1" ht="48" customHeight="1">
      <c r="A805" s="35"/>
      <c r="B805" s="36"/>
      <c r="C805" s="191" t="s">
        <v>2847</v>
      </c>
      <c r="D805" s="191" t="s">
        <v>143</v>
      </c>
      <c r="E805" s="192" t="s">
        <v>2848</v>
      </c>
      <c r="F805" s="193" t="s">
        <v>2849</v>
      </c>
      <c r="G805" s="194" t="s">
        <v>146</v>
      </c>
      <c r="H805" s="195">
        <v>1</v>
      </c>
      <c r="I805" s="196"/>
      <c r="J805" s="197">
        <f t="shared" si="240"/>
        <v>0</v>
      </c>
      <c r="K805" s="193" t="s">
        <v>147</v>
      </c>
      <c r="L805" s="40"/>
      <c r="M805" s="198" t="s">
        <v>32</v>
      </c>
      <c r="N805" s="199" t="s">
        <v>48</v>
      </c>
      <c r="O805" s="65"/>
      <c r="P805" s="200">
        <f t="shared" si="241"/>
        <v>0</v>
      </c>
      <c r="Q805" s="200">
        <v>0</v>
      </c>
      <c r="R805" s="200">
        <f t="shared" si="242"/>
        <v>0</v>
      </c>
      <c r="S805" s="200">
        <v>0</v>
      </c>
      <c r="T805" s="201">
        <f t="shared" si="243"/>
        <v>0</v>
      </c>
      <c r="U805" s="35"/>
      <c r="V805" s="35"/>
      <c r="W805" s="35"/>
      <c r="X805" s="35"/>
      <c r="Y805" s="35"/>
      <c r="Z805" s="35"/>
      <c r="AA805" s="35"/>
      <c r="AB805" s="35"/>
      <c r="AC805" s="35"/>
      <c r="AD805" s="35"/>
      <c r="AE805" s="35"/>
      <c r="AR805" s="202" t="s">
        <v>634</v>
      </c>
      <c r="AT805" s="202" t="s">
        <v>143</v>
      </c>
      <c r="AU805" s="202" t="s">
        <v>84</v>
      </c>
      <c r="AY805" s="17" t="s">
        <v>142</v>
      </c>
      <c r="BE805" s="203">
        <f t="shared" si="244"/>
        <v>0</v>
      </c>
      <c r="BF805" s="203">
        <f t="shared" si="245"/>
        <v>0</v>
      </c>
      <c r="BG805" s="203">
        <f t="shared" si="246"/>
        <v>0</v>
      </c>
      <c r="BH805" s="203">
        <f t="shared" si="247"/>
        <v>0</v>
      </c>
      <c r="BI805" s="203">
        <f t="shared" si="248"/>
        <v>0</v>
      </c>
      <c r="BJ805" s="17" t="s">
        <v>84</v>
      </c>
      <c r="BK805" s="203">
        <f t="shared" si="249"/>
        <v>0</v>
      </c>
      <c r="BL805" s="17" t="s">
        <v>634</v>
      </c>
      <c r="BM805" s="202" t="s">
        <v>2850</v>
      </c>
    </row>
    <row r="806" spans="1:65" s="2" customFormat="1" ht="24" customHeight="1">
      <c r="A806" s="35"/>
      <c r="B806" s="36"/>
      <c r="C806" s="191" t="s">
        <v>2851</v>
      </c>
      <c r="D806" s="191" t="s">
        <v>143</v>
      </c>
      <c r="E806" s="192" t="s">
        <v>2852</v>
      </c>
      <c r="F806" s="193" t="s">
        <v>2853</v>
      </c>
      <c r="G806" s="194" t="s">
        <v>146</v>
      </c>
      <c r="H806" s="195">
        <v>1</v>
      </c>
      <c r="I806" s="196"/>
      <c r="J806" s="197">
        <f t="shared" si="240"/>
        <v>0</v>
      </c>
      <c r="K806" s="193" t="s">
        <v>147</v>
      </c>
      <c r="L806" s="40"/>
      <c r="M806" s="198" t="s">
        <v>32</v>
      </c>
      <c r="N806" s="199" t="s">
        <v>48</v>
      </c>
      <c r="O806" s="65"/>
      <c r="P806" s="200">
        <f t="shared" si="241"/>
        <v>0</v>
      </c>
      <c r="Q806" s="200">
        <v>0</v>
      </c>
      <c r="R806" s="200">
        <f t="shared" si="242"/>
        <v>0</v>
      </c>
      <c r="S806" s="200">
        <v>0</v>
      </c>
      <c r="T806" s="201">
        <f t="shared" si="243"/>
        <v>0</v>
      </c>
      <c r="U806" s="35"/>
      <c r="V806" s="35"/>
      <c r="W806" s="35"/>
      <c r="X806" s="35"/>
      <c r="Y806" s="35"/>
      <c r="Z806" s="35"/>
      <c r="AA806" s="35"/>
      <c r="AB806" s="35"/>
      <c r="AC806" s="35"/>
      <c r="AD806" s="35"/>
      <c r="AE806" s="35"/>
      <c r="AR806" s="202" t="s">
        <v>634</v>
      </c>
      <c r="AT806" s="202" t="s">
        <v>143</v>
      </c>
      <c r="AU806" s="202" t="s">
        <v>84</v>
      </c>
      <c r="AY806" s="17" t="s">
        <v>142</v>
      </c>
      <c r="BE806" s="203">
        <f t="shared" si="244"/>
        <v>0</v>
      </c>
      <c r="BF806" s="203">
        <f t="shared" si="245"/>
        <v>0</v>
      </c>
      <c r="BG806" s="203">
        <f t="shared" si="246"/>
        <v>0</v>
      </c>
      <c r="BH806" s="203">
        <f t="shared" si="247"/>
        <v>0</v>
      </c>
      <c r="BI806" s="203">
        <f t="shared" si="248"/>
        <v>0</v>
      </c>
      <c r="BJ806" s="17" t="s">
        <v>84</v>
      </c>
      <c r="BK806" s="203">
        <f t="shared" si="249"/>
        <v>0</v>
      </c>
      <c r="BL806" s="17" t="s">
        <v>634</v>
      </c>
      <c r="BM806" s="202" t="s">
        <v>2854</v>
      </c>
    </row>
    <row r="807" spans="1:65" s="2" customFormat="1" ht="24" customHeight="1">
      <c r="A807" s="35"/>
      <c r="B807" s="36"/>
      <c r="C807" s="191" t="s">
        <v>2855</v>
      </c>
      <c r="D807" s="191" t="s">
        <v>143</v>
      </c>
      <c r="E807" s="192" t="s">
        <v>2856</v>
      </c>
      <c r="F807" s="193" t="s">
        <v>2857</v>
      </c>
      <c r="G807" s="194" t="s">
        <v>146</v>
      </c>
      <c r="H807" s="195">
        <v>1</v>
      </c>
      <c r="I807" s="196"/>
      <c r="J807" s="197">
        <f t="shared" si="240"/>
        <v>0</v>
      </c>
      <c r="K807" s="193" t="s">
        <v>147</v>
      </c>
      <c r="L807" s="40"/>
      <c r="M807" s="198" t="s">
        <v>32</v>
      </c>
      <c r="N807" s="199" t="s">
        <v>48</v>
      </c>
      <c r="O807" s="65"/>
      <c r="P807" s="200">
        <f t="shared" si="241"/>
        <v>0</v>
      </c>
      <c r="Q807" s="200">
        <v>0</v>
      </c>
      <c r="R807" s="200">
        <f t="shared" si="242"/>
        <v>0</v>
      </c>
      <c r="S807" s="200">
        <v>0</v>
      </c>
      <c r="T807" s="201">
        <f t="shared" si="243"/>
        <v>0</v>
      </c>
      <c r="U807" s="35"/>
      <c r="V807" s="35"/>
      <c r="W807" s="35"/>
      <c r="X807" s="35"/>
      <c r="Y807" s="35"/>
      <c r="Z807" s="35"/>
      <c r="AA807" s="35"/>
      <c r="AB807" s="35"/>
      <c r="AC807" s="35"/>
      <c r="AD807" s="35"/>
      <c r="AE807" s="35"/>
      <c r="AR807" s="202" t="s">
        <v>634</v>
      </c>
      <c r="AT807" s="202" t="s">
        <v>143</v>
      </c>
      <c r="AU807" s="202" t="s">
        <v>84</v>
      </c>
      <c r="AY807" s="17" t="s">
        <v>142</v>
      </c>
      <c r="BE807" s="203">
        <f t="shared" si="244"/>
        <v>0</v>
      </c>
      <c r="BF807" s="203">
        <f t="shared" si="245"/>
        <v>0</v>
      </c>
      <c r="BG807" s="203">
        <f t="shared" si="246"/>
        <v>0</v>
      </c>
      <c r="BH807" s="203">
        <f t="shared" si="247"/>
        <v>0</v>
      </c>
      <c r="BI807" s="203">
        <f t="shared" si="248"/>
        <v>0</v>
      </c>
      <c r="BJ807" s="17" t="s">
        <v>84</v>
      </c>
      <c r="BK807" s="203">
        <f t="shared" si="249"/>
        <v>0</v>
      </c>
      <c r="BL807" s="17" t="s">
        <v>634</v>
      </c>
      <c r="BM807" s="202" t="s">
        <v>2858</v>
      </c>
    </row>
    <row r="808" spans="1:65" s="2" customFormat="1" ht="24" customHeight="1">
      <c r="A808" s="35"/>
      <c r="B808" s="36"/>
      <c r="C808" s="208" t="s">
        <v>2859</v>
      </c>
      <c r="D808" s="208" t="s">
        <v>214</v>
      </c>
      <c r="E808" s="209" t="s">
        <v>2860</v>
      </c>
      <c r="F808" s="210" t="s">
        <v>2861</v>
      </c>
      <c r="G808" s="211" t="s">
        <v>146</v>
      </c>
      <c r="H808" s="212">
        <v>4</v>
      </c>
      <c r="I808" s="213"/>
      <c r="J808" s="214">
        <f t="shared" si="240"/>
        <v>0</v>
      </c>
      <c r="K808" s="210" t="s">
        <v>1478</v>
      </c>
      <c r="L808" s="215"/>
      <c r="M808" s="216" t="s">
        <v>32</v>
      </c>
      <c r="N808" s="217" t="s">
        <v>48</v>
      </c>
      <c r="O808" s="65"/>
      <c r="P808" s="200">
        <f t="shared" si="241"/>
        <v>0</v>
      </c>
      <c r="Q808" s="200">
        <v>0</v>
      </c>
      <c r="R808" s="200">
        <f t="shared" si="242"/>
        <v>0</v>
      </c>
      <c r="S808" s="200">
        <v>0</v>
      </c>
      <c r="T808" s="201">
        <f t="shared" si="243"/>
        <v>0</v>
      </c>
      <c r="U808" s="35"/>
      <c r="V808" s="35"/>
      <c r="W808" s="35"/>
      <c r="X808" s="35"/>
      <c r="Y808" s="35"/>
      <c r="Z808" s="35"/>
      <c r="AA808" s="35"/>
      <c r="AB808" s="35"/>
      <c r="AC808" s="35"/>
      <c r="AD808" s="35"/>
      <c r="AE808" s="35"/>
      <c r="AR808" s="202" t="s">
        <v>230</v>
      </c>
      <c r="AT808" s="202" t="s">
        <v>214</v>
      </c>
      <c r="AU808" s="202" t="s">
        <v>84</v>
      </c>
      <c r="AY808" s="17" t="s">
        <v>142</v>
      </c>
      <c r="BE808" s="203">
        <f t="shared" si="244"/>
        <v>0</v>
      </c>
      <c r="BF808" s="203">
        <f t="shared" si="245"/>
        <v>0</v>
      </c>
      <c r="BG808" s="203">
        <f t="shared" si="246"/>
        <v>0</v>
      </c>
      <c r="BH808" s="203">
        <f t="shared" si="247"/>
        <v>0</v>
      </c>
      <c r="BI808" s="203">
        <f t="shared" si="248"/>
        <v>0</v>
      </c>
      <c r="BJ808" s="17" t="s">
        <v>84</v>
      </c>
      <c r="BK808" s="203">
        <f t="shared" si="249"/>
        <v>0</v>
      </c>
      <c r="BL808" s="17" t="s">
        <v>230</v>
      </c>
      <c r="BM808" s="202" t="s">
        <v>2862</v>
      </c>
    </row>
    <row r="809" spans="1:65" s="2" customFormat="1" ht="19.5">
      <c r="A809" s="35"/>
      <c r="B809" s="36"/>
      <c r="C809" s="37"/>
      <c r="D809" s="204" t="s">
        <v>420</v>
      </c>
      <c r="E809" s="37"/>
      <c r="F809" s="205" t="s">
        <v>2863</v>
      </c>
      <c r="G809" s="37"/>
      <c r="H809" s="37"/>
      <c r="I809" s="116"/>
      <c r="J809" s="37"/>
      <c r="K809" s="37"/>
      <c r="L809" s="40"/>
      <c r="M809" s="206"/>
      <c r="N809" s="207"/>
      <c r="O809" s="65"/>
      <c r="P809" s="65"/>
      <c r="Q809" s="65"/>
      <c r="R809" s="65"/>
      <c r="S809" s="65"/>
      <c r="T809" s="66"/>
      <c r="U809" s="35"/>
      <c r="V809" s="35"/>
      <c r="W809" s="35"/>
      <c r="X809" s="35"/>
      <c r="Y809" s="35"/>
      <c r="Z809" s="35"/>
      <c r="AA809" s="35"/>
      <c r="AB809" s="35"/>
      <c r="AC809" s="35"/>
      <c r="AD809" s="35"/>
      <c r="AE809" s="35"/>
      <c r="AT809" s="17" t="s">
        <v>420</v>
      </c>
      <c r="AU809" s="17" t="s">
        <v>84</v>
      </c>
    </row>
    <row r="810" spans="1:65" s="2" customFormat="1" ht="24" customHeight="1">
      <c r="A810" s="35"/>
      <c r="B810" s="36"/>
      <c r="C810" s="191" t="s">
        <v>2864</v>
      </c>
      <c r="D810" s="191" t="s">
        <v>143</v>
      </c>
      <c r="E810" s="192" t="s">
        <v>2865</v>
      </c>
      <c r="F810" s="193" t="s">
        <v>2866</v>
      </c>
      <c r="G810" s="194" t="s">
        <v>146</v>
      </c>
      <c r="H810" s="195">
        <v>1</v>
      </c>
      <c r="I810" s="196"/>
      <c r="J810" s="197">
        <f>ROUND(I810*H810,2)</f>
        <v>0</v>
      </c>
      <c r="K810" s="193" t="s">
        <v>147</v>
      </c>
      <c r="L810" s="40"/>
      <c r="M810" s="220" t="s">
        <v>32</v>
      </c>
      <c r="N810" s="221" t="s">
        <v>48</v>
      </c>
      <c r="O810" s="222"/>
      <c r="P810" s="223">
        <f>O810*H810</f>
        <v>0</v>
      </c>
      <c r="Q810" s="223">
        <v>0</v>
      </c>
      <c r="R810" s="223">
        <f>Q810*H810</f>
        <v>0</v>
      </c>
      <c r="S810" s="223">
        <v>0</v>
      </c>
      <c r="T810" s="224">
        <f>S810*H810</f>
        <v>0</v>
      </c>
      <c r="U810" s="35"/>
      <c r="V810" s="35"/>
      <c r="W810" s="35"/>
      <c r="X810" s="35"/>
      <c r="Y810" s="35"/>
      <c r="Z810" s="35"/>
      <c r="AA810" s="35"/>
      <c r="AB810" s="35"/>
      <c r="AC810" s="35"/>
      <c r="AD810" s="35"/>
      <c r="AE810" s="35"/>
      <c r="AR810" s="202" t="s">
        <v>634</v>
      </c>
      <c r="AT810" s="202" t="s">
        <v>143</v>
      </c>
      <c r="AU810" s="202" t="s">
        <v>84</v>
      </c>
      <c r="AY810" s="17" t="s">
        <v>142</v>
      </c>
      <c r="BE810" s="203">
        <f>IF(N810="základní",J810,0)</f>
        <v>0</v>
      </c>
      <c r="BF810" s="203">
        <f>IF(N810="snížená",J810,0)</f>
        <v>0</v>
      </c>
      <c r="BG810" s="203">
        <f>IF(N810="zákl. přenesená",J810,0)</f>
        <v>0</v>
      </c>
      <c r="BH810" s="203">
        <f>IF(N810="sníž. přenesená",J810,0)</f>
        <v>0</v>
      </c>
      <c r="BI810" s="203">
        <f>IF(N810="nulová",J810,0)</f>
        <v>0</v>
      </c>
      <c r="BJ810" s="17" t="s">
        <v>84</v>
      </c>
      <c r="BK810" s="203">
        <f>ROUND(I810*H810,2)</f>
        <v>0</v>
      </c>
      <c r="BL810" s="17" t="s">
        <v>634</v>
      </c>
      <c r="BM810" s="202" t="s">
        <v>2867</v>
      </c>
    </row>
    <row r="811" spans="1:65" s="2" customFormat="1" ht="6.95" customHeight="1">
      <c r="A811" s="35"/>
      <c r="B811" s="48"/>
      <c r="C811" s="49"/>
      <c r="D811" s="49"/>
      <c r="E811" s="49"/>
      <c r="F811" s="49"/>
      <c r="G811" s="49"/>
      <c r="H811" s="49"/>
      <c r="I811" s="143"/>
      <c r="J811" s="49"/>
      <c r="K811" s="49"/>
      <c r="L811" s="40"/>
      <c r="M811" s="35"/>
      <c r="O811" s="35"/>
      <c r="P811" s="35"/>
      <c r="Q811" s="35"/>
      <c r="R811" s="35"/>
      <c r="S811" s="35"/>
      <c r="T811" s="35"/>
      <c r="U811" s="35"/>
      <c r="V811" s="35"/>
      <c r="W811" s="35"/>
      <c r="X811" s="35"/>
      <c r="Y811" s="35"/>
      <c r="Z811" s="35"/>
      <c r="AA811" s="35"/>
      <c r="AB811" s="35"/>
      <c r="AC811" s="35"/>
      <c r="AD811" s="35"/>
      <c r="AE811" s="35"/>
    </row>
  </sheetData>
  <sheetProtection algorithmName="SHA-512" hashValue="v3pxLGdy91AK3f8Q343rKYjRfJRnacjGSCQptrNqPfv4Oh99fbIssfynUCzOyh9hc9BGoI/0KQHcB6V2DdcE2A==" saltValue="xFtGDSHtOtBcvkbPnjHkhy/F8Tz9CK6ZpNmvK6ALUpcrRB9TJl56EhLHzqheLmIDT5dgHKY1thW0Xak2WEKzqQ==" spinCount="100000" sheet="1" objects="1" scenarios="1" formatColumns="0" formatRows="0" autoFilter="0"/>
  <autoFilter ref="C103:K810"/>
  <mergeCells count="12">
    <mergeCell ref="E96:H96"/>
    <mergeCell ref="L2:V2"/>
    <mergeCell ref="E50:H50"/>
    <mergeCell ref="E52:H52"/>
    <mergeCell ref="E54:H54"/>
    <mergeCell ref="E92:H92"/>
    <mergeCell ref="E94:H94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242"/>
  <sheetViews>
    <sheetView showGridLines="0" workbookViewId="0"/>
  </sheetViews>
  <sheetFormatPr defaultRowHeight="14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100.83203125" style="1" customWidth="1"/>
    <col min="7" max="7" width="7" style="1" customWidth="1"/>
    <col min="8" max="8" width="11.5" style="1" customWidth="1"/>
    <col min="9" max="9" width="20.1640625" style="109" customWidth="1"/>
    <col min="10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09"/>
      <c r="L2" s="271"/>
      <c r="M2" s="271"/>
      <c r="N2" s="271"/>
      <c r="O2" s="271"/>
      <c r="P2" s="271"/>
      <c r="Q2" s="271"/>
      <c r="R2" s="271"/>
      <c r="S2" s="271"/>
      <c r="T2" s="271"/>
      <c r="U2" s="271"/>
      <c r="V2" s="271"/>
      <c r="AT2" s="17" t="s">
        <v>94</v>
      </c>
    </row>
    <row r="3" spans="1:46" s="1" customFormat="1" ht="6.95" customHeight="1">
      <c r="B3" s="110"/>
      <c r="C3" s="111"/>
      <c r="D3" s="111"/>
      <c r="E3" s="111"/>
      <c r="F3" s="111"/>
      <c r="G3" s="111"/>
      <c r="H3" s="111"/>
      <c r="I3" s="112"/>
      <c r="J3" s="111"/>
      <c r="K3" s="111"/>
      <c r="L3" s="20"/>
      <c r="AT3" s="17" t="s">
        <v>86</v>
      </c>
    </row>
    <row r="4" spans="1:46" s="1" customFormat="1" ht="24.95" customHeight="1">
      <c r="B4" s="20"/>
      <c r="D4" s="113" t="s">
        <v>98</v>
      </c>
      <c r="I4" s="109"/>
      <c r="L4" s="20"/>
      <c r="M4" s="114" t="s">
        <v>10</v>
      </c>
      <c r="AT4" s="17" t="s">
        <v>4</v>
      </c>
    </row>
    <row r="5" spans="1:46" s="1" customFormat="1" ht="6.95" customHeight="1">
      <c r="B5" s="20"/>
      <c r="I5" s="109"/>
      <c r="L5" s="20"/>
    </row>
    <row r="6" spans="1:46" s="1" customFormat="1" ht="12" customHeight="1">
      <c r="B6" s="20"/>
      <c r="D6" s="115" t="s">
        <v>16</v>
      </c>
      <c r="I6" s="109"/>
      <c r="L6" s="20"/>
    </row>
    <row r="7" spans="1:46" s="1" customFormat="1" ht="16.5" customHeight="1">
      <c r="B7" s="20"/>
      <c r="E7" s="304" t="str">
        <f>'Rekapitulace zakázky'!K6</f>
        <v>Údržba, opravy a odstraňování závad u SSZT HK 2020 - 2021</v>
      </c>
      <c r="F7" s="305"/>
      <c r="G7" s="305"/>
      <c r="H7" s="305"/>
      <c r="I7" s="109"/>
      <c r="L7" s="20"/>
    </row>
    <row r="8" spans="1:46" s="1" customFormat="1" ht="12" customHeight="1">
      <c r="B8" s="20"/>
      <c r="D8" s="115" t="s">
        <v>99</v>
      </c>
      <c r="I8" s="109"/>
      <c r="L8" s="20"/>
    </row>
    <row r="9" spans="1:46" s="2" customFormat="1" ht="16.5" customHeight="1">
      <c r="A9" s="35"/>
      <c r="B9" s="40"/>
      <c r="C9" s="35"/>
      <c r="D9" s="35"/>
      <c r="E9" s="304" t="s">
        <v>100</v>
      </c>
      <c r="F9" s="306"/>
      <c r="G9" s="306"/>
      <c r="H9" s="306"/>
      <c r="I9" s="116"/>
      <c r="J9" s="35"/>
      <c r="K9" s="35"/>
      <c r="L9" s="117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2" customHeight="1">
      <c r="A10" s="35"/>
      <c r="B10" s="40"/>
      <c r="C10" s="35"/>
      <c r="D10" s="115" t="s">
        <v>101</v>
      </c>
      <c r="E10" s="35"/>
      <c r="F10" s="35"/>
      <c r="G10" s="35"/>
      <c r="H10" s="35"/>
      <c r="I10" s="116"/>
      <c r="J10" s="35"/>
      <c r="K10" s="35"/>
      <c r="L10" s="117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6.5" customHeight="1">
      <c r="A11" s="35"/>
      <c r="B11" s="40"/>
      <c r="C11" s="35"/>
      <c r="D11" s="35"/>
      <c r="E11" s="307" t="s">
        <v>2868</v>
      </c>
      <c r="F11" s="306"/>
      <c r="G11" s="306"/>
      <c r="H11" s="306"/>
      <c r="I11" s="116"/>
      <c r="J11" s="35"/>
      <c r="K11" s="35"/>
      <c r="L11" s="117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1.25">
      <c r="A12" s="35"/>
      <c r="B12" s="40"/>
      <c r="C12" s="35"/>
      <c r="D12" s="35"/>
      <c r="E12" s="35"/>
      <c r="F12" s="35"/>
      <c r="G12" s="35"/>
      <c r="H12" s="35"/>
      <c r="I12" s="116"/>
      <c r="J12" s="35"/>
      <c r="K12" s="35"/>
      <c r="L12" s="117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2" customHeight="1">
      <c r="A13" s="35"/>
      <c r="B13" s="40"/>
      <c r="C13" s="35"/>
      <c r="D13" s="115" t="s">
        <v>18</v>
      </c>
      <c r="E13" s="35"/>
      <c r="F13" s="104" t="s">
        <v>32</v>
      </c>
      <c r="G13" s="35"/>
      <c r="H13" s="35"/>
      <c r="I13" s="118" t="s">
        <v>20</v>
      </c>
      <c r="J13" s="104" t="s">
        <v>32</v>
      </c>
      <c r="K13" s="35"/>
      <c r="L13" s="117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customHeight="1">
      <c r="A14" s="35"/>
      <c r="B14" s="40"/>
      <c r="C14" s="35"/>
      <c r="D14" s="115" t="s">
        <v>22</v>
      </c>
      <c r="E14" s="35"/>
      <c r="F14" s="104" t="s">
        <v>23</v>
      </c>
      <c r="G14" s="35"/>
      <c r="H14" s="35"/>
      <c r="I14" s="118" t="s">
        <v>24</v>
      </c>
      <c r="J14" s="119" t="str">
        <f>'Rekapitulace zakázky'!AN8</f>
        <v>11. 12. 2019</v>
      </c>
      <c r="K14" s="35"/>
      <c r="L14" s="117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0.9" customHeight="1">
      <c r="A15" s="35"/>
      <c r="B15" s="40"/>
      <c r="C15" s="35"/>
      <c r="D15" s="35"/>
      <c r="E15" s="35"/>
      <c r="F15" s="35"/>
      <c r="G15" s="35"/>
      <c r="H15" s="35"/>
      <c r="I15" s="116"/>
      <c r="J15" s="35"/>
      <c r="K15" s="35"/>
      <c r="L15" s="117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12" customHeight="1">
      <c r="A16" s="35"/>
      <c r="B16" s="40"/>
      <c r="C16" s="35"/>
      <c r="D16" s="115" t="s">
        <v>30</v>
      </c>
      <c r="E16" s="35"/>
      <c r="F16" s="35"/>
      <c r="G16" s="35"/>
      <c r="H16" s="35"/>
      <c r="I16" s="118" t="s">
        <v>31</v>
      </c>
      <c r="J16" s="104" t="str">
        <f>IF('Rekapitulace zakázky'!AN10="","",'Rekapitulace zakázky'!AN10)</f>
        <v/>
      </c>
      <c r="K16" s="35"/>
      <c r="L16" s="117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8" customHeight="1">
      <c r="A17" s="35"/>
      <c r="B17" s="40"/>
      <c r="C17" s="35"/>
      <c r="D17" s="35"/>
      <c r="E17" s="104" t="str">
        <f>IF('Rekapitulace zakázky'!E11="","",'Rekapitulace zakázky'!E11)</f>
        <v xml:space="preserve"> </v>
      </c>
      <c r="F17" s="35"/>
      <c r="G17" s="35"/>
      <c r="H17" s="35"/>
      <c r="I17" s="118" t="s">
        <v>35</v>
      </c>
      <c r="J17" s="104" t="str">
        <f>IF('Rekapitulace zakázky'!AN11="","",'Rekapitulace zakázky'!AN11)</f>
        <v/>
      </c>
      <c r="K17" s="35"/>
      <c r="L17" s="117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6.95" customHeight="1">
      <c r="A18" s="35"/>
      <c r="B18" s="40"/>
      <c r="C18" s="35"/>
      <c r="D18" s="35"/>
      <c r="E18" s="35"/>
      <c r="F18" s="35"/>
      <c r="G18" s="35"/>
      <c r="H18" s="35"/>
      <c r="I18" s="116"/>
      <c r="J18" s="35"/>
      <c r="K18" s="35"/>
      <c r="L18" s="117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12" customHeight="1">
      <c r="A19" s="35"/>
      <c r="B19" s="40"/>
      <c r="C19" s="35"/>
      <c r="D19" s="115" t="s">
        <v>36</v>
      </c>
      <c r="E19" s="35"/>
      <c r="F19" s="35"/>
      <c r="G19" s="35"/>
      <c r="H19" s="35"/>
      <c r="I19" s="118" t="s">
        <v>31</v>
      </c>
      <c r="J19" s="30" t="str">
        <f>'Rekapitulace zakázky'!AN13</f>
        <v>Vyplň údaj</v>
      </c>
      <c r="K19" s="35"/>
      <c r="L19" s="117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8" customHeight="1">
      <c r="A20" s="35"/>
      <c r="B20" s="40"/>
      <c r="C20" s="35"/>
      <c r="D20" s="35"/>
      <c r="E20" s="308" t="str">
        <f>'Rekapitulace zakázky'!E14</f>
        <v>Vyplň údaj</v>
      </c>
      <c r="F20" s="309"/>
      <c r="G20" s="309"/>
      <c r="H20" s="309"/>
      <c r="I20" s="118" t="s">
        <v>35</v>
      </c>
      <c r="J20" s="30" t="str">
        <f>'Rekapitulace zakázky'!AN14</f>
        <v>Vyplň údaj</v>
      </c>
      <c r="K20" s="35"/>
      <c r="L20" s="117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6.95" customHeight="1">
      <c r="A21" s="35"/>
      <c r="B21" s="40"/>
      <c r="C21" s="35"/>
      <c r="D21" s="35"/>
      <c r="E21" s="35"/>
      <c r="F21" s="35"/>
      <c r="G21" s="35"/>
      <c r="H21" s="35"/>
      <c r="I21" s="116"/>
      <c r="J21" s="35"/>
      <c r="K21" s="35"/>
      <c r="L21" s="117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12" customHeight="1">
      <c r="A22" s="35"/>
      <c r="B22" s="40"/>
      <c r="C22" s="35"/>
      <c r="D22" s="115" t="s">
        <v>38</v>
      </c>
      <c r="E22" s="35"/>
      <c r="F22" s="35"/>
      <c r="G22" s="35"/>
      <c r="H22" s="35"/>
      <c r="I22" s="118" t="s">
        <v>31</v>
      </c>
      <c r="J22" s="104" t="str">
        <f>IF('Rekapitulace zakázky'!AN16="","",'Rekapitulace zakázky'!AN16)</f>
        <v/>
      </c>
      <c r="K22" s="35"/>
      <c r="L22" s="117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8" customHeight="1">
      <c r="A23" s="35"/>
      <c r="B23" s="40"/>
      <c r="C23" s="35"/>
      <c r="D23" s="35"/>
      <c r="E23" s="104" t="str">
        <f>IF('Rekapitulace zakázky'!E17="","",'Rekapitulace zakázky'!E17)</f>
        <v xml:space="preserve"> </v>
      </c>
      <c r="F23" s="35"/>
      <c r="G23" s="35"/>
      <c r="H23" s="35"/>
      <c r="I23" s="118" t="s">
        <v>35</v>
      </c>
      <c r="J23" s="104" t="str">
        <f>IF('Rekapitulace zakázky'!AN17="","",'Rekapitulace zakázky'!AN17)</f>
        <v/>
      </c>
      <c r="K23" s="35"/>
      <c r="L23" s="117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6.95" customHeight="1">
      <c r="A24" s="35"/>
      <c r="B24" s="40"/>
      <c r="C24" s="35"/>
      <c r="D24" s="35"/>
      <c r="E24" s="35"/>
      <c r="F24" s="35"/>
      <c r="G24" s="35"/>
      <c r="H24" s="35"/>
      <c r="I24" s="116"/>
      <c r="J24" s="35"/>
      <c r="K24" s="35"/>
      <c r="L24" s="117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12" customHeight="1">
      <c r="A25" s="35"/>
      <c r="B25" s="40"/>
      <c r="C25" s="35"/>
      <c r="D25" s="115" t="s">
        <v>40</v>
      </c>
      <c r="E25" s="35"/>
      <c r="F25" s="35"/>
      <c r="G25" s="35"/>
      <c r="H25" s="35"/>
      <c r="I25" s="118" t="s">
        <v>31</v>
      </c>
      <c r="J25" s="104" t="s">
        <v>32</v>
      </c>
      <c r="K25" s="35"/>
      <c r="L25" s="117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8" customHeight="1">
      <c r="A26" s="35"/>
      <c r="B26" s="40"/>
      <c r="C26" s="35"/>
      <c r="D26" s="35"/>
      <c r="E26" s="104" t="s">
        <v>103</v>
      </c>
      <c r="F26" s="35"/>
      <c r="G26" s="35"/>
      <c r="H26" s="35"/>
      <c r="I26" s="118" t="s">
        <v>35</v>
      </c>
      <c r="J26" s="104" t="s">
        <v>32</v>
      </c>
      <c r="K26" s="35"/>
      <c r="L26" s="117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2" customFormat="1" ht="6.95" customHeight="1">
      <c r="A27" s="35"/>
      <c r="B27" s="40"/>
      <c r="C27" s="35"/>
      <c r="D27" s="35"/>
      <c r="E27" s="35"/>
      <c r="F27" s="35"/>
      <c r="G27" s="35"/>
      <c r="H27" s="35"/>
      <c r="I27" s="116"/>
      <c r="J27" s="35"/>
      <c r="K27" s="35"/>
      <c r="L27" s="117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pans="1:31" s="2" customFormat="1" ht="12" customHeight="1">
      <c r="A28" s="35"/>
      <c r="B28" s="40"/>
      <c r="C28" s="35"/>
      <c r="D28" s="115" t="s">
        <v>41</v>
      </c>
      <c r="E28" s="35"/>
      <c r="F28" s="35"/>
      <c r="G28" s="35"/>
      <c r="H28" s="35"/>
      <c r="I28" s="116"/>
      <c r="J28" s="35"/>
      <c r="K28" s="35"/>
      <c r="L28" s="117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8" customFormat="1" ht="76.5" customHeight="1">
      <c r="A29" s="120"/>
      <c r="B29" s="121"/>
      <c r="C29" s="120"/>
      <c r="D29" s="120"/>
      <c r="E29" s="310" t="s">
        <v>42</v>
      </c>
      <c r="F29" s="310"/>
      <c r="G29" s="310"/>
      <c r="H29" s="310"/>
      <c r="I29" s="122"/>
      <c r="J29" s="120"/>
      <c r="K29" s="120"/>
      <c r="L29" s="123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</row>
    <row r="30" spans="1:31" s="2" customFormat="1" ht="6.95" customHeight="1">
      <c r="A30" s="35"/>
      <c r="B30" s="40"/>
      <c r="C30" s="35"/>
      <c r="D30" s="35"/>
      <c r="E30" s="35"/>
      <c r="F30" s="35"/>
      <c r="G30" s="35"/>
      <c r="H30" s="35"/>
      <c r="I30" s="116"/>
      <c r="J30" s="35"/>
      <c r="K30" s="35"/>
      <c r="L30" s="117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5" customHeight="1">
      <c r="A31" s="35"/>
      <c r="B31" s="40"/>
      <c r="C31" s="35"/>
      <c r="D31" s="124"/>
      <c r="E31" s="124"/>
      <c r="F31" s="124"/>
      <c r="G31" s="124"/>
      <c r="H31" s="124"/>
      <c r="I31" s="125"/>
      <c r="J31" s="124"/>
      <c r="K31" s="124"/>
      <c r="L31" s="117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25.35" customHeight="1">
      <c r="A32" s="35"/>
      <c r="B32" s="40"/>
      <c r="C32" s="35"/>
      <c r="D32" s="126" t="s">
        <v>43</v>
      </c>
      <c r="E32" s="35"/>
      <c r="F32" s="35"/>
      <c r="G32" s="35"/>
      <c r="H32" s="35"/>
      <c r="I32" s="116"/>
      <c r="J32" s="127">
        <f>ROUND(J96, 2)</f>
        <v>0</v>
      </c>
      <c r="K32" s="35"/>
      <c r="L32" s="117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6.95" customHeight="1">
      <c r="A33" s="35"/>
      <c r="B33" s="40"/>
      <c r="C33" s="35"/>
      <c r="D33" s="124"/>
      <c r="E33" s="124"/>
      <c r="F33" s="124"/>
      <c r="G33" s="124"/>
      <c r="H33" s="124"/>
      <c r="I33" s="125"/>
      <c r="J33" s="124"/>
      <c r="K33" s="124"/>
      <c r="L33" s="117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5" customHeight="1">
      <c r="A34" s="35"/>
      <c r="B34" s="40"/>
      <c r="C34" s="35"/>
      <c r="D34" s="35"/>
      <c r="E34" s="35"/>
      <c r="F34" s="128" t="s">
        <v>45</v>
      </c>
      <c r="G34" s="35"/>
      <c r="H34" s="35"/>
      <c r="I34" s="129" t="s">
        <v>44</v>
      </c>
      <c r="J34" s="128" t="s">
        <v>46</v>
      </c>
      <c r="K34" s="35"/>
      <c r="L34" s="117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5" customHeight="1">
      <c r="A35" s="35"/>
      <c r="B35" s="40"/>
      <c r="C35" s="35"/>
      <c r="D35" s="130" t="s">
        <v>47</v>
      </c>
      <c r="E35" s="115" t="s">
        <v>48</v>
      </c>
      <c r="F35" s="131">
        <f>ROUND((SUM(BE96:BE241)),  2)</f>
        <v>0</v>
      </c>
      <c r="G35" s="35"/>
      <c r="H35" s="35"/>
      <c r="I35" s="132">
        <v>0.21</v>
      </c>
      <c r="J35" s="131">
        <f>ROUND(((SUM(BE96:BE241))*I35),  2)</f>
        <v>0</v>
      </c>
      <c r="K35" s="35"/>
      <c r="L35" s="117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5" customHeight="1">
      <c r="A36" s="35"/>
      <c r="B36" s="40"/>
      <c r="C36" s="35"/>
      <c r="D36" s="35"/>
      <c r="E36" s="115" t="s">
        <v>49</v>
      </c>
      <c r="F36" s="131">
        <f>ROUND((SUM(BF96:BF241)),  2)</f>
        <v>0</v>
      </c>
      <c r="G36" s="35"/>
      <c r="H36" s="35"/>
      <c r="I36" s="132">
        <v>0.15</v>
      </c>
      <c r="J36" s="131">
        <f>ROUND(((SUM(BF96:BF241))*I36),  2)</f>
        <v>0</v>
      </c>
      <c r="K36" s="35"/>
      <c r="L36" s="117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5" hidden="1" customHeight="1">
      <c r="A37" s="35"/>
      <c r="B37" s="40"/>
      <c r="C37" s="35"/>
      <c r="D37" s="35"/>
      <c r="E37" s="115" t="s">
        <v>50</v>
      </c>
      <c r="F37" s="131">
        <f>ROUND((SUM(BG96:BG241)),  2)</f>
        <v>0</v>
      </c>
      <c r="G37" s="35"/>
      <c r="H37" s="35"/>
      <c r="I37" s="132">
        <v>0.21</v>
      </c>
      <c r="J37" s="131">
        <f>0</f>
        <v>0</v>
      </c>
      <c r="K37" s="35"/>
      <c r="L37" s="117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14.45" hidden="1" customHeight="1">
      <c r="A38" s="35"/>
      <c r="B38" s="40"/>
      <c r="C38" s="35"/>
      <c r="D38" s="35"/>
      <c r="E38" s="115" t="s">
        <v>51</v>
      </c>
      <c r="F38" s="131">
        <f>ROUND((SUM(BH96:BH241)),  2)</f>
        <v>0</v>
      </c>
      <c r="G38" s="35"/>
      <c r="H38" s="35"/>
      <c r="I38" s="132">
        <v>0.15</v>
      </c>
      <c r="J38" s="131">
        <f>0</f>
        <v>0</v>
      </c>
      <c r="K38" s="35"/>
      <c r="L38" s="117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14.45" hidden="1" customHeight="1">
      <c r="A39" s="35"/>
      <c r="B39" s="40"/>
      <c r="C39" s="35"/>
      <c r="D39" s="35"/>
      <c r="E39" s="115" t="s">
        <v>52</v>
      </c>
      <c r="F39" s="131">
        <f>ROUND((SUM(BI96:BI241)),  2)</f>
        <v>0</v>
      </c>
      <c r="G39" s="35"/>
      <c r="H39" s="35"/>
      <c r="I39" s="132">
        <v>0</v>
      </c>
      <c r="J39" s="131">
        <f>0</f>
        <v>0</v>
      </c>
      <c r="K39" s="35"/>
      <c r="L39" s="117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6.95" customHeight="1">
      <c r="A40" s="35"/>
      <c r="B40" s="40"/>
      <c r="C40" s="35"/>
      <c r="D40" s="35"/>
      <c r="E40" s="35"/>
      <c r="F40" s="35"/>
      <c r="G40" s="35"/>
      <c r="H40" s="35"/>
      <c r="I40" s="116"/>
      <c r="J40" s="35"/>
      <c r="K40" s="35"/>
      <c r="L40" s="117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pans="1:31" s="2" customFormat="1" ht="25.35" customHeight="1">
      <c r="A41" s="35"/>
      <c r="B41" s="40"/>
      <c r="C41" s="133"/>
      <c r="D41" s="134" t="s">
        <v>53</v>
      </c>
      <c r="E41" s="135"/>
      <c r="F41" s="135"/>
      <c r="G41" s="136" t="s">
        <v>54</v>
      </c>
      <c r="H41" s="137" t="s">
        <v>55</v>
      </c>
      <c r="I41" s="138"/>
      <c r="J41" s="139">
        <f>SUM(J32:J39)</f>
        <v>0</v>
      </c>
      <c r="K41" s="140"/>
      <c r="L41" s="117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pans="1:31" s="2" customFormat="1" ht="14.45" customHeight="1">
      <c r="A42" s="35"/>
      <c r="B42" s="141"/>
      <c r="C42" s="142"/>
      <c r="D42" s="142"/>
      <c r="E42" s="142"/>
      <c r="F42" s="142"/>
      <c r="G42" s="142"/>
      <c r="H42" s="142"/>
      <c r="I42" s="143"/>
      <c r="J42" s="142"/>
      <c r="K42" s="142"/>
      <c r="L42" s="117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6" spans="1:31" s="2" customFormat="1" ht="6.95" hidden="1" customHeight="1">
      <c r="A46" s="35"/>
      <c r="B46" s="144"/>
      <c r="C46" s="145"/>
      <c r="D46" s="145"/>
      <c r="E46" s="145"/>
      <c r="F46" s="145"/>
      <c r="G46" s="145"/>
      <c r="H46" s="145"/>
      <c r="I46" s="146"/>
      <c r="J46" s="145"/>
      <c r="K46" s="145"/>
      <c r="L46" s="117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</row>
    <row r="47" spans="1:31" s="2" customFormat="1" ht="24.95" hidden="1" customHeight="1">
      <c r="A47" s="35"/>
      <c r="B47" s="36"/>
      <c r="C47" s="23" t="s">
        <v>104</v>
      </c>
      <c r="D47" s="37"/>
      <c r="E47" s="37"/>
      <c r="F47" s="37"/>
      <c r="G47" s="37"/>
      <c r="H47" s="37"/>
      <c r="I47" s="116"/>
      <c r="J47" s="37"/>
      <c r="K47" s="37"/>
      <c r="L47" s="117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</row>
    <row r="48" spans="1:31" s="2" customFormat="1" ht="6.95" hidden="1" customHeight="1">
      <c r="A48" s="35"/>
      <c r="B48" s="36"/>
      <c r="C48" s="37"/>
      <c r="D48" s="37"/>
      <c r="E48" s="37"/>
      <c r="F48" s="37"/>
      <c r="G48" s="37"/>
      <c r="H48" s="37"/>
      <c r="I48" s="116"/>
      <c r="J48" s="37"/>
      <c r="K48" s="37"/>
      <c r="L48" s="117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</row>
    <row r="49" spans="1:47" s="2" customFormat="1" ht="12" hidden="1" customHeight="1">
      <c r="A49" s="35"/>
      <c r="B49" s="36"/>
      <c r="C49" s="29" t="s">
        <v>16</v>
      </c>
      <c r="D49" s="37"/>
      <c r="E49" s="37"/>
      <c r="F49" s="37"/>
      <c r="G49" s="37"/>
      <c r="H49" s="37"/>
      <c r="I49" s="116"/>
      <c r="J49" s="37"/>
      <c r="K49" s="37"/>
      <c r="L49" s="117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</row>
    <row r="50" spans="1:47" s="2" customFormat="1" ht="16.5" hidden="1" customHeight="1">
      <c r="A50" s="35"/>
      <c r="B50" s="36"/>
      <c r="C50" s="37"/>
      <c r="D50" s="37"/>
      <c r="E50" s="311" t="str">
        <f>E7</f>
        <v>Údržba, opravy a odstraňování závad u SSZT HK 2020 - 2021</v>
      </c>
      <c r="F50" s="312"/>
      <c r="G50" s="312"/>
      <c r="H50" s="312"/>
      <c r="I50" s="116"/>
      <c r="J50" s="37"/>
      <c r="K50" s="37"/>
      <c r="L50" s="117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</row>
    <row r="51" spans="1:47" s="1" customFormat="1" ht="12" hidden="1" customHeight="1">
      <c r="B51" s="21"/>
      <c r="C51" s="29" t="s">
        <v>99</v>
      </c>
      <c r="D51" s="22"/>
      <c r="E51" s="22"/>
      <c r="F51" s="22"/>
      <c r="G51" s="22"/>
      <c r="H51" s="22"/>
      <c r="I51" s="109"/>
      <c r="J51" s="22"/>
      <c r="K51" s="22"/>
      <c r="L51" s="20"/>
    </row>
    <row r="52" spans="1:47" s="2" customFormat="1" ht="16.5" hidden="1" customHeight="1">
      <c r="A52" s="35"/>
      <c r="B52" s="36"/>
      <c r="C52" s="37"/>
      <c r="D52" s="37"/>
      <c r="E52" s="311" t="s">
        <v>100</v>
      </c>
      <c r="F52" s="313"/>
      <c r="G52" s="313"/>
      <c r="H52" s="313"/>
      <c r="I52" s="116"/>
      <c r="J52" s="37"/>
      <c r="K52" s="37"/>
      <c r="L52" s="117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</row>
    <row r="53" spans="1:47" s="2" customFormat="1" ht="12" hidden="1" customHeight="1">
      <c r="A53" s="35"/>
      <c r="B53" s="36"/>
      <c r="C53" s="29" t="s">
        <v>101</v>
      </c>
      <c r="D53" s="37"/>
      <c r="E53" s="37"/>
      <c r="F53" s="37"/>
      <c r="G53" s="37"/>
      <c r="H53" s="37"/>
      <c r="I53" s="116"/>
      <c r="J53" s="37"/>
      <c r="K53" s="37"/>
      <c r="L53" s="117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</row>
    <row r="54" spans="1:47" s="2" customFormat="1" ht="16.5" hidden="1" customHeight="1">
      <c r="A54" s="35"/>
      <c r="B54" s="36"/>
      <c r="C54" s="37"/>
      <c r="D54" s="37"/>
      <c r="E54" s="280" t="str">
        <f>E11</f>
        <v>PS_02 - Zemní práce</v>
      </c>
      <c r="F54" s="313"/>
      <c r="G54" s="313"/>
      <c r="H54" s="313"/>
      <c r="I54" s="116"/>
      <c r="J54" s="37"/>
      <c r="K54" s="37"/>
      <c r="L54" s="117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</row>
    <row r="55" spans="1:47" s="2" customFormat="1" ht="6.95" hidden="1" customHeight="1">
      <c r="A55" s="35"/>
      <c r="B55" s="36"/>
      <c r="C55" s="37"/>
      <c r="D55" s="37"/>
      <c r="E55" s="37"/>
      <c r="F55" s="37"/>
      <c r="G55" s="37"/>
      <c r="H55" s="37"/>
      <c r="I55" s="116"/>
      <c r="J55" s="37"/>
      <c r="K55" s="37"/>
      <c r="L55" s="117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</row>
    <row r="56" spans="1:47" s="2" customFormat="1" ht="12" hidden="1" customHeight="1">
      <c r="A56" s="35"/>
      <c r="B56" s="36"/>
      <c r="C56" s="29" t="s">
        <v>22</v>
      </c>
      <c r="D56" s="37"/>
      <c r="E56" s="37"/>
      <c r="F56" s="27" t="str">
        <f>F14</f>
        <v>obvod SSZT HK</v>
      </c>
      <c r="G56" s="37"/>
      <c r="H56" s="37"/>
      <c r="I56" s="118" t="s">
        <v>24</v>
      </c>
      <c r="J56" s="60" t="str">
        <f>IF(J14="","",J14)</f>
        <v>11. 12. 2019</v>
      </c>
      <c r="K56" s="37"/>
      <c r="L56" s="117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</row>
    <row r="57" spans="1:47" s="2" customFormat="1" ht="6.95" hidden="1" customHeight="1">
      <c r="A57" s="35"/>
      <c r="B57" s="36"/>
      <c r="C57" s="37"/>
      <c r="D57" s="37"/>
      <c r="E57" s="37"/>
      <c r="F57" s="37"/>
      <c r="G57" s="37"/>
      <c r="H57" s="37"/>
      <c r="I57" s="116"/>
      <c r="J57" s="37"/>
      <c r="K57" s="37"/>
      <c r="L57" s="117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</row>
    <row r="58" spans="1:47" s="2" customFormat="1" ht="15.2" hidden="1" customHeight="1">
      <c r="A58" s="35"/>
      <c r="B58" s="36"/>
      <c r="C58" s="29" t="s">
        <v>30</v>
      </c>
      <c r="D58" s="37"/>
      <c r="E58" s="37"/>
      <c r="F58" s="27" t="str">
        <f>E17</f>
        <v xml:space="preserve"> </v>
      </c>
      <c r="G58" s="37"/>
      <c r="H58" s="37"/>
      <c r="I58" s="118" t="s">
        <v>38</v>
      </c>
      <c r="J58" s="33" t="str">
        <f>E23</f>
        <v xml:space="preserve"> </v>
      </c>
      <c r="K58" s="37"/>
      <c r="L58" s="117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</row>
    <row r="59" spans="1:47" s="2" customFormat="1" ht="15.2" hidden="1" customHeight="1">
      <c r="A59" s="35"/>
      <c r="B59" s="36"/>
      <c r="C59" s="29" t="s">
        <v>36</v>
      </c>
      <c r="D59" s="37"/>
      <c r="E59" s="37"/>
      <c r="F59" s="27" t="str">
        <f>IF(E20="","",E20)</f>
        <v>Vyplň údaj</v>
      </c>
      <c r="G59" s="37"/>
      <c r="H59" s="37"/>
      <c r="I59" s="118" t="s">
        <v>40</v>
      </c>
      <c r="J59" s="33" t="str">
        <f>E26</f>
        <v>Lukáš Jiroudek</v>
      </c>
      <c r="K59" s="37"/>
      <c r="L59" s="117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</row>
    <row r="60" spans="1:47" s="2" customFormat="1" ht="10.35" hidden="1" customHeight="1">
      <c r="A60" s="35"/>
      <c r="B60" s="36"/>
      <c r="C60" s="37"/>
      <c r="D60" s="37"/>
      <c r="E60" s="37"/>
      <c r="F60" s="37"/>
      <c r="G60" s="37"/>
      <c r="H60" s="37"/>
      <c r="I60" s="116"/>
      <c r="J60" s="37"/>
      <c r="K60" s="37"/>
      <c r="L60" s="117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</row>
    <row r="61" spans="1:47" s="2" customFormat="1" ht="29.25" hidden="1" customHeight="1">
      <c r="A61" s="35"/>
      <c r="B61" s="36"/>
      <c r="C61" s="147" t="s">
        <v>105</v>
      </c>
      <c r="D61" s="148"/>
      <c r="E61" s="148"/>
      <c r="F61" s="148"/>
      <c r="G61" s="148"/>
      <c r="H61" s="148"/>
      <c r="I61" s="149"/>
      <c r="J61" s="150" t="s">
        <v>106</v>
      </c>
      <c r="K61" s="148"/>
      <c r="L61" s="117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spans="1:47" s="2" customFormat="1" ht="10.35" hidden="1" customHeight="1">
      <c r="A62" s="35"/>
      <c r="B62" s="36"/>
      <c r="C62" s="37"/>
      <c r="D62" s="37"/>
      <c r="E62" s="37"/>
      <c r="F62" s="37"/>
      <c r="G62" s="37"/>
      <c r="H62" s="37"/>
      <c r="I62" s="116"/>
      <c r="J62" s="37"/>
      <c r="K62" s="37"/>
      <c r="L62" s="117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</row>
    <row r="63" spans="1:47" s="2" customFormat="1" ht="22.9" hidden="1" customHeight="1">
      <c r="A63" s="35"/>
      <c r="B63" s="36"/>
      <c r="C63" s="151" t="s">
        <v>75</v>
      </c>
      <c r="D63" s="37"/>
      <c r="E63" s="37"/>
      <c r="F63" s="37"/>
      <c r="G63" s="37"/>
      <c r="H63" s="37"/>
      <c r="I63" s="116"/>
      <c r="J63" s="78">
        <f>J96</f>
        <v>0</v>
      </c>
      <c r="K63" s="37"/>
      <c r="L63" s="117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U63" s="17" t="s">
        <v>107</v>
      </c>
    </row>
    <row r="64" spans="1:47" s="9" customFormat="1" ht="24.95" hidden="1" customHeight="1">
      <c r="B64" s="152"/>
      <c r="C64" s="153"/>
      <c r="D64" s="154" t="s">
        <v>111</v>
      </c>
      <c r="E64" s="155"/>
      <c r="F64" s="155"/>
      <c r="G64" s="155"/>
      <c r="H64" s="155"/>
      <c r="I64" s="156"/>
      <c r="J64" s="157">
        <f>J97</f>
        <v>0</v>
      </c>
      <c r="K64" s="153"/>
      <c r="L64" s="158"/>
    </row>
    <row r="65" spans="1:31" s="10" customFormat="1" ht="19.899999999999999" hidden="1" customHeight="1">
      <c r="B65" s="159"/>
      <c r="C65" s="98"/>
      <c r="D65" s="160" t="s">
        <v>112</v>
      </c>
      <c r="E65" s="161"/>
      <c r="F65" s="161"/>
      <c r="G65" s="161"/>
      <c r="H65" s="161"/>
      <c r="I65" s="162"/>
      <c r="J65" s="163">
        <f>J98</f>
        <v>0</v>
      </c>
      <c r="K65" s="98"/>
      <c r="L65" s="164"/>
    </row>
    <row r="66" spans="1:31" s="9" customFormat="1" ht="24.95" hidden="1" customHeight="1">
      <c r="B66" s="152"/>
      <c r="C66" s="153"/>
      <c r="D66" s="154" t="s">
        <v>2869</v>
      </c>
      <c r="E66" s="155"/>
      <c r="F66" s="155"/>
      <c r="G66" s="155"/>
      <c r="H66" s="155"/>
      <c r="I66" s="156"/>
      <c r="J66" s="157">
        <f>J112</f>
        <v>0</v>
      </c>
      <c r="K66" s="153"/>
      <c r="L66" s="158"/>
    </row>
    <row r="67" spans="1:31" s="10" customFormat="1" ht="19.899999999999999" hidden="1" customHeight="1">
      <c r="B67" s="159"/>
      <c r="C67" s="98"/>
      <c r="D67" s="160" t="s">
        <v>2870</v>
      </c>
      <c r="E67" s="161"/>
      <c r="F67" s="161"/>
      <c r="G67" s="161"/>
      <c r="H67" s="161"/>
      <c r="I67" s="162"/>
      <c r="J67" s="163">
        <f>J113</f>
        <v>0</v>
      </c>
      <c r="K67" s="98"/>
      <c r="L67" s="164"/>
    </row>
    <row r="68" spans="1:31" s="10" customFormat="1" ht="19.899999999999999" hidden="1" customHeight="1">
      <c r="B68" s="159"/>
      <c r="C68" s="98"/>
      <c r="D68" s="160" t="s">
        <v>2871</v>
      </c>
      <c r="E68" s="161"/>
      <c r="F68" s="161"/>
      <c r="G68" s="161"/>
      <c r="H68" s="161"/>
      <c r="I68" s="162"/>
      <c r="J68" s="163">
        <f>J116</f>
        <v>0</v>
      </c>
      <c r="K68" s="98"/>
      <c r="L68" s="164"/>
    </row>
    <row r="69" spans="1:31" s="10" customFormat="1" ht="19.899999999999999" hidden="1" customHeight="1">
      <c r="B69" s="159"/>
      <c r="C69" s="98"/>
      <c r="D69" s="160" t="s">
        <v>113</v>
      </c>
      <c r="E69" s="161"/>
      <c r="F69" s="161"/>
      <c r="G69" s="161"/>
      <c r="H69" s="161"/>
      <c r="I69" s="162"/>
      <c r="J69" s="163">
        <f>J128</f>
        <v>0</v>
      </c>
      <c r="K69" s="98"/>
      <c r="L69" s="164"/>
    </row>
    <row r="70" spans="1:31" s="10" customFormat="1" ht="19.899999999999999" hidden="1" customHeight="1">
      <c r="B70" s="159"/>
      <c r="C70" s="98"/>
      <c r="D70" s="160" t="s">
        <v>2872</v>
      </c>
      <c r="E70" s="161"/>
      <c r="F70" s="161"/>
      <c r="G70" s="161"/>
      <c r="H70" s="161"/>
      <c r="I70" s="162"/>
      <c r="J70" s="163">
        <f>J132</f>
        <v>0</v>
      </c>
      <c r="K70" s="98"/>
      <c r="L70" s="164"/>
    </row>
    <row r="71" spans="1:31" s="9" customFormat="1" ht="24.95" hidden="1" customHeight="1">
      <c r="B71" s="152"/>
      <c r="C71" s="153"/>
      <c r="D71" s="154" t="s">
        <v>124</v>
      </c>
      <c r="E71" s="155"/>
      <c r="F71" s="155"/>
      <c r="G71" s="155"/>
      <c r="H71" s="155"/>
      <c r="I71" s="156"/>
      <c r="J71" s="157">
        <f>J137</f>
        <v>0</v>
      </c>
      <c r="K71" s="153"/>
      <c r="L71" s="158"/>
    </row>
    <row r="72" spans="1:31" s="10" customFormat="1" ht="19.899999999999999" hidden="1" customHeight="1">
      <c r="B72" s="159"/>
      <c r="C72" s="98"/>
      <c r="D72" s="160" t="s">
        <v>125</v>
      </c>
      <c r="E72" s="161"/>
      <c r="F72" s="161"/>
      <c r="G72" s="161"/>
      <c r="H72" s="161"/>
      <c r="I72" s="162"/>
      <c r="J72" s="163">
        <f>J140</f>
        <v>0</v>
      </c>
      <c r="K72" s="98"/>
      <c r="L72" s="164"/>
    </row>
    <row r="73" spans="1:31" s="9" customFormat="1" ht="24.95" hidden="1" customHeight="1">
      <c r="B73" s="152"/>
      <c r="C73" s="153"/>
      <c r="D73" s="154" t="s">
        <v>2873</v>
      </c>
      <c r="E73" s="155"/>
      <c r="F73" s="155"/>
      <c r="G73" s="155"/>
      <c r="H73" s="155"/>
      <c r="I73" s="156"/>
      <c r="J73" s="157">
        <f>J204</f>
        <v>0</v>
      </c>
      <c r="K73" s="153"/>
      <c r="L73" s="158"/>
    </row>
    <row r="74" spans="1:31" s="9" customFormat="1" ht="24.95" hidden="1" customHeight="1">
      <c r="B74" s="152"/>
      <c r="C74" s="153"/>
      <c r="D74" s="154" t="s">
        <v>126</v>
      </c>
      <c r="E74" s="155"/>
      <c r="F74" s="155"/>
      <c r="G74" s="155"/>
      <c r="H74" s="155"/>
      <c r="I74" s="156"/>
      <c r="J74" s="157">
        <f>J223</f>
        <v>0</v>
      </c>
      <c r="K74" s="153"/>
      <c r="L74" s="158"/>
    </row>
    <row r="75" spans="1:31" s="2" customFormat="1" ht="21.75" hidden="1" customHeight="1">
      <c r="A75" s="35"/>
      <c r="B75" s="36"/>
      <c r="C75" s="37"/>
      <c r="D75" s="37"/>
      <c r="E75" s="37"/>
      <c r="F75" s="37"/>
      <c r="G75" s="37"/>
      <c r="H75" s="37"/>
      <c r="I75" s="116"/>
      <c r="J75" s="37"/>
      <c r="K75" s="37"/>
      <c r="L75" s="117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</row>
    <row r="76" spans="1:31" s="2" customFormat="1" ht="6.95" hidden="1" customHeight="1">
      <c r="A76" s="35"/>
      <c r="B76" s="48"/>
      <c r="C76" s="49"/>
      <c r="D76" s="49"/>
      <c r="E76" s="49"/>
      <c r="F76" s="49"/>
      <c r="G76" s="49"/>
      <c r="H76" s="49"/>
      <c r="I76" s="143"/>
      <c r="J76" s="49"/>
      <c r="K76" s="49"/>
      <c r="L76" s="117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pans="1:31" ht="11.25" hidden="1"/>
    <row r="78" spans="1:31" ht="11.25" hidden="1"/>
    <row r="79" spans="1:31" ht="11.25" hidden="1"/>
    <row r="80" spans="1:31" s="2" customFormat="1" ht="6.95" customHeight="1">
      <c r="A80" s="35"/>
      <c r="B80" s="50"/>
      <c r="C80" s="51"/>
      <c r="D80" s="51"/>
      <c r="E80" s="51"/>
      <c r="F80" s="51"/>
      <c r="G80" s="51"/>
      <c r="H80" s="51"/>
      <c r="I80" s="146"/>
      <c r="J80" s="51"/>
      <c r="K80" s="51"/>
      <c r="L80" s="117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</row>
    <row r="81" spans="1:63" s="2" customFormat="1" ht="24.95" customHeight="1">
      <c r="A81" s="35"/>
      <c r="B81" s="36"/>
      <c r="C81" s="23" t="s">
        <v>127</v>
      </c>
      <c r="D81" s="37"/>
      <c r="E81" s="37"/>
      <c r="F81" s="37"/>
      <c r="G81" s="37"/>
      <c r="H81" s="37"/>
      <c r="I81" s="116"/>
      <c r="J81" s="37"/>
      <c r="K81" s="37"/>
      <c r="L81" s="117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pans="1:63" s="2" customFormat="1" ht="6.95" customHeight="1">
      <c r="A82" s="35"/>
      <c r="B82" s="36"/>
      <c r="C82" s="37"/>
      <c r="D82" s="37"/>
      <c r="E82" s="37"/>
      <c r="F82" s="37"/>
      <c r="G82" s="37"/>
      <c r="H82" s="37"/>
      <c r="I82" s="116"/>
      <c r="J82" s="37"/>
      <c r="K82" s="37"/>
      <c r="L82" s="117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pans="1:63" s="2" customFormat="1" ht="12" customHeight="1">
      <c r="A83" s="35"/>
      <c r="B83" s="36"/>
      <c r="C83" s="29" t="s">
        <v>16</v>
      </c>
      <c r="D83" s="37"/>
      <c r="E83" s="37"/>
      <c r="F83" s="37"/>
      <c r="G83" s="37"/>
      <c r="H83" s="37"/>
      <c r="I83" s="116"/>
      <c r="J83" s="37"/>
      <c r="K83" s="37"/>
      <c r="L83" s="117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pans="1:63" s="2" customFormat="1" ht="16.5" customHeight="1">
      <c r="A84" s="35"/>
      <c r="B84" s="36"/>
      <c r="C84" s="37"/>
      <c r="D84" s="37"/>
      <c r="E84" s="311" t="str">
        <f>E7</f>
        <v>Údržba, opravy a odstraňování závad u SSZT HK 2020 - 2021</v>
      </c>
      <c r="F84" s="312"/>
      <c r="G84" s="312"/>
      <c r="H84" s="312"/>
      <c r="I84" s="116"/>
      <c r="J84" s="37"/>
      <c r="K84" s="37"/>
      <c r="L84" s="117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pans="1:63" s="1" customFormat="1" ht="12" customHeight="1">
      <c r="B85" s="21"/>
      <c r="C85" s="29" t="s">
        <v>99</v>
      </c>
      <c r="D85" s="22"/>
      <c r="E85" s="22"/>
      <c r="F85" s="22"/>
      <c r="G85" s="22"/>
      <c r="H85" s="22"/>
      <c r="I85" s="109"/>
      <c r="J85" s="22"/>
      <c r="K85" s="22"/>
      <c r="L85" s="20"/>
    </row>
    <row r="86" spans="1:63" s="2" customFormat="1" ht="16.5" customHeight="1">
      <c r="A86" s="35"/>
      <c r="B86" s="36"/>
      <c r="C86" s="37"/>
      <c r="D86" s="37"/>
      <c r="E86" s="311" t="s">
        <v>100</v>
      </c>
      <c r="F86" s="313"/>
      <c r="G86" s="313"/>
      <c r="H86" s="313"/>
      <c r="I86" s="116"/>
      <c r="J86" s="37"/>
      <c r="K86" s="37"/>
      <c r="L86" s="117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</row>
    <row r="87" spans="1:63" s="2" customFormat="1" ht="12" customHeight="1">
      <c r="A87" s="35"/>
      <c r="B87" s="36"/>
      <c r="C87" s="29" t="s">
        <v>101</v>
      </c>
      <c r="D87" s="37"/>
      <c r="E87" s="37"/>
      <c r="F87" s="37"/>
      <c r="G87" s="37"/>
      <c r="H87" s="37"/>
      <c r="I87" s="116"/>
      <c r="J87" s="37"/>
      <c r="K87" s="37"/>
      <c r="L87" s="117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pans="1:63" s="2" customFormat="1" ht="16.5" customHeight="1">
      <c r="A88" s="35"/>
      <c r="B88" s="36"/>
      <c r="C88" s="37"/>
      <c r="D88" s="37"/>
      <c r="E88" s="280" t="str">
        <f>E11</f>
        <v>PS_02 - Zemní práce</v>
      </c>
      <c r="F88" s="313"/>
      <c r="G88" s="313"/>
      <c r="H88" s="313"/>
      <c r="I88" s="116"/>
      <c r="J88" s="37"/>
      <c r="K88" s="37"/>
      <c r="L88" s="117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pans="1:63" s="2" customFormat="1" ht="6.95" customHeight="1">
      <c r="A89" s="35"/>
      <c r="B89" s="36"/>
      <c r="C89" s="37"/>
      <c r="D89" s="37"/>
      <c r="E89" s="37"/>
      <c r="F89" s="37"/>
      <c r="G89" s="37"/>
      <c r="H89" s="37"/>
      <c r="I89" s="116"/>
      <c r="J89" s="37"/>
      <c r="K89" s="37"/>
      <c r="L89" s="117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pans="1:63" s="2" customFormat="1" ht="12" customHeight="1">
      <c r="A90" s="35"/>
      <c r="B90" s="36"/>
      <c r="C90" s="29" t="s">
        <v>22</v>
      </c>
      <c r="D90" s="37"/>
      <c r="E90" s="37"/>
      <c r="F90" s="27" t="str">
        <f>F14</f>
        <v>obvod SSZT HK</v>
      </c>
      <c r="G90" s="37"/>
      <c r="H90" s="37"/>
      <c r="I90" s="118" t="s">
        <v>24</v>
      </c>
      <c r="J90" s="60" t="str">
        <f>IF(J14="","",J14)</f>
        <v>11. 12. 2019</v>
      </c>
      <c r="K90" s="37"/>
      <c r="L90" s="117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pans="1:63" s="2" customFormat="1" ht="6.95" customHeight="1">
      <c r="A91" s="35"/>
      <c r="B91" s="36"/>
      <c r="C91" s="37"/>
      <c r="D91" s="37"/>
      <c r="E91" s="37"/>
      <c r="F91" s="37"/>
      <c r="G91" s="37"/>
      <c r="H91" s="37"/>
      <c r="I91" s="116"/>
      <c r="J91" s="37"/>
      <c r="K91" s="37"/>
      <c r="L91" s="117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pans="1:63" s="2" customFormat="1" ht="15.2" customHeight="1">
      <c r="A92" s="35"/>
      <c r="B92" s="36"/>
      <c r="C92" s="29" t="s">
        <v>30</v>
      </c>
      <c r="D92" s="37"/>
      <c r="E92" s="37"/>
      <c r="F92" s="27" t="str">
        <f>E17</f>
        <v xml:space="preserve"> </v>
      </c>
      <c r="G92" s="37"/>
      <c r="H92" s="37"/>
      <c r="I92" s="118" t="s">
        <v>38</v>
      </c>
      <c r="J92" s="33" t="str">
        <f>E23</f>
        <v xml:space="preserve"> </v>
      </c>
      <c r="K92" s="37"/>
      <c r="L92" s="117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pans="1:63" s="2" customFormat="1" ht="15.2" customHeight="1">
      <c r="A93" s="35"/>
      <c r="B93" s="36"/>
      <c r="C93" s="29" t="s">
        <v>36</v>
      </c>
      <c r="D93" s="37"/>
      <c r="E93" s="37"/>
      <c r="F93" s="27" t="str">
        <f>IF(E20="","",E20)</f>
        <v>Vyplň údaj</v>
      </c>
      <c r="G93" s="37"/>
      <c r="H93" s="37"/>
      <c r="I93" s="118" t="s">
        <v>40</v>
      </c>
      <c r="J93" s="33" t="str">
        <f>E26</f>
        <v>Lukáš Jiroudek</v>
      </c>
      <c r="K93" s="37"/>
      <c r="L93" s="117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pans="1:63" s="2" customFormat="1" ht="10.35" customHeight="1">
      <c r="A94" s="35"/>
      <c r="B94" s="36"/>
      <c r="C94" s="37"/>
      <c r="D94" s="37"/>
      <c r="E94" s="37"/>
      <c r="F94" s="37"/>
      <c r="G94" s="37"/>
      <c r="H94" s="37"/>
      <c r="I94" s="116"/>
      <c r="J94" s="37"/>
      <c r="K94" s="37"/>
      <c r="L94" s="117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pans="1:63" s="11" customFormat="1" ht="29.25" customHeight="1">
      <c r="A95" s="165"/>
      <c r="B95" s="166"/>
      <c r="C95" s="167" t="s">
        <v>128</v>
      </c>
      <c r="D95" s="168" t="s">
        <v>62</v>
      </c>
      <c r="E95" s="168" t="s">
        <v>58</v>
      </c>
      <c r="F95" s="168" t="s">
        <v>59</v>
      </c>
      <c r="G95" s="168" t="s">
        <v>129</v>
      </c>
      <c r="H95" s="168" t="s">
        <v>130</v>
      </c>
      <c r="I95" s="169" t="s">
        <v>131</v>
      </c>
      <c r="J95" s="168" t="s">
        <v>106</v>
      </c>
      <c r="K95" s="170" t="s">
        <v>132</v>
      </c>
      <c r="L95" s="171"/>
      <c r="M95" s="69" t="s">
        <v>32</v>
      </c>
      <c r="N95" s="70" t="s">
        <v>47</v>
      </c>
      <c r="O95" s="70" t="s">
        <v>133</v>
      </c>
      <c r="P95" s="70" t="s">
        <v>134</v>
      </c>
      <c r="Q95" s="70" t="s">
        <v>135</v>
      </c>
      <c r="R95" s="70" t="s">
        <v>136</v>
      </c>
      <c r="S95" s="70" t="s">
        <v>137</v>
      </c>
      <c r="T95" s="71" t="s">
        <v>138</v>
      </c>
      <c r="U95" s="165"/>
      <c r="V95" s="165"/>
      <c r="W95" s="165"/>
      <c r="X95" s="165"/>
      <c r="Y95" s="165"/>
      <c r="Z95" s="165"/>
      <c r="AA95" s="165"/>
      <c r="AB95" s="165"/>
      <c r="AC95" s="165"/>
      <c r="AD95" s="165"/>
      <c r="AE95" s="165"/>
    </row>
    <row r="96" spans="1:63" s="2" customFormat="1" ht="22.9" customHeight="1">
      <c r="A96" s="35"/>
      <c r="B96" s="36"/>
      <c r="C96" s="76" t="s">
        <v>139</v>
      </c>
      <c r="D96" s="37"/>
      <c r="E96" s="37"/>
      <c r="F96" s="37"/>
      <c r="G96" s="37"/>
      <c r="H96" s="37"/>
      <c r="I96" s="116"/>
      <c r="J96" s="172">
        <f>BK96</f>
        <v>0</v>
      </c>
      <c r="K96" s="37"/>
      <c r="L96" s="40"/>
      <c r="M96" s="72"/>
      <c r="N96" s="173"/>
      <c r="O96" s="73"/>
      <c r="P96" s="174">
        <f>P97+P112+P137+P204+P223</f>
        <v>0</v>
      </c>
      <c r="Q96" s="73"/>
      <c r="R96" s="174">
        <f>R97+R112+R137+R204+R223</f>
        <v>254.90734661619999</v>
      </c>
      <c r="S96" s="73"/>
      <c r="T96" s="175">
        <f>T97+T112+T137+T204+T223</f>
        <v>215.52</v>
      </c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T96" s="17" t="s">
        <v>76</v>
      </c>
      <c r="AU96" s="17" t="s">
        <v>107</v>
      </c>
      <c r="BK96" s="176">
        <f>BK97+BK112+BK137+BK204+BK223</f>
        <v>0</v>
      </c>
    </row>
    <row r="97" spans="1:65" s="12" customFormat="1" ht="25.9" customHeight="1">
      <c r="B97" s="177"/>
      <c r="C97" s="178"/>
      <c r="D97" s="179" t="s">
        <v>76</v>
      </c>
      <c r="E97" s="180" t="s">
        <v>386</v>
      </c>
      <c r="F97" s="180" t="s">
        <v>387</v>
      </c>
      <c r="G97" s="178"/>
      <c r="H97" s="178"/>
      <c r="I97" s="181"/>
      <c r="J97" s="182">
        <f>BK97</f>
        <v>0</v>
      </c>
      <c r="K97" s="178"/>
      <c r="L97" s="183"/>
      <c r="M97" s="184"/>
      <c r="N97" s="185"/>
      <c r="O97" s="185"/>
      <c r="P97" s="186">
        <f>P98</f>
        <v>0</v>
      </c>
      <c r="Q97" s="185"/>
      <c r="R97" s="186">
        <f>R98</f>
        <v>1.33805</v>
      </c>
      <c r="S97" s="185"/>
      <c r="T97" s="187">
        <f>T98</f>
        <v>0</v>
      </c>
      <c r="AR97" s="188" t="s">
        <v>84</v>
      </c>
      <c r="AT97" s="189" t="s">
        <v>76</v>
      </c>
      <c r="AU97" s="189" t="s">
        <v>77</v>
      </c>
      <c r="AY97" s="188" t="s">
        <v>142</v>
      </c>
      <c r="BK97" s="190">
        <f>BK98</f>
        <v>0</v>
      </c>
    </row>
    <row r="98" spans="1:65" s="12" customFormat="1" ht="22.9" customHeight="1">
      <c r="B98" s="177"/>
      <c r="C98" s="178"/>
      <c r="D98" s="179" t="s">
        <v>76</v>
      </c>
      <c r="E98" s="218" t="s">
        <v>84</v>
      </c>
      <c r="F98" s="218" t="s">
        <v>93</v>
      </c>
      <c r="G98" s="178"/>
      <c r="H98" s="178"/>
      <c r="I98" s="181"/>
      <c r="J98" s="219">
        <f>BK98</f>
        <v>0</v>
      </c>
      <c r="K98" s="178"/>
      <c r="L98" s="183"/>
      <c r="M98" s="184"/>
      <c r="N98" s="185"/>
      <c r="O98" s="185"/>
      <c r="P98" s="186">
        <f>SUM(P99:P111)</f>
        <v>0</v>
      </c>
      <c r="Q98" s="185"/>
      <c r="R98" s="186">
        <f>SUM(R99:R111)</f>
        <v>1.33805</v>
      </c>
      <c r="S98" s="185"/>
      <c r="T98" s="187">
        <f>SUM(T99:T111)</f>
        <v>0</v>
      </c>
      <c r="AR98" s="188" t="s">
        <v>84</v>
      </c>
      <c r="AT98" s="189" t="s">
        <v>76</v>
      </c>
      <c r="AU98" s="189" t="s">
        <v>84</v>
      </c>
      <c r="AY98" s="188" t="s">
        <v>142</v>
      </c>
      <c r="BK98" s="190">
        <f>SUM(BK99:BK111)</f>
        <v>0</v>
      </c>
    </row>
    <row r="99" spans="1:65" s="2" customFormat="1" ht="24" customHeight="1">
      <c r="A99" s="35"/>
      <c r="B99" s="36"/>
      <c r="C99" s="191" t="s">
        <v>84</v>
      </c>
      <c r="D99" s="191" t="s">
        <v>143</v>
      </c>
      <c r="E99" s="192" t="s">
        <v>2874</v>
      </c>
      <c r="F99" s="193" t="s">
        <v>2875</v>
      </c>
      <c r="G99" s="194" t="s">
        <v>598</v>
      </c>
      <c r="H99" s="195">
        <v>5.25</v>
      </c>
      <c r="I99" s="196"/>
      <c r="J99" s="197">
        <f>ROUND(I99*H99,2)</f>
        <v>0</v>
      </c>
      <c r="K99" s="193" t="s">
        <v>2876</v>
      </c>
      <c r="L99" s="40"/>
      <c r="M99" s="198" t="s">
        <v>32</v>
      </c>
      <c r="N99" s="199" t="s">
        <v>48</v>
      </c>
      <c r="O99" s="65"/>
      <c r="P99" s="200">
        <f>O99*H99</f>
        <v>0</v>
      </c>
      <c r="Q99" s="200">
        <v>0</v>
      </c>
      <c r="R99" s="200">
        <f>Q99*H99</f>
        <v>0</v>
      </c>
      <c r="S99" s="200">
        <v>0</v>
      </c>
      <c r="T99" s="201">
        <f>S99*H99</f>
        <v>0</v>
      </c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R99" s="202" t="s">
        <v>158</v>
      </c>
      <c r="AT99" s="202" t="s">
        <v>143</v>
      </c>
      <c r="AU99" s="202" t="s">
        <v>86</v>
      </c>
      <c r="AY99" s="17" t="s">
        <v>142</v>
      </c>
      <c r="BE99" s="203">
        <f>IF(N99="základní",J99,0)</f>
        <v>0</v>
      </c>
      <c r="BF99" s="203">
        <f>IF(N99="snížená",J99,0)</f>
        <v>0</v>
      </c>
      <c r="BG99" s="203">
        <f>IF(N99="zákl. přenesená",J99,0)</f>
        <v>0</v>
      </c>
      <c r="BH99" s="203">
        <f>IF(N99="sníž. přenesená",J99,0)</f>
        <v>0</v>
      </c>
      <c r="BI99" s="203">
        <f>IF(N99="nulová",J99,0)</f>
        <v>0</v>
      </c>
      <c r="BJ99" s="17" t="s">
        <v>84</v>
      </c>
      <c r="BK99" s="203">
        <f>ROUND(I99*H99,2)</f>
        <v>0</v>
      </c>
      <c r="BL99" s="17" t="s">
        <v>158</v>
      </c>
      <c r="BM99" s="202" t="s">
        <v>2877</v>
      </c>
    </row>
    <row r="100" spans="1:65" s="2" customFormat="1" ht="146.25">
      <c r="A100" s="35"/>
      <c r="B100" s="36"/>
      <c r="C100" s="37"/>
      <c r="D100" s="204" t="s">
        <v>149</v>
      </c>
      <c r="E100" s="37"/>
      <c r="F100" s="205" t="s">
        <v>2878</v>
      </c>
      <c r="G100" s="37"/>
      <c r="H100" s="37"/>
      <c r="I100" s="116"/>
      <c r="J100" s="37"/>
      <c r="K100" s="37"/>
      <c r="L100" s="40"/>
      <c r="M100" s="206"/>
      <c r="N100" s="207"/>
      <c r="O100" s="65"/>
      <c r="P100" s="65"/>
      <c r="Q100" s="65"/>
      <c r="R100" s="65"/>
      <c r="S100" s="65"/>
      <c r="T100" s="66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T100" s="17" t="s">
        <v>149</v>
      </c>
      <c r="AU100" s="17" t="s">
        <v>86</v>
      </c>
    </row>
    <row r="101" spans="1:65" s="13" customFormat="1" ht="11.25">
      <c r="B101" s="225"/>
      <c r="C101" s="226"/>
      <c r="D101" s="204" t="s">
        <v>2879</v>
      </c>
      <c r="E101" s="227" t="s">
        <v>32</v>
      </c>
      <c r="F101" s="228" t="s">
        <v>2880</v>
      </c>
      <c r="G101" s="226"/>
      <c r="H101" s="229">
        <v>5.25</v>
      </c>
      <c r="I101" s="230"/>
      <c r="J101" s="226"/>
      <c r="K101" s="226"/>
      <c r="L101" s="231"/>
      <c r="M101" s="232"/>
      <c r="N101" s="233"/>
      <c r="O101" s="233"/>
      <c r="P101" s="233"/>
      <c r="Q101" s="233"/>
      <c r="R101" s="233"/>
      <c r="S101" s="233"/>
      <c r="T101" s="234"/>
      <c r="AT101" s="235" t="s">
        <v>2879</v>
      </c>
      <c r="AU101" s="235" t="s">
        <v>86</v>
      </c>
      <c r="AV101" s="13" t="s">
        <v>86</v>
      </c>
      <c r="AW101" s="13" t="s">
        <v>39</v>
      </c>
      <c r="AX101" s="13" t="s">
        <v>77</v>
      </c>
      <c r="AY101" s="235" t="s">
        <v>142</v>
      </c>
    </row>
    <row r="102" spans="1:65" s="14" customFormat="1" ht="11.25">
      <c r="B102" s="236"/>
      <c r="C102" s="237"/>
      <c r="D102" s="204" t="s">
        <v>2879</v>
      </c>
      <c r="E102" s="238" t="s">
        <v>32</v>
      </c>
      <c r="F102" s="239" t="s">
        <v>2881</v>
      </c>
      <c r="G102" s="237"/>
      <c r="H102" s="240">
        <v>5.25</v>
      </c>
      <c r="I102" s="241"/>
      <c r="J102" s="237"/>
      <c r="K102" s="237"/>
      <c r="L102" s="242"/>
      <c r="M102" s="243"/>
      <c r="N102" s="244"/>
      <c r="O102" s="244"/>
      <c r="P102" s="244"/>
      <c r="Q102" s="244"/>
      <c r="R102" s="244"/>
      <c r="S102" s="244"/>
      <c r="T102" s="245"/>
      <c r="AT102" s="246" t="s">
        <v>2879</v>
      </c>
      <c r="AU102" s="246" t="s">
        <v>86</v>
      </c>
      <c r="AV102" s="14" t="s">
        <v>158</v>
      </c>
      <c r="AW102" s="14" t="s">
        <v>39</v>
      </c>
      <c r="AX102" s="14" t="s">
        <v>84</v>
      </c>
      <c r="AY102" s="246" t="s">
        <v>142</v>
      </c>
    </row>
    <row r="103" spans="1:65" s="2" customFormat="1" ht="16.5" customHeight="1">
      <c r="A103" s="35"/>
      <c r="B103" s="36"/>
      <c r="C103" s="191" t="s">
        <v>86</v>
      </c>
      <c r="D103" s="191" t="s">
        <v>143</v>
      </c>
      <c r="E103" s="192" t="s">
        <v>2882</v>
      </c>
      <c r="F103" s="193" t="s">
        <v>2883</v>
      </c>
      <c r="G103" s="194" t="s">
        <v>275</v>
      </c>
      <c r="H103" s="195">
        <v>100</v>
      </c>
      <c r="I103" s="196"/>
      <c r="J103" s="197">
        <f>ROUND(I103*H103,2)</f>
        <v>0</v>
      </c>
      <c r="K103" s="193" t="s">
        <v>2876</v>
      </c>
      <c r="L103" s="40"/>
      <c r="M103" s="198" t="s">
        <v>32</v>
      </c>
      <c r="N103" s="199" t="s">
        <v>48</v>
      </c>
      <c r="O103" s="65"/>
      <c r="P103" s="200">
        <f>O103*H103</f>
        <v>0</v>
      </c>
      <c r="Q103" s="200">
        <v>0</v>
      </c>
      <c r="R103" s="200">
        <f>Q103*H103</f>
        <v>0</v>
      </c>
      <c r="S103" s="200">
        <v>0</v>
      </c>
      <c r="T103" s="201">
        <f>S103*H103</f>
        <v>0</v>
      </c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R103" s="202" t="s">
        <v>158</v>
      </c>
      <c r="AT103" s="202" t="s">
        <v>143</v>
      </c>
      <c r="AU103" s="202" t="s">
        <v>86</v>
      </c>
      <c r="AY103" s="17" t="s">
        <v>142</v>
      </c>
      <c r="BE103" s="203">
        <f>IF(N103="základní",J103,0)</f>
        <v>0</v>
      </c>
      <c r="BF103" s="203">
        <f>IF(N103="snížená",J103,0)</f>
        <v>0</v>
      </c>
      <c r="BG103" s="203">
        <f>IF(N103="zákl. přenesená",J103,0)</f>
        <v>0</v>
      </c>
      <c r="BH103" s="203">
        <f>IF(N103="sníž. přenesená",J103,0)</f>
        <v>0</v>
      </c>
      <c r="BI103" s="203">
        <f>IF(N103="nulová",J103,0)</f>
        <v>0</v>
      </c>
      <c r="BJ103" s="17" t="s">
        <v>84</v>
      </c>
      <c r="BK103" s="203">
        <f>ROUND(I103*H103,2)</f>
        <v>0</v>
      </c>
      <c r="BL103" s="17" t="s">
        <v>158</v>
      </c>
      <c r="BM103" s="202" t="s">
        <v>2884</v>
      </c>
    </row>
    <row r="104" spans="1:65" s="2" customFormat="1" ht="87.75">
      <c r="A104" s="35"/>
      <c r="B104" s="36"/>
      <c r="C104" s="37"/>
      <c r="D104" s="204" t="s">
        <v>149</v>
      </c>
      <c r="E104" s="37"/>
      <c r="F104" s="205" t="s">
        <v>2885</v>
      </c>
      <c r="G104" s="37"/>
      <c r="H104" s="37"/>
      <c r="I104" s="116"/>
      <c r="J104" s="37"/>
      <c r="K104" s="37"/>
      <c r="L104" s="40"/>
      <c r="M104" s="206"/>
      <c r="N104" s="207"/>
      <c r="O104" s="65"/>
      <c r="P104" s="65"/>
      <c r="Q104" s="65"/>
      <c r="R104" s="65"/>
      <c r="S104" s="65"/>
      <c r="T104" s="66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T104" s="17" t="s">
        <v>149</v>
      </c>
      <c r="AU104" s="17" t="s">
        <v>86</v>
      </c>
    </row>
    <row r="105" spans="1:65" s="2" customFormat="1" ht="16.5" customHeight="1">
      <c r="A105" s="35"/>
      <c r="B105" s="36"/>
      <c r="C105" s="208" t="s">
        <v>154</v>
      </c>
      <c r="D105" s="208" t="s">
        <v>214</v>
      </c>
      <c r="E105" s="209" t="s">
        <v>2886</v>
      </c>
      <c r="F105" s="210" t="s">
        <v>2887</v>
      </c>
      <c r="G105" s="211" t="s">
        <v>275</v>
      </c>
      <c r="H105" s="212">
        <v>100</v>
      </c>
      <c r="I105" s="213"/>
      <c r="J105" s="214">
        <f>ROUND(I105*H105,2)</f>
        <v>0</v>
      </c>
      <c r="K105" s="210" t="s">
        <v>2876</v>
      </c>
      <c r="L105" s="215"/>
      <c r="M105" s="216" t="s">
        <v>32</v>
      </c>
      <c r="N105" s="217" t="s">
        <v>48</v>
      </c>
      <c r="O105" s="65"/>
      <c r="P105" s="200">
        <f>O105*H105</f>
        <v>0</v>
      </c>
      <c r="Q105" s="200">
        <v>2.0999999999999999E-3</v>
      </c>
      <c r="R105" s="200">
        <f>Q105*H105</f>
        <v>0.21</v>
      </c>
      <c r="S105" s="200">
        <v>0</v>
      </c>
      <c r="T105" s="201">
        <f>S105*H105</f>
        <v>0</v>
      </c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R105" s="202" t="s">
        <v>217</v>
      </c>
      <c r="AT105" s="202" t="s">
        <v>214</v>
      </c>
      <c r="AU105" s="202" t="s">
        <v>86</v>
      </c>
      <c r="AY105" s="17" t="s">
        <v>142</v>
      </c>
      <c r="BE105" s="203">
        <f>IF(N105="základní",J105,0)</f>
        <v>0</v>
      </c>
      <c r="BF105" s="203">
        <f>IF(N105="snížená",J105,0)</f>
        <v>0</v>
      </c>
      <c r="BG105" s="203">
        <f>IF(N105="zákl. přenesená",J105,0)</f>
        <v>0</v>
      </c>
      <c r="BH105" s="203">
        <f>IF(N105="sníž. přenesená",J105,0)</f>
        <v>0</v>
      </c>
      <c r="BI105" s="203">
        <f>IF(N105="nulová",J105,0)</f>
        <v>0</v>
      </c>
      <c r="BJ105" s="17" t="s">
        <v>84</v>
      </c>
      <c r="BK105" s="203">
        <f>ROUND(I105*H105,2)</f>
        <v>0</v>
      </c>
      <c r="BL105" s="17" t="s">
        <v>218</v>
      </c>
      <c r="BM105" s="202" t="s">
        <v>2888</v>
      </c>
    </row>
    <row r="106" spans="1:65" s="2" customFormat="1" ht="36" customHeight="1">
      <c r="A106" s="35"/>
      <c r="B106" s="36"/>
      <c r="C106" s="191" t="s">
        <v>158</v>
      </c>
      <c r="D106" s="191" t="s">
        <v>143</v>
      </c>
      <c r="E106" s="192" t="s">
        <v>2889</v>
      </c>
      <c r="F106" s="193" t="s">
        <v>2890</v>
      </c>
      <c r="G106" s="194" t="s">
        <v>146</v>
      </c>
      <c r="H106" s="195">
        <v>2</v>
      </c>
      <c r="I106" s="196"/>
      <c r="J106" s="197">
        <f>ROUND(I106*H106,2)</f>
        <v>0</v>
      </c>
      <c r="K106" s="193" t="s">
        <v>2876</v>
      </c>
      <c r="L106" s="40"/>
      <c r="M106" s="198" t="s">
        <v>32</v>
      </c>
      <c r="N106" s="199" t="s">
        <v>48</v>
      </c>
      <c r="O106" s="65"/>
      <c r="P106" s="200">
        <f>O106*H106</f>
        <v>0</v>
      </c>
      <c r="Q106" s="200">
        <v>0</v>
      </c>
      <c r="R106" s="200">
        <f>Q106*H106</f>
        <v>0</v>
      </c>
      <c r="S106" s="200">
        <v>0</v>
      </c>
      <c r="T106" s="201">
        <f>S106*H106</f>
        <v>0</v>
      </c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R106" s="202" t="s">
        <v>158</v>
      </c>
      <c r="AT106" s="202" t="s">
        <v>143</v>
      </c>
      <c r="AU106" s="202" t="s">
        <v>86</v>
      </c>
      <c r="AY106" s="17" t="s">
        <v>142</v>
      </c>
      <c r="BE106" s="203">
        <f>IF(N106="základní",J106,0)</f>
        <v>0</v>
      </c>
      <c r="BF106" s="203">
        <f>IF(N106="snížená",J106,0)</f>
        <v>0</v>
      </c>
      <c r="BG106" s="203">
        <f>IF(N106="zákl. přenesená",J106,0)</f>
        <v>0</v>
      </c>
      <c r="BH106" s="203">
        <f>IF(N106="sníž. přenesená",J106,0)</f>
        <v>0</v>
      </c>
      <c r="BI106" s="203">
        <f>IF(N106="nulová",J106,0)</f>
        <v>0</v>
      </c>
      <c r="BJ106" s="17" t="s">
        <v>84</v>
      </c>
      <c r="BK106" s="203">
        <f>ROUND(I106*H106,2)</f>
        <v>0</v>
      </c>
      <c r="BL106" s="17" t="s">
        <v>158</v>
      </c>
      <c r="BM106" s="202" t="s">
        <v>2891</v>
      </c>
    </row>
    <row r="107" spans="1:65" s="2" customFormat="1" ht="29.25">
      <c r="A107" s="35"/>
      <c r="B107" s="36"/>
      <c r="C107" s="37"/>
      <c r="D107" s="204" t="s">
        <v>149</v>
      </c>
      <c r="E107" s="37"/>
      <c r="F107" s="205" t="s">
        <v>2892</v>
      </c>
      <c r="G107" s="37"/>
      <c r="H107" s="37"/>
      <c r="I107" s="116"/>
      <c r="J107" s="37"/>
      <c r="K107" s="37"/>
      <c r="L107" s="40"/>
      <c r="M107" s="206"/>
      <c r="N107" s="207"/>
      <c r="O107" s="65"/>
      <c r="P107" s="65"/>
      <c r="Q107" s="65"/>
      <c r="R107" s="65"/>
      <c r="S107" s="65"/>
      <c r="T107" s="66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T107" s="17" t="s">
        <v>149</v>
      </c>
      <c r="AU107" s="17" t="s">
        <v>86</v>
      </c>
    </row>
    <row r="108" spans="1:65" s="2" customFormat="1" ht="16.5" customHeight="1">
      <c r="A108" s="35"/>
      <c r="B108" s="36"/>
      <c r="C108" s="208" t="s">
        <v>162</v>
      </c>
      <c r="D108" s="208" t="s">
        <v>214</v>
      </c>
      <c r="E108" s="209" t="s">
        <v>2893</v>
      </c>
      <c r="F108" s="210" t="s">
        <v>2894</v>
      </c>
      <c r="G108" s="211" t="s">
        <v>2895</v>
      </c>
      <c r="H108" s="212">
        <v>5</v>
      </c>
      <c r="I108" s="213"/>
      <c r="J108" s="214">
        <f>ROUND(I108*H108,2)</f>
        <v>0</v>
      </c>
      <c r="K108" s="210" t="s">
        <v>2876</v>
      </c>
      <c r="L108" s="215"/>
      <c r="M108" s="216" t="s">
        <v>32</v>
      </c>
      <c r="N108" s="217" t="s">
        <v>48</v>
      </c>
      <c r="O108" s="65"/>
      <c r="P108" s="200">
        <f>O108*H108</f>
        <v>0</v>
      </c>
      <c r="Q108" s="200">
        <v>1.6500000000000001E-2</v>
      </c>
      <c r="R108" s="200">
        <f>Q108*H108</f>
        <v>8.2500000000000004E-2</v>
      </c>
      <c r="S108" s="200">
        <v>0</v>
      </c>
      <c r="T108" s="201">
        <f>S108*H108</f>
        <v>0</v>
      </c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R108" s="202" t="s">
        <v>217</v>
      </c>
      <c r="AT108" s="202" t="s">
        <v>214</v>
      </c>
      <c r="AU108" s="202" t="s">
        <v>86</v>
      </c>
      <c r="AY108" s="17" t="s">
        <v>142</v>
      </c>
      <c r="BE108" s="203">
        <f>IF(N108="základní",J108,0)</f>
        <v>0</v>
      </c>
      <c r="BF108" s="203">
        <f>IF(N108="snížená",J108,0)</f>
        <v>0</v>
      </c>
      <c r="BG108" s="203">
        <f>IF(N108="zákl. přenesená",J108,0)</f>
        <v>0</v>
      </c>
      <c r="BH108" s="203">
        <f>IF(N108="sníž. přenesená",J108,0)</f>
        <v>0</v>
      </c>
      <c r="BI108" s="203">
        <f>IF(N108="nulová",J108,0)</f>
        <v>0</v>
      </c>
      <c r="BJ108" s="17" t="s">
        <v>84</v>
      </c>
      <c r="BK108" s="203">
        <f>ROUND(I108*H108,2)</f>
        <v>0</v>
      </c>
      <c r="BL108" s="17" t="s">
        <v>218</v>
      </c>
      <c r="BM108" s="202" t="s">
        <v>2896</v>
      </c>
    </row>
    <row r="109" spans="1:65" s="2" customFormat="1" ht="16.5" customHeight="1">
      <c r="A109" s="35"/>
      <c r="B109" s="36"/>
      <c r="C109" s="208" t="s">
        <v>166</v>
      </c>
      <c r="D109" s="208" t="s">
        <v>214</v>
      </c>
      <c r="E109" s="209" t="s">
        <v>2897</v>
      </c>
      <c r="F109" s="210" t="s">
        <v>2898</v>
      </c>
      <c r="G109" s="211" t="s">
        <v>2895</v>
      </c>
      <c r="H109" s="212">
        <v>5</v>
      </c>
      <c r="I109" s="213"/>
      <c r="J109" s="214">
        <f>ROUND(I109*H109,2)</f>
        <v>0</v>
      </c>
      <c r="K109" s="210" t="s">
        <v>2876</v>
      </c>
      <c r="L109" s="215"/>
      <c r="M109" s="216" t="s">
        <v>32</v>
      </c>
      <c r="N109" s="217" t="s">
        <v>48</v>
      </c>
      <c r="O109" s="65"/>
      <c r="P109" s="200">
        <f>O109*H109</f>
        <v>0</v>
      </c>
      <c r="Q109" s="200">
        <v>4.2300000000000003E-3</v>
      </c>
      <c r="R109" s="200">
        <f>Q109*H109</f>
        <v>2.1150000000000002E-2</v>
      </c>
      <c r="S109" s="200">
        <v>0</v>
      </c>
      <c r="T109" s="201">
        <f>S109*H109</f>
        <v>0</v>
      </c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R109" s="202" t="s">
        <v>217</v>
      </c>
      <c r="AT109" s="202" t="s">
        <v>214</v>
      </c>
      <c r="AU109" s="202" t="s">
        <v>86</v>
      </c>
      <c r="AY109" s="17" t="s">
        <v>142</v>
      </c>
      <c r="BE109" s="203">
        <f>IF(N109="základní",J109,0)</f>
        <v>0</v>
      </c>
      <c r="BF109" s="203">
        <f>IF(N109="snížená",J109,0)</f>
        <v>0</v>
      </c>
      <c r="BG109" s="203">
        <f>IF(N109="zákl. přenesená",J109,0)</f>
        <v>0</v>
      </c>
      <c r="BH109" s="203">
        <f>IF(N109="sníž. přenesená",J109,0)</f>
        <v>0</v>
      </c>
      <c r="BI109" s="203">
        <f>IF(N109="nulová",J109,0)</f>
        <v>0</v>
      </c>
      <c r="BJ109" s="17" t="s">
        <v>84</v>
      </c>
      <c r="BK109" s="203">
        <f>ROUND(I109*H109,2)</f>
        <v>0</v>
      </c>
      <c r="BL109" s="17" t="s">
        <v>218</v>
      </c>
      <c r="BM109" s="202" t="s">
        <v>2899</v>
      </c>
    </row>
    <row r="110" spans="1:65" s="2" customFormat="1" ht="16.5" customHeight="1">
      <c r="A110" s="35"/>
      <c r="B110" s="36"/>
      <c r="C110" s="208" t="s">
        <v>170</v>
      </c>
      <c r="D110" s="208" t="s">
        <v>214</v>
      </c>
      <c r="E110" s="209" t="s">
        <v>2900</v>
      </c>
      <c r="F110" s="210" t="s">
        <v>2901</v>
      </c>
      <c r="G110" s="211" t="s">
        <v>2902</v>
      </c>
      <c r="H110" s="212">
        <v>20</v>
      </c>
      <c r="I110" s="213"/>
      <c r="J110" s="214">
        <f>ROUND(I110*H110,2)</f>
        <v>0</v>
      </c>
      <c r="K110" s="210" t="s">
        <v>2876</v>
      </c>
      <c r="L110" s="215"/>
      <c r="M110" s="216" t="s">
        <v>32</v>
      </c>
      <c r="N110" s="217" t="s">
        <v>48</v>
      </c>
      <c r="O110" s="65"/>
      <c r="P110" s="200">
        <f>O110*H110</f>
        <v>0</v>
      </c>
      <c r="Q110" s="200">
        <v>1.2199999999999999E-3</v>
      </c>
      <c r="R110" s="200">
        <f>Q110*H110</f>
        <v>2.4399999999999998E-2</v>
      </c>
      <c r="S110" s="200">
        <v>0</v>
      </c>
      <c r="T110" s="201">
        <f>S110*H110</f>
        <v>0</v>
      </c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R110" s="202" t="s">
        <v>217</v>
      </c>
      <c r="AT110" s="202" t="s">
        <v>214</v>
      </c>
      <c r="AU110" s="202" t="s">
        <v>86</v>
      </c>
      <c r="AY110" s="17" t="s">
        <v>142</v>
      </c>
      <c r="BE110" s="203">
        <f>IF(N110="základní",J110,0)</f>
        <v>0</v>
      </c>
      <c r="BF110" s="203">
        <f>IF(N110="snížená",J110,0)</f>
        <v>0</v>
      </c>
      <c r="BG110" s="203">
        <f>IF(N110="zákl. přenesená",J110,0)</f>
        <v>0</v>
      </c>
      <c r="BH110" s="203">
        <f>IF(N110="sníž. přenesená",J110,0)</f>
        <v>0</v>
      </c>
      <c r="BI110" s="203">
        <f>IF(N110="nulová",J110,0)</f>
        <v>0</v>
      </c>
      <c r="BJ110" s="17" t="s">
        <v>84</v>
      </c>
      <c r="BK110" s="203">
        <f>ROUND(I110*H110,2)</f>
        <v>0</v>
      </c>
      <c r="BL110" s="17" t="s">
        <v>218</v>
      </c>
      <c r="BM110" s="202" t="s">
        <v>2903</v>
      </c>
    </row>
    <row r="111" spans="1:65" s="2" customFormat="1" ht="16.5" customHeight="1">
      <c r="A111" s="35"/>
      <c r="B111" s="36"/>
      <c r="C111" s="208" t="s">
        <v>174</v>
      </c>
      <c r="D111" s="208" t="s">
        <v>214</v>
      </c>
      <c r="E111" s="209" t="s">
        <v>2904</v>
      </c>
      <c r="F111" s="210" t="s">
        <v>2905</v>
      </c>
      <c r="G111" s="211" t="s">
        <v>450</v>
      </c>
      <c r="H111" s="212">
        <v>1</v>
      </c>
      <c r="I111" s="213"/>
      <c r="J111" s="214">
        <f>ROUND(I111*H111,2)</f>
        <v>0</v>
      </c>
      <c r="K111" s="210" t="s">
        <v>2876</v>
      </c>
      <c r="L111" s="215"/>
      <c r="M111" s="216" t="s">
        <v>32</v>
      </c>
      <c r="N111" s="217" t="s">
        <v>48</v>
      </c>
      <c r="O111" s="65"/>
      <c r="P111" s="200">
        <f>O111*H111</f>
        <v>0</v>
      </c>
      <c r="Q111" s="200">
        <v>1</v>
      </c>
      <c r="R111" s="200">
        <f>Q111*H111</f>
        <v>1</v>
      </c>
      <c r="S111" s="200">
        <v>0</v>
      </c>
      <c r="T111" s="201">
        <f>S111*H111</f>
        <v>0</v>
      </c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R111" s="202" t="s">
        <v>217</v>
      </c>
      <c r="AT111" s="202" t="s">
        <v>214</v>
      </c>
      <c r="AU111" s="202" t="s">
        <v>86</v>
      </c>
      <c r="AY111" s="17" t="s">
        <v>142</v>
      </c>
      <c r="BE111" s="203">
        <f>IF(N111="základní",J111,0)</f>
        <v>0</v>
      </c>
      <c r="BF111" s="203">
        <f>IF(N111="snížená",J111,0)</f>
        <v>0</v>
      </c>
      <c r="BG111" s="203">
        <f>IF(N111="zákl. přenesená",J111,0)</f>
        <v>0</v>
      </c>
      <c r="BH111" s="203">
        <f>IF(N111="sníž. přenesená",J111,0)</f>
        <v>0</v>
      </c>
      <c r="BI111" s="203">
        <f>IF(N111="nulová",J111,0)</f>
        <v>0</v>
      </c>
      <c r="BJ111" s="17" t="s">
        <v>84</v>
      </c>
      <c r="BK111" s="203">
        <f>ROUND(I111*H111,2)</f>
        <v>0</v>
      </c>
      <c r="BL111" s="17" t="s">
        <v>218</v>
      </c>
      <c r="BM111" s="202" t="s">
        <v>2906</v>
      </c>
    </row>
    <row r="112" spans="1:65" s="12" customFormat="1" ht="25.9" customHeight="1">
      <c r="B112" s="177"/>
      <c r="C112" s="178"/>
      <c r="D112" s="179" t="s">
        <v>76</v>
      </c>
      <c r="E112" s="180" t="s">
        <v>2907</v>
      </c>
      <c r="F112" s="180" t="s">
        <v>2908</v>
      </c>
      <c r="G112" s="178"/>
      <c r="H112" s="178"/>
      <c r="I112" s="181"/>
      <c r="J112" s="182">
        <f>BK112</f>
        <v>0</v>
      </c>
      <c r="K112" s="178"/>
      <c r="L112" s="183"/>
      <c r="M112" s="184"/>
      <c r="N112" s="185"/>
      <c r="O112" s="185"/>
      <c r="P112" s="186">
        <f>P113+P116+P128+P132</f>
        <v>0</v>
      </c>
      <c r="Q112" s="185"/>
      <c r="R112" s="186">
        <f>R113+R116+R128+R132</f>
        <v>13.995176616199998</v>
      </c>
      <c r="S112" s="185"/>
      <c r="T112" s="187">
        <f>T113+T116+T128+T132</f>
        <v>34.56</v>
      </c>
      <c r="AR112" s="188" t="s">
        <v>86</v>
      </c>
      <c r="AT112" s="189" t="s">
        <v>76</v>
      </c>
      <c r="AU112" s="189" t="s">
        <v>77</v>
      </c>
      <c r="AY112" s="188" t="s">
        <v>142</v>
      </c>
      <c r="BK112" s="190">
        <f>BK113+BK116+BK128+BK132</f>
        <v>0</v>
      </c>
    </row>
    <row r="113" spans="1:65" s="12" customFormat="1" ht="22.9" customHeight="1">
      <c r="B113" s="177"/>
      <c r="C113" s="178"/>
      <c r="D113" s="179" t="s">
        <v>76</v>
      </c>
      <c r="E113" s="218" t="s">
        <v>2909</v>
      </c>
      <c r="F113" s="218" t="s">
        <v>2910</v>
      </c>
      <c r="G113" s="178"/>
      <c r="H113" s="178"/>
      <c r="I113" s="181"/>
      <c r="J113" s="219">
        <f>BK113</f>
        <v>0</v>
      </c>
      <c r="K113" s="178"/>
      <c r="L113" s="183"/>
      <c r="M113" s="184"/>
      <c r="N113" s="185"/>
      <c r="O113" s="185"/>
      <c r="P113" s="186">
        <f>SUM(P114:P115)</f>
        <v>0</v>
      </c>
      <c r="Q113" s="185"/>
      <c r="R113" s="186">
        <f>SUM(R114:R115)</f>
        <v>2</v>
      </c>
      <c r="S113" s="185"/>
      <c r="T113" s="187">
        <f>SUM(T114:T115)</f>
        <v>0</v>
      </c>
      <c r="AR113" s="188" t="s">
        <v>86</v>
      </c>
      <c r="AT113" s="189" t="s">
        <v>76</v>
      </c>
      <c r="AU113" s="189" t="s">
        <v>84</v>
      </c>
      <c r="AY113" s="188" t="s">
        <v>142</v>
      </c>
      <c r="BK113" s="190">
        <f>SUM(BK114:BK115)</f>
        <v>0</v>
      </c>
    </row>
    <row r="114" spans="1:65" s="2" customFormat="1" ht="24" customHeight="1">
      <c r="A114" s="35"/>
      <c r="B114" s="36"/>
      <c r="C114" s="191" t="s">
        <v>178</v>
      </c>
      <c r="D114" s="191" t="s">
        <v>143</v>
      </c>
      <c r="E114" s="192" t="s">
        <v>2911</v>
      </c>
      <c r="F114" s="193" t="s">
        <v>2912</v>
      </c>
      <c r="G114" s="194" t="s">
        <v>509</v>
      </c>
      <c r="H114" s="195">
        <v>30</v>
      </c>
      <c r="I114" s="196"/>
      <c r="J114" s="197">
        <f>ROUND(I114*H114,2)</f>
        <v>0</v>
      </c>
      <c r="K114" s="193" t="s">
        <v>2876</v>
      </c>
      <c r="L114" s="40"/>
      <c r="M114" s="198" t="s">
        <v>32</v>
      </c>
      <c r="N114" s="199" t="s">
        <v>48</v>
      </c>
      <c r="O114" s="65"/>
      <c r="P114" s="200">
        <f>O114*H114</f>
        <v>0</v>
      </c>
      <c r="Q114" s="200">
        <v>0</v>
      </c>
      <c r="R114" s="200">
        <f>Q114*H114</f>
        <v>0</v>
      </c>
      <c r="S114" s="200">
        <v>0</v>
      </c>
      <c r="T114" s="201">
        <f>S114*H114</f>
        <v>0</v>
      </c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R114" s="202" t="s">
        <v>205</v>
      </c>
      <c r="AT114" s="202" t="s">
        <v>143</v>
      </c>
      <c r="AU114" s="202" t="s">
        <v>86</v>
      </c>
      <c r="AY114" s="17" t="s">
        <v>142</v>
      </c>
      <c r="BE114" s="203">
        <f>IF(N114="základní",J114,0)</f>
        <v>0</v>
      </c>
      <c r="BF114" s="203">
        <f>IF(N114="snížená",J114,0)</f>
        <v>0</v>
      </c>
      <c r="BG114" s="203">
        <f>IF(N114="zákl. přenesená",J114,0)</f>
        <v>0</v>
      </c>
      <c r="BH114" s="203">
        <f>IF(N114="sníž. přenesená",J114,0)</f>
        <v>0</v>
      </c>
      <c r="BI114" s="203">
        <f>IF(N114="nulová",J114,0)</f>
        <v>0</v>
      </c>
      <c r="BJ114" s="17" t="s">
        <v>84</v>
      </c>
      <c r="BK114" s="203">
        <f>ROUND(I114*H114,2)</f>
        <v>0</v>
      </c>
      <c r="BL114" s="17" t="s">
        <v>205</v>
      </c>
      <c r="BM114" s="202" t="s">
        <v>2913</v>
      </c>
    </row>
    <row r="115" spans="1:65" s="2" customFormat="1" ht="16.5" customHeight="1">
      <c r="A115" s="35"/>
      <c r="B115" s="36"/>
      <c r="C115" s="208" t="s">
        <v>182</v>
      </c>
      <c r="D115" s="208" t="s">
        <v>214</v>
      </c>
      <c r="E115" s="209" t="s">
        <v>2914</v>
      </c>
      <c r="F115" s="210" t="s">
        <v>2915</v>
      </c>
      <c r="G115" s="211" t="s">
        <v>450</v>
      </c>
      <c r="H115" s="212">
        <v>2</v>
      </c>
      <c r="I115" s="213"/>
      <c r="J115" s="214">
        <f>ROUND(I115*H115,2)</f>
        <v>0</v>
      </c>
      <c r="K115" s="210" t="s">
        <v>2876</v>
      </c>
      <c r="L115" s="215"/>
      <c r="M115" s="216" t="s">
        <v>32</v>
      </c>
      <c r="N115" s="217" t="s">
        <v>48</v>
      </c>
      <c r="O115" s="65"/>
      <c r="P115" s="200">
        <f>O115*H115</f>
        <v>0</v>
      </c>
      <c r="Q115" s="200">
        <v>1</v>
      </c>
      <c r="R115" s="200">
        <f>Q115*H115</f>
        <v>2</v>
      </c>
      <c r="S115" s="200">
        <v>0</v>
      </c>
      <c r="T115" s="201">
        <f>S115*H115</f>
        <v>0</v>
      </c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R115" s="202" t="s">
        <v>230</v>
      </c>
      <c r="AT115" s="202" t="s">
        <v>214</v>
      </c>
      <c r="AU115" s="202" t="s">
        <v>86</v>
      </c>
      <c r="AY115" s="17" t="s">
        <v>142</v>
      </c>
      <c r="BE115" s="203">
        <f>IF(N115="základní",J115,0)</f>
        <v>0</v>
      </c>
      <c r="BF115" s="203">
        <f>IF(N115="snížená",J115,0)</f>
        <v>0</v>
      </c>
      <c r="BG115" s="203">
        <f>IF(N115="zákl. přenesená",J115,0)</f>
        <v>0</v>
      </c>
      <c r="BH115" s="203">
        <f>IF(N115="sníž. přenesená",J115,0)</f>
        <v>0</v>
      </c>
      <c r="BI115" s="203">
        <f>IF(N115="nulová",J115,0)</f>
        <v>0</v>
      </c>
      <c r="BJ115" s="17" t="s">
        <v>84</v>
      </c>
      <c r="BK115" s="203">
        <f>ROUND(I115*H115,2)</f>
        <v>0</v>
      </c>
      <c r="BL115" s="17" t="s">
        <v>230</v>
      </c>
      <c r="BM115" s="202" t="s">
        <v>2916</v>
      </c>
    </row>
    <row r="116" spans="1:65" s="12" customFormat="1" ht="22.9" customHeight="1">
      <c r="B116" s="177"/>
      <c r="C116" s="178"/>
      <c r="D116" s="179" t="s">
        <v>76</v>
      </c>
      <c r="E116" s="218" t="s">
        <v>86</v>
      </c>
      <c r="F116" s="218" t="s">
        <v>2917</v>
      </c>
      <c r="G116" s="178"/>
      <c r="H116" s="178"/>
      <c r="I116" s="181"/>
      <c r="J116" s="219">
        <f>BK116</f>
        <v>0</v>
      </c>
      <c r="K116" s="178"/>
      <c r="L116" s="183"/>
      <c r="M116" s="184"/>
      <c r="N116" s="185"/>
      <c r="O116" s="185"/>
      <c r="P116" s="186">
        <f>SUM(P117:P127)</f>
        <v>0</v>
      </c>
      <c r="Q116" s="185"/>
      <c r="R116" s="186">
        <f>SUM(R117:R127)</f>
        <v>11.995176616199998</v>
      </c>
      <c r="S116" s="185"/>
      <c r="T116" s="187">
        <f>SUM(T117:T127)</f>
        <v>0</v>
      </c>
      <c r="AR116" s="188" t="s">
        <v>84</v>
      </c>
      <c r="AT116" s="189" t="s">
        <v>76</v>
      </c>
      <c r="AU116" s="189" t="s">
        <v>84</v>
      </c>
      <c r="AY116" s="188" t="s">
        <v>142</v>
      </c>
      <c r="BK116" s="190">
        <f>SUM(BK117:BK127)</f>
        <v>0</v>
      </c>
    </row>
    <row r="117" spans="1:65" s="2" customFormat="1" ht="16.5" customHeight="1">
      <c r="A117" s="35"/>
      <c r="B117" s="36"/>
      <c r="C117" s="191" t="s">
        <v>186</v>
      </c>
      <c r="D117" s="191" t="s">
        <v>143</v>
      </c>
      <c r="E117" s="192" t="s">
        <v>2918</v>
      </c>
      <c r="F117" s="193" t="s">
        <v>2919</v>
      </c>
      <c r="G117" s="194" t="s">
        <v>598</v>
      </c>
      <c r="H117" s="195">
        <v>2.4</v>
      </c>
      <c r="I117" s="196"/>
      <c r="J117" s="197">
        <f>ROUND(I117*H117,2)</f>
        <v>0</v>
      </c>
      <c r="K117" s="193" t="s">
        <v>2876</v>
      </c>
      <c r="L117" s="40"/>
      <c r="M117" s="198" t="s">
        <v>32</v>
      </c>
      <c r="N117" s="199" t="s">
        <v>48</v>
      </c>
      <c r="O117" s="65"/>
      <c r="P117" s="200">
        <f>O117*H117</f>
        <v>0</v>
      </c>
      <c r="Q117" s="200">
        <v>2.4532922039999998</v>
      </c>
      <c r="R117" s="200">
        <f>Q117*H117</f>
        <v>5.8879012895999994</v>
      </c>
      <c r="S117" s="200">
        <v>0</v>
      </c>
      <c r="T117" s="201">
        <f>S117*H117</f>
        <v>0</v>
      </c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R117" s="202" t="s">
        <v>158</v>
      </c>
      <c r="AT117" s="202" t="s">
        <v>143</v>
      </c>
      <c r="AU117" s="202" t="s">
        <v>86</v>
      </c>
      <c r="AY117" s="17" t="s">
        <v>142</v>
      </c>
      <c r="BE117" s="203">
        <f>IF(N117="základní",J117,0)</f>
        <v>0</v>
      </c>
      <c r="BF117" s="203">
        <f>IF(N117="snížená",J117,0)</f>
        <v>0</v>
      </c>
      <c r="BG117" s="203">
        <f>IF(N117="zákl. přenesená",J117,0)</f>
        <v>0</v>
      </c>
      <c r="BH117" s="203">
        <f>IF(N117="sníž. přenesená",J117,0)</f>
        <v>0</v>
      </c>
      <c r="BI117" s="203">
        <f>IF(N117="nulová",J117,0)</f>
        <v>0</v>
      </c>
      <c r="BJ117" s="17" t="s">
        <v>84</v>
      </c>
      <c r="BK117" s="203">
        <f>ROUND(I117*H117,2)</f>
        <v>0</v>
      </c>
      <c r="BL117" s="17" t="s">
        <v>158</v>
      </c>
      <c r="BM117" s="202" t="s">
        <v>2920</v>
      </c>
    </row>
    <row r="118" spans="1:65" s="2" customFormat="1" ht="58.5">
      <c r="A118" s="35"/>
      <c r="B118" s="36"/>
      <c r="C118" s="37"/>
      <c r="D118" s="204" t="s">
        <v>149</v>
      </c>
      <c r="E118" s="37"/>
      <c r="F118" s="205" t="s">
        <v>2921</v>
      </c>
      <c r="G118" s="37"/>
      <c r="H118" s="37"/>
      <c r="I118" s="116"/>
      <c r="J118" s="37"/>
      <c r="K118" s="37"/>
      <c r="L118" s="40"/>
      <c r="M118" s="206"/>
      <c r="N118" s="207"/>
      <c r="O118" s="65"/>
      <c r="P118" s="65"/>
      <c r="Q118" s="65"/>
      <c r="R118" s="65"/>
      <c r="S118" s="65"/>
      <c r="T118" s="66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T118" s="17" t="s">
        <v>149</v>
      </c>
      <c r="AU118" s="17" t="s">
        <v>86</v>
      </c>
    </row>
    <row r="119" spans="1:65" s="15" customFormat="1" ht="11.25">
      <c r="B119" s="247"/>
      <c r="C119" s="248"/>
      <c r="D119" s="204" t="s">
        <v>2879</v>
      </c>
      <c r="E119" s="249" t="s">
        <v>32</v>
      </c>
      <c r="F119" s="250" t="s">
        <v>2922</v>
      </c>
      <c r="G119" s="248"/>
      <c r="H119" s="249" t="s">
        <v>32</v>
      </c>
      <c r="I119" s="251"/>
      <c r="J119" s="248"/>
      <c r="K119" s="248"/>
      <c r="L119" s="252"/>
      <c r="M119" s="253"/>
      <c r="N119" s="254"/>
      <c r="O119" s="254"/>
      <c r="P119" s="254"/>
      <c r="Q119" s="254"/>
      <c r="R119" s="254"/>
      <c r="S119" s="254"/>
      <c r="T119" s="255"/>
      <c r="AT119" s="256" t="s">
        <v>2879</v>
      </c>
      <c r="AU119" s="256" t="s">
        <v>86</v>
      </c>
      <c r="AV119" s="15" t="s">
        <v>84</v>
      </c>
      <c r="AW119" s="15" t="s">
        <v>39</v>
      </c>
      <c r="AX119" s="15" t="s">
        <v>77</v>
      </c>
      <c r="AY119" s="256" t="s">
        <v>142</v>
      </c>
    </row>
    <row r="120" spans="1:65" s="13" customFormat="1" ht="11.25">
      <c r="B120" s="225"/>
      <c r="C120" s="226"/>
      <c r="D120" s="204" t="s">
        <v>2879</v>
      </c>
      <c r="E120" s="227" t="s">
        <v>32</v>
      </c>
      <c r="F120" s="228" t="s">
        <v>2923</v>
      </c>
      <c r="G120" s="226"/>
      <c r="H120" s="229">
        <v>2.4</v>
      </c>
      <c r="I120" s="230"/>
      <c r="J120" s="226"/>
      <c r="K120" s="226"/>
      <c r="L120" s="231"/>
      <c r="M120" s="232"/>
      <c r="N120" s="233"/>
      <c r="O120" s="233"/>
      <c r="P120" s="233"/>
      <c r="Q120" s="233"/>
      <c r="R120" s="233"/>
      <c r="S120" s="233"/>
      <c r="T120" s="234"/>
      <c r="AT120" s="235" t="s">
        <v>2879</v>
      </c>
      <c r="AU120" s="235" t="s">
        <v>86</v>
      </c>
      <c r="AV120" s="13" t="s">
        <v>86</v>
      </c>
      <c r="AW120" s="13" t="s">
        <v>39</v>
      </c>
      <c r="AX120" s="13" t="s">
        <v>77</v>
      </c>
      <c r="AY120" s="235" t="s">
        <v>142</v>
      </c>
    </row>
    <row r="121" spans="1:65" s="14" customFormat="1" ht="11.25">
      <c r="B121" s="236"/>
      <c r="C121" s="237"/>
      <c r="D121" s="204" t="s">
        <v>2879</v>
      </c>
      <c r="E121" s="238" t="s">
        <v>32</v>
      </c>
      <c r="F121" s="239" t="s">
        <v>2881</v>
      </c>
      <c r="G121" s="237"/>
      <c r="H121" s="240">
        <v>2.4</v>
      </c>
      <c r="I121" s="241"/>
      <c r="J121" s="237"/>
      <c r="K121" s="237"/>
      <c r="L121" s="242"/>
      <c r="M121" s="243"/>
      <c r="N121" s="244"/>
      <c r="O121" s="244"/>
      <c r="P121" s="244"/>
      <c r="Q121" s="244"/>
      <c r="R121" s="244"/>
      <c r="S121" s="244"/>
      <c r="T121" s="245"/>
      <c r="AT121" s="246" t="s">
        <v>2879</v>
      </c>
      <c r="AU121" s="246" t="s">
        <v>86</v>
      </c>
      <c r="AV121" s="14" t="s">
        <v>158</v>
      </c>
      <c r="AW121" s="14" t="s">
        <v>39</v>
      </c>
      <c r="AX121" s="14" t="s">
        <v>84</v>
      </c>
      <c r="AY121" s="246" t="s">
        <v>142</v>
      </c>
    </row>
    <row r="122" spans="1:65" s="2" customFormat="1" ht="16.5" customHeight="1">
      <c r="A122" s="35"/>
      <c r="B122" s="36"/>
      <c r="C122" s="191" t="s">
        <v>190</v>
      </c>
      <c r="D122" s="191" t="s">
        <v>143</v>
      </c>
      <c r="E122" s="192" t="s">
        <v>2924</v>
      </c>
      <c r="F122" s="193" t="s">
        <v>2925</v>
      </c>
      <c r="G122" s="194" t="s">
        <v>450</v>
      </c>
      <c r="H122" s="195">
        <v>0.09</v>
      </c>
      <c r="I122" s="196"/>
      <c r="J122" s="197">
        <f>ROUND(I122*H122,2)</f>
        <v>0</v>
      </c>
      <c r="K122" s="193" t="s">
        <v>2876</v>
      </c>
      <c r="L122" s="40"/>
      <c r="M122" s="198" t="s">
        <v>32</v>
      </c>
      <c r="N122" s="199" t="s">
        <v>48</v>
      </c>
      <c r="O122" s="65"/>
      <c r="P122" s="200">
        <f>O122*H122</f>
        <v>0</v>
      </c>
      <c r="Q122" s="200">
        <v>1.0591702599999999</v>
      </c>
      <c r="R122" s="200">
        <f>Q122*H122</f>
        <v>9.5325323399999995E-2</v>
      </c>
      <c r="S122" s="200">
        <v>0</v>
      </c>
      <c r="T122" s="201">
        <f>S122*H122</f>
        <v>0</v>
      </c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R122" s="202" t="s">
        <v>158</v>
      </c>
      <c r="AT122" s="202" t="s">
        <v>143</v>
      </c>
      <c r="AU122" s="202" t="s">
        <v>86</v>
      </c>
      <c r="AY122" s="17" t="s">
        <v>142</v>
      </c>
      <c r="BE122" s="203">
        <f>IF(N122="základní",J122,0)</f>
        <v>0</v>
      </c>
      <c r="BF122" s="203">
        <f>IF(N122="snížená",J122,0)</f>
        <v>0</v>
      </c>
      <c r="BG122" s="203">
        <f>IF(N122="zákl. přenesená",J122,0)</f>
        <v>0</v>
      </c>
      <c r="BH122" s="203">
        <f>IF(N122="sníž. přenesená",J122,0)</f>
        <v>0</v>
      </c>
      <c r="BI122" s="203">
        <f>IF(N122="nulová",J122,0)</f>
        <v>0</v>
      </c>
      <c r="BJ122" s="17" t="s">
        <v>84</v>
      </c>
      <c r="BK122" s="203">
        <f>ROUND(I122*H122,2)</f>
        <v>0</v>
      </c>
      <c r="BL122" s="17" t="s">
        <v>158</v>
      </c>
      <c r="BM122" s="202" t="s">
        <v>2926</v>
      </c>
    </row>
    <row r="123" spans="1:65" s="2" customFormat="1" ht="29.25">
      <c r="A123" s="35"/>
      <c r="B123" s="36"/>
      <c r="C123" s="37"/>
      <c r="D123" s="204" t="s">
        <v>149</v>
      </c>
      <c r="E123" s="37"/>
      <c r="F123" s="205" t="s">
        <v>2927</v>
      </c>
      <c r="G123" s="37"/>
      <c r="H123" s="37"/>
      <c r="I123" s="116"/>
      <c r="J123" s="37"/>
      <c r="K123" s="37"/>
      <c r="L123" s="40"/>
      <c r="M123" s="206"/>
      <c r="N123" s="207"/>
      <c r="O123" s="65"/>
      <c r="P123" s="65"/>
      <c r="Q123" s="65"/>
      <c r="R123" s="65"/>
      <c r="S123" s="65"/>
      <c r="T123" s="66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T123" s="17" t="s">
        <v>149</v>
      </c>
      <c r="AU123" s="17" t="s">
        <v>86</v>
      </c>
    </row>
    <row r="124" spans="1:65" s="2" customFormat="1" ht="24" customHeight="1">
      <c r="A124" s="35"/>
      <c r="B124" s="36"/>
      <c r="C124" s="191" t="s">
        <v>194</v>
      </c>
      <c r="D124" s="191" t="s">
        <v>143</v>
      </c>
      <c r="E124" s="192" t="s">
        <v>2928</v>
      </c>
      <c r="F124" s="193" t="s">
        <v>2929</v>
      </c>
      <c r="G124" s="194" t="s">
        <v>509</v>
      </c>
      <c r="H124" s="195">
        <v>6</v>
      </c>
      <c r="I124" s="196"/>
      <c r="J124" s="197">
        <f>ROUND(I124*H124,2)</f>
        <v>0</v>
      </c>
      <c r="K124" s="193" t="s">
        <v>2876</v>
      </c>
      <c r="L124" s="40"/>
      <c r="M124" s="198" t="s">
        <v>32</v>
      </c>
      <c r="N124" s="199" t="s">
        <v>48</v>
      </c>
      <c r="O124" s="65"/>
      <c r="P124" s="200">
        <f>O124*H124</f>
        <v>0</v>
      </c>
      <c r="Q124" s="200">
        <v>0.67488603999999996</v>
      </c>
      <c r="R124" s="200">
        <f>Q124*H124</f>
        <v>4.0493162399999996</v>
      </c>
      <c r="S124" s="200">
        <v>0</v>
      </c>
      <c r="T124" s="201">
        <f>S124*H124</f>
        <v>0</v>
      </c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R124" s="202" t="s">
        <v>158</v>
      </c>
      <c r="AT124" s="202" t="s">
        <v>143</v>
      </c>
      <c r="AU124" s="202" t="s">
        <v>86</v>
      </c>
      <c r="AY124" s="17" t="s">
        <v>142</v>
      </c>
      <c r="BE124" s="203">
        <f>IF(N124="základní",J124,0)</f>
        <v>0</v>
      </c>
      <c r="BF124" s="203">
        <f>IF(N124="snížená",J124,0)</f>
        <v>0</v>
      </c>
      <c r="BG124" s="203">
        <f>IF(N124="zákl. přenesená",J124,0)</f>
        <v>0</v>
      </c>
      <c r="BH124" s="203">
        <f>IF(N124="sníž. přenesená",J124,0)</f>
        <v>0</v>
      </c>
      <c r="BI124" s="203">
        <f>IF(N124="nulová",J124,0)</f>
        <v>0</v>
      </c>
      <c r="BJ124" s="17" t="s">
        <v>84</v>
      </c>
      <c r="BK124" s="203">
        <f>ROUND(I124*H124,2)</f>
        <v>0</v>
      </c>
      <c r="BL124" s="17" t="s">
        <v>158</v>
      </c>
      <c r="BM124" s="202" t="s">
        <v>2930</v>
      </c>
    </row>
    <row r="125" spans="1:65" s="2" customFormat="1" ht="58.5">
      <c r="A125" s="35"/>
      <c r="B125" s="36"/>
      <c r="C125" s="37"/>
      <c r="D125" s="204" t="s">
        <v>149</v>
      </c>
      <c r="E125" s="37"/>
      <c r="F125" s="205" t="s">
        <v>2931</v>
      </c>
      <c r="G125" s="37"/>
      <c r="H125" s="37"/>
      <c r="I125" s="116"/>
      <c r="J125" s="37"/>
      <c r="K125" s="37"/>
      <c r="L125" s="40"/>
      <c r="M125" s="206"/>
      <c r="N125" s="207"/>
      <c r="O125" s="65"/>
      <c r="P125" s="65"/>
      <c r="Q125" s="65"/>
      <c r="R125" s="65"/>
      <c r="S125" s="65"/>
      <c r="T125" s="66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T125" s="17" t="s">
        <v>149</v>
      </c>
      <c r="AU125" s="17" t="s">
        <v>86</v>
      </c>
    </row>
    <row r="126" spans="1:65" s="2" customFormat="1" ht="16.5" customHeight="1">
      <c r="A126" s="35"/>
      <c r="B126" s="36"/>
      <c r="C126" s="191" t="s">
        <v>198</v>
      </c>
      <c r="D126" s="191" t="s">
        <v>143</v>
      </c>
      <c r="E126" s="192" t="s">
        <v>2932</v>
      </c>
      <c r="F126" s="193" t="s">
        <v>2933</v>
      </c>
      <c r="G126" s="194" t="s">
        <v>598</v>
      </c>
      <c r="H126" s="195">
        <v>0.8</v>
      </c>
      <c r="I126" s="196"/>
      <c r="J126" s="197">
        <f>ROUND(I126*H126,2)</f>
        <v>0</v>
      </c>
      <c r="K126" s="193" t="s">
        <v>2876</v>
      </c>
      <c r="L126" s="40"/>
      <c r="M126" s="198" t="s">
        <v>32</v>
      </c>
      <c r="N126" s="199" t="s">
        <v>48</v>
      </c>
      <c r="O126" s="65"/>
      <c r="P126" s="200">
        <f>O126*H126</f>
        <v>0</v>
      </c>
      <c r="Q126" s="200">
        <v>2.4532922039999998</v>
      </c>
      <c r="R126" s="200">
        <f>Q126*H126</f>
        <v>1.9626337631999999</v>
      </c>
      <c r="S126" s="200">
        <v>0</v>
      </c>
      <c r="T126" s="201">
        <f>S126*H126</f>
        <v>0</v>
      </c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R126" s="202" t="s">
        <v>158</v>
      </c>
      <c r="AT126" s="202" t="s">
        <v>143</v>
      </c>
      <c r="AU126" s="202" t="s">
        <v>86</v>
      </c>
      <c r="AY126" s="17" t="s">
        <v>142</v>
      </c>
      <c r="BE126" s="203">
        <f>IF(N126="základní",J126,0)</f>
        <v>0</v>
      </c>
      <c r="BF126" s="203">
        <f>IF(N126="snížená",J126,0)</f>
        <v>0</v>
      </c>
      <c r="BG126" s="203">
        <f>IF(N126="zákl. přenesená",J126,0)</f>
        <v>0</v>
      </c>
      <c r="BH126" s="203">
        <f>IF(N126="sníž. přenesená",J126,0)</f>
        <v>0</v>
      </c>
      <c r="BI126" s="203">
        <f>IF(N126="nulová",J126,0)</f>
        <v>0</v>
      </c>
      <c r="BJ126" s="17" t="s">
        <v>84</v>
      </c>
      <c r="BK126" s="203">
        <f>ROUND(I126*H126,2)</f>
        <v>0</v>
      </c>
      <c r="BL126" s="17" t="s">
        <v>158</v>
      </c>
      <c r="BM126" s="202" t="s">
        <v>2934</v>
      </c>
    </row>
    <row r="127" spans="1:65" s="2" customFormat="1" ht="68.25">
      <c r="A127" s="35"/>
      <c r="B127" s="36"/>
      <c r="C127" s="37"/>
      <c r="D127" s="204" t="s">
        <v>149</v>
      </c>
      <c r="E127" s="37"/>
      <c r="F127" s="205" t="s">
        <v>2935</v>
      </c>
      <c r="G127" s="37"/>
      <c r="H127" s="37"/>
      <c r="I127" s="116"/>
      <c r="J127" s="37"/>
      <c r="K127" s="37"/>
      <c r="L127" s="40"/>
      <c r="M127" s="206"/>
      <c r="N127" s="207"/>
      <c r="O127" s="65"/>
      <c r="P127" s="65"/>
      <c r="Q127" s="65"/>
      <c r="R127" s="65"/>
      <c r="S127" s="65"/>
      <c r="T127" s="66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T127" s="17" t="s">
        <v>149</v>
      </c>
      <c r="AU127" s="17" t="s">
        <v>86</v>
      </c>
    </row>
    <row r="128" spans="1:65" s="12" customFormat="1" ht="22.9" customHeight="1">
      <c r="B128" s="177"/>
      <c r="C128" s="178"/>
      <c r="D128" s="179" t="s">
        <v>76</v>
      </c>
      <c r="E128" s="218" t="s">
        <v>162</v>
      </c>
      <c r="F128" s="218" t="s">
        <v>505</v>
      </c>
      <c r="G128" s="178"/>
      <c r="H128" s="178"/>
      <c r="I128" s="181"/>
      <c r="J128" s="219">
        <f>BK128</f>
        <v>0</v>
      </c>
      <c r="K128" s="178"/>
      <c r="L128" s="183"/>
      <c r="M128" s="184"/>
      <c r="N128" s="185"/>
      <c r="O128" s="185"/>
      <c r="P128" s="186">
        <f>SUM(P129:P131)</f>
        <v>0</v>
      </c>
      <c r="Q128" s="185"/>
      <c r="R128" s="186">
        <f>SUM(R129:R131)</f>
        <v>0</v>
      </c>
      <c r="S128" s="185"/>
      <c r="T128" s="187">
        <f>SUM(T129:T131)</f>
        <v>0</v>
      </c>
      <c r="AR128" s="188" t="s">
        <v>84</v>
      </c>
      <c r="AT128" s="189" t="s">
        <v>76</v>
      </c>
      <c r="AU128" s="189" t="s">
        <v>84</v>
      </c>
      <c r="AY128" s="188" t="s">
        <v>142</v>
      </c>
      <c r="BK128" s="190">
        <f>SUM(BK129:BK131)</f>
        <v>0</v>
      </c>
    </row>
    <row r="129" spans="1:65" s="2" customFormat="1" ht="16.5" customHeight="1">
      <c r="A129" s="35"/>
      <c r="B129" s="36"/>
      <c r="C129" s="191" t="s">
        <v>8</v>
      </c>
      <c r="D129" s="191" t="s">
        <v>143</v>
      </c>
      <c r="E129" s="192" t="s">
        <v>2936</v>
      </c>
      <c r="F129" s="193" t="s">
        <v>2937</v>
      </c>
      <c r="G129" s="194" t="s">
        <v>146</v>
      </c>
      <c r="H129" s="195">
        <v>16</v>
      </c>
      <c r="I129" s="196"/>
      <c r="J129" s="197">
        <f>ROUND(I129*H129,2)</f>
        <v>0</v>
      </c>
      <c r="K129" s="193" t="s">
        <v>2876</v>
      </c>
      <c r="L129" s="40"/>
      <c r="M129" s="198" t="s">
        <v>32</v>
      </c>
      <c r="N129" s="199" t="s">
        <v>48</v>
      </c>
      <c r="O129" s="65"/>
      <c r="P129" s="200">
        <f>O129*H129</f>
        <v>0</v>
      </c>
      <c r="Q129" s="200">
        <v>0</v>
      </c>
      <c r="R129" s="200">
        <f>Q129*H129</f>
        <v>0</v>
      </c>
      <c r="S129" s="200">
        <v>0</v>
      </c>
      <c r="T129" s="201">
        <f>S129*H129</f>
        <v>0</v>
      </c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R129" s="202" t="s">
        <v>158</v>
      </c>
      <c r="AT129" s="202" t="s">
        <v>143</v>
      </c>
      <c r="AU129" s="202" t="s">
        <v>86</v>
      </c>
      <c r="AY129" s="17" t="s">
        <v>142</v>
      </c>
      <c r="BE129" s="203">
        <f>IF(N129="základní",J129,0)</f>
        <v>0</v>
      </c>
      <c r="BF129" s="203">
        <f>IF(N129="snížená",J129,0)</f>
        <v>0</v>
      </c>
      <c r="BG129" s="203">
        <f>IF(N129="zákl. přenesená",J129,0)</f>
        <v>0</v>
      </c>
      <c r="BH129" s="203">
        <f>IF(N129="sníž. přenesená",J129,0)</f>
        <v>0</v>
      </c>
      <c r="BI129" s="203">
        <f>IF(N129="nulová",J129,0)</f>
        <v>0</v>
      </c>
      <c r="BJ129" s="17" t="s">
        <v>84</v>
      </c>
      <c r="BK129" s="203">
        <f>ROUND(I129*H129,2)</f>
        <v>0</v>
      </c>
      <c r="BL129" s="17" t="s">
        <v>158</v>
      </c>
      <c r="BM129" s="202" t="s">
        <v>2938</v>
      </c>
    </row>
    <row r="130" spans="1:65" s="2" customFormat="1" ht="29.25">
      <c r="A130" s="35"/>
      <c r="B130" s="36"/>
      <c r="C130" s="37"/>
      <c r="D130" s="204" t="s">
        <v>149</v>
      </c>
      <c r="E130" s="37"/>
      <c r="F130" s="205" t="s">
        <v>2939</v>
      </c>
      <c r="G130" s="37"/>
      <c r="H130" s="37"/>
      <c r="I130" s="116"/>
      <c r="J130" s="37"/>
      <c r="K130" s="37"/>
      <c r="L130" s="40"/>
      <c r="M130" s="206"/>
      <c r="N130" s="207"/>
      <c r="O130" s="65"/>
      <c r="P130" s="65"/>
      <c r="Q130" s="65"/>
      <c r="R130" s="65"/>
      <c r="S130" s="65"/>
      <c r="T130" s="66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T130" s="17" t="s">
        <v>149</v>
      </c>
      <c r="AU130" s="17" t="s">
        <v>86</v>
      </c>
    </row>
    <row r="131" spans="1:65" s="2" customFormat="1" ht="19.5">
      <c r="A131" s="35"/>
      <c r="B131" s="36"/>
      <c r="C131" s="37"/>
      <c r="D131" s="204" t="s">
        <v>420</v>
      </c>
      <c r="E131" s="37"/>
      <c r="F131" s="205" t="s">
        <v>2940</v>
      </c>
      <c r="G131" s="37"/>
      <c r="H131" s="37"/>
      <c r="I131" s="116"/>
      <c r="J131" s="37"/>
      <c r="K131" s="37"/>
      <c r="L131" s="40"/>
      <c r="M131" s="206"/>
      <c r="N131" s="207"/>
      <c r="O131" s="65"/>
      <c r="P131" s="65"/>
      <c r="Q131" s="65"/>
      <c r="R131" s="65"/>
      <c r="S131" s="65"/>
      <c r="T131" s="66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T131" s="17" t="s">
        <v>420</v>
      </c>
      <c r="AU131" s="17" t="s">
        <v>86</v>
      </c>
    </row>
    <row r="132" spans="1:65" s="12" customFormat="1" ht="22.9" customHeight="1">
      <c r="B132" s="177"/>
      <c r="C132" s="178"/>
      <c r="D132" s="179" t="s">
        <v>76</v>
      </c>
      <c r="E132" s="218" t="s">
        <v>178</v>
      </c>
      <c r="F132" s="218" t="s">
        <v>2941</v>
      </c>
      <c r="G132" s="178"/>
      <c r="H132" s="178"/>
      <c r="I132" s="181"/>
      <c r="J132" s="219">
        <f>BK132</f>
        <v>0</v>
      </c>
      <c r="K132" s="178"/>
      <c r="L132" s="183"/>
      <c r="M132" s="184"/>
      <c r="N132" s="185"/>
      <c r="O132" s="185"/>
      <c r="P132" s="186">
        <f>SUM(P133:P136)</f>
        <v>0</v>
      </c>
      <c r="Q132" s="185"/>
      <c r="R132" s="186">
        <f>SUM(R133:R136)</f>
        <v>0</v>
      </c>
      <c r="S132" s="185"/>
      <c r="T132" s="187">
        <f>SUM(T133:T136)</f>
        <v>34.56</v>
      </c>
      <c r="AR132" s="188" t="s">
        <v>84</v>
      </c>
      <c r="AT132" s="189" t="s">
        <v>76</v>
      </c>
      <c r="AU132" s="189" t="s">
        <v>84</v>
      </c>
      <c r="AY132" s="188" t="s">
        <v>142</v>
      </c>
      <c r="BK132" s="190">
        <f>SUM(BK133:BK136)</f>
        <v>0</v>
      </c>
    </row>
    <row r="133" spans="1:65" s="2" customFormat="1" ht="16.5" customHeight="1">
      <c r="A133" s="35"/>
      <c r="B133" s="36"/>
      <c r="C133" s="191" t="s">
        <v>205</v>
      </c>
      <c r="D133" s="191" t="s">
        <v>143</v>
      </c>
      <c r="E133" s="192" t="s">
        <v>2942</v>
      </c>
      <c r="F133" s="193" t="s">
        <v>2943</v>
      </c>
      <c r="G133" s="194" t="s">
        <v>598</v>
      </c>
      <c r="H133" s="195">
        <v>14.4</v>
      </c>
      <c r="I133" s="196"/>
      <c r="J133" s="197">
        <f>ROUND(I133*H133,2)</f>
        <v>0</v>
      </c>
      <c r="K133" s="193" t="s">
        <v>2876</v>
      </c>
      <c r="L133" s="40"/>
      <c r="M133" s="198" t="s">
        <v>32</v>
      </c>
      <c r="N133" s="199" t="s">
        <v>48</v>
      </c>
      <c r="O133" s="65"/>
      <c r="P133" s="200">
        <f>O133*H133</f>
        <v>0</v>
      </c>
      <c r="Q133" s="200">
        <v>0</v>
      </c>
      <c r="R133" s="200">
        <f>Q133*H133</f>
        <v>0</v>
      </c>
      <c r="S133" s="200">
        <v>2.4</v>
      </c>
      <c r="T133" s="201">
        <f>S133*H133</f>
        <v>34.56</v>
      </c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R133" s="202" t="s">
        <v>158</v>
      </c>
      <c r="AT133" s="202" t="s">
        <v>143</v>
      </c>
      <c r="AU133" s="202" t="s">
        <v>86</v>
      </c>
      <c r="AY133" s="17" t="s">
        <v>142</v>
      </c>
      <c r="BE133" s="203">
        <f>IF(N133="základní",J133,0)</f>
        <v>0</v>
      </c>
      <c r="BF133" s="203">
        <f>IF(N133="snížená",J133,0)</f>
        <v>0</v>
      </c>
      <c r="BG133" s="203">
        <f>IF(N133="zákl. přenesená",J133,0)</f>
        <v>0</v>
      </c>
      <c r="BH133" s="203">
        <f>IF(N133="sníž. přenesená",J133,0)</f>
        <v>0</v>
      </c>
      <c r="BI133" s="203">
        <f>IF(N133="nulová",J133,0)</f>
        <v>0</v>
      </c>
      <c r="BJ133" s="17" t="s">
        <v>84</v>
      </c>
      <c r="BK133" s="203">
        <f>ROUND(I133*H133,2)</f>
        <v>0</v>
      </c>
      <c r="BL133" s="17" t="s">
        <v>158</v>
      </c>
      <c r="BM133" s="202" t="s">
        <v>2944</v>
      </c>
    </row>
    <row r="134" spans="1:65" s="15" customFormat="1" ht="11.25">
      <c r="B134" s="247"/>
      <c r="C134" s="248"/>
      <c r="D134" s="204" t="s">
        <v>2879</v>
      </c>
      <c r="E134" s="249" t="s">
        <v>32</v>
      </c>
      <c r="F134" s="250" t="s">
        <v>2945</v>
      </c>
      <c r="G134" s="248"/>
      <c r="H134" s="249" t="s">
        <v>32</v>
      </c>
      <c r="I134" s="251"/>
      <c r="J134" s="248"/>
      <c r="K134" s="248"/>
      <c r="L134" s="252"/>
      <c r="M134" s="253"/>
      <c r="N134" s="254"/>
      <c r="O134" s="254"/>
      <c r="P134" s="254"/>
      <c r="Q134" s="254"/>
      <c r="R134" s="254"/>
      <c r="S134" s="254"/>
      <c r="T134" s="255"/>
      <c r="AT134" s="256" t="s">
        <v>2879</v>
      </c>
      <c r="AU134" s="256" t="s">
        <v>86</v>
      </c>
      <c r="AV134" s="15" t="s">
        <v>84</v>
      </c>
      <c r="AW134" s="15" t="s">
        <v>39</v>
      </c>
      <c r="AX134" s="15" t="s">
        <v>77</v>
      </c>
      <c r="AY134" s="256" t="s">
        <v>142</v>
      </c>
    </row>
    <row r="135" spans="1:65" s="13" customFormat="1" ht="11.25">
      <c r="B135" s="225"/>
      <c r="C135" s="226"/>
      <c r="D135" s="204" t="s">
        <v>2879</v>
      </c>
      <c r="E135" s="227" t="s">
        <v>32</v>
      </c>
      <c r="F135" s="228" t="s">
        <v>2946</v>
      </c>
      <c r="G135" s="226"/>
      <c r="H135" s="229">
        <v>14.4</v>
      </c>
      <c r="I135" s="230"/>
      <c r="J135" s="226"/>
      <c r="K135" s="226"/>
      <c r="L135" s="231"/>
      <c r="M135" s="232"/>
      <c r="N135" s="233"/>
      <c r="O135" s="233"/>
      <c r="P135" s="233"/>
      <c r="Q135" s="233"/>
      <c r="R135" s="233"/>
      <c r="S135" s="233"/>
      <c r="T135" s="234"/>
      <c r="AT135" s="235" t="s">
        <v>2879</v>
      </c>
      <c r="AU135" s="235" t="s">
        <v>86</v>
      </c>
      <c r="AV135" s="13" t="s">
        <v>86</v>
      </c>
      <c r="AW135" s="13" t="s">
        <v>39</v>
      </c>
      <c r="AX135" s="13" t="s">
        <v>77</v>
      </c>
      <c r="AY135" s="235" t="s">
        <v>142</v>
      </c>
    </row>
    <row r="136" spans="1:65" s="14" customFormat="1" ht="11.25">
      <c r="B136" s="236"/>
      <c r="C136" s="237"/>
      <c r="D136" s="204" t="s">
        <v>2879</v>
      </c>
      <c r="E136" s="238" t="s">
        <v>32</v>
      </c>
      <c r="F136" s="239" t="s">
        <v>2881</v>
      </c>
      <c r="G136" s="237"/>
      <c r="H136" s="240">
        <v>14.4</v>
      </c>
      <c r="I136" s="241"/>
      <c r="J136" s="237"/>
      <c r="K136" s="237"/>
      <c r="L136" s="242"/>
      <c r="M136" s="243"/>
      <c r="N136" s="244"/>
      <c r="O136" s="244"/>
      <c r="P136" s="244"/>
      <c r="Q136" s="244"/>
      <c r="R136" s="244"/>
      <c r="S136" s="244"/>
      <c r="T136" s="245"/>
      <c r="AT136" s="246" t="s">
        <v>2879</v>
      </c>
      <c r="AU136" s="246" t="s">
        <v>86</v>
      </c>
      <c r="AV136" s="14" t="s">
        <v>158</v>
      </c>
      <c r="AW136" s="14" t="s">
        <v>39</v>
      </c>
      <c r="AX136" s="14" t="s">
        <v>84</v>
      </c>
      <c r="AY136" s="246" t="s">
        <v>142</v>
      </c>
    </row>
    <row r="137" spans="1:65" s="12" customFormat="1" ht="25.9" customHeight="1">
      <c r="B137" s="177"/>
      <c r="C137" s="178"/>
      <c r="D137" s="179" t="s">
        <v>76</v>
      </c>
      <c r="E137" s="180" t="s">
        <v>214</v>
      </c>
      <c r="F137" s="180" t="s">
        <v>1135</v>
      </c>
      <c r="G137" s="178"/>
      <c r="H137" s="178"/>
      <c r="I137" s="181"/>
      <c r="J137" s="182">
        <f>BK137</f>
        <v>0</v>
      </c>
      <c r="K137" s="178"/>
      <c r="L137" s="183"/>
      <c r="M137" s="184"/>
      <c r="N137" s="185"/>
      <c r="O137" s="185"/>
      <c r="P137" s="186">
        <f>P138+P139+P140</f>
        <v>0</v>
      </c>
      <c r="Q137" s="185"/>
      <c r="R137" s="186">
        <f>R138+R139+R140</f>
        <v>236.8066</v>
      </c>
      <c r="S137" s="185"/>
      <c r="T137" s="187">
        <f>T138+T139+T140</f>
        <v>180.96</v>
      </c>
      <c r="AR137" s="188" t="s">
        <v>154</v>
      </c>
      <c r="AT137" s="189" t="s">
        <v>76</v>
      </c>
      <c r="AU137" s="189" t="s">
        <v>77</v>
      </c>
      <c r="AY137" s="188" t="s">
        <v>142</v>
      </c>
      <c r="BK137" s="190">
        <f>BK138+BK139+BK140</f>
        <v>0</v>
      </c>
    </row>
    <row r="138" spans="1:65" s="2" customFormat="1" ht="16.5" customHeight="1">
      <c r="A138" s="35"/>
      <c r="B138" s="36"/>
      <c r="C138" s="191" t="s">
        <v>209</v>
      </c>
      <c r="D138" s="191" t="s">
        <v>143</v>
      </c>
      <c r="E138" s="192" t="s">
        <v>2947</v>
      </c>
      <c r="F138" s="193" t="s">
        <v>2948</v>
      </c>
      <c r="G138" s="194" t="s">
        <v>871</v>
      </c>
      <c r="H138" s="195">
        <v>200</v>
      </c>
      <c r="I138" s="196"/>
      <c r="J138" s="197">
        <f>ROUND(I138*H138,2)</f>
        <v>0</v>
      </c>
      <c r="K138" s="193" t="s">
        <v>2876</v>
      </c>
      <c r="L138" s="40"/>
      <c r="M138" s="198" t="s">
        <v>32</v>
      </c>
      <c r="N138" s="199" t="s">
        <v>48</v>
      </c>
      <c r="O138" s="65"/>
      <c r="P138" s="200">
        <f>O138*H138</f>
        <v>0</v>
      </c>
      <c r="Q138" s="200">
        <v>0</v>
      </c>
      <c r="R138" s="200">
        <f>Q138*H138</f>
        <v>0</v>
      </c>
      <c r="S138" s="200">
        <v>0</v>
      </c>
      <c r="T138" s="201">
        <f>S138*H138</f>
        <v>0</v>
      </c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R138" s="202" t="s">
        <v>158</v>
      </c>
      <c r="AT138" s="202" t="s">
        <v>143</v>
      </c>
      <c r="AU138" s="202" t="s">
        <v>84</v>
      </c>
      <c r="AY138" s="17" t="s">
        <v>142</v>
      </c>
      <c r="BE138" s="203">
        <f>IF(N138="základní",J138,0)</f>
        <v>0</v>
      </c>
      <c r="BF138" s="203">
        <f>IF(N138="snížená",J138,0)</f>
        <v>0</v>
      </c>
      <c r="BG138" s="203">
        <f>IF(N138="zákl. přenesená",J138,0)</f>
        <v>0</v>
      </c>
      <c r="BH138" s="203">
        <f>IF(N138="sníž. přenesená",J138,0)</f>
        <v>0</v>
      </c>
      <c r="BI138" s="203">
        <f>IF(N138="nulová",J138,0)</f>
        <v>0</v>
      </c>
      <c r="BJ138" s="17" t="s">
        <v>84</v>
      </c>
      <c r="BK138" s="203">
        <f>ROUND(I138*H138,2)</f>
        <v>0</v>
      </c>
      <c r="BL138" s="17" t="s">
        <v>158</v>
      </c>
      <c r="BM138" s="202" t="s">
        <v>2949</v>
      </c>
    </row>
    <row r="139" spans="1:65" s="2" customFormat="1" ht="16.5" customHeight="1">
      <c r="A139" s="35"/>
      <c r="B139" s="36"/>
      <c r="C139" s="191" t="s">
        <v>213</v>
      </c>
      <c r="D139" s="191" t="s">
        <v>143</v>
      </c>
      <c r="E139" s="192" t="s">
        <v>2950</v>
      </c>
      <c r="F139" s="193" t="s">
        <v>2951</v>
      </c>
      <c r="G139" s="194" t="s">
        <v>871</v>
      </c>
      <c r="H139" s="195">
        <v>200</v>
      </c>
      <c r="I139" s="196"/>
      <c r="J139" s="197">
        <f>ROUND(I139*H139,2)</f>
        <v>0</v>
      </c>
      <c r="K139" s="193" t="s">
        <v>2876</v>
      </c>
      <c r="L139" s="40"/>
      <c r="M139" s="198" t="s">
        <v>32</v>
      </c>
      <c r="N139" s="199" t="s">
        <v>48</v>
      </c>
      <c r="O139" s="65"/>
      <c r="P139" s="200">
        <f>O139*H139</f>
        <v>0</v>
      </c>
      <c r="Q139" s="200">
        <v>0</v>
      </c>
      <c r="R139" s="200">
        <f>Q139*H139</f>
        <v>0</v>
      </c>
      <c r="S139" s="200">
        <v>0</v>
      </c>
      <c r="T139" s="201">
        <f>S139*H139</f>
        <v>0</v>
      </c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R139" s="202" t="s">
        <v>158</v>
      </c>
      <c r="AT139" s="202" t="s">
        <v>143</v>
      </c>
      <c r="AU139" s="202" t="s">
        <v>84</v>
      </c>
      <c r="AY139" s="17" t="s">
        <v>142</v>
      </c>
      <c r="BE139" s="203">
        <f>IF(N139="základní",J139,0)</f>
        <v>0</v>
      </c>
      <c r="BF139" s="203">
        <f>IF(N139="snížená",J139,0)</f>
        <v>0</v>
      </c>
      <c r="BG139" s="203">
        <f>IF(N139="zákl. přenesená",J139,0)</f>
        <v>0</v>
      </c>
      <c r="BH139" s="203">
        <f>IF(N139="sníž. přenesená",J139,0)</f>
        <v>0</v>
      </c>
      <c r="BI139" s="203">
        <f>IF(N139="nulová",J139,0)</f>
        <v>0</v>
      </c>
      <c r="BJ139" s="17" t="s">
        <v>84</v>
      </c>
      <c r="BK139" s="203">
        <f>ROUND(I139*H139,2)</f>
        <v>0</v>
      </c>
      <c r="BL139" s="17" t="s">
        <v>158</v>
      </c>
      <c r="BM139" s="202" t="s">
        <v>2952</v>
      </c>
    </row>
    <row r="140" spans="1:65" s="12" customFormat="1" ht="22.9" customHeight="1">
      <c r="B140" s="177"/>
      <c r="C140" s="178"/>
      <c r="D140" s="179" t="s">
        <v>76</v>
      </c>
      <c r="E140" s="218" t="s">
        <v>1144</v>
      </c>
      <c r="F140" s="218" t="s">
        <v>1145</v>
      </c>
      <c r="G140" s="178"/>
      <c r="H140" s="178"/>
      <c r="I140" s="181"/>
      <c r="J140" s="219">
        <f>BK140</f>
        <v>0</v>
      </c>
      <c r="K140" s="178"/>
      <c r="L140" s="183"/>
      <c r="M140" s="184"/>
      <c r="N140" s="185"/>
      <c r="O140" s="185"/>
      <c r="P140" s="186">
        <f>SUM(P141:P203)</f>
        <v>0</v>
      </c>
      <c r="Q140" s="185"/>
      <c r="R140" s="186">
        <f>SUM(R141:R203)</f>
        <v>236.8066</v>
      </c>
      <c r="S140" s="185"/>
      <c r="T140" s="187">
        <f>SUM(T141:T203)</f>
        <v>180.96</v>
      </c>
      <c r="AR140" s="188" t="s">
        <v>154</v>
      </c>
      <c r="AT140" s="189" t="s">
        <v>76</v>
      </c>
      <c r="AU140" s="189" t="s">
        <v>84</v>
      </c>
      <c r="AY140" s="188" t="s">
        <v>142</v>
      </c>
      <c r="BK140" s="190">
        <f>SUM(BK141:BK203)</f>
        <v>0</v>
      </c>
    </row>
    <row r="141" spans="1:65" s="2" customFormat="1" ht="24" customHeight="1">
      <c r="A141" s="35"/>
      <c r="B141" s="36"/>
      <c r="C141" s="191" t="s">
        <v>220</v>
      </c>
      <c r="D141" s="191" t="s">
        <v>143</v>
      </c>
      <c r="E141" s="192" t="s">
        <v>2953</v>
      </c>
      <c r="F141" s="193" t="s">
        <v>2954</v>
      </c>
      <c r="G141" s="194" t="s">
        <v>598</v>
      </c>
      <c r="H141" s="195">
        <v>58.07</v>
      </c>
      <c r="I141" s="196"/>
      <c r="J141" s="197">
        <f>ROUND(I141*H141,2)</f>
        <v>0</v>
      </c>
      <c r="K141" s="193" t="s">
        <v>2876</v>
      </c>
      <c r="L141" s="40"/>
      <c r="M141" s="198" t="s">
        <v>32</v>
      </c>
      <c r="N141" s="199" t="s">
        <v>48</v>
      </c>
      <c r="O141" s="65"/>
      <c r="P141" s="200">
        <f>O141*H141</f>
        <v>0</v>
      </c>
      <c r="Q141" s="200">
        <v>0</v>
      </c>
      <c r="R141" s="200">
        <f>Q141*H141</f>
        <v>0</v>
      </c>
      <c r="S141" s="200">
        <v>0</v>
      </c>
      <c r="T141" s="201">
        <f>S141*H141</f>
        <v>0</v>
      </c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R141" s="202" t="s">
        <v>158</v>
      </c>
      <c r="AT141" s="202" t="s">
        <v>143</v>
      </c>
      <c r="AU141" s="202" t="s">
        <v>86</v>
      </c>
      <c r="AY141" s="17" t="s">
        <v>142</v>
      </c>
      <c r="BE141" s="203">
        <f>IF(N141="základní",J141,0)</f>
        <v>0</v>
      </c>
      <c r="BF141" s="203">
        <f>IF(N141="snížená",J141,0)</f>
        <v>0</v>
      </c>
      <c r="BG141" s="203">
        <f>IF(N141="zákl. přenesená",J141,0)</f>
        <v>0</v>
      </c>
      <c r="BH141" s="203">
        <f>IF(N141="sníž. přenesená",J141,0)</f>
        <v>0</v>
      </c>
      <c r="BI141" s="203">
        <f>IF(N141="nulová",J141,0)</f>
        <v>0</v>
      </c>
      <c r="BJ141" s="17" t="s">
        <v>84</v>
      </c>
      <c r="BK141" s="203">
        <f>ROUND(I141*H141,2)</f>
        <v>0</v>
      </c>
      <c r="BL141" s="17" t="s">
        <v>158</v>
      </c>
      <c r="BM141" s="202" t="s">
        <v>2955</v>
      </c>
    </row>
    <row r="142" spans="1:65" s="2" customFormat="1" ht="321.75">
      <c r="A142" s="35"/>
      <c r="B142" s="36"/>
      <c r="C142" s="37"/>
      <c r="D142" s="204" t="s">
        <v>149</v>
      </c>
      <c r="E142" s="37"/>
      <c r="F142" s="205" t="s">
        <v>2956</v>
      </c>
      <c r="G142" s="37"/>
      <c r="H142" s="37"/>
      <c r="I142" s="116"/>
      <c r="J142" s="37"/>
      <c r="K142" s="37"/>
      <c r="L142" s="40"/>
      <c r="M142" s="206"/>
      <c r="N142" s="207"/>
      <c r="O142" s="65"/>
      <c r="P142" s="65"/>
      <c r="Q142" s="65"/>
      <c r="R142" s="65"/>
      <c r="S142" s="65"/>
      <c r="T142" s="66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T142" s="17" t="s">
        <v>149</v>
      </c>
      <c r="AU142" s="17" t="s">
        <v>86</v>
      </c>
    </row>
    <row r="143" spans="1:65" s="2" customFormat="1" ht="16.5" customHeight="1">
      <c r="A143" s="35"/>
      <c r="B143" s="36"/>
      <c r="C143" s="191" t="s">
        <v>224</v>
      </c>
      <c r="D143" s="191" t="s">
        <v>143</v>
      </c>
      <c r="E143" s="192" t="s">
        <v>2957</v>
      </c>
      <c r="F143" s="193" t="s">
        <v>2958</v>
      </c>
      <c r="G143" s="194" t="s">
        <v>146</v>
      </c>
      <c r="H143" s="195">
        <v>63</v>
      </c>
      <c r="I143" s="196"/>
      <c r="J143" s="197">
        <f>ROUND(I143*H143,2)</f>
        <v>0</v>
      </c>
      <c r="K143" s="193" t="s">
        <v>2876</v>
      </c>
      <c r="L143" s="40"/>
      <c r="M143" s="198" t="s">
        <v>32</v>
      </c>
      <c r="N143" s="199" t="s">
        <v>48</v>
      </c>
      <c r="O143" s="65"/>
      <c r="P143" s="200">
        <f>O143*H143</f>
        <v>0</v>
      </c>
      <c r="Q143" s="200">
        <v>8.9359999999999995E-2</v>
      </c>
      <c r="R143" s="200">
        <f>Q143*H143</f>
        <v>5.6296799999999996</v>
      </c>
      <c r="S143" s="200">
        <v>0</v>
      </c>
      <c r="T143" s="201">
        <f>S143*H143</f>
        <v>0</v>
      </c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R143" s="202" t="s">
        <v>158</v>
      </c>
      <c r="AT143" s="202" t="s">
        <v>143</v>
      </c>
      <c r="AU143" s="202" t="s">
        <v>86</v>
      </c>
      <c r="AY143" s="17" t="s">
        <v>142</v>
      </c>
      <c r="BE143" s="203">
        <f>IF(N143="základní",J143,0)</f>
        <v>0</v>
      </c>
      <c r="BF143" s="203">
        <f>IF(N143="snížená",J143,0)</f>
        <v>0</v>
      </c>
      <c r="BG143" s="203">
        <f>IF(N143="zákl. přenesená",J143,0)</f>
        <v>0</v>
      </c>
      <c r="BH143" s="203">
        <f>IF(N143="sníž. přenesená",J143,0)</f>
        <v>0</v>
      </c>
      <c r="BI143" s="203">
        <f>IF(N143="nulová",J143,0)</f>
        <v>0</v>
      </c>
      <c r="BJ143" s="17" t="s">
        <v>84</v>
      </c>
      <c r="BK143" s="203">
        <f>ROUND(I143*H143,2)</f>
        <v>0</v>
      </c>
      <c r="BL143" s="17" t="s">
        <v>158</v>
      </c>
      <c r="BM143" s="202" t="s">
        <v>2959</v>
      </c>
    </row>
    <row r="144" spans="1:65" s="2" customFormat="1" ht="87.75">
      <c r="A144" s="35"/>
      <c r="B144" s="36"/>
      <c r="C144" s="37"/>
      <c r="D144" s="204" t="s">
        <v>149</v>
      </c>
      <c r="E144" s="37"/>
      <c r="F144" s="205" t="s">
        <v>2960</v>
      </c>
      <c r="G144" s="37"/>
      <c r="H144" s="37"/>
      <c r="I144" s="116"/>
      <c r="J144" s="37"/>
      <c r="K144" s="37"/>
      <c r="L144" s="40"/>
      <c r="M144" s="206"/>
      <c r="N144" s="207"/>
      <c r="O144" s="65"/>
      <c r="P144" s="65"/>
      <c r="Q144" s="65"/>
      <c r="R144" s="65"/>
      <c r="S144" s="65"/>
      <c r="T144" s="66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T144" s="17" t="s">
        <v>149</v>
      </c>
      <c r="AU144" s="17" t="s">
        <v>86</v>
      </c>
    </row>
    <row r="145" spans="1:65" s="2" customFormat="1" ht="16.5" customHeight="1">
      <c r="A145" s="35"/>
      <c r="B145" s="36"/>
      <c r="C145" s="208" t="s">
        <v>7</v>
      </c>
      <c r="D145" s="208" t="s">
        <v>214</v>
      </c>
      <c r="E145" s="209" t="s">
        <v>2961</v>
      </c>
      <c r="F145" s="210" t="s">
        <v>2962</v>
      </c>
      <c r="G145" s="211" t="s">
        <v>275</v>
      </c>
      <c r="H145" s="212">
        <v>10</v>
      </c>
      <c r="I145" s="213"/>
      <c r="J145" s="214">
        <f>ROUND(I145*H145,2)</f>
        <v>0</v>
      </c>
      <c r="K145" s="210" t="s">
        <v>2876</v>
      </c>
      <c r="L145" s="215"/>
      <c r="M145" s="216" t="s">
        <v>32</v>
      </c>
      <c r="N145" s="217" t="s">
        <v>48</v>
      </c>
      <c r="O145" s="65"/>
      <c r="P145" s="200">
        <f>O145*H145</f>
        <v>0</v>
      </c>
      <c r="Q145" s="200">
        <v>7.5000000000000002E-4</v>
      </c>
      <c r="R145" s="200">
        <f>Q145*H145</f>
        <v>7.4999999999999997E-3</v>
      </c>
      <c r="S145" s="200">
        <v>0</v>
      </c>
      <c r="T145" s="201">
        <f>S145*H145</f>
        <v>0</v>
      </c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R145" s="202" t="s">
        <v>217</v>
      </c>
      <c r="AT145" s="202" t="s">
        <v>214</v>
      </c>
      <c r="AU145" s="202" t="s">
        <v>86</v>
      </c>
      <c r="AY145" s="17" t="s">
        <v>142</v>
      </c>
      <c r="BE145" s="203">
        <f>IF(N145="základní",J145,0)</f>
        <v>0</v>
      </c>
      <c r="BF145" s="203">
        <f>IF(N145="snížená",J145,0)</f>
        <v>0</v>
      </c>
      <c r="BG145" s="203">
        <f>IF(N145="zákl. přenesená",J145,0)</f>
        <v>0</v>
      </c>
      <c r="BH145" s="203">
        <f>IF(N145="sníž. přenesená",J145,0)</f>
        <v>0</v>
      </c>
      <c r="BI145" s="203">
        <f>IF(N145="nulová",J145,0)</f>
        <v>0</v>
      </c>
      <c r="BJ145" s="17" t="s">
        <v>84</v>
      </c>
      <c r="BK145" s="203">
        <f>ROUND(I145*H145,2)</f>
        <v>0</v>
      </c>
      <c r="BL145" s="17" t="s">
        <v>218</v>
      </c>
      <c r="BM145" s="202" t="s">
        <v>2963</v>
      </c>
    </row>
    <row r="146" spans="1:65" s="2" customFormat="1" ht="16.5" customHeight="1">
      <c r="A146" s="35"/>
      <c r="B146" s="36"/>
      <c r="C146" s="191" t="s">
        <v>232</v>
      </c>
      <c r="D146" s="191" t="s">
        <v>143</v>
      </c>
      <c r="E146" s="192" t="s">
        <v>2964</v>
      </c>
      <c r="F146" s="193" t="s">
        <v>2965</v>
      </c>
      <c r="G146" s="194" t="s">
        <v>146</v>
      </c>
      <c r="H146" s="195">
        <v>9</v>
      </c>
      <c r="I146" s="196"/>
      <c r="J146" s="197">
        <f>ROUND(I146*H146,2)</f>
        <v>0</v>
      </c>
      <c r="K146" s="193" t="s">
        <v>2876</v>
      </c>
      <c r="L146" s="40"/>
      <c r="M146" s="198" t="s">
        <v>32</v>
      </c>
      <c r="N146" s="199" t="s">
        <v>48</v>
      </c>
      <c r="O146" s="65"/>
      <c r="P146" s="200">
        <f>O146*H146</f>
        <v>0</v>
      </c>
      <c r="Q146" s="200">
        <v>0.16058</v>
      </c>
      <c r="R146" s="200">
        <f>Q146*H146</f>
        <v>1.4452199999999999</v>
      </c>
      <c r="S146" s="200">
        <v>0</v>
      </c>
      <c r="T146" s="201">
        <f>S146*H146</f>
        <v>0</v>
      </c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R146" s="202" t="s">
        <v>158</v>
      </c>
      <c r="AT146" s="202" t="s">
        <v>143</v>
      </c>
      <c r="AU146" s="202" t="s">
        <v>86</v>
      </c>
      <c r="AY146" s="17" t="s">
        <v>142</v>
      </c>
      <c r="BE146" s="203">
        <f>IF(N146="základní",J146,0)</f>
        <v>0</v>
      </c>
      <c r="BF146" s="203">
        <f>IF(N146="snížená",J146,0)</f>
        <v>0</v>
      </c>
      <c r="BG146" s="203">
        <f>IF(N146="zákl. přenesená",J146,0)</f>
        <v>0</v>
      </c>
      <c r="BH146" s="203">
        <f>IF(N146="sníž. přenesená",J146,0)</f>
        <v>0</v>
      </c>
      <c r="BI146" s="203">
        <f>IF(N146="nulová",J146,0)</f>
        <v>0</v>
      </c>
      <c r="BJ146" s="17" t="s">
        <v>84</v>
      </c>
      <c r="BK146" s="203">
        <f>ROUND(I146*H146,2)</f>
        <v>0</v>
      </c>
      <c r="BL146" s="17" t="s">
        <v>158</v>
      </c>
      <c r="BM146" s="202" t="s">
        <v>2966</v>
      </c>
    </row>
    <row r="147" spans="1:65" s="2" customFormat="1" ht="58.5">
      <c r="A147" s="35"/>
      <c r="B147" s="36"/>
      <c r="C147" s="37"/>
      <c r="D147" s="204" t="s">
        <v>149</v>
      </c>
      <c r="E147" s="37"/>
      <c r="F147" s="205" t="s">
        <v>2967</v>
      </c>
      <c r="G147" s="37"/>
      <c r="H147" s="37"/>
      <c r="I147" s="116"/>
      <c r="J147" s="37"/>
      <c r="K147" s="37"/>
      <c r="L147" s="40"/>
      <c r="M147" s="206"/>
      <c r="N147" s="207"/>
      <c r="O147" s="65"/>
      <c r="P147" s="65"/>
      <c r="Q147" s="65"/>
      <c r="R147" s="65"/>
      <c r="S147" s="65"/>
      <c r="T147" s="66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T147" s="17" t="s">
        <v>149</v>
      </c>
      <c r="AU147" s="17" t="s">
        <v>86</v>
      </c>
    </row>
    <row r="148" spans="1:65" s="2" customFormat="1" ht="16.5" customHeight="1">
      <c r="A148" s="35"/>
      <c r="B148" s="36"/>
      <c r="C148" s="208" t="s">
        <v>236</v>
      </c>
      <c r="D148" s="208" t="s">
        <v>214</v>
      </c>
      <c r="E148" s="209" t="s">
        <v>2968</v>
      </c>
      <c r="F148" s="210" t="s">
        <v>2969</v>
      </c>
      <c r="G148" s="211" t="s">
        <v>146</v>
      </c>
      <c r="H148" s="212">
        <v>2</v>
      </c>
      <c r="I148" s="213"/>
      <c r="J148" s="214">
        <f>ROUND(I148*H148,2)</f>
        <v>0</v>
      </c>
      <c r="K148" s="210" t="s">
        <v>2876</v>
      </c>
      <c r="L148" s="215"/>
      <c r="M148" s="216" t="s">
        <v>32</v>
      </c>
      <c r="N148" s="217" t="s">
        <v>48</v>
      </c>
      <c r="O148" s="65"/>
      <c r="P148" s="200">
        <f>O148*H148</f>
        <v>0</v>
      </c>
      <c r="Q148" s="200">
        <v>5.0000000000000001E-3</v>
      </c>
      <c r="R148" s="200">
        <f>Q148*H148</f>
        <v>0.01</v>
      </c>
      <c r="S148" s="200">
        <v>0</v>
      </c>
      <c r="T148" s="201">
        <f>S148*H148</f>
        <v>0</v>
      </c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R148" s="202" t="s">
        <v>217</v>
      </c>
      <c r="AT148" s="202" t="s">
        <v>214</v>
      </c>
      <c r="AU148" s="202" t="s">
        <v>86</v>
      </c>
      <c r="AY148" s="17" t="s">
        <v>142</v>
      </c>
      <c r="BE148" s="203">
        <f>IF(N148="základní",J148,0)</f>
        <v>0</v>
      </c>
      <c r="BF148" s="203">
        <f>IF(N148="snížená",J148,0)</f>
        <v>0</v>
      </c>
      <c r="BG148" s="203">
        <f>IF(N148="zákl. přenesená",J148,0)</f>
        <v>0</v>
      </c>
      <c r="BH148" s="203">
        <f>IF(N148="sníž. přenesená",J148,0)</f>
        <v>0</v>
      </c>
      <c r="BI148" s="203">
        <f>IF(N148="nulová",J148,0)</f>
        <v>0</v>
      </c>
      <c r="BJ148" s="17" t="s">
        <v>84</v>
      </c>
      <c r="BK148" s="203">
        <f>ROUND(I148*H148,2)</f>
        <v>0</v>
      </c>
      <c r="BL148" s="17" t="s">
        <v>218</v>
      </c>
      <c r="BM148" s="202" t="s">
        <v>2970</v>
      </c>
    </row>
    <row r="149" spans="1:65" s="2" customFormat="1" ht="24" customHeight="1">
      <c r="A149" s="35"/>
      <c r="B149" s="36"/>
      <c r="C149" s="191" t="s">
        <v>240</v>
      </c>
      <c r="D149" s="191" t="s">
        <v>143</v>
      </c>
      <c r="E149" s="192" t="s">
        <v>2971</v>
      </c>
      <c r="F149" s="193" t="s">
        <v>2972</v>
      </c>
      <c r="G149" s="194" t="s">
        <v>509</v>
      </c>
      <c r="H149" s="195">
        <v>750</v>
      </c>
      <c r="I149" s="196"/>
      <c r="J149" s="197">
        <f>ROUND(I149*H149,2)</f>
        <v>0</v>
      </c>
      <c r="K149" s="193" t="s">
        <v>2876</v>
      </c>
      <c r="L149" s="40"/>
      <c r="M149" s="198" t="s">
        <v>32</v>
      </c>
      <c r="N149" s="199" t="s">
        <v>48</v>
      </c>
      <c r="O149" s="65"/>
      <c r="P149" s="200">
        <f>O149*H149</f>
        <v>0</v>
      </c>
      <c r="Q149" s="200">
        <v>0</v>
      </c>
      <c r="R149" s="200">
        <f>Q149*H149</f>
        <v>0</v>
      </c>
      <c r="S149" s="200">
        <v>0</v>
      </c>
      <c r="T149" s="201">
        <f>S149*H149</f>
        <v>0</v>
      </c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R149" s="202" t="s">
        <v>84</v>
      </c>
      <c r="AT149" s="202" t="s">
        <v>143</v>
      </c>
      <c r="AU149" s="202" t="s">
        <v>86</v>
      </c>
      <c r="AY149" s="17" t="s">
        <v>142</v>
      </c>
      <c r="BE149" s="203">
        <f>IF(N149="základní",J149,0)</f>
        <v>0</v>
      </c>
      <c r="BF149" s="203">
        <f>IF(N149="snížená",J149,0)</f>
        <v>0</v>
      </c>
      <c r="BG149" s="203">
        <f>IF(N149="zákl. přenesená",J149,0)</f>
        <v>0</v>
      </c>
      <c r="BH149" s="203">
        <f>IF(N149="sníž. přenesená",J149,0)</f>
        <v>0</v>
      </c>
      <c r="BI149" s="203">
        <f>IF(N149="nulová",J149,0)</f>
        <v>0</v>
      </c>
      <c r="BJ149" s="17" t="s">
        <v>84</v>
      </c>
      <c r="BK149" s="203">
        <f>ROUND(I149*H149,2)</f>
        <v>0</v>
      </c>
      <c r="BL149" s="17" t="s">
        <v>84</v>
      </c>
      <c r="BM149" s="202" t="s">
        <v>2973</v>
      </c>
    </row>
    <row r="150" spans="1:65" s="2" customFormat="1" ht="58.5">
      <c r="A150" s="35"/>
      <c r="B150" s="36"/>
      <c r="C150" s="37"/>
      <c r="D150" s="204" t="s">
        <v>149</v>
      </c>
      <c r="E150" s="37"/>
      <c r="F150" s="205" t="s">
        <v>2974</v>
      </c>
      <c r="G150" s="37"/>
      <c r="H150" s="37"/>
      <c r="I150" s="116"/>
      <c r="J150" s="37"/>
      <c r="K150" s="37"/>
      <c r="L150" s="40"/>
      <c r="M150" s="206"/>
      <c r="N150" s="207"/>
      <c r="O150" s="65"/>
      <c r="P150" s="65"/>
      <c r="Q150" s="65"/>
      <c r="R150" s="65"/>
      <c r="S150" s="65"/>
      <c r="T150" s="66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T150" s="17" t="s">
        <v>149</v>
      </c>
      <c r="AU150" s="17" t="s">
        <v>86</v>
      </c>
    </row>
    <row r="151" spans="1:65" s="2" customFormat="1" ht="16.5" customHeight="1">
      <c r="A151" s="35"/>
      <c r="B151" s="36"/>
      <c r="C151" s="191" t="s">
        <v>244</v>
      </c>
      <c r="D151" s="191" t="s">
        <v>143</v>
      </c>
      <c r="E151" s="192" t="s">
        <v>2975</v>
      </c>
      <c r="F151" s="193" t="s">
        <v>2976</v>
      </c>
      <c r="G151" s="194" t="s">
        <v>509</v>
      </c>
      <c r="H151" s="195">
        <v>750</v>
      </c>
      <c r="I151" s="196"/>
      <c r="J151" s="197">
        <f>ROUND(I151*H151,2)</f>
        <v>0</v>
      </c>
      <c r="K151" s="193" t="s">
        <v>2876</v>
      </c>
      <c r="L151" s="40"/>
      <c r="M151" s="198" t="s">
        <v>32</v>
      </c>
      <c r="N151" s="199" t="s">
        <v>48</v>
      </c>
      <c r="O151" s="65"/>
      <c r="P151" s="200">
        <f>O151*H151</f>
        <v>0</v>
      </c>
      <c r="Q151" s="200">
        <v>0</v>
      </c>
      <c r="R151" s="200">
        <f>Q151*H151</f>
        <v>0</v>
      </c>
      <c r="S151" s="200">
        <v>0</v>
      </c>
      <c r="T151" s="201">
        <f>S151*H151</f>
        <v>0</v>
      </c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R151" s="202" t="s">
        <v>84</v>
      </c>
      <c r="AT151" s="202" t="s">
        <v>143</v>
      </c>
      <c r="AU151" s="202" t="s">
        <v>86</v>
      </c>
      <c r="AY151" s="17" t="s">
        <v>142</v>
      </c>
      <c r="BE151" s="203">
        <f>IF(N151="základní",J151,0)</f>
        <v>0</v>
      </c>
      <c r="BF151" s="203">
        <f>IF(N151="snížená",J151,0)</f>
        <v>0</v>
      </c>
      <c r="BG151" s="203">
        <f>IF(N151="zákl. přenesená",J151,0)</f>
        <v>0</v>
      </c>
      <c r="BH151" s="203">
        <f>IF(N151="sníž. přenesená",J151,0)</f>
        <v>0</v>
      </c>
      <c r="BI151" s="203">
        <f>IF(N151="nulová",J151,0)</f>
        <v>0</v>
      </c>
      <c r="BJ151" s="17" t="s">
        <v>84</v>
      </c>
      <c r="BK151" s="203">
        <f>ROUND(I151*H151,2)</f>
        <v>0</v>
      </c>
      <c r="BL151" s="17" t="s">
        <v>84</v>
      </c>
      <c r="BM151" s="202" t="s">
        <v>2977</v>
      </c>
    </row>
    <row r="152" spans="1:65" s="2" customFormat="1" ht="58.5">
      <c r="A152" s="35"/>
      <c r="B152" s="36"/>
      <c r="C152" s="37"/>
      <c r="D152" s="204" t="s">
        <v>149</v>
      </c>
      <c r="E152" s="37"/>
      <c r="F152" s="205" t="s">
        <v>2974</v>
      </c>
      <c r="G152" s="37"/>
      <c r="H152" s="37"/>
      <c r="I152" s="116"/>
      <c r="J152" s="37"/>
      <c r="K152" s="37"/>
      <c r="L152" s="40"/>
      <c r="M152" s="206"/>
      <c r="N152" s="207"/>
      <c r="O152" s="65"/>
      <c r="P152" s="65"/>
      <c r="Q152" s="65"/>
      <c r="R152" s="65"/>
      <c r="S152" s="65"/>
      <c r="T152" s="66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T152" s="17" t="s">
        <v>149</v>
      </c>
      <c r="AU152" s="17" t="s">
        <v>86</v>
      </c>
    </row>
    <row r="153" spans="1:65" s="2" customFormat="1" ht="24" customHeight="1">
      <c r="A153" s="35"/>
      <c r="B153" s="36"/>
      <c r="C153" s="191" t="s">
        <v>248</v>
      </c>
      <c r="D153" s="191" t="s">
        <v>143</v>
      </c>
      <c r="E153" s="192" t="s">
        <v>2978</v>
      </c>
      <c r="F153" s="193" t="s">
        <v>2979</v>
      </c>
      <c r="G153" s="194" t="s">
        <v>509</v>
      </c>
      <c r="H153" s="195">
        <v>530</v>
      </c>
      <c r="I153" s="196"/>
      <c r="J153" s="197">
        <f>ROUND(I153*H153,2)</f>
        <v>0</v>
      </c>
      <c r="K153" s="193" t="s">
        <v>2876</v>
      </c>
      <c r="L153" s="40"/>
      <c r="M153" s="198" t="s">
        <v>32</v>
      </c>
      <c r="N153" s="199" t="s">
        <v>48</v>
      </c>
      <c r="O153" s="65"/>
      <c r="P153" s="200">
        <f>O153*H153</f>
        <v>0</v>
      </c>
      <c r="Q153" s="200">
        <v>0</v>
      </c>
      <c r="R153" s="200">
        <f>Q153*H153</f>
        <v>0</v>
      </c>
      <c r="S153" s="200">
        <v>0</v>
      </c>
      <c r="T153" s="201">
        <f>S153*H153</f>
        <v>0</v>
      </c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R153" s="202" t="s">
        <v>84</v>
      </c>
      <c r="AT153" s="202" t="s">
        <v>143</v>
      </c>
      <c r="AU153" s="202" t="s">
        <v>86</v>
      </c>
      <c r="AY153" s="17" t="s">
        <v>142</v>
      </c>
      <c r="BE153" s="203">
        <f>IF(N153="základní",J153,0)</f>
        <v>0</v>
      </c>
      <c r="BF153" s="203">
        <f>IF(N153="snížená",J153,0)</f>
        <v>0</v>
      </c>
      <c r="BG153" s="203">
        <f>IF(N153="zákl. přenesená",J153,0)</f>
        <v>0</v>
      </c>
      <c r="BH153" s="203">
        <f>IF(N153="sníž. přenesená",J153,0)</f>
        <v>0</v>
      </c>
      <c r="BI153" s="203">
        <f>IF(N153="nulová",J153,0)</f>
        <v>0</v>
      </c>
      <c r="BJ153" s="17" t="s">
        <v>84</v>
      </c>
      <c r="BK153" s="203">
        <f>ROUND(I153*H153,2)</f>
        <v>0</v>
      </c>
      <c r="BL153" s="17" t="s">
        <v>84</v>
      </c>
      <c r="BM153" s="202" t="s">
        <v>2980</v>
      </c>
    </row>
    <row r="154" spans="1:65" s="2" customFormat="1" ht="58.5">
      <c r="A154" s="35"/>
      <c r="B154" s="36"/>
      <c r="C154" s="37"/>
      <c r="D154" s="204" t="s">
        <v>149</v>
      </c>
      <c r="E154" s="37"/>
      <c r="F154" s="205" t="s">
        <v>2974</v>
      </c>
      <c r="G154" s="37"/>
      <c r="H154" s="37"/>
      <c r="I154" s="116"/>
      <c r="J154" s="37"/>
      <c r="K154" s="37"/>
      <c r="L154" s="40"/>
      <c r="M154" s="206"/>
      <c r="N154" s="207"/>
      <c r="O154" s="65"/>
      <c r="P154" s="65"/>
      <c r="Q154" s="65"/>
      <c r="R154" s="65"/>
      <c r="S154" s="65"/>
      <c r="T154" s="66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T154" s="17" t="s">
        <v>149</v>
      </c>
      <c r="AU154" s="17" t="s">
        <v>86</v>
      </c>
    </row>
    <row r="155" spans="1:65" s="2" customFormat="1" ht="36" customHeight="1">
      <c r="A155" s="35"/>
      <c r="B155" s="36"/>
      <c r="C155" s="191" t="s">
        <v>252</v>
      </c>
      <c r="D155" s="191" t="s">
        <v>143</v>
      </c>
      <c r="E155" s="192" t="s">
        <v>2981</v>
      </c>
      <c r="F155" s="193" t="s">
        <v>2982</v>
      </c>
      <c r="G155" s="194" t="s">
        <v>146</v>
      </c>
      <c r="H155" s="195">
        <v>6.4</v>
      </c>
      <c r="I155" s="196"/>
      <c r="J155" s="197">
        <f>ROUND(I155*H155,2)</f>
        <v>0</v>
      </c>
      <c r="K155" s="193" t="s">
        <v>2876</v>
      </c>
      <c r="L155" s="40"/>
      <c r="M155" s="198" t="s">
        <v>32</v>
      </c>
      <c r="N155" s="199" t="s">
        <v>48</v>
      </c>
      <c r="O155" s="65"/>
      <c r="P155" s="200">
        <f>O155*H155</f>
        <v>0</v>
      </c>
      <c r="Q155" s="200">
        <v>0</v>
      </c>
      <c r="R155" s="200">
        <f>Q155*H155</f>
        <v>0</v>
      </c>
      <c r="S155" s="200">
        <v>0</v>
      </c>
      <c r="T155" s="201">
        <f>S155*H155</f>
        <v>0</v>
      </c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R155" s="202" t="s">
        <v>158</v>
      </c>
      <c r="AT155" s="202" t="s">
        <v>143</v>
      </c>
      <c r="AU155" s="202" t="s">
        <v>86</v>
      </c>
      <c r="AY155" s="17" t="s">
        <v>142</v>
      </c>
      <c r="BE155" s="203">
        <f>IF(N155="základní",J155,0)</f>
        <v>0</v>
      </c>
      <c r="BF155" s="203">
        <f>IF(N155="snížená",J155,0)</f>
        <v>0</v>
      </c>
      <c r="BG155" s="203">
        <f>IF(N155="zákl. přenesená",J155,0)</f>
        <v>0</v>
      </c>
      <c r="BH155" s="203">
        <f>IF(N155="sníž. přenesená",J155,0)</f>
        <v>0</v>
      </c>
      <c r="BI155" s="203">
        <f>IF(N155="nulová",J155,0)</f>
        <v>0</v>
      </c>
      <c r="BJ155" s="17" t="s">
        <v>84</v>
      </c>
      <c r="BK155" s="203">
        <f>ROUND(I155*H155,2)</f>
        <v>0</v>
      </c>
      <c r="BL155" s="17" t="s">
        <v>158</v>
      </c>
      <c r="BM155" s="202" t="s">
        <v>2983</v>
      </c>
    </row>
    <row r="156" spans="1:65" s="2" customFormat="1" ht="29.25">
      <c r="A156" s="35"/>
      <c r="B156" s="36"/>
      <c r="C156" s="37"/>
      <c r="D156" s="204" t="s">
        <v>149</v>
      </c>
      <c r="E156" s="37"/>
      <c r="F156" s="205" t="s">
        <v>2892</v>
      </c>
      <c r="G156" s="37"/>
      <c r="H156" s="37"/>
      <c r="I156" s="116"/>
      <c r="J156" s="37"/>
      <c r="K156" s="37"/>
      <c r="L156" s="40"/>
      <c r="M156" s="206"/>
      <c r="N156" s="207"/>
      <c r="O156" s="65"/>
      <c r="P156" s="65"/>
      <c r="Q156" s="65"/>
      <c r="R156" s="65"/>
      <c r="S156" s="65"/>
      <c r="T156" s="66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T156" s="17" t="s">
        <v>149</v>
      </c>
      <c r="AU156" s="17" t="s">
        <v>86</v>
      </c>
    </row>
    <row r="157" spans="1:65" s="2" customFormat="1" ht="48" customHeight="1">
      <c r="A157" s="35"/>
      <c r="B157" s="36"/>
      <c r="C157" s="191" t="s">
        <v>256</v>
      </c>
      <c r="D157" s="191" t="s">
        <v>143</v>
      </c>
      <c r="E157" s="192" t="s">
        <v>2984</v>
      </c>
      <c r="F157" s="193" t="s">
        <v>2985</v>
      </c>
      <c r="G157" s="194" t="s">
        <v>146</v>
      </c>
      <c r="H157" s="195">
        <v>17</v>
      </c>
      <c r="I157" s="196"/>
      <c r="J157" s="197">
        <f>ROUND(I157*H157,2)</f>
        <v>0</v>
      </c>
      <c r="K157" s="193" t="s">
        <v>2876</v>
      </c>
      <c r="L157" s="40"/>
      <c r="M157" s="198" t="s">
        <v>32</v>
      </c>
      <c r="N157" s="199" t="s">
        <v>48</v>
      </c>
      <c r="O157" s="65"/>
      <c r="P157" s="200">
        <f>O157*H157</f>
        <v>0</v>
      </c>
      <c r="Q157" s="200">
        <v>0.112</v>
      </c>
      <c r="R157" s="200">
        <f>Q157*H157</f>
        <v>1.9040000000000001</v>
      </c>
      <c r="S157" s="200">
        <v>0</v>
      </c>
      <c r="T157" s="201">
        <f>S157*H157</f>
        <v>0</v>
      </c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R157" s="202" t="s">
        <v>158</v>
      </c>
      <c r="AT157" s="202" t="s">
        <v>143</v>
      </c>
      <c r="AU157" s="202" t="s">
        <v>86</v>
      </c>
      <c r="AY157" s="17" t="s">
        <v>142</v>
      </c>
      <c r="BE157" s="203">
        <f>IF(N157="základní",J157,0)</f>
        <v>0</v>
      </c>
      <c r="BF157" s="203">
        <f>IF(N157="snížená",J157,0)</f>
        <v>0</v>
      </c>
      <c r="BG157" s="203">
        <f>IF(N157="zákl. přenesená",J157,0)</f>
        <v>0</v>
      </c>
      <c r="BH157" s="203">
        <f>IF(N157="sníž. přenesená",J157,0)</f>
        <v>0</v>
      </c>
      <c r="BI157" s="203">
        <f>IF(N157="nulová",J157,0)</f>
        <v>0</v>
      </c>
      <c r="BJ157" s="17" t="s">
        <v>84</v>
      </c>
      <c r="BK157" s="203">
        <f>ROUND(I157*H157,2)</f>
        <v>0</v>
      </c>
      <c r="BL157" s="17" t="s">
        <v>158</v>
      </c>
      <c r="BM157" s="202" t="s">
        <v>2986</v>
      </c>
    </row>
    <row r="158" spans="1:65" s="2" customFormat="1" ht="29.25">
      <c r="A158" s="35"/>
      <c r="B158" s="36"/>
      <c r="C158" s="37"/>
      <c r="D158" s="204" t="s">
        <v>149</v>
      </c>
      <c r="E158" s="37"/>
      <c r="F158" s="205" t="s">
        <v>2892</v>
      </c>
      <c r="G158" s="37"/>
      <c r="H158" s="37"/>
      <c r="I158" s="116"/>
      <c r="J158" s="37"/>
      <c r="K158" s="37"/>
      <c r="L158" s="40"/>
      <c r="M158" s="206"/>
      <c r="N158" s="207"/>
      <c r="O158" s="65"/>
      <c r="P158" s="65"/>
      <c r="Q158" s="65"/>
      <c r="R158" s="65"/>
      <c r="S158" s="65"/>
      <c r="T158" s="66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T158" s="17" t="s">
        <v>149</v>
      </c>
      <c r="AU158" s="17" t="s">
        <v>86</v>
      </c>
    </row>
    <row r="159" spans="1:65" s="2" customFormat="1" ht="24" customHeight="1">
      <c r="A159" s="35"/>
      <c r="B159" s="36"/>
      <c r="C159" s="191" t="s">
        <v>260</v>
      </c>
      <c r="D159" s="191" t="s">
        <v>143</v>
      </c>
      <c r="E159" s="192" t="s">
        <v>2987</v>
      </c>
      <c r="F159" s="193" t="s">
        <v>2988</v>
      </c>
      <c r="G159" s="194" t="s">
        <v>598</v>
      </c>
      <c r="H159" s="195">
        <v>98.965000000000003</v>
      </c>
      <c r="I159" s="196"/>
      <c r="J159" s="197">
        <f>ROUND(I159*H159,2)</f>
        <v>0</v>
      </c>
      <c r="K159" s="193" t="s">
        <v>2876</v>
      </c>
      <c r="L159" s="40"/>
      <c r="M159" s="198" t="s">
        <v>32</v>
      </c>
      <c r="N159" s="199" t="s">
        <v>48</v>
      </c>
      <c r="O159" s="65"/>
      <c r="P159" s="200">
        <f>O159*H159</f>
        <v>0</v>
      </c>
      <c r="Q159" s="200">
        <v>0</v>
      </c>
      <c r="R159" s="200">
        <f>Q159*H159</f>
        <v>0</v>
      </c>
      <c r="S159" s="200">
        <v>0</v>
      </c>
      <c r="T159" s="201">
        <f>S159*H159</f>
        <v>0</v>
      </c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R159" s="202" t="s">
        <v>158</v>
      </c>
      <c r="AT159" s="202" t="s">
        <v>143</v>
      </c>
      <c r="AU159" s="202" t="s">
        <v>86</v>
      </c>
      <c r="AY159" s="17" t="s">
        <v>142</v>
      </c>
      <c r="BE159" s="203">
        <f>IF(N159="základní",J159,0)</f>
        <v>0</v>
      </c>
      <c r="BF159" s="203">
        <f>IF(N159="snížená",J159,0)</f>
        <v>0</v>
      </c>
      <c r="BG159" s="203">
        <f>IF(N159="zákl. přenesená",J159,0)</f>
        <v>0</v>
      </c>
      <c r="BH159" s="203">
        <f>IF(N159="sníž. přenesená",J159,0)</f>
        <v>0</v>
      </c>
      <c r="BI159" s="203">
        <f>IF(N159="nulová",J159,0)</f>
        <v>0</v>
      </c>
      <c r="BJ159" s="17" t="s">
        <v>84</v>
      </c>
      <c r="BK159" s="203">
        <f>ROUND(I159*H159,2)</f>
        <v>0</v>
      </c>
      <c r="BL159" s="17" t="s">
        <v>158</v>
      </c>
      <c r="BM159" s="202" t="s">
        <v>2989</v>
      </c>
    </row>
    <row r="160" spans="1:65" s="2" customFormat="1" ht="29.25">
      <c r="A160" s="35"/>
      <c r="B160" s="36"/>
      <c r="C160" s="37"/>
      <c r="D160" s="204" t="s">
        <v>149</v>
      </c>
      <c r="E160" s="37"/>
      <c r="F160" s="205" t="s">
        <v>2990</v>
      </c>
      <c r="G160" s="37"/>
      <c r="H160" s="37"/>
      <c r="I160" s="116"/>
      <c r="J160" s="37"/>
      <c r="K160" s="37"/>
      <c r="L160" s="40"/>
      <c r="M160" s="206"/>
      <c r="N160" s="207"/>
      <c r="O160" s="65"/>
      <c r="P160" s="65"/>
      <c r="Q160" s="65"/>
      <c r="R160" s="65"/>
      <c r="S160" s="65"/>
      <c r="T160" s="66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T160" s="17" t="s">
        <v>149</v>
      </c>
      <c r="AU160" s="17" t="s">
        <v>86</v>
      </c>
    </row>
    <row r="161" spans="1:65" s="15" customFormat="1" ht="11.25">
      <c r="B161" s="247"/>
      <c r="C161" s="248"/>
      <c r="D161" s="204" t="s">
        <v>2879</v>
      </c>
      <c r="E161" s="249" t="s">
        <v>32</v>
      </c>
      <c r="F161" s="250" t="s">
        <v>2991</v>
      </c>
      <c r="G161" s="248"/>
      <c r="H161" s="249" t="s">
        <v>32</v>
      </c>
      <c r="I161" s="251"/>
      <c r="J161" s="248"/>
      <c r="K161" s="248"/>
      <c r="L161" s="252"/>
      <c r="M161" s="253"/>
      <c r="N161" s="254"/>
      <c r="O161" s="254"/>
      <c r="P161" s="254"/>
      <c r="Q161" s="254"/>
      <c r="R161" s="254"/>
      <c r="S161" s="254"/>
      <c r="T161" s="255"/>
      <c r="AT161" s="256" t="s">
        <v>2879</v>
      </c>
      <c r="AU161" s="256" t="s">
        <v>86</v>
      </c>
      <c r="AV161" s="15" t="s">
        <v>84</v>
      </c>
      <c r="AW161" s="15" t="s">
        <v>39</v>
      </c>
      <c r="AX161" s="15" t="s">
        <v>77</v>
      </c>
      <c r="AY161" s="256" t="s">
        <v>142</v>
      </c>
    </row>
    <row r="162" spans="1:65" s="13" customFormat="1" ht="11.25">
      <c r="B162" s="225"/>
      <c r="C162" s="226"/>
      <c r="D162" s="204" t="s">
        <v>2879</v>
      </c>
      <c r="E162" s="227" t="s">
        <v>32</v>
      </c>
      <c r="F162" s="228" t="s">
        <v>2992</v>
      </c>
      <c r="G162" s="226"/>
      <c r="H162" s="229">
        <v>98.965000000000003</v>
      </c>
      <c r="I162" s="230"/>
      <c r="J162" s="226"/>
      <c r="K162" s="226"/>
      <c r="L162" s="231"/>
      <c r="M162" s="232"/>
      <c r="N162" s="233"/>
      <c r="O162" s="233"/>
      <c r="P162" s="233"/>
      <c r="Q162" s="233"/>
      <c r="R162" s="233"/>
      <c r="S162" s="233"/>
      <c r="T162" s="234"/>
      <c r="AT162" s="235" t="s">
        <v>2879</v>
      </c>
      <c r="AU162" s="235" t="s">
        <v>86</v>
      </c>
      <c r="AV162" s="13" t="s">
        <v>86</v>
      </c>
      <c r="AW162" s="13" t="s">
        <v>39</v>
      </c>
      <c r="AX162" s="13" t="s">
        <v>77</v>
      </c>
      <c r="AY162" s="235" t="s">
        <v>142</v>
      </c>
    </row>
    <row r="163" spans="1:65" s="14" customFormat="1" ht="11.25">
      <c r="B163" s="236"/>
      <c r="C163" s="237"/>
      <c r="D163" s="204" t="s">
        <v>2879</v>
      </c>
      <c r="E163" s="238" t="s">
        <v>32</v>
      </c>
      <c r="F163" s="239" t="s">
        <v>2881</v>
      </c>
      <c r="G163" s="237"/>
      <c r="H163" s="240">
        <v>98.965000000000003</v>
      </c>
      <c r="I163" s="241"/>
      <c r="J163" s="237"/>
      <c r="K163" s="237"/>
      <c r="L163" s="242"/>
      <c r="M163" s="243"/>
      <c r="N163" s="244"/>
      <c r="O163" s="244"/>
      <c r="P163" s="244"/>
      <c r="Q163" s="244"/>
      <c r="R163" s="244"/>
      <c r="S163" s="244"/>
      <c r="T163" s="245"/>
      <c r="AT163" s="246" t="s">
        <v>2879</v>
      </c>
      <c r="AU163" s="246" t="s">
        <v>86</v>
      </c>
      <c r="AV163" s="14" t="s">
        <v>158</v>
      </c>
      <c r="AW163" s="14" t="s">
        <v>39</v>
      </c>
      <c r="AX163" s="14" t="s">
        <v>84</v>
      </c>
      <c r="AY163" s="246" t="s">
        <v>142</v>
      </c>
    </row>
    <row r="164" spans="1:65" s="2" customFormat="1" ht="36" customHeight="1">
      <c r="A164" s="35"/>
      <c r="B164" s="36"/>
      <c r="C164" s="191" t="s">
        <v>264</v>
      </c>
      <c r="D164" s="191" t="s">
        <v>143</v>
      </c>
      <c r="E164" s="192" t="s">
        <v>2993</v>
      </c>
      <c r="F164" s="193" t="s">
        <v>2994</v>
      </c>
      <c r="G164" s="194" t="s">
        <v>275</v>
      </c>
      <c r="H164" s="195">
        <v>1950</v>
      </c>
      <c r="I164" s="196"/>
      <c r="J164" s="197">
        <f>ROUND(I164*H164,2)</f>
        <v>0</v>
      </c>
      <c r="K164" s="193" t="s">
        <v>2876</v>
      </c>
      <c r="L164" s="40"/>
      <c r="M164" s="198" t="s">
        <v>32</v>
      </c>
      <c r="N164" s="199" t="s">
        <v>48</v>
      </c>
      <c r="O164" s="65"/>
      <c r="P164" s="200">
        <f>O164*H164</f>
        <v>0</v>
      </c>
      <c r="Q164" s="200">
        <v>0</v>
      </c>
      <c r="R164" s="200">
        <f>Q164*H164</f>
        <v>0</v>
      </c>
      <c r="S164" s="200">
        <v>0</v>
      </c>
      <c r="T164" s="201">
        <f>S164*H164</f>
        <v>0</v>
      </c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R164" s="202" t="s">
        <v>158</v>
      </c>
      <c r="AT164" s="202" t="s">
        <v>143</v>
      </c>
      <c r="AU164" s="202" t="s">
        <v>86</v>
      </c>
      <c r="AY164" s="17" t="s">
        <v>142</v>
      </c>
      <c r="BE164" s="203">
        <f>IF(N164="základní",J164,0)</f>
        <v>0</v>
      </c>
      <c r="BF164" s="203">
        <f>IF(N164="snížená",J164,0)</f>
        <v>0</v>
      </c>
      <c r="BG164" s="203">
        <f>IF(N164="zákl. přenesená",J164,0)</f>
        <v>0</v>
      </c>
      <c r="BH164" s="203">
        <f>IF(N164="sníž. přenesená",J164,0)</f>
        <v>0</v>
      </c>
      <c r="BI164" s="203">
        <f>IF(N164="nulová",J164,0)</f>
        <v>0</v>
      </c>
      <c r="BJ164" s="17" t="s">
        <v>84</v>
      </c>
      <c r="BK164" s="203">
        <f>ROUND(I164*H164,2)</f>
        <v>0</v>
      </c>
      <c r="BL164" s="17" t="s">
        <v>158</v>
      </c>
      <c r="BM164" s="202" t="s">
        <v>2995</v>
      </c>
    </row>
    <row r="165" spans="1:65" s="2" customFormat="1" ht="29.25">
      <c r="A165" s="35"/>
      <c r="B165" s="36"/>
      <c r="C165" s="37"/>
      <c r="D165" s="204" t="s">
        <v>149</v>
      </c>
      <c r="E165" s="37"/>
      <c r="F165" s="205" t="s">
        <v>2996</v>
      </c>
      <c r="G165" s="37"/>
      <c r="H165" s="37"/>
      <c r="I165" s="116"/>
      <c r="J165" s="37"/>
      <c r="K165" s="37"/>
      <c r="L165" s="40"/>
      <c r="M165" s="206"/>
      <c r="N165" s="207"/>
      <c r="O165" s="65"/>
      <c r="P165" s="65"/>
      <c r="Q165" s="65"/>
      <c r="R165" s="65"/>
      <c r="S165" s="65"/>
      <c r="T165" s="66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T165" s="17" t="s">
        <v>149</v>
      </c>
      <c r="AU165" s="17" t="s">
        <v>86</v>
      </c>
    </row>
    <row r="166" spans="1:65" s="2" customFormat="1" ht="24" customHeight="1">
      <c r="A166" s="35"/>
      <c r="B166" s="36"/>
      <c r="C166" s="191" t="s">
        <v>268</v>
      </c>
      <c r="D166" s="191" t="s">
        <v>143</v>
      </c>
      <c r="E166" s="192" t="s">
        <v>2997</v>
      </c>
      <c r="F166" s="193" t="s">
        <v>2998</v>
      </c>
      <c r="G166" s="194" t="s">
        <v>598</v>
      </c>
      <c r="H166" s="195">
        <v>61.5</v>
      </c>
      <c r="I166" s="196"/>
      <c r="J166" s="197">
        <f>ROUND(I166*H166,2)</f>
        <v>0</v>
      </c>
      <c r="K166" s="193" t="s">
        <v>2876</v>
      </c>
      <c r="L166" s="40"/>
      <c r="M166" s="198" t="s">
        <v>32</v>
      </c>
      <c r="N166" s="199" t="s">
        <v>48</v>
      </c>
      <c r="O166" s="65"/>
      <c r="P166" s="200">
        <f>O166*H166</f>
        <v>0</v>
      </c>
      <c r="Q166" s="200">
        <v>0</v>
      </c>
      <c r="R166" s="200">
        <f>Q166*H166</f>
        <v>0</v>
      </c>
      <c r="S166" s="200">
        <v>0</v>
      </c>
      <c r="T166" s="201">
        <f>S166*H166</f>
        <v>0</v>
      </c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R166" s="202" t="s">
        <v>158</v>
      </c>
      <c r="AT166" s="202" t="s">
        <v>143</v>
      </c>
      <c r="AU166" s="202" t="s">
        <v>86</v>
      </c>
      <c r="AY166" s="17" t="s">
        <v>142</v>
      </c>
      <c r="BE166" s="203">
        <f>IF(N166="základní",J166,0)</f>
        <v>0</v>
      </c>
      <c r="BF166" s="203">
        <f>IF(N166="snížená",J166,0)</f>
        <v>0</v>
      </c>
      <c r="BG166" s="203">
        <f>IF(N166="zákl. přenesená",J166,0)</f>
        <v>0</v>
      </c>
      <c r="BH166" s="203">
        <f>IF(N166="sníž. přenesená",J166,0)</f>
        <v>0</v>
      </c>
      <c r="BI166" s="203">
        <f>IF(N166="nulová",J166,0)</f>
        <v>0</v>
      </c>
      <c r="BJ166" s="17" t="s">
        <v>84</v>
      </c>
      <c r="BK166" s="203">
        <f>ROUND(I166*H166,2)</f>
        <v>0</v>
      </c>
      <c r="BL166" s="17" t="s">
        <v>158</v>
      </c>
      <c r="BM166" s="202" t="s">
        <v>2999</v>
      </c>
    </row>
    <row r="167" spans="1:65" s="2" customFormat="1" ht="29.25">
      <c r="A167" s="35"/>
      <c r="B167" s="36"/>
      <c r="C167" s="37"/>
      <c r="D167" s="204" t="s">
        <v>149</v>
      </c>
      <c r="E167" s="37"/>
      <c r="F167" s="205" t="s">
        <v>2996</v>
      </c>
      <c r="G167" s="37"/>
      <c r="H167" s="37"/>
      <c r="I167" s="116"/>
      <c r="J167" s="37"/>
      <c r="K167" s="37"/>
      <c r="L167" s="40"/>
      <c r="M167" s="206"/>
      <c r="N167" s="207"/>
      <c r="O167" s="65"/>
      <c r="P167" s="65"/>
      <c r="Q167" s="65"/>
      <c r="R167" s="65"/>
      <c r="S167" s="65"/>
      <c r="T167" s="66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T167" s="17" t="s">
        <v>149</v>
      </c>
      <c r="AU167" s="17" t="s">
        <v>86</v>
      </c>
    </row>
    <row r="168" spans="1:65" s="2" customFormat="1" ht="16.5" customHeight="1">
      <c r="A168" s="35"/>
      <c r="B168" s="36"/>
      <c r="C168" s="191" t="s">
        <v>272</v>
      </c>
      <c r="D168" s="191" t="s">
        <v>143</v>
      </c>
      <c r="E168" s="192" t="s">
        <v>3000</v>
      </c>
      <c r="F168" s="193" t="s">
        <v>3001</v>
      </c>
      <c r="G168" s="194" t="s">
        <v>598</v>
      </c>
      <c r="H168" s="195">
        <v>11.875999999999999</v>
      </c>
      <c r="I168" s="196"/>
      <c r="J168" s="197">
        <f>ROUND(I168*H168,2)</f>
        <v>0</v>
      </c>
      <c r="K168" s="193" t="s">
        <v>2876</v>
      </c>
      <c r="L168" s="40"/>
      <c r="M168" s="198" t="s">
        <v>32</v>
      </c>
      <c r="N168" s="199" t="s">
        <v>48</v>
      </c>
      <c r="O168" s="65"/>
      <c r="P168" s="200">
        <f>O168*H168</f>
        <v>0</v>
      </c>
      <c r="Q168" s="200">
        <v>0</v>
      </c>
      <c r="R168" s="200">
        <f>Q168*H168</f>
        <v>0</v>
      </c>
      <c r="S168" s="200">
        <v>0</v>
      </c>
      <c r="T168" s="201">
        <f>S168*H168</f>
        <v>0</v>
      </c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R168" s="202" t="s">
        <v>158</v>
      </c>
      <c r="AT168" s="202" t="s">
        <v>143</v>
      </c>
      <c r="AU168" s="202" t="s">
        <v>86</v>
      </c>
      <c r="AY168" s="17" t="s">
        <v>142</v>
      </c>
      <c r="BE168" s="203">
        <f>IF(N168="základní",J168,0)</f>
        <v>0</v>
      </c>
      <c r="BF168" s="203">
        <f>IF(N168="snížená",J168,0)</f>
        <v>0</v>
      </c>
      <c r="BG168" s="203">
        <f>IF(N168="zákl. přenesená",J168,0)</f>
        <v>0</v>
      </c>
      <c r="BH168" s="203">
        <f>IF(N168="sníž. přenesená",J168,0)</f>
        <v>0</v>
      </c>
      <c r="BI168" s="203">
        <f>IF(N168="nulová",J168,0)</f>
        <v>0</v>
      </c>
      <c r="BJ168" s="17" t="s">
        <v>84</v>
      </c>
      <c r="BK168" s="203">
        <f>ROUND(I168*H168,2)</f>
        <v>0</v>
      </c>
      <c r="BL168" s="17" t="s">
        <v>158</v>
      </c>
      <c r="BM168" s="202" t="s">
        <v>3002</v>
      </c>
    </row>
    <row r="169" spans="1:65" s="2" customFormat="1" ht="87.75">
      <c r="A169" s="35"/>
      <c r="B169" s="36"/>
      <c r="C169" s="37"/>
      <c r="D169" s="204" t="s">
        <v>149</v>
      </c>
      <c r="E169" s="37"/>
      <c r="F169" s="205" t="s">
        <v>3003</v>
      </c>
      <c r="G169" s="37"/>
      <c r="H169" s="37"/>
      <c r="I169" s="116"/>
      <c r="J169" s="37"/>
      <c r="K169" s="37"/>
      <c r="L169" s="40"/>
      <c r="M169" s="206"/>
      <c r="N169" s="207"/>
      <c r="O169" s="65"/>
      <c r="P169" s="65"/>
      <c r="Q169" s="65"/>
      <c r="R169" s="65"/>
      <c r="S169" s="65"/>
      <c r="T169" s="66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T169" s="17" t="s">
        <v>149</v>
      </c>
      <c r="AU169" s="17" t="s">
        <v>86</v>
      </c>
    </row>
    <row r="170" spans="1:65" s="15" customFormat="1" ht="11.25">
      <c r="B170" s="247"/>
      <c r="C170" s="248"/>
      <c r="D170" s="204" t="s">
        <v>2879</v>
      </c>
      <c r="E170" s="249" t="s">
        <v>32</v>
      </c>
      <c r="F170" s="250" t="s">
        <v>3004</v>
      </c>
      <c r="G170" s="248"/>
      <c r="H170" s="249" t="s">
        <v>32</v>
      </c>
      <c r="I170" s="251"/>
      <c r="J170" s="248"/>
      <c r="K170" s="248"/>
      <c r="L170" s="252"/>
      <c r="M170" s="253"/>
      <c r="N170" s="254"/>
      <c r="O170" s="254"/>
      <c r="P170" s="254"/>
      <c r="Q170" s="254"/>
      <c r="R170" s="254"/>
      <c r="S170" s="254"/>
      <c r="T170" s="255"/>
      <c r="AT170" s="256" t="s">
        <v>2879</v>
      </c>
      <c r="AU170" s="256" t="s">
        <v>86</v>
      </c>
      <c r="AV170" s="15" t="s">
        <v>84</v>
      </c>
      <c r="AW170" s="15" t="s">
        <v>39</v>
      </c>
      <c r="AX170" s="15" t="s">
        <v>77</v>
      </c>
      <c r="AY170" s="256" t="s">
        <v>142</v>
      </c>
    </row>
    <row r="171" spans="1:65" s="13" customFormat="1" ht="11.25">
      <c r="B171" s="225"/>
      <c r="C171" s="226"/>
      <c r="D171" s="204" t="s">
        <v>2879</v>
      </c>
      <c r="E171" s="227" t="s">
        <v>32</v>
      </c>
      <c r="F171" s="228" t="s">
        <v>3005</v>
      </c>
      <c r="G171" s="226"/>
      <c r="H171" s="229">
        <v>11.875999999999999</v>
      </c>
      <c r="I171" s="230"/>
      <c r="J171" s="226"/>
      <c r="K171" s="226"/>
      <c r="L171" s="231"/>
      <c r="M171" s="232"/>
      <c r="N171" s="233"/>
      <c r="O171" s="233"/>
      <c r="P171" s="233"/>
      <c r="Q171" s="233"/>
      <c r="R171" s="233"/>
      <c r="S171" s="233"/>
      <c r="T171" s="234"/>
      <c r="AT171" s="235" t="s">
        <v>2879</v>
      </c>
      <c r="AU171" s="235" t="s">
        <v>86</v>
      </c>
      <c r="AV171" s="13" t="s">
        <v>86</v>
      </c>
      <c r="AW171" s="13" t="s">
        <v>39</v>
      </c>
      <c r="AX171" s="13" t="s">
        <v>77</v>
      </c>
      <c r="AY171" s="235" t="s">
        <v>142</v>
      </c>
    </row>
    <row r="172" spans="1:65" s="14" customFormat="1" ht="11.25">
      <c r="B172" s="236"/>
      <c r="C172" s="237"/>
      <c r="D172" s="204" t="s">
        <v>2879</v>
      </c>
      <c r="E172" s="238" t="s">
        <v>32</v>
      </c>
      <c r="F172" s="239" t="s">
        <v>2881</v>
      </c>
      <c r="G172" s="237"/>
      <c r="H172" s="240">
        <v>11.875999999999999</v>
      </c>
      <c r="I172" s="241"/>
      <c r="J172" s="237"/>
      <c r="K172" s="237"/>
      <c r="L172" s="242"/>
      <c r="M172" s="243"/>
      <c r="N172" s="244"/>
      <c r="O172" s="244"/>
      <c r="P172" s="244"/>
      <c r="Q172" s="244"/>
      <c r="R172" s="244"/>
      <c r="S172" s="244"/>
      <c r="T172" s="245"/>
      <c r="AT172" s="246" t="s">
        <v>2879</v>
      </c>
      <c r="AU172" s="246" t="s">
        <v>86</v>
      </c>
      <c r="AV172" s="14" t="s">
        <v>158</v>
      </c>
      <c r="AW172" s="14" t="s">
        <v>39</v>
      </c>
      <c r="AX172" s="14" t="s">
        <v>84</v>
      </c>
      <c r="AY172" s="246" t="s">
        <v>142</v>
      </c>
    </row>
    <row r="173" spans="1:65" s="2" customFormat="1" ht="16.5" customHeight="1">
      <c r="A173" s="35"/>
      <c r="B173" s="36"/>
      <c r="C173" s="191" t="s">
        <v>277</v>
      </c>
      <c r="D173" s="191" t="s">
        <v>143</v>
      </c>
      <c r="E173" s="192" t="s">
        <v>3006</v>
      </c>
      <c r="F173" s="193" t="s">
        <v>3007</v>
      </c>
      <c r="G173" s="194" t="s">
        <v>275</v>
      </c>
      <c r="H173" s="195">
        <v>6</v>
      </c>
      <c r="I173" s="196"/>
      <c r="J173" s="197">
        <f>ROUND(I173*H173,2)</f>
        <v>0</v>
      </c>
      <c r="K173" s="193" t="s">
        <v>2876</v>
      </c>
      <c r="L173" s="40"/>
      <c r="M173" s="198" t="s">
        <v>32</v>
      </c>
      <c r="N173" s="199" t="s">
        <v>48</v>
      </c>
      <c r="O173" s="65"/>
      <c r="P173" s="200">
        <f>O173*H173</f>
        <v>0</v>
      </c>
      <c r="Q173" s="200">
        <v>0</v>
      </c>
      <c r="R173" s="200">
        <f>Q173*H173</f>
        <v>0</v>
      </c>
      <c r="S173" s="200">
        <v>0</v>
      </c>
      <c r="T173" s="201">
        <f>S173*H173</f>
        <v>0</v>
      </c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R173" s="202" t="s">
        <v>158</v>
      </c>
      <c r="AT173" s="202" t="s">
        <v>143</v>
      </c>
      <c r="AU173" s="202" t="s">
        <v>86</v>
      </c>
      <c r="AY173" s="17" t="s">
        <v>142</v>
      </c>
      <c r="BE173" s="203">
        <f>IF(N173="základní",J173,0)</f>
        <v>0</v>
      </c>
      <c r="BF173" s="203">
        <f>IF(N173="snížená",J173,0)</f>
        <v>0</v>
      </c>
      <c r="BG173" s="203">
        <f>IF(N173="zákl. přenesená",J173,0)</f>
        <v>0</v>
      </c>
      <c r="BH173" s="203">
        <f>IF(N173="sníž. přenesená",J173,0)</f>
        <v>0</v>
      </c>
      <c r="BI173" s="203">
        <f>IF(N173="nulová",J173,0)</f>
        <v>0</v>
      </c>
      <c r="BJ173" s="17" t="s">
        <v>84</v>
      </c>
      <c r="BK173" s="203">
        <f>ROUND(I173*H173,2)</f>
        <v>0</v>
      </c>
      <c r="BL173" s="17" t="s">
        <v>158</v>
      </c>
      <c r="BM173" s="202" t="s">
        <v>3008</v>
      </c>
    </row>
    <row r="174" spans="1:65" s="2" customFormat="1" ht="156">
      <c r="A174" s="35"/>
      <c r="B174" s="36"/>
      <c r="C174" s="37"/>
      <c r="D174" s="204" t="s">
        <v>149</v>
      </c>
      <c r="E174" s="37"/>
      <c r="F174" s="205" t="s">
        <v>3009</v>
      </c>
      <c r="G174" s="37"/>
      <c r="H174" s="37"/>
      <c r="I174" s="116"/>
      <c r="J174" s="37"/>
      <c r="K174" s="37"/>
      <c r="L174" s="40"/>
      <c r="M174" s="206"/>
      <c r="N174" s="207"/>
      <c r="O174" s="65"/>
      <c r="P174" s="65"/>
      <c r="Q174" s="65"/>
      <c r="R174" s="65"/>
      <c r="S174" s="65"/>
      <c r="T174" s="66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T174" s="17" t="s">
        <v>149</v>
      </c>
      <c r="AU174" s="17" t="s">
        <v>86</v>
      </c>
    </row>
    <row r="175" spans="1:65" s="2" customFormat="1" ht="24" customHeight="1">
      <c r="A175" s="35"/>
      <c r="B175" s="36"/>
      <c r="C175" s="191" t="s">
        <v>281</v>
      </c>
      <c r="D175" s="191" t="s">
        <v>143</v>
      </c>
      <c r="E175" s="192" t="s">
        <v>3010</v>
      </c>
      <c r="F175" s="193" t="s">
        <v>3011</v>
      </c>
      <c r="G175" s="194" t="s">
        <v>275</v>
      </c>
      <c r="H175" s="195">
        <v>175</v>
      </c>
      <c r="I175" s="196"/>
      <c r="J175" s="197">
        <f>ROUND(I175*H175,2)</f>
        <v>0</v>
      </c>
      <c r="K175" s="193" t="s">
        <v>2876</v>
      </c>
      <c r="L175" s="40"/>
      <c r="M175" s="198" t="s">
        <v>32</v>
      </c>
      <c r="N175" s="199" t="s">
        <v>48</v>
      </c>
      <c r="O175" s="65"/>
      <c r="P175" s="200">
        <f>O175*H175</f>
        <v>0</v>
      </c>
      <c r="Q175" s="200">
        <v>0</v>
      </c>
      <c r="R175" s="200">
        <f>Q175*H175</f>
        <v>0</v>
      </c>
      <c r="S175" s="200">
        <v>0</v>
      </c>
      <c r="T175" s="201">
        <f>S175*H175</f>
        <v>0</v>
      </c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R175" s="202" t="s">
        <v>158</v>
      </c>
      <c r="AT175" s="202" t="s">
        <v>143</v>
      </c>
      <c r="AU175" s="202" t="s">
        <v>86</v>
      </c>
      <c r="AY175" s="17" t="s">
        <v>142</v>
      </c>
      <c r="BE175" s="203">
        <f>IF(N175="základní",J175,0)</f>
        <v>0</v>
      </c>
      <c r="BF175" s="203">
        <f>IF(N175="snížená",J175,0)</f>
        <v>0</v>
      </c>
      <c r="BG175" s="203">
        <f>IF(N175="zákl. přenesená",J175,0)</f>
        <v>0</v>
      </c>
      <c r="BH175" s="203">
        <f>IF(N175="sníž. přenesená",J175,0)</f>
        <v>0</v>
      </c>
      <c r="BI175" s="203">
        <f>IF(N175="nulová",J175,0)</f>
        <v>0</v>
      </c>
      <c r="BJ175" s="17" t="s">
        <v>84</v>
      </c>
      <c r="BK175" s="203">
        <f>ROUND(I175*H175,2)</f>
        <v>0</v>
      </c>
      <c r="BL175" s="17" t="s">
        <v>158</v>
      </c>
      <c r="BM175" s="202" t="s">
        <v>3012</v>
      </c>
    </row>
    <row r="176" spans="1:65" s="2" customFormat="1" ht="156">
      <c r="A176" s="35"/>
      <c r="B176" s="36"/>
      <c r="C176" s="37"/>
      <c r="D176" s="204" t="s">
        <v>149</v>
      </c>
      <c r="E176" s="37"/>
      <c r="F176" s="205" t="s">
        <v>3009</v>
      </c>
      <c r="G176" s="37"/>
      <c r="H176" s="37"/>
      <c r="I176" s="116"/>
      <c r="J176" s="37"/>
      <c r="K176" s="37"/>
      <c r="L176" s="40"/>
      <c r="M176" s="206"/>
      <c r="N176" s="207"/>
      <c r="O176" s="65"/>
      <c r="P176" s="65"/>
      <c r="Q176" s="65"/>
      <c r="R176" s="65"/>
      <c r="S176" s="65"/>
      <c r="T176" s="66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T176" s="17" t="s">
        <v>149</v>
      </c>
      <c r="AU176" s="17" t="s">
        <v>86</v>
      </c>
    </row>
    <row r="177" spans="1:65" s="2" customFormat="1" ht="24" customHeight="1">
      <c r="A177" s="35"/>
      <c r="B177" s="36"/>
      <c r="C177" s="191" t="s">
        <v>285</v>
      </c>
      <c r="D177" s="191" t="s">
        <v>143</v>
      </c>
      <c r="E177" s="192" t="s">
        <v>3013</v>
      </c>
      <c r="F177" s="193" t="s">
        <v>3014</v>
      </c>
      <c r="G177" s="194" t="s">
        <v>275</v>
      </c>
      <c r="H177" s="195">
        <v>1950</v>
      </c>
      <c r="I177" s="196"/>
      <c r="J177" s="197">
        <f>ROUND(I177*H177,2)</f>
        <v>0</v>
      </c>
      <c r="K177" s="193" t="s">
        <v>2876</v>
      </c>
      <c r="L177" s="40"/>
      <c r="M177" s="198" t="s">
        <v>32</v>
      </c>
      <c r="N177" s="199" t="s">
        <v>48</v>
      </c>
      <c r="O177" s="65"/>
      <c r="P177" s="200">
        <f>O177*H177</f>
        <v>0</v>
      </c>
      <c r="Q177" s="200">
        <v>7.8070000000000001E-2</v>
      </c>
      <c r="R177" s="200">
        <f>Q177*H177</f>
        <v>152.23650000000001</v>
      </c>
      <c r="S177" s="200">
        <v>0</v>
      </c>
      <c r="T177" s="201">
        <f>S177*H177</f>
        <v>0</v>
      </c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R177" s="202" t="s">
        <v>158</v>
      </c>
      <c r="AT177" s="202" t="s">
        <v>143</v>
      </c>
      <c r="AU177" s="202" t="s">
        <v>86</v>
      </c>
      <c r="AY177" s="17" t="s">
        <v>142</v>
      </c>
      <c r="BE177" s="203">
        <f>IF(N177="základní",J177,0)</f>
        <v>0</v>
      </c>
      <c r="BF177" s="203">
        <f>IF(N177="snížená",J177,0)</f>
        <v>0</v>
      </c>
      <c r="BG177" s="203">
        <f>IF(N177="zákl. přenesená",J177,0)</f>
        <v>0</v>
      </c>
      <c r="BH177" s="203">
        <f>IF(N177="sníž. přenesená",J177,0)</f>
        <v>0</v>
      </c>
      <c r="BI177" s="203">
        <f>IF(N177="nulová",J177,0)</f>
        <v>0</v>
      </c>
      <c r="BJ177" s="17" t="s">
        <v>84</v>
      </c>
      <c r="BK177" s="203">
        <f>ROUND(I177*H177,2)</f>
        <v>0</v>
      </c>
      <c r="BL177" s="17" t="s">
        <v>158</v>
      </c>
      <c r="BM177" s="202" t="s">
        <v>3015</v>
      </c>
    </row>
    <row r="178" spans="1:65" s="2" customFormat="1" ht="39">
      <c r="A178" s="35"/>
      <c r="B178" s="36"/>
      <c r="C178" s="37"/>
      <c r="D178" s="204" t="s">
        <v>149</v>
      </c>
      <c r="E178" s="37"/>
      <c r="F178" s="205" t="s">
        <v>3016</v>
      </c>
      <c r="G178" s="37"/>
      <c r="H178" s="37"/>
      <c r="I178" s="116"/>
      <c r="J178" s="37"/>
      <c r="K178" s="37"/>
      <c r="L178" s="40"/>
      <c r="M178" s="206"/>
      <c r="N178" s="207"/>
      <c r="O178" s="65"/>
      <c r="P178" s="65"/>
      <c r="Q178" s="65"/>
      <c r="R178" s="65"/>
      <c r="S178" s="65"/>
      <c r="T178" s="66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T178" s="17" t="s">
        <v>149</v>
      </c>
      <c r="AU178" s="17" t="s">
        <v>86</v>
      </c>
    </row>
    <row r="179" spans="1:65" s="2" customFormat="1" ht="24" customHeight="1">
      <c r="A179" s="35"/>
      <c r="B179" s="36"/>
      <c r="C179" s="191" t="s">
        <v>289</v>
      </c>
      <c r="D179" s="191" t="s">
        <v>143</v>
      </c>
      <c r="E179" s="192" t="s">
        <v>3017</v>
      </c>
      <c r="F179" s="193" t="s">
        <v>3018</v>
      </c>
      <c r="G179" s="194" t="s">
        <v>275</v>
      </c>
      <c r="H179" s="195">
        <v>450</v>
      </c>
      <c r="I179" s="196"/>
      <c r="J179" s="197">
        <f>ROUND(I179*H179,2)</f>
        <v>0</v>
      </c>
      <c r="K179" s="193" t="s">
        <v>2876</v>
      </c>
      <c r="L179" s="40"/>
      <c r="M179" s="198" t="s">
        <v>32</v>
      </c>
      <c r="N179" s="199" t="s">
        <v>48</v>
      </c>
      <c r="O179" s="65"/>
      <c r="P179" s="200">
        <f>O179*H179</f>
        <v>0</v>
      </c>
      <c r="Q179" s="200">
        <v>0.15614</v>
      </c>
      <c r="R179" s="200">
        <f>Q179*H179</f>
        <v>70.263000000000005</v>
      </c>
      <c r="S179" s="200">
        <v>0</v>
      </c>
      <c r="T179" s="201">
        <f>S179*H179</f>
        <v>0</v>
      </c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R179" s="202" t="s">
        <v>158</v>
      </c>
      <c r="AT179" s="202" t="s">
        <v>143</v>
      </c>
      <c r="AU179" s="202" t="s">
        <v>86</v>
      </c>
      <c r="AY179" s="17" t="s">
        <v>142</v>
      </c>
      <c r="BE179" s="203">
        <f>IF(N179="základní",J179,0)</f>
        <v>0</v>
      </c>
      <c r="BF179" s="203">
        <f>IF(N179="snížená",J179,0)</f>
        <v>0</v>
      </c>
      <c r="BG179" s="203">
        <f>IF(N179="zákl. přenesená",J179,0)</f>
        <v>0</v>
      </c>
      <c r="BH179" s="203">
        <f>IF(N179="sníž. přenesená",J179,0)</f>
        <v>0</v>
      </c>
      <c r="BI179" s="203">
        <f>IF(N179="nulová",J179,0)</f>
        <v>0</v>
      </c>
      <c r="BJ179" s="17" t="s">
        <v>84</v>
      </c>
      <c r="BK179" s="203">
        <f>ROUND(I179*H179,2)</f>
        <v>0</v>
      </c>
      <c r="BL179" s="17" t="s">
        <v>158</v>
      </c>
      <c r="BM179" s="202" t="s">
        <v>3019</v>
      </c>
    </row>
    <row r="180" spans="1:65" s="2" customFormat="1" ht="39">
      <c r="A180" s="35"/>
      <c r="B180" s="36"/>
      <c r="C180" s="37"/>
      <c r="D180" s="204" t="s">
        <v>149</v>
      </c>
      <c r="E180" s="37"/>
      <c r="F180" s="205" t="s">
        <v>3016</v>
      </c>
      <c r="G180" s="37"/>
      <c r="H180" s="37"/>
      <c r="I180" s="116"/>
      <c r="J180" s="37"/>
      <c r="K180" s="37"/>
      <c r="L180" s="40"/>
      <c r="M180" s="206"/>
      <c r="N180" s="207"/>
      <c r="O180" s="65"/>
      <c r="P180" s="65"/>
      <c r="Q180" s="65"/>
      <c r="R180" s="65"/>
      <c r="S180" s="65"/>
      <c r="T180" s="66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T180" s="17" t="s">
        <v>149</v>
      </c>
      <c r="AU180" s="17" t="s">
        <v>86</v>
      </c>
    </row>
    <row r="181" spans="1:65" s="2" customFormat="1" ht="24" customHeight="1">
      <c r="A181" s="35"/>
      <c r="B181" s="36"/>
      <c r="C181" s="191" t="s">
        <v>293</v>
      </c>
      <c r="D181" s="191" t="s">
        <v>143</v>
      </c>
      <c r="E181" s="192" t="s">
        <v>3020</v>
      </c>
      <c r="F181" s="193" t="s">
        <v>3021</v>
      </c>
      <c r="G181" s="194" t="s">
        <v>275</v>
      </c>
      <c r="H181" s="195">
        <v>1500</v>
      </c>
      <c r="I181" s="196"/>
      <c r="J181" s="197">
        <f>ROUND(I181*H181,2)</f>
        <v>0</v>
      </c>
      <c r="K181" s="193" t="s">
        <v>2876</v>
      </c>
      <c r="L181" s="40"/>
      <c r="M181" s="198" t="s">
        <v>32</v>
      </c>
      <c r="N181" s="199" t="s">
        <v>48</v>
      </c>
      <c r="O181" s="65"/>
      <c r="P181" s="200">
        <f>O181*H181</f>
        <v>0</v>
      </c>
      <c r="Q181" s="200">
        <v>9.1799999999999995E-5</v>
      </c>
      <c r="R181" s="200">
        <f>Q181*H181</f>
        <v>0.13769999999999999</v>
      </c>
      <c r="S181" s="200">
        <v>0</v>
      </c>
      <c r="T181" s="201">
        <f>S181*H181</f>
        <v>0</v>
      </c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R181" s="202" t="s">
        <v>84</v>
      </c>
      <c r="AT181" s="202" t="s">
        <v>143</v>
      </c>
      <c r="AU181" s="202" t="s">
        <v>86</v>
      </c>
      <c r="AY181" s="17" t="s">
        <v>142</v>
      </c>
      <c r="BE181" s="203">
        <f>IF(N181="základní",J181,0)</f>
        <v>0</v>
      </c>
      <c r="BF181" s="203">
        <f>IF(N181="snížená",J181,0)</f>
        <v>0</v>
      </c>
      <c r="BG181" s="203">
        <f>IF(N181="zákl. přenesená",J181,0)</f>
        <v>0</v>
      </c>
      <c r="BH181" s="203">
        <f>IF(N181="sníž. přenesená",J181,0)</f>
        <v>0</v>
      </c>
      <c r="BI181" s="203">
        <f>IF(N181="nulová",J181,0)</f>
        <v>0</v>
      </c>
      <c r="BJ181" s="17" t="s">
        <v>84</v>
      </c>
      <c r="BK181" s="203">
        <f>ROUND(I181*H181,2)</f>
        <v>0</v>
      </c>
      <c r="BL181" s="17" t="s">
        <v>84</v>
      </c>
      <c r="BM181" s="202" t="s">
        <v>3022</v>
      </c>
    </row>
    <row r="182" spans="1:65" s="2" customFormat="1" ht="24" customHeight="1">
      <c r="A182" s="35"/>
      <c r="B182" s="36"/>
      <c r="C182" s="191" t="s">
        <v>297</v>
      </c>
      <c r="D182" s="191" t="s">
        <v>143</v>
      </c>
      <c r="E182" s="192" t="s">
        <v>3023</v>
      </c>
      <c r="F182" s="193" t="s">
        <v>3024</v>
      </c>
      <c r="G182" s="194" t="s">
        <v>275</v>
      </c>
      <c r="H182" s="195">
        <v>450</v>
      </c>
      <c r="I182" s="196"/>
      <c r="J182" s="197">
        <f>ROUND(I182*H182,2)</f>
        <v>0</v>
      </c>
      <c r="K182" s="193" t="s">
        <v>2876</v>
      </c>
      <c r="L182" s="40"/>
      <c r="M182" s="198" t="s">
        <v>32</v>
      </c>
      <c r="N182" s="199" t="s">
        <v>48</v>
      </c>
      <c r="O182" s="65"/>
      <c r="P182" s="200">
        <f>O182*H182</f>
        <v>0</v>
      </c>
      <c r="Q182" s="200">
        <v>0</v>
      </c>
      <c r="R182" s="200">
        <f>Q182*H182</f>
        <v>0</v>
      </c>
      <c r="S182" s="200">
        <v>0</v>
      </c>
      <c r="T182" s="201">
        <f>S182*H182</f>
        <v>0</v>
      </c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R182" s="202" t="s">
        <v>158</v>
      </c>
      <c r="AT182" s="202" t="s">
        <v>143</v>
      </c>
      <c r="AU182" s="202" t="s">
        <v>86</v>
      </c>
      <c r="AY182" s="17" t="s">
        <v>142</v>
      </c>
      <c r="BE182" s="203">
        <f>IF(N182="základní",J182,0)</f>
        <v>0</v>
      </c>
      <c r="BF182" s="203">
        <f>IF(N182="snížená",J182,0)</f>
        <v>0</v>
      </c>
      <c r="BG182" s="203">
        <f>IF(N182="zákl. přenesená",J182,0)</f>
        <v>0</v>
      </c>
      <c r="BH182" s="203">
        <f>IF(N182="sníž. přenesená",J182,0)</f>
        <v>0</v>
      </c>
      <c r="BI182" s="203">
        <f>IF(N182="nulová",J182,0)</f>
        <v>0</v>
      </c>
      <c r="BJ182" s="17" t="s">
        <v>84</v>
      </c>
      <c r="BK182" s="203">
        <f>ROUND(I182*H182,2)</f>
        <v>0</v>
      </c>
      <c r="BL182" s="17" t="s">
        <v>158</v>
      </c>
      <c r="BM182" s="202" t="s">
        <v>3025</v>
      </c>
    </row>
    <row r="183" spans="1:65" s="2" customFormat="1" ht="24" customHeight="1">
      <c r="A183" s="35"/>
      <c r="B183" s="36"/>
      <c r="C183" s="191" t="s">
        <v>301</v>
      </c>
      <c r="D183" s="191" t="s">
        <v>143</v>
      </c>
      <c r="E183" s="192" t="s">
        <v>3026</v>
      </c>
      <c r="F183" s="193" t="s">
        <v>3027</v>
      </c>
      <c r="G183" s="194" t="s">
        <v>275</v>
      </c>
      <c r="H183" s="195">
        <v>1750</v>
      </c>
      <c r="I183" s="196"/>
      <c r="J183" s="197">
        <f>ROUND(I183*H183,2)</f>
        <v>0</v>
      </c>
      <c r="K183" s="193" t="s">
        <v>2876</v>
      </c>
      <c r="L183" s="40"/>
      <c r="M183" s="198" t="s">
        <v>32</v>
      </c>
      <c r="N183" s="199" t="s">
        <v>48</v>
      </c>
      <c r="O183" s="65"/>
      <c r="P183" s="200">
        <f>O183*H183</f>
        <v>0</v>
      </c>
      <c r="Q183" s="200">
        <v>0</v>
      </c>
      <c r="R183" s="200">
        <f>Q183*H183</f>
        <v>0</v>
      </c>
      <c r="S183" s="200">
        <v>0</v>
      </c>
      <c r="T183" s="201">
        <f>S183*H183</f>
        <v>0</v>
      </c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R183" s="202" t="s">
        <v>158</v>
      </c>
      <c r="AT183" s="202" t="s">
        <v>143</v>
      </c>
      <c r="AU183" s="202" t="s">
        <v>86</v>
      </c>
      <c r="AY183" s="17" t="s">
        <v>142</v>
      </c>
      <c r="BE183" s="203">
        <f>IF(N183="základní",J183,0)</f>
        <v>0</v>
      </c>
      <c r="BF183" s="203">
        <f>IF(N183="snížená",J183,0)</f>
        <v>0</v>
      </c>
      <c r="BG183" s="203">
        <f>IF(N183="zákl. přenesená",J183,0)</f>
        <v>0</v>
      </c>
      <c r="BH183" s="203">
        <f>IF(N183="sníž. přenesená",J183,0)</f>
        <v>0</v>
      </c>
      <c r="BI183" s="203">
        <f>IF(N183="nulová",J183,0)</f>
        <v>0</v>
      </c>
      <c r="BJ183" s="17" t="s">
        <v>84</v>
      </c>
      <c r="BK183" s="203">
        <f>ROUND(I183*H183,2)</f>
        <v>0</v>
      </c>
      <c r="BL183" s="17" t="s">
        <v>158</v>
      </c>
      <c r="BM183" s="202" t="s">
        <v>3028</v>
      </c>
    </row>
    <row r="184" spans="1:65" s="2" customFormat="1" ht="24" customHeight="1">
      <c r="A184" s="35"/>
      <c r="B184" s="36"/>
      <c r="C184" s="191" t="s">
        <v>305</v>
      </c>
      <c r="D184" s="191" t="s">
        <v>143</v>
      </c>
      <c r="E184" s="192" t="s">
        <v>3029</v>
      </c>
      <c r="F184" s="193" t="s">
        <v>3030</v>
      </c>
      <c r="G184" s="194" t="s">
        <v>509</v>
      </c>
      <c r="H184" s="195">
        <v>850</v>
      </c>
      <c r="I184" s="196"/>
      <c r="J184" s="197">
        <f>ROUND(I184*H184,2)</f>
        <v>0</v>
      </c>
      <c r="K184" s="193" t="s">
        <v>2876</v>
      </c>
      <c r="L184" s="40"/>
      <c r="M184" s="198" t="s">
        <v>32</v>
      </c>
      <c r="N184" s="199" t="s">
        <v>48</v>
      </c>
      <c r="O184" s="65"/>
      <c r="P184" s="200">
        <f>O184*H184</f>
        <v>0</v>
      </c>
      <c r="Q184" s="200">
        <v>0</v>
      </c>
      <c r="R184" s="200">
        <f>Q184*H184</f>
        <v>0</v>
      </c>
      <c r="S184" s="200">
        <v>0</v>
      </c>
      <c r="T184" s="201">
        <f>S184*H184</f>
        <v>0</v>
      </c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R184" s="202" t="s">
        <v>158</v>
      </c>
      <c r="AT184" s="202" t="s">
        <v>143</v>
      </c>
      <c r="AU184" s="202" t="s">
        <v>86</v>
      </c>
      <c r="AY184" s="17" t="s">
        <v>142</v>
      </c>
      <c r="BE184" s="203">
        <f>IF(N184="základní",J184,0)</f>
        <v>0</v>
      </c>
      <c r="BF184" s="203">
        <f>IF(N184="snížená",J184,0)</f>
        <v>0</v>
      </c>
      <c r="BG184" s="203">
        <f>IF(N184="zákl. přenesená",J184,0)</f>
        <v>0</v>
      </c>
      <c r="BH184" s="203">
        <f>IF(N184="sníž. přenesená",J184,0)</f>
        <v>0</v>
      </c>
      <c r="BI184" s="203">
        <f>IF(N184="nulová",J184,0)</f>
        <v>0</v>
      </c>
      <c r="BJ184" s="17" t="s">
        <v>84</v>
      </c>
      <c r="BK184" s="203">
        <f>ROUND(I184*H184,2)</f>
        <v>0</v>
      </c>
      <c r="BL184" s="17" t="s">
        <v>158</v>
      </c>
      <c r="BM184" s="202" t="s">
        <v>3031</v>
      </c>
    </row>
    <row r="185" spans="1:65" s="2" customFormat="1" ht="39">
      <c r="A185" s="35"/>
      <c r="B185" s="36"/>
      <c r="C185" s="37"/>
      <c r="D185" s="204" t="s">
        <v>149</v>
      </c>
      <c r="E185" s="37"/>
      <c r="F185" s="205" t="s">
        <v>3032</v>
      </c>
      <c r="G185" s="37"/>
      <c r="H185" s="37"/>
      <c r="I185" s="116"/>
      <c r="J185" s="37"/>
      <c r="K185" s="37"/>
      <c r="L185" s="40"/>
      <c r="M185" s="206"/>
      <c r="N185" s="207"/>
      <c r="O185" s="65"/>
      <c r="P185" s="65"/>
      <c r="Q185" s="65"/>
      <c r="R185" s="65"/>
      <c r="S185" s="65"/>
      <c r="T185" s="66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T185" s="17" t="s">
        <v>149</v>
      </c>
      <c r="AU185" s="17" t="s">
        <v>86</v>
      </c>
    </row>
    <row r="186" spans="1:65" s="2" customFormat="1" ht="16.5" customHeight="1">
      <c r="A186" s="35"/>
      <c r="B186" s="36"/>
      <c r="C186" s="191" t="s">
        <v>309</v>
      </c>
      <c r="D186" s="191" t="s">
        <v>143</v>
      </c>
      <c r="E186" s="192" t="s">
        <v>3033</v>
      </c>
      <c r="F186" s="193" t="s">
        <v>3034</v>
      </c>
      <c r="G186" s="194" t="s">
        <v>146</v>
      </c>
      <c r="H186" s="195">
        <v>4</v>
      </c>
      <c r="I186" s="196"/>
      <c r="J186" s="197">
        <f>ROUND(I186*H186,2)</f>
        <v>0</v>
      </c>
      <c r="K186" s="193" t="s">
        <v>2876</v>
      </c>
      <c r="L186" s="40"/>
      <c r="M186" s="198" t="s">
        <v>32</v>
      </c>
      <c r="N186" s="199" t="s">
        <v>48</v>
      </c>
      <c r="O186" s="65"/>
      <c r="P186" s="200">
        <f>O186*H186</f>
        <v>0</v>
      </c>
      <c r="Q186" s="200">
        <v>0</v>
      </c>
      <c r="R186" s="200">
        <f>Q186*H186</f>
        <v>0</v>
      </c>
      <c r="S186" s="200">
        <v>0</v>
      </c>
      <c r="T186" s="201">
        <f>S186*H186</f>
        <v>0</v>
      </c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R186" s="202" t="s">
        <v>84</v>
      </c>
      <c r="AT186" s="202" t="s">
        <v>143</v>
      </c>
      <c r="AU186" s="202" t="s">
        <v>86</v>
      </c>
      <c r="AY186" s="17" t="s">
        <v>142</v>
      </c>
      <c r="BE186" s="203">
        <f>IF(N186="základní",J186,0)</f>
        <v>0</v>
      </c>
      <c r="BF186" s="203">
        <f>IF(N186="snížená",J186,0)</f>
        <v>0</v>
      </c>
      <c r="BG186" s="203">
        <f>IF(N186="zákl. přenesená",J186,0)</f>
        <v>0</v>
      </c>
      <c r="BH186" s="203">
        <f>IF(N186="sníž. přenesená",J186,0)</f>
        <v>0</v>
      </c>
      <c r="BI186" s="203">
        <f>IF(N186="nulová",J186,0)</f>
        <v>0</v>
      </c>
      <c r="BJ186" s="17" t="s">
        <v>84</v>
      </c>
      <c r="BK186" s="203">
        <f>ROUND(I186*H186,2)</f>
        <v>0</v>
      </c>
      <c r="BL186" s="17" t="s">
        <v>84</v>
      </c>
      <c r="BM186" s="202" t="s">
        <v>3035</v>
      </c>
    </row>
    <row r="187" spans="1:65" s="2" customFormat="1" ht="29.25">
      <c r="A187" s="35"/>
      <c r="B187" s="36"/>
      <c r="C187" s="37"/>
      <c r="D187" s="204" t="s">
        <v>149</v>
      </c>
      <c r="E187" s="37"/>
      <c r="F187" s="205" t="s">
        <v>3036</v>
      </c>
      <c r="G187" s="37"/>
      <c r="H187" s="37"/>
      <c r="I187" s="116"/>
      <c r="J187" s="37"/>
      <c r="K187" s="37"/>
      <c r="L187" s="40"/>
      <c r="M187" s="206"/>
      <c r="N187" s="207"/>
      <c r="O187" s="65"/>
      <c r="P187" s="65"/>
      <c r="Q187" s="65"/>
      <c r="R187" s="65"/>
      <c r="S187" s="65"/>
      <c r="T187" s="66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T187" s="17" t="s">
        <v>149</v>
      </c>
      <c r="AU187" s="17" t="s">
        <v>86</v>
      </c>
    </row>
    <row r="188" spans="1:65" s="2" customFormat="1" ht="16.5" customHeight="1">
      <c r="A188" s="35"/>
      <c r="B188" s="36"/>
      <c r="C188" s="191" t="s">
        <v>313</v>
      </c>
      <c r="D188" s="191" t="s">
        <v>143</v>
      </c>
      <c r="E188" s="192" t="s">
        <v>3037</v>
      </c>
      <c r="F188" s="193" t="s">
        <v>3038</v>
      </c>
      <c r="G188" s="194" t="s">
        <v>146</v>
      </c>
      <c r="H188" s="195">
        <v>4</v>
      </c>
      <c r="I188" s="196"/>
      <c r="J188" s="197">
        <f>ROUND(I188*H188,2)</f>
        <v>0</v>
      </c>
      <c r="K188" s="193" t="s">
        <v>2876</v>
      </c>
      <c r="L188" s="40"/>
      <c r="M188" s="198" t="s">
        <v>32</v>
      </c>
      <c r="N188" s="199" t="s">
        <v>48</v>
      </c>
      <c r="O188" s="65"/>
      <c r="P188" s="200">
        <f>O188*H188</f>
        <v>0</v>
      </c>
      <c r="Q188" s="200">
        <v>0</v>
      </c>
      <c r="R188" s="200">
        <f>Q188*H188</f>
        <v>0</v>
      </c>
      <c r="S188" s="200">
        <v>0</v>
      </c>
      <c r="T188" s="201">
        <f>S188*H188</f>
        <v>0</v>
      </c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R188" s="202" t="s">
        <v>84</v>
      </c>
      <c r="AT188" s="202" t="s">
        <v>143</v>
      </c>
      <c r="AU188" s="202" t="s">
        <v>86</v>
      </c>
      <c r="AY188" s="17" t="s">
        <v>142</v>
      </c>
      <c r="BE188" s="203">
        <f>IF(N188="základní",J188,0)</f>
        <v>0</v>
      </c>
      <c r="BF188" s="203">
        <f>IF(N188="snížená",J188,0)</f>
        <v>0</v>
      </c>
      <c r="BG188" s="203">
        <f>IF(N188="zákl. přenesená",J188,0)</f>
        <v>0</v>
      </c>
      <c r="BH188" s="203">
        <f>IF(N188="sníž. přenesená",J188,0)</f>
        <v>0</v>
      </c>
      <c r="BI188" s="203">
        <f>IF(N188="nulová",J188,0)</f>
        <v>0</v>
      </c>
      <c r="BJ188" s="17" t="s">
        <v>84</v>
      </c>
      <c r="BK188" s="203">
        <f>ROUND(I188*H188,2)</f>
        <v>0</v>
      </c>
      <c r="BL188" s="17" t="s">
        <v>84</v>
      </c>
      <c r="BM188" s="202" t="s">
        <v>3039</v>
      </c>
    </row>
    <row r="189" spans="1:65" s="2" customFormat="1" ht="29.25">
      <c r="A189" s="35"/>
      <c r="B189" s="36"/>
      <c r="C189" s="37"/>
      <c r="D189" s="204" t="s">
        <v>149</v>
      </c>
      <c r="E189" s="37"/>
      <c r="F189" s="205" t="s">
        <v>3036</v>
      </c>
      <c r="G189" s="37"/>
      <c r="H189" s="37"/>
      <c r="I189" s="116"/>
      <c r="J189" s="37"/>
      <c r="K189" s="37"/>
      <c r="L189" s="40"/>
      <c r="M189" s="206"/>
      <c r="N189" s="207"/>
      <c r="O189" s="65"/>
      <c r="P189" s="65"/>
      <c r="Q189" s="65"/>
      <c r="R189" s="65"/>
      <c r="S189" s="65"/>
      <c r="T189" s="66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T189" s="17" t="s">
        <v>149</v>
      </c>
      <c r="AU189" s="17" t="s">
        <v>86</v>
      </c>
    </row>
    <row r="190" spans="1:65" s="2" customFormat="1" ht="16.5" customHeight="1">
      <c r="A190" s="35"/>
      <c r="B190" s="36"/>
      <c r="C190" s="191" t="s">
        <v>317</v>
      </c>
      <c r="D190" s="191" t="s">
        <v>143</v>
      </c>
      <c r="E190" s="192" t="s">
        <v>3040</v>
      </c>
      <c r="F190" s="193" t="s">
        <v>3041</v>
      </c>
      <c r="G190" s="194" t="s">
        <v>146</v>
      </c>
      <c r="H190" s="195">
        <v>52</v>
      </c>
      <c r="I190" s="196"/>
      <c r="J190" s="197">
        <f>ROUND(I190*H190,2)</f>
        <v>0</v>
      </c>
      <c r="K190" s="193" t="s">
        <v>2876</v>
      </c>
      <c r="L190" s="40"/>
      <c r="M190" s="198" t="s">
        <v>32</v>
      </c>
      <c r="N190" s="199" t="s">
        <v>48</v>
      </c>
      <c r="O190" s="65"/>
      <c r="P190" s="200">
        <f>O190*H190</f>
        <v>0</v>
      </c>
      <c r="Q190" s="200">
        <v>0</v>
      </c>
      <c r="R190" s="200">
        <f>Q190*H190</f>
        <v>0</v>
      </c>
      <c r="S190" s="200">
        <v>3.48</v>
      </c>
      <c r="T190" s="201">
        <f>S190*H190</f>
        <v>180.96</v>
      </c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R190" s="202" t="s">
        <v>158</v>
      </c>
      <c r="AT190" s="202" t="s">
        <v>143</v>
      </c>
      <c r="AU190" s="202" t="s">
        <v>86</v>
      </c>
      <c r="AY190" s="17" t="s">
        <v>142</v>
      </c>
      <c r="BE190" s="203">
        <f>IF(N190="základní",J190,0)</f>
        <v>0</v>
      </c>
      <c r="BF190" s="203">
        <f>IF(N190="snížená",J190,0)</f>
        <v>0</v>
      </c>
      <c r="BG190" s="203">
        <f>IF(N190="zákl. přenesená",J190,0)</f>
        <v>0</v>
      </c>
      <c r="BH190" s="203">
        <f>IF(N190="sníž. přenesená",J190,0)</f>
        <v>0</v>
      </c>
      <c r="BI190" s="203">
        <f>IF(N190="nulová",J190,0)</f>
        <v>0</v>
      </c>
      <c r="BJ190" s="17" t="s">
        <v>84</v>
      </c>
      <c r="BK190" s="203">
        <f>ROUND(I190*H190,2)</f>
        <v>0</v>
      </c>
      <c r="BL190" s="17" t="s">
        <v>158</v>
      </c>
      <c r="BM190" s="202" t="s">
        <v>3042</v>
      </c>
    </row>
    <row r="191" spans="1:65" s="2" customFormat="1" ht="29.25">
      <c r="A191" s="35"/>
      <c r="B191" s="36"/>
      <c r="C191" s="37"/>
      <c r="D191" s="204" t="s">
        <v>149</v>
      </c>
      <c r="E191" s="37"/>
      <c r="F191" s="205" t="s">
        <v>3043</v>
      </c>
      <c r="G191" s="37"/>
      <c r="H191" s="37"/>
      <c r="I191" s="116"/>
      <c r="J191" s="37"/>
      <c r="K191" s="37"/>
      <c r="L191" s="40"/>
      <c r="M191" s="206"/>
      <c r="N191" s="207"/>
      <c r="O191" s="65"/>
      <c r="P191" s="65"/>
      <c r="Q191" s="65"/>
      <c r="R191" s="65"/>
      <c r="S191" s="65"/>
      <c r="T191" s="66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T191" s="17" t="s">
        <v>149</v>
      </c>
      <c r="AU191" s="17" t="s">
        <v>86</v>
      </c>
    </row>
    <row r="192" spans="1:65" s="2" customFormat="1" ht="16.5" customHeight="1">
      <c r="A192" s="35"/>
      <c r="B192" s="36"/>
      <c r="C192" s="191" t="s">
        <v>321</v>
      </c>
      <c r="D192" s="191" t="s">
        <v>143</v>
      </c>
      <c r="E192" s="192" t="s">
        <v>3044</v>
      </c>
      <c r="F192" s="193" t="s">
        <v>3045</v>
      </c>
      <c r="G192" s="194" t="s">
        <v>450</v>
      </c>
      <c r="H192" s="195">
        <v>6</v>
      </c>
      <c r="I192" s="196"/>
      <c r="J192" s="197">
        <f>ROUND(I192*H192,2)</f>
        <v>0</v>
      </c>
      <c r="K192" s="193" t="s">
        <v>2876</v>
      </c>
      <c r="L192" s="40"/>
      <c r="M192" s="198" t="s">
        <v>32</v>
      </c>
      <c r="N192" s="199" t="s">
        <v>48</v>
      </c>
      <c r="O192" s="65"/>
      <c r="P192" s="200">
        <f>O192*H192</f>
        <v>0</v>
      </c>
      <c r="Q192" s="200">
        <v>0</v>
      </c>
      <c r="R192" s="200">
        <f>Q192*H192</f>
        <v>0</v>
      </c>
      <c r="S192" s="200">
        <v>0</v>
      </c>
      <c r="T192" s="201">
        <f>S192*H192</f>
        <v>0</v>
      </c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R192" s="202" t="s">
        <v>84</v>
      </c>
      <c r="AT192" s="202" t="s">
        <v>143</v>
      </c>
      <c r="AU192" s="202" t="s">
        <v>86</v>
      </c>
      <c r="AY192" s="17" t="s">
        <v>142</v>
      </c>
      <c r="BE192" s="203">
        <f>IF(N192="základní",J192,0)</f>
        <v>0</v>
      </c>
      <c r="BF192" s="203">
        <f>IF(N192="snížená",J192,0)</f>
        <v>0</v>
      </c>
      <c r="BG192" s="203">
        <f>IF(N192="zákl. přenesená",J192,0)</f>
        <v>0</v>
      </c>
      <c r="BH192" s="203">
        <f>IF(N192="sníž. přenesená",J192,0)</f>
        <v>0</v>
      </c>
      <c r="BI192" s="203">
        <f>IF(N192="nulová",J192,0)</f>
        <v>0</v>
      </c>
      <c r="BJ192" s="17" t="s">
        <v>84</v>
      </c>
      <c r="BK192" s="203">
        <f>ROUND(I192*H192,2)</f>
        <v>0</v>
      </c>
      <c r="BL192" s="17" t="s">
        <v>84</v>
      </c>
      <c r="BM192" s="202" t="s">
        <v>3046</v>
      </c>
    </row>
    <row r="193" spans="1:65" s="2" customFormat="1" ht="58.5">
      <c r="A193" s="35"/>
      <c r="B193" s="36"/>
      <c r="C193" s="37"/>
      <c r="D193" s="204" t="s">
        <v>149</v>
      </c>
      <c r="E193" s="37"/>
      <c r="F193" s="205" t="s">
        <v>3047</v>
      </c>
      <c r="G193" s="37"/>
      <c r="H193" s="37"/>
      <c r="I193" s="116"/>
      <c r="J193" s="37"/>
      <c r="K193" s="37"/>
      <c r="L193" s="40"/>
      <c r="M193" s="206"/>
      <c r="N193" s="207"/>
      <c r="O193" s="65"/>
      <c r="P193" s="65"/>
      <c r="Q193" s="65"/>
      <c r="R193" s="65"/>
      <c r="S193" s="65"/>
      <c r="T193" s="66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T193" s="17" t="s">
        <v>149</v>
      </c>
      <c r="AU193" s="17" t="s">
        <v>86</v>
      </c>
    </row>
    <row r="194" spans="1:65" s="2" customFormat="1" ht="24" customHeight="1">
      <c r="A194" s="35"/>
      <c r="B194" s="36"/>
      <c r="C194" s="191" t="s">
        <v>326</v>
      </c>
      <c r="D194" s="191" t="s">
        <v>143</v>
      </c>
      <c r="E194" s="192" t="s">
        <v>3048</v>
      </c>
      <c r="F194" s="193" t="s">
        <v>3049</v>
      </c>
      <c r="G194" s="194" t="s">
        <v>450</v>
      </c>
      <c r="H194" s="195">
        <v>6</v>
      </c>
      <c r="I194" s="196"/>
      <c r="J194" s="197">
        <f>ROUND(I194*H194,2)</f>
        <v>0</v>
      </c>
      <c r="K194" s="193" t="s">
        <v>2876</v>
      </c>
      <c r="L194" s="40"/>
      <c r="M194" s="198" t="s">
        <v>32</v>
      </c>
      <c r="N194" s="199" t="s">
        <v>48</v>
      </c>
      <c r="O194" s="65"/>
      <c r="P194" s="200">
        <f>O194*H194</f>
        <v>0</v>
      </c>
      <c r="Q194" s="200">
        <v>0</v>
      </c>
      <c r="R194" s="200">
        <f>Q194*H194</f>
        <v>0</v>
      </c>
      <c r="S194" s="200">
        <v>0</v>
      </c>
      <c r="T194" s="201">
        <f>S194*H194</f>
        <v>0</v>
      </c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R194" s="202" t="s">
        <v>84</v>
      </c>
      <c r="AT194" s="202" t="s">
        <v>143</v>
      </c>
      <c r="AU194" s="202" t="s">
        <v>86</v>
      </c>
      <c r="AY194" s="17" t="s">
        <v>142</v>
      </c>
      <c r="BE194" s="203">
        <f>IF(N194="základní",J194,0)</f>
        <v>0</v>
      </c>
      <c r="BF194" s="203">
        <f>IF(N194="snížená",J194,0)</f>
        <v>0</v>
      </c>
      <c r="BG194" s="203">
        <f>IF(N194="zákl. přenesená",J194,0)</f>
        <v>0</v>
      </c>
      <c r="BH194" s="203">
        <f>IF(N194="sníž. přenesená",J194,0)</f>
        <v>0</v>
      </c>
      <c r="BI194" s="203">
        <f>IF(N194="nulová",J194,0)</f>
        <v>0</v>
      </c>
      <c r="BJ194" s="17" t="s">
        <v>84</v>
      </c>
      <c r="BK194" s="203">
        <f>ROUND(I194*H194,2)</f>
        <v>0</v>
      </c>
      <c r="BL194" s="17" t="s">
        <v>84</v>
      </c>
      <c r="BM194" s="202" t="s">
        <v>3050</v>
      </c>
    </row>
    <row r="195" spans="1:65" s="2" customFormat="1" ht="58.5">
      <c r="A195" s="35"/>
      <c r="B195" s="36"/>
      <c r="C195" s="37"/>
      <c r="D195" s="204" t="s">
        <v>149</v>
      </c>
      <c r="E195" s="37"/>
      <c r="F195" s="205" t="s">
        <v>3047</v>
      </c>
      <c r="G195" s="37"/>
      <c r="H195" s="37"/>
      <c r="I195" s="116"/>
      <c r="J195" s="37"/>
      <c r="K195" s="37"/>
      <c r="L195" s="40"/>
      <c r="M195" s="206"/>
      <c r="N195" s="207"/>
      <c r="O195" s="65"/>
      <c r="P195" s="65"/>
      <c r="Q195" s="65"/>
      <c r="R195" s="65"/>
      <c r="S195" s="65"/>
      <c r="T195" s="66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T195" s="17" t="s">
        <v>149</v>
      </c>
      <c r="AU195" s="17" t="s">
        <v>86</v>
      </c>
    </row>
    <row r="196" spans="1:65" s="2" customFormat="1" ht="24" customHeight="1">
      <c r="A196" s="35"/>
      <c r="B196" s="36"/>
      <c r="C196" s="191" t="s">
        <v>330</v>
      </c>
      <c r="D196" s="191" t="s">
        <v>143</v>
      </c>
      <c r="E196" s="192" t="s">
        <v>3051</v>
      </c>
      <c r="F196" s="193" t="s">
        <v>3052</v>
      </c>
      <c r="G196" s="194" t="s">
        <v>450</v>
      </c>
      <c r="H196" s="195">
        <v>6</v>
      </c>
      <c r="I196" s="196"/>
      <c r="J196" s="197">
        <f>ROUND(I196*H196,2)</f>
        <v>0</v>
      </c>
      <c r="K196" s="193" t="s">
        <v>2876</v>
      </c>
      <c r="L196" s="40"/>
      <c r="M196" s="198" t="s">
        <v>32</v>
      </c>
      <c r="N196" s="199" t="s">
        <v>48</v>
      </c>
      <c r="O196" s="65"/>
      <c r="P196" s="200">
        <f>O196*H196</f>
        <v>0</v>
      </c>
      <c r="Q196" s="200">
        <v>0</v>
      </c>
      <c r="R196" s="200">
        <f>Q196*H196</f>
        <v>0</v>
      </c>
      <c r="S196" s="200">
        <v>0</v>
      </c>
      <c r="T196" s="201">
        <f>S196*H196</f>
        <v>0</v>
      </c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R196" s="202" t="s">
        <v>84</v>
      </c>
      <c r="AT196" s="202" t="s">
        <v>143</v>
      </c>
      <c r="AU196" s="202" t="s">
        <v>86</v>
      </c>
      <c r="AY196" s="17" t="s">
        <v>142</v>
      </c>
      <c r="BE196" s="203">
        <f>IF(N196="základní",J196,0)</f>
        <v>0</v>
      </c>
      <c r="BF196" s="203">
        <f>IF(N196="snížená",J196,0)</f>
        <v>0</v>
      </c>
      <c r="BG196" s="203">
        <f>IF(N196="zákl. přenesená",J196,0)</f>
        <v>0</v>
      </c>
      <c r="BH196" s="203">
        <f>IF(N196="sníž. přenesená",J196,0)</f>
        <v>0</v>
      </c>
      <c r="BI196" s="203">
        <f>IF(N196="nulová",J196,0)</f>
        <v>0</v>
      </c>
      <c r="BJ196" s="17" t="s">
        <v>84</v>
      </c>
      <c r="BK196" s="203">
        <f>ROUND(I196*H196,2)</f>
        <v>0</v>
      </c>
      <c r="BL196" s="17" t="s">
        <v>84</v>
      </c>
      <c r="BM196" s="202" t="s">
        <v>3053</v>
      </c>
    </row>
    <row r="197" spans="1:65" s="2" customFormat="1" ht="58.5">
      <c r="A197" s="35"/>
      <c r="B197" s="36"/>
      <c r="C197" s="37"/>
      <c r="D197" s="204" t="s">
        <v>149</v>
      </c>
      <c r="E197" s="37"/>
      <c r="F197" s="205" t="s">
        <v>3054</v>
      </c>
      <c r="G197" s="37"/>
      <c r="H197" s="37"/>
      <c r="I197" s="116"/>
      <c r="J197" s="37"/>
      <c r="K197" s="37"/>
      <c r="L197" s="40"/>
      <c r="M197" s="206"/>
      <c r="N197" s="207"/>
      <c r="O197" s="65"/>
      <c r="P197" s="65"/>
      <c r="Q197" s="65"/>
      <c r="R197" s="65"/>
      <c r="S197" s="65"/>
      <c r="T197" s="66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T197" s="17" t="s">
        <v>149</v>
      </c>
      <c r="AU197" s="17" t="s">
        <v>86</v>
      </c>
    </row>
    <row r="198" spans="1:65" s="2" customFormat="1" ht="16.5" customHeight="1">
      <c r="A198" s="35"/>
      <c r="B198" s="36"/>
      <c r="C198" s="208" t="s">
        <v>334</v>
      </c>
      <c r="D198" s="208" t="s">
        <v>214</v>
      </c>
      <c r="E198" s="209" t="s">
        <v>3055</v>
      </c>
      <c r="F198" s="210" t="s">
        <v>3056</v>
      </c>
      <c r="G198" s="211" t="s">
        <v>275</v>
      </c>
      <c r="H198" s="212">
        <v>75</v>
      </c>
      <c r="I198" s="213"/>
      <c r="J198" s="214">
        <f>ROUND(I198*H198,2)</f>
        <v>0</v>
      </c>
      <c r="K198" s="210" t="s">
        <v>2876</v>
      </c>
      <c r="L198" s="215"/>
      <c r="M198" s="216" t="s">
        <v>32</v>
      </c>
      <c r="N198" s="217" t="s">
        <v>48</v>
      </c>
      <c r="O198" s="65"/>
      <c r="P198" s="200">
        <f>O198*H198</f>
        <v>0</v>
      </c>
      <c r="Q198" s="200">
        <v>1.4E-3</v>
      </c>
      <c r="R198" s="200">
        <f>Q198*H198</f>
        <v>0.105</v>
      </c>
      <c r="S198" s="200">
        <v>0</v>
      </c>
      <c r="T198" s="201">
        <f>S198*H198</f>
        <v>0</v>
      </c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R198" s="202" t="s">
        <v>217</v>
      </c>
      <c r="AT198" s="202" t="s">
        <v>214</v>
      </c>
      <c r="AU198" s="202" t="s">
        <v>86</v>
      </c>
      <c r="AY198" s="17" t="s">
        <v>142</v>
      </c>
      <c r="BE198" s="203">
        <f>IF(N198="základní",J198,0)</f>
        <v>0</v>
      </c>
      <c r="BF198" s="203">
        <f>IF(N198="snížená",J198,0)</f>
        <v>0</v>
      </c>
      <c r="BG198" s="203">
        <f>IF(N198="zákl. přenesená",J198,0)</f>
        <v>0</v>
      </c>
      <c r="BH198" s="203">
        <f>IF(N198="sníž. přenesená",J198,0)</f>
        <v>0</v>
      </c>
      <c r="BI198" s="203">
        <f>IF(N198="nulová",J198,0)</f>
        <v>0</v>
      </c>
      <c r="BJ198" s="17" t="s">
        <v>84</v>
      </c>
      <c r="BK198" s="203">
        <f>ROUND(I198*H198,2)</f>
        <v>0</v>
      </c>
      <c r="BL198" s="17" t="s">
        <v>218</v>
      </c>
      <c r="BM198" s="202" t="s">
        <v>3057</v>
      </c>
    </row>
    <row r="199" spans="1:65" s="2" customFormat="1" ht="16.5" customHeight="1">
      <c r="A199" s="35"/>
      <c r="B199" s="36"/>
      <c r="C199" s="208" t="s">
        <v>340</v>
      </c>
      <c r="D199" s="208" t="s">
        <v>214</v>
      </c>
      <c r="E199" s="209" t="s">
        <v>3058</v>
      </c>
      <c r="F199" s="210" t="s">
        <v>3059</v>
      </c>
      <c r="G199" s="211" t="s">
        <v>450</v>
      </c>
      <c r="H199" s="212">
        <v>5</v>
      </c>
      <c r="I199" s="213"/>
      <c r="J199" s="214">
        <f>ROUND(I199*H199,2)</f>
        <v>0</v>
      </c>
      <c r="K199" s="210" t="s">
        <v>2876</v>
      </c>
      <c r="L199" s="215"/>
      <c r="M199" s="216" t="s">
        <v>32</v>
      </c>
      <c r="N199" s="217" t="s">
        <v>48</v>
      </c>
      <c r="O199" s="65"/>
      <c r="P199" s="200">
        <f>O199*H199</f>
        <v>0</v>
      </c>
      <c r="Q199" s="200">
        <v>1</v>
      </c>
      <c r="R199" s="200">
        <f>Q199*H199</f>
        <v>5</v>
      </c>
      <c r="S199" s="200">
        <v>0</v>
      </c>
      <c r="T199" s="201">
        <f>S199*H199</f>
        <v>0</v>
      </c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R199" s="202" t="s">
        <v>217</v>
      </c>
      <c r="AT199" s="202" t="s">
        <v>214</v>
      </c>
      <c r="AU199" s="202" t="s">
        <v>86</v>
      </c>
      <c r="AY199" s="17" t="s">
        <v>142</v>
      </c>
      <c r="BE199" s="203">
        <f>IF(N199="základní",J199,0)</f>
        <v>0</v>
      </c>
      <c r="BF199" s="203">
        <f>IF(N199="snížená",J199,0)</f>
        <v>0</v>
      </c>
      <c r="BG199" s="203">
        <f>IF(N199="zákl. přenesená",J199,0)</f>
        <v>0</v>
      </c>
      <c r="BH199" s="203">
        <f>IF(N199="sníž. přenesená",J199,0)</f>
        <v>0</v>
      </c>
      <c r="BI199" s="203">
        <f>IF(N199="nulová",J199,0)</f>
        <v>0</v>
      </c>
      <c r="BJ199" s="17" t="s">
        <v>84</v>
      </c>
      <c r="BK199" s="203">
        <f>ROUND(I199*H199,2)</f>
        <v>0</v>
      </c>
      <c r="BL199" s="17" t="s">
        <v>218</v>
      </c>
      <c r="BM199" s="202" t="s">
        <v>3060</v>
      </c>
    </row>
    <row r="200" spans="1:65" s="2" customFormat="1" ht="16.5" customHeight="1">
      <c r="A200" s="35"/>
      <c r="B200" s="36"/>
      <c r="C200" s="208" t="s">
        <v>344</v>
      </c>
      <c r="D200" s="208" t="s">
        <v>214</v>
      </c>
      <c r="E200" s="209" t="s">
        <v>3061</v>
      </c>
      <c r="F200" s="210" t="s">
        <v>3062</v>
      </c>
      <c r="G200" s="211" t="s">
        <v>146</v>
      </c>
      <c r="H200" s="212">
        <v>10</v>
      </c>
      <c r="I200" s="213"/>
      <c r="J200" s="214">
        <f>ROUND(I200*H200,2)</f>
        <v>0</v>
      </c>
      <c r="K200" s="210" t="s">
        <v>2876</v>
      </c>
      <c r="L200" s="215"/>
      <c r="M200" s="216" t="s">
        <v>32</v>
      </c>
      <c r="N200" s="217" t="s">
        <v>48</v>
      </c>
      <c r="O200" s="65"/>
      <c r="P200" s="200">
        <f>O200*H200</f>
        <v>0</v>
      </c>
      <c r="Q200" s="200">
        <v>6.1000000000000004E-3</v>
      </c>
      <c r="R200" s="200">
        <f>Q200*H200</f>
        <v>6.1000000000000006E-2</v>
      </c>
      <c r="S200" s="200">
        <v>0</v>
      </c>
      <c r="T200" s="201">
        <f>S200*H200</f>
        <v>0</v>
      </c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R200" s="202" t="s">
        <v>217</v>
      </c>
      <c r="AT200" s="202" t="s">
        <v>214</v>
      </c>
      <c r="AU200" s="202" t="s">
        <v>86</v>
      </c>
      <c r="AY200" s="17" t="s">
        <v>142</v>
      </c>
      <c r="BE200" s="203">
        <f>IF(N200="základní",J200,0)</f>
        <v>0</v>
      </c>
      <c r="BF200" s="203">
        <f>IF(N200="snížená",J200,0)</f>
        <v>0</v>
      </c>
      <c r="BG200" s="203">
        <f>IF(N200="zákl. přenesená",J200,0)</f>
        <v>0</v>
      </c>
      <c r="BH200" s="203">
        <f>IF(N200="sníž. přenesená",J200,0)</f>
        <v>0</v>
      </c>
      <c r="BI200" s="203">
        <f>IF(N200="nulová",J200,0)</f>
        <v>0</v>
      </c>
      <c r="BJ200" s="17" t="s">
        <v>84</v>
      </c>
      <c r="BK200" s="203">
        <f>ROUND(I200*H200,2)</f>
        <v>0</v>
      </c>
      <c r="BL200" s="17" t="s">
        <v>218</v>
      </c>
      <c r="BM200" s="202" t="s">
        <v>3063</v>
      </c>
    </row>
    <row r="201" spans="1:65" s="2" customFormat="1" ht="16.5" customHeight="1">
      <c r="A201" s="35"/>
      <c r="B201" s="36"/>
      <c r="C201" s="208" t="s">
        <v>348</v>
      </c>
      <c r="D201" s="208" t="s">
        <v>214</v>
      </c>
      <c r="E201" s="209" t="s">
        <v>3064</v>
      </c>
      <c r="F201" s="210" t="s">
        <v>3065</v>
      </c>
      <c r="G201" s="211" t="s">
        <v>146</v>
      </c>
      <c r="H201" s="212">
        <v>20</v>
      </c>
      <c r="I201" s="213"/>
      <c r="J201" s="214">
        <f>ROUND(I201*H201,2)</f>
        <v>0</v>
      </c>
      <c r="K201" s="210" t="s">
        <v>2876</v>
      </c>
      <c r="L201" s="215"/>
      <c r="M201" s="216" t="s">
        <v>32</v>
      </c>
      <c r="N201" s="217" t="s">
        <v>48</v>
      </c>
      <c r="O201" s="65"/>
      <c r="P201" s="200">
        <f>O201*H201</f>
        <v>0</v>
      </c>
      <c r="Q201" s="200">
        <v>3.5E-4</v>
      </c>
      <c r="R201" s="200">
        <f>Q201*H201</f>
        <v>7.0000000000000001E-3</v>
      </c>
      <c r="S201" s="200">
        <v>0</v>
      </c>
      <c r="T201" s="201">
        <f>S201*H201</f>
        <v>0</v>
      </c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R201" s="202" t="s">
        <v>217</v>
      </c>
      <c r="AT201" s="202" t="s">
        <v>214</v>
      </c>
      <c r="AU201" s="202" t="s">
        <v>86</v>
      </c>
      <c r="AY201" s="17" t="s">
        <v>142</v>
      </c>
      <c r="BE201" s="203">
        <f>IF(N201="základní",J201,0)</f>
        <v>0</v>
      </c>
      <c r="BF201" s="203">
        <f>IF(N201="snížená",J201,0)</f>
        <v>0</v>
      </c>
      <c r="BG201" s="203">
        <f>IF(N201="zákl. přenesená",J201,0)</f>
        <v>0</v>
      </c>
      <c r="BH201" s="203">
        <f>IF(N201="sníž. přenesená",J201,0)</f>
        <v>0</v>
      </c>
      <c r="BI201" s="203">
        <f>IF(N201="nulová",J201,0)</f>
        <v>0</v>
      </c>
      <c r="BJ201" s="17" t="s">
        <v>84</v>
      </c>
      <c r="BK201" s="203">
        <f>ROUND(I201*H201,2)</f>
        <v>0</v>
      </c>
      <c r="BL201" s="17" t="s">
        <v>218</v>
      </c>
      <c r="BM201" s="202" t="s">
        <v>3066</v>
      </c>
    </row>
    <row r="202" spans="1:65" s="2" customFormat="1" ht="36" customHeight="1">
      <c r="A202" s="35"/>
      <c r="B202" s="36"/>
      <c r="C202" s="191" t="s">
        <v>352</v>
      </c>
      <c r="D202" s="191" t="s">
        <v>143</v>
      </c>
      <c r="E202" s="192" t="s">
        <v>3067</v>
      </c>
      <c r="F202" s="193" t="s">
        <v>3068</v>
      </c>
      <c r="G202" s="194" t="s">
        <v>146</v>
      </c>
      <c r="H202" s="195">
        <v>10</v>
      </c>
      <c r="I202" s="196"/>
      <c r="J202" s="197">
        <f>ROUND(I202*H202,2)</f>
        <v>0</v>
      </c>
      <c r="K202" s="193" t="s">
        <v>2876</v>
      </c>
      <c r="L202" s="40"/>
      <c r="M202" s="198" t="s">
        <v>32</v>
      </c>
      <c r="N202" s="199" t="s">
        <v>48</v>
      </c>
      <c r="O202" s="65"/>
      <c r="P202" s="200">
        <f>O202*H202</f>
        <v>0</v>
      </c>
      <c r="Q202" s="200">
        <v>0</v>
      </c>
      <c r="R202" s="200">
        <f>Q202*H202</f>
        <v>0</v>
      </c>
      <c r="S202" s="200">
        <v>0</v>
      </c>
      <c r="T202" s="201">
        <f>S202*H202</f>
        <v>0</v>
      </c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R202" s="202" t="s">
        <v>158</v>
      </c>
      <c r="AT202" s="202" t="s">
        <v>143</v>
      </c>
      <c r="AU202" s="202" t="s">
        <v>86</v>
      </c>
      <c r="AY202" s="17" t="s">
        <v>142</v>
      </c>
      <c r="BE202" s="203">
        <f>IF(N202="základní",J202,0)</f>
        <v>0</v>
      </c>
      <c r="BF202" s="203">
        <f>IF(N202="snížená",J202,0)</f>
        <v>0</v>
      </c>
      <c r="BG202" s="203">
        <f>IF(N202="zákl. přenesená",J202,0)</f>
        <v>0</v>
      </c>
      <c r="BH202" s="203">
        <f>IF(N202="sníž. přenesená",J202,0)</f>
        <v>0</v>
      </c>
      <c r="BI202" s="203">
        <f>IF(N202="nulová",J202,0)</f>
        <v>0</v>
      </c>
      <c r="BJ202" s="17" t="s">
        <v>84</v>
      </c>
      <c r="BK202" s="203">
        <f>ROUND(I202*H202,2)</f>
        <v>0</v>
      </c>
      <c r="BL202" s="17" t="s">
        <v>158</v>
      </c>
      <c r="BM202" s="202" t="s">
        <v>3069</v>
      </c>
    </row>
    <row r="203" spans="1:65" s="2" customFormat="1" ht="29.25">
      <c r="A203" s="35"/>
      <c r="B203" s="36"/>
      <c r="C203" s="37"/>
      <c r="D203" s="204" t="s">
        <v>149</v>
      </c>
      <c r="E203" s="37"/>
      <c r="F203" s="205" t="s">
        <v>2892</v>
      </c>
      <c r="G203" s="37"/>
      <c r="H203" s="37"/>
      <c r="I203" s="116"/>
      <c r="J203" s="37"/>
      <c r="K203" s="37"/>
      <c r="L203" s="40"/>
      <c r="M203" s="206"/>
      <c r="N203" s="207"/>
      <c r="O203" s="65"/>
      <c r="P203" s="65"/>
      <c r="Q203" s="65"/>
      <c r="R203" s="65"/>
      <c r="S203" s="65"/>
      <c r="T203" s="66"/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T203" s="17" t="s">
        <v>149</v>
      </c>
      <c r="AU203" s="17" t="s">
        <v>86</v>
      </c>
    </row>
    <row r="204" spans="1:65" s="12" customFormat="1" ht="25.9" customHeight="1">
      <c r="B204" s="177"/>
      <c r="C204" s="178"/>
      <c r="D204" s="179" t="s">
        <v>76</v>
      </c>
      <c r="E204" s="180" t="s">
        <v>3070</v>
      </c>
      <c r="F204" s="180" t="s">
        <v>3071</v>
      </c>
      <c r="G204" s="178"/>
      <c r="H204" s="178"/>
      <c r="I204" s="181"/>
      <c r="J204" s="182">
        <f>BK204</f>
        <v>0</v>
      </c>
      <c r="K204" s="178"/>
      <c r="L204" s="183"/>
      <c r="M204" s="184"/>
      <c r="N204" s="185"/>
      <c r="O204" s="185"/>
      <c r="P204" s="186">
        <f>SUM(P205:P222)</f>
        <v>0</v>
      </c>
      <c r="Q204" s="185"/>
      <c r="R204" s="186">
        <f>SUM(R205:R222)</f>
        <v>7.9199999999999993E-2</v>
      </c>
      <c r="S204" s="185"/>
      <c r="T204" s="187">
        <f>SUM(T205:T222)</f>
        <v>0</v>
      </c>
      <c r="AR204" s="188" t="s">
        <v>158</v>
      </c>
      <c r="AT204" s="189" t="s">
        <v>76</v>
      </c>
      <c r="AU204" s="189" t="s">
        <v>77</v>
      </c>
      <c r="AY204" s="188" t="s">
        <v>142</v>
      </c>
      <c r="BK204" s="190">
        <f>SUM(BK205:BK222)</f>
        <v>0</v>
      </c>
    </row>
    <row r="205" spans="1:65" s="2" customFormat="1" ht="16.5" customHeight="1">
      <c r="A205" s="35"/>
      <c r="B205" s="36"/>
      <c r="C205" s="191" t="s">
        <v>358</v>
      </c>
      <c r="D205" s="191" t="s">
        <v>143</v>
      </c>
      <c r="E205" s="192" t="s">
        <v>3072</v>
      </c>
      <c r="F205" s="193" t="s">
        <v>3073</v>
      </c>
      <c r="G205" s="194" t="s">
        <v>871</v>
      </c>
      <c r="H205" s="195">
        <v>8</v>
      </c>
      <c r="I205" s="196"/>
      <c r="J205" s="197">
        <f t="shared" ref="J205:J219" si="0">ROUND(I205*H205,2)</f>
        <v>0</v>
      </c>
      <c r="K205" s="193" t="s">
        <v>2876</v>
      </c>
      <c r="L205" s="40"/>
      <c r="M205" s="198" t="s">
        <v>32</v>
      </c>
      <c r="N205" s="199" t="s">
        <v>48</v>
      </c>
      <c r="O205" s="65"/>
      <c r="P205" s="200">
        <f t="shared" ref="P205:P219" si="1">O205*H205</f>
        <v>0</v>
      </c>
      <c r="Q205" s="200">
        <v>0</v>
      </c>
      <c r="R205" s="200">
        <f t="shared" ref="R205:R219" si="2">Q205*H205</f>
        <v>0</v>
      </c>
      <c r="S205" s="200">
        <v>0</v>
      </c>
      <c r="T205" s="201">
        <f t="shared" ref="T205:T219" si="3">S205*H205</f>
        <v>0</v>
      </c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R205" s="202" t="s">
        <v>634</v>
      </c>
      <c r="AT205" s="202" t="s">
        <v>143</v>
      </c>
      <c r="AU205" s="202" t="s">
        <v>84</v>
      </c>
      <c r="AY205" s="17" t="s">
        <v>142</v>
      </c>
      <c r="BE205" s="203">
        <f t="shared" ref="BE205:BE219" si="4">IF(N205="základní",J205,0)</f>
        <v>0</v>
      </c>
      <c r="BF205" s="203">
        <f t="shared" ref="BF205:BF219" si="5">IF(N205="snížená",J205,0)</f>
        <v>0</v>
      </c>
      <c r="BG205" s="203">
        <f t="shared" ref="BG205:BG219" si="6">IF(N205="zákl. přenesená",J205,0)</f>
        <v>0</v>
      </c>
      <c r="BH205" s="203">
        <f t="shared" ref="BH205:BH219" si="7">IF(N205="sníž. přenesená",J205,0)</f>
        <v>0</v>
      </c>
      <c r="BI205" s="203">
        <f t="shared" ref="BI205:BI219" si="8">IF(N205="nulová",J205,0)</f>
        <v>0</v>
      </c>
      <c r="BJ205" s="17" t="s">
        <v>84</v>
      </c>
      <c r="BK205" s="203">
        <f t="shared" ref="BK205:BK219" si="9">ROUND(I205*H205,2)</f>
        <v>0</v>
      </c>
      <c r="BL205" s="17" t="s">
        <v>634</v>
      </c>
      <c r="BM205" s="202" t="s">
        <v>3074</v>
      </c>
    </row>
    <row r="206" spans="1:65" s="2" customFormat="1" ht="16.5" customHeight="1">
      <c r="A206" s="35"/>
      <c r="B206" s="36"/>
      <c r="C206" s="191" t="s">
        <v>362</v>
      </c>
      <c r="D206" s="191" t="s">
        <v>143</v>
      </c>
      <c r="E206" s="192" t="s">
        <v>3075</v>
      </c>
      <c r="F206" s="193" t="s">
        <v>3076</v>
      </c>
      <c r="G206" s="194" t="s">
        <v>871</v>
      </c>
      <c r="H206" s="195">
        <v>8</v>
      </c>
      <c r="I206" s="196"/>
      <c r="J206" s="197">
        <f t="shared" si="0"/>
        <v>0</v>
      </c>
      <c r="K206" s="193" t="s">
        <v>2876</v>
      </c>
      <c r="L206" s="40"/>
      <c r="M206" s="198" t="s">
        <v>32</v>
      </c>
      <c r="N206" s="199" t="s">
        <v>48</v>
      </c>
      <c r="O206" s="65"/>
      <c r="P206" s="200">
        <f t="shared" si="1"/>
        <v>0</v>
      </c>
      <c r="Q206" s="200">
        <v>0</v>
      </c>
      <c r="R206" s="200">
        <f t="shared" si="2"/>
        <v>0</v>
      </c>
      <c r="S206" s="200">
        <v>0</v>
      </c>
      <c r="T206" s="201">
        <f t="shared" si="3"/>
        <v>0</v>
      </c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R206" s="202" t="s">
        <v>634</v>
      </c>
      <c r="AT206" s="202" t="s">
        <v>143</v>
      </c>
      <c r="AU206" s="202" t="s">
        <v>84</v>
      </c>
      <c r="AY206" s="17" t="s">
        <v>142</v>
      </c>
      <c r="BE206" s="203">
        <f t="shared" si="4"/>
        <v>0</v>
      </c>
      <c r="BF206" s="203">
        <f t="shared" si="5"/>
        <v>0</v>
      </c>
      <c r="BG206" s="203">
        <f t="shared" si="6"/>
        <v>0</v>
      </c>
      <c r="BH206" s="203">
        <f t="shared" si="7"/>
        <v>0</v>
      </c>
      <c r="BI206" s="203">
        <f t="shared" si="8"/>
        <v>0</v>
      </c>
      <c r="BJ206" s="17" t="s">
        <v>84</v>
      </c>
      <c r="BK206" s="203">
        <f t="shared" si="9"/>
        <v>0</v>
      </c>
      <c r="BL206" s="17" t="s">
        <v>634</v>
      </c>
      <c r="BM206" s="202" t="s">
        <v>3077</v>
      </c>
    </row>
    <row r="207" spans="1:65" s="2" customFormat="1" ht="16.5" customHeight="1">
      <c r="A207" s="35"/>
      <c r="B207" s="36"/>
      <c r="C207" s="191" t="s">
        <v>366</v>
      </c>
      <c r="D207" s="191" t="s">
        <v>143</v>
      </c>
      <c r="E207" s="192" t="s">
        <v>3078</v>
      </c>
      <c r="F207" s="193" t="s">
        <v>3079</v>
      </c>
      <c r="G207" s="194" t="s">
        <v>871</v>
      </c>
      <c r="H207" s="195">
        <v>50</v>
      </c>
      <c r="I207" s="196"/>
      <c r="J207" s="197">
        <f t="shared" si="0"/>
        <v>0</v>
      </c>
      <c r="K207" s="193" t="s">
        <v>2876</v>
      </c>
      <c r="L207" s="40"/>
      <c r="M207" s="198" t="s">
        <v>32</v>
      </c>
      <c r="N207" s="199" t="s">
        <v>48</v>
      </c>
      <c r="O207" s="65"/>
      <c r="P207" s="200">
        <f t="shared" si="1"/>
        <v>0</v>
      </c>
      <c r="Q207" s="200">
        <v>0</v>
      </c>
      <c r="R207" s="200">
        <f t="shared" si="2"/>
        <v>0</v>
      </c>
      <c r="S207" s="200">
        <v>0</v>
      </c>
      <c r="T207" s="201">
        <f t="shared" si="3"/>
        <v>0</v>
      </c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R207" s="202" t="s">
        <v>634</v>
      </c>
      <c r="AT207" s="202" t="s">
        <v>143</v>
      </c>
      <c r="AU207" s="202" t="s">
        <v>84</v>
      </c>
      <c r="AY207" s="17" t="s">
        <v>142</v>
      </c>
      <c r="BE207" s="203">
        <f t="shared" si="4"/>
        <v>0</v>
      </c>
      <c r="BF207" s="203">
        <f t="shared" si="5"/>
        <v>0</v>
      </c>
      <c r="BG207" s="203">
        <f t="shared" si="6"/>
        <v>0</v>
      </c>
      <c r="BH207" s="203">
        <f t="shared" si="7"/>
        <v>0</v>
      </c>
      <c r="BI207" s="203">
        <f t="shared" si="8"/>
        <v>0</v>
      </c>
      <c r="BJ207" s="17" t="s">
        <v>84</v>
      </c>
      <c r="BK207" s="203">
        <f t="shared" si="9"/>
        <v>0</v>
      </c>
      <c r="BL207" s="17" t="s">
        <v>634</v>
      </c>
      <c r="BM207" s="202" t="s">
        <v>3080</v>
      </c>
    </row>
    <row r="208" spans="1:65" s="2" customFormat="1" ht="16.5" customHeight="1">
      <c r="A208" s="35"/>
      <c r="B208" s="36"/>
      <c r="C208" s="191" t="s">
        <v>370</v>
      </c>
      <c r="D208" s="191" t="s">
        <v>143</v>
      </c>
      <c r="E208" s="192" t="s">
        <v>3081</v>
      </c>
      <c r="F208" s="193" t="s">
        <v>3082</v>
      </c>
      <c r="G208" s="194" t="s">
        <v>871</v>
      </c>
      <c r="H208" s="195">
        <v>8</v>
      </c>
      <c r="I208" s="196"/>
      <c r="J208" s="197">
        <f t="shared" si="0"/>
        <v>0</v>
      </c>
      <c r="K208" s="193" t="s">
        <v>2876</v>
      </c>
      <c r="L208" s="40"/>
      <c r="M208" s="198" t="s">
        <v>32</v>
      </c>
      <c r="N208" s="199" t="s">
        <v>48</v>
      </c>
      <c r="O208" s="65"/>
      <c r="P208" s="200">
        <f t="shared" si="1"/>
        <v>0</v>
      </c>
      <c r="Q208" s="200">
        <v>0</v>
      </c>
      <c r="R208" s="200">
        <f t="shared" si="2"/>
        <v>0</v>
      </c>
      <c r="S208" s="200">
        <v>0</v>
      </c>
      <c r="T208" s="201">
        <f t="shared" si="3"/>
        <v>0</v>
      </c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R208" s="202" t="s">
        <v>634</v>
      </c>
      <c r="AT208" s="202" t="s">
        <v>143</v>
      </c>
      <c r="AU208" s="202" t="s">
        <v>84</v>
      </c>
      <c r="AY208" s="17" t="s">
        <v>142</v>
      </c>
      <c r="BE208" s="203">
        <f t="shared" si="4"/>
        <v>0</v>
      </c>
      <c r="BF208" s="203">
        <f t="shared" si="5"/>
        <v>0</v>
      </c>
      <c r="BG208" s="203">
        <f t="shared" si="6"/>
        <v>0</v>
      </c>
      <c r="BH208" s="203">
        <f t="shared" si="7"/>
        <v>0</v>
      </c>
      <c r="BI208" s="203">
        <f t="shared" si="8"/>
        <v>0</v>
      </c>
      <c r="BJ208" s="17" t="s">
        <v>84</v>
      </c>
      <c r="BK208" s="203">
        <f t="shared" si="9"/>
        <v>0</v>
      </c>
      <c r="BL208" s="17" t="s">
        <v>634</v>
      </c>
      <c r="BM208" s="202" t="s">
        <v>3083</v>
      </c>
    </row>
    <row r="209" spans="1:65" s="2" customFormat="1" ht="24" customHeight="1">
      <c r="A209" s="35"/>
      <c r="B209" s="36"/>
      <c r="C209" s="191" t="s">
        <v>374</v>
      </c>
      <c r="D209" s="191" t="s">
        <v>143</v>
      </c>
      <c r="E209" s="192" t="s">
        <v>3084</v>
      </c>
      <c r="F209" s="193" t="s">
        <v>3085</v>
      </c>
      <c r="G209" s="194" t="s">
        <v>871</v>
      </c>
      <c r="H209" s="195">
        <v>20</v>
      </c>
      <c r="I209" s="196"/>
      <c r="J209" s="197">
        <f t="shared" si="0"/>
        <v>0</v>
      </c>
      <c r="K209" s="193" t="s">
        <v>2876</v>
      </c>
      <c r="L209" s="40"/>
      <c r="M209" s="198" t="s">
        <v>32</v>
      </c>
      <c r="N209" s="199" t="s">
        <v>48</v>
      </c>
      <c r="O209" s="65"/>
      <c r="P209" s="200">
        <f t="shared" si="1"/>
        <v>0</v>
      </c>
      <c r="Q209" s="200">
        <v>0</v>
      </c>
      <c r="R209" s="200">
        <f t="shared" si="2"/>
        <v>0</v>
      </c>
      <c r="S209" s="200">
        <v>0</v>
      </c>
      <c r="T209" s="201">
        <f t="shared" si="3"/>
        <v>0</v>
      </c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R209" s="202" t="s">
        <v>634</v>
      </c>
      <c r="AT209" s="202" t="s">
        <v>143</v>
      </c>
      <c r="AU209" s="202" t="s">
        <v>84</v>
      </c>
      <c r="AY209" s="17" t="s">
        <v>142</v>
      </c>
      <c r="BE209" s="203">
        <f t="shared" si="4"/>
        <v>0</v>
      </c>
      <c r="BF209" s="203">
        <f t="shared" si="5"/>
        <v>0</v>
      </c>
      <c r="BG209" s="203">
        <f t="shared" si="6"/>
        <v>0</v>
      </c>
      <c r="BH209" s="203">
        <f t="shared" si="7"/>
        <v>0</v>
      </c>
      <c r="BI209" s="203">
        <f t="shared" si="8"/>
        <v>0</v>
      </c>
      <c r="BJ209" s="17" t="s">
        <v>84</v>
      </c>
      <c r="BK209" s="203">
        <f t="shared" si="9"/>
        <v>0</v>
      </c>
      <c r="BL209" s="17" t="s">
        <v>634</v>
      </c>
      <c r="BM209" s="202" t="s">
        <v>3086</v>
      </c>
    </row>
    <row r="210" spans="1:65" s="2" customFormat="1" ht="16.5" customHeight="1">
      <c r="A210" s="35"/>
      <c r="B210" s="36"/>
      <c r="C210" s="191" t="s">
        <v>378</v>
      </c>
      <c r="D210" s="191" t="s">
        <v>143</v>
      </c>
      <c r="E210" s="192" t="s">
        <v>3087</v>
      </c>
      <c r="F210" s="193" t="s">
        <v>3088</v>
      </c>
      <c r="G210" s="194" t="s">
        <v>871</v>
      </c>
      <c r="H210" s="195">
        <v>150</v>
      </c>
      <c r="I210" s="196"/>
      <c r="J210" s="197">
        <f t="shared" si="0"/>
        <v>0</v>
      </c>
      <c r="K210" s="193" t="s">
        <v>2876</v>
      </c>
      <c r="L210" s="40"/>
      <c r="M210" s="198" t="s">
        <v>32</v>
      </c>
      <c r="N210" s="199" t="s">
        <v>48</v>
      </c>
      <c r="O210" s="65"/>
      <c r="P210" s="200">
        <f t="shared" si="1"/>
        <v>0</v>
      </c>
      <c r="Q210" s="200">
        <v>0</v>
      </c>
      <c r="R210" s="200">
        <f t="shared" si="2"/>
        <v>0</v>
      </c>
      <c r="S210" s="200">
        <v>0</v>
      </c>
      <c r="T210" s="201">
        <f t="shared" si="3"/>
        <v>0</v>
      </c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R210" s="202" t="s">
        <v>634</v>
      </c>
      <c r="AT210" s="202" t="s">
        <v>143</v>
      </c>
      <c r="AU210" s="202" t="s">
        <v>84</v>
      </c>
      <c r="AY210" s="17" t="s">
        <v>142</v>
      </c>
      <c r="BE210" s="203">
        <f t="shared" si="4"/>
        <v>0</v>
      </c>
      <c r="BF210" s="203">
        <f t="shared" si="5"/>
        <v>0</v>
      </c>
      <c r="BG210" s="203">
        <f t="shared" si="6"/>
        <v>0</v>
      </c>
      <c r="BH210" s="203">
        <f t="shared" si="7"/>
        <v>0</v>
      </c>
      <c r="BI210" s="203">
        <f t="shared" si="8"/>
        <v>0</v>
      </c>
      <c r="BJ210" s="17" t="s">
        <v>84</v>
      </c>
      <c r="BK210" s="203">
        <f t="shared" si="9"/>
        <v>0</v>
      </c>
      <c r="BL210" s="17" t="s">
        <v>634</v>
      </c>
      <c r="BM210" s="202" t="s">
        <v>3089</v>
      </c>
    </row>
    <row r="211" spans="1:65" s="2" customFormat="1" ht="16.5" customHeight="1">
      <c r="A211" s="35"/>
      <c r="B211" s="36"/>
      <c r="C211" s="191" t="s">
        <v>382</v>
      </c>
      <c r="D211" s="191" t="s">
        <v>143</v>
      </c>
      <c r="E211" s="192" t="s">
        <v>3090</v>
      </c>
      <c r="F211" s="193" t="s">
        <v>3091</v>
      </c>
      <c r="G211" s="194" t="s">
        <v>871</v>
      </c>
      <c r="H211" s="195">
        <v>20</v>
      </c>
      <c r="I211" s="196"/>
      <c r="J211" s="197">
        <f t="shared" si="0"/>
        <v>0</v>
      </c>
      <c r="K211" s="193" t="s">
        <v>2876</v>
      </c>
      <c r="L211" s="40"/>
      <c r="M211" s="198" t="s">
        <v>32</v>
      </c>
      <c r="N211" s="199" t="s">
        <v>48</v>
      </c>
      <c r="O211" s="65"/>
      <c r="P211" s="200">
        <f t="shared" si="1"/>
        <v>0</v>
      </c>
      <c r="Q211" s="200">
        <v>0</v>
      </c>
      <c r="R211" s="200">
        <f t="shared" si="2"/>
        <v>0</v>
      </c>
      <c r="S211" s="200">
        <v>0</v>
      </c>
      <c r="T211" s="201">
        <f t="shared" si="3"/>
        <v>0</v>
      </c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R211" s="202" t="s">
        <v>634</v>
      </c>
      <c r="AT211" s="202" t="s">
        <v>143</v>
      </c>
      <c r="AU211" s="202" t="s">
        <v>84</v>
      </c>
      <c r="AY211" s="17" t="s">
        <v>142</v>
      </c>
      <c r="BE211" s="203">
        <f t="shared" si="4"/>
        <v>0</v>
      </c>
      <c r="BF211" s="203">
        <f t="shared" si="5"/>
        <v>0</v>
      </c>
      <c r="BG211" s="203">
        <f t="shared" si="6"/>
        <v>0</v>
      </c>
      <c r="BH211" s="203">
        <f t="shared" si="7"/>
        <v>0</v>
      </c>
      <c r="BI211" s="203">
        <f t="shared" si="8"/>
        <v>0</v>
      </c>
      <c r="BJ211" s="17" t="s">
        <v>84</v>
      </c>
      <c r="BK211" s="203">
        <f t="shared" si="9"/>
        <v>0</v>
      </c>
      <c r="BL211" s="17" t="s">
        <v>634</v>
      </c>
      <c r="BM211" s="202" t="s">
        <v>3092</v>
      </c>
    </row>
    <row r="212" spans="1:65" s="2" customFormat="1" ht="16.5" customHeight="1">
      <c r="A212" s="35"/>
      <c r="B212" s="36"/>
      <c r="C212" s="191" t="s">
        <v>388</v>
      </c>
      <c r="D212" s="191" t="s">
        <v>143</v>
      </c>
      <c r="E212" s="192" t="s">
        <v>3093</v>
      </c>
      <c r="F212" s="193" t="s">
        <v>3094</v>
      </c>
      <c r="G212" s="194" t="s">
        <v>871</v>
      </c>
      <c r="H212" s="195">
        <v>250</v>
      </c>
      <c r="I212" s="196"/>
      <c r="J212" s="197">
        <f t="shared" si="0"/>
        <v>0</v>
      </c>
      <c r="K212" s="193" t="s">
        <v>2876</v>
      </c>
      <c r="L212" s="40"/>
      <c r="M212" s="198" t="s">
        <v>32</v>
      </c>
      <c r="N212" s="199" t="s">
        <v>48</v>
      </c>
      <c r="O212" s="65"/>
      <c r="P212" s="200">
        <f t="shared" si="1"/>
        <v>0</v>
      </c>
      <c r="Q212" s="200">
        <v>0</v>
      </c>
      <c r="R212" s="200">
        <f t="shared" si="2"/>
        <v>0</v>
      </c>
      <c r="S212" s="200">
        <v>0</v>
      </c>
      <c r="T212" s="201">
        <f t="shared" si="3"/>
        <v>0</v>
      </c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R212" s="202" t="s">
        <v>634</v>
      </c>
      <c r="AT212" s="202" t="s">
        <v>143</v>
      </c>
      <c r="AU212" s="202" t="s">
        <v>84</v>
      </c>
      <c r="AY212" s="17" t="s">
        <v>142</v>
      </c>
      <c r="BE212" s="203">
        <f t="shared" si="4"/>
        <v>0</v>
      </c>
      <c r="BF212" s="203">
        <f t="shared" si="5"/>
        <v>0</v>
      </c>
      <c r="BG212" s="203">
        <f t="shared" si="6"/>
        <v>0</v>
      </c>
      <c r="BH212" s="203">
        <f t="shared" si="7"/>
        <v>0</v>
      </c>
      <c r="BI212" s="203">
        <f t="shared" si="8"/>
        <v>0</v>
      </c>
      <c r="BJ212" s="17" t="s">
        <v>84</v>
      </c>
      <c r="BK212" s="203">
        <f t="shared" si="9"/>
        <v>0</v>
      </c>
      <c r="BL212" s="17" t="s">
        <v>634</v>
      </c>
      <c r="BM212" s="202" t="s">
        <v>3095</v>
      </c>
    </row>
    <row r="213" spans="1:65" s="2" customFormat="1" ht="16.5" customHeight="1">
      <c r="A213" s="35"/>
      <c r="B213" s="36"/>
      <c r="C213" s="191" t="s">
        <v>392</v>
      </c>
      <c r="D213" s="191" t="s">
        <v>143</v>
      </c>
      <c r="E213" s="192" t="s">
        <v>3096</v>
      </c>
      <c r="F213" s="193" t="s">
        <v>3097</v>
      </c>
      <c r="G213" s="194" t="s">
        <v>871</v>
      </c>
      <c r="H213" s="195">
        <v>40</v>
      </c>
      <c r="I213" s="196"/>
      <c r="J213" s="197">
        <f t="shared" si="0"/>
        <v>0</v>
      </c>
      <c r="K213" s="193" t="s">
        <v>2876</v>
      </c>
      <c r="L213" s="40"/>
      <c r="M213" s="198" t="s">
        <v>32</v>
      </c>
      <c r="N213" s="199" t="s">
        <v>48</v>
      </c>
      <c r="O213" s="65"/>
      <c r="P213" s="200">
        <f t="shared" si="1"/>
        <v>0</v>
      </c>
      <c r="Q213" s="200">
        <v>0</v>
      </c>
      <c r="R213" s="200">
        <f t="shared" si="2"/>
        <v>0</v>
      </c>
      <c r="S213" s="200">
        <v>0</v>
      </c>
      <c r="T213" s="201">
        <f t="shared" si="3"/>
        <v>0</v>
      </c>
      <c r="U213" s="35"/>
      <c r="V213" s="35"/>
      <c r="W213" s="35"/>
      <c r="X213" s="35"/>
      <c r="Y213" s="35"/>
      <c r="Z213" s="35"/>
      <c r="AA213" s="35"/>
      <c r="AB213" s="35"/>
      <c r="AC213" s="35"/>
      <c r="AD213" s="35"/>
      <c r="AE213" s="35"/>
      <c r="AR213" s="202" t="s">
        <v>634</v>
      </c>
      <c r="AT213" s="202" t="s">
        <v>143</v>
      </c>
      <c r="AU213" s="202" t="s">
        <v>84</v>
      </c>
      <c r="AY213" s="17" t="s">
        <v>142</v>
      </c>
      <c r="BE213" s="203">
        <f t="shared" si="4"/>
        <v>0</v>
      </c>
      <c r="BF213" s="203">
        <f t="shared" si="5"/>
        <v>0</v>
      </c>
      <c r="BG213" s="203">
        <f t="shared" si="6"/>
        <v>0</v>
      </c>
      <c r="BH213" s="203">
        <f t="shared" si="7"/>
        <v>0</v>
      </c>
      <c r="BI213" s="203">
        <f t="shared" si="8"/>
        <v>0</v>
      </c>
      <c r="BJ213" s="17" t="s">
        <v>84</v>
      </c>
      <c r="BK213" s="203">
        <f t="shared" si="9"/>
        <v>0</v>
      </c>
      <c r="BL213" s="17" t="s">
        <v>634</v>
      </c>
      <c r="BM213" s="202" t="s">
        <v>3098</v>
      </c>
    </row>
    <row r="214" spans="1:65" s="2" customFormat="1" ht="24" customHeight="1">
      <c r="A214" s="35"/>
      <c r="B214" s="36"/>
      <c r="C214" s="191" t="s">
        <v>396</v>
      </c>
      <c r="D214" s="191" t="s">
        <v>143</v>
      </c>
      <c r="E214" s="192" t="s">
        <v>3099</v>
      </c>
      <c r="F214" s="193" t="s">
        <v>3100</v>
      </c>
      <c r="G214" s="194" t="s">
        <v>871</v>
      </c>
      <c r="H214" s="195">
        <v>60</v>
      </c>
      <c r="I214" s="196"/>
      <c r="J214" s="197">
        <f t="shared" si="0"/>
        <v>0</v>
      </c>
      <c r="K214" s="193" t="s">
        <v>2876</v>
      </c>
      <c r="L214" s="40"/>
      <c r="M214" s="198" t="s">
        <v>32</v>
      </c>
      <c r="N214" s="199" t="s">
        <v>48</v>
      </c>
      <c r="O214" s="65"/>
      <c r="P214" s="200">
        <f t="shared" si="1"/>
        <v>0</v>
      </c>
      <c r="Q214" s="200">
        <v>0</v>
      </c>
      <c r="R214" s="200">
        <f t="shared" si="2"/>
        <v>0</v>
      </c>
      <c r="S214" s="200">
        <v>0</v>
      </c>
      <c r="T214" s="201">
        <f t="shared" si="3"/>
        <v>0</v>
      </c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R214" s="202" t="s">
        <v>634</v>
      </c>
      <c r="AT214" s="202" t="s">
        <v>143</v>
      </c>
      <c r="AU214" s="202" t="s">
        <v>84</v>
      </c>
      <c r="AY214" s="17" t="s">
        <v>142</v>
      </c>
      <c r="BE214" s="203">
        <f t="shared" si="4"/>
        <v>0</v>
      </c>
      <c r="BF214" s="203">
        <f t="shared" si="5"/>
        <v>0</v>
      </c>
      <c r="BG214" s="203">
        <f t="shared" si="6"/>
        <v>0</v>
      </c>
      <c r="BH214" s="203">
        <f t="shared" si="7"/>
        <v>0</v>
      </c>
      <c r="BI214" s="203">
        <f t="shared" si="8"/>
        <v>0</v>
      </c>
      <c r="BJ214" s="17" t="s">
        <v>84</v>
      </c>
      <c r="BK214" s="203">
        <f t="shared" si="9"/>
        <v>0</v>
      </c>
      <c r="BL214" s="17" t="s">
        <v>634</v>
      </c>
      <c r="BM214" s="202" t="s">
        <v>3101</v>
      </c>
    </row>
    <row r="215" spans="1:65" s="2" customFormat="1" ht="24" customHeight="1">
      <c r="A215" s="35"/>
      <c r="B215" s="36"/>
      <c r="C215" s="191" t="s">
        <v>400</v>
      </c>
      <c r="D215" s="191" t="s">
        <v>143</v>
      </c>
      <c r="E215" s="192" t="s">
        <v>3102</v>
      </c>
      <c r="F215" s="193" t="s">
        <v>3103</v>
      </c>
      <c r="G215" s="194" t="s">
        <v>871</v>
      </c>
      <c r="H215" s="195">
        <v>200</v>
      </c>
      <c r="I215" s="196"/>
      <c r="J215" s="197">
        <f t="shared" si="0"/>
        <v>0</v>
      </c>
      <c r="K215" s="193" t="s">
        <v>2876</v>
      </c>
      <c r="L215" s="40"/>
      <c r="M215" s="198" t="s">
        <v>32</v>
      </c>
      <c r="N215" s="199" t="s">
        <v>48</v>
      </c>
      <c r="O215" s="65"/>
      <c r="P215" s="200">
        <f t="shared" si="1"/>
        <v>0</v>
      </c>
      <c r="Q215" s="200">
        <v>0</v>
      </c>
      <c r="R215" s="200">
        <f t="shared" si="2"/>
        <v>0</v>
      </c>
      <c r="S215" s="200">
        <v>0</v>
      </c>
      <c r="T215" s="201">
        <f t="shared" si="3"/>
        <v>0</v>
      </c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R215" s="202" t="s">
        <v>634</v>
      </c>
      <c r="AT215" s="202" t="s">
        <v>143</v>
      </c>
      <c r="AU215" s="202" t="s">
        <v>84</v>
      </c>
      <c r="AY215" s="17" t="s">
        <v>142</v>
      </c>
      <c r="BE215" s="203">
        <f t="shared" si="4"/>
        <v>0</v>
      </c>
      <c r="BF215" s="203">
        <f t="shared" si="5"/>
        <v>0</v>
      </c>
      <c r="BG215" s="203">
        <f t="shared" si="6"/>
        <v>0</v>
      </c>
      <c r="BH215" s="203">
        <f t="shared" si="7"/>
        <v>0</v>
      </c>
      <c r="BI215" s="203">
        <f t="shared" si="8"/>
        <v>0</v>
      </c>
      <c r="BJ215" s="17" t="s">
        <v>84</v>
      </c>
      <c r="BK215" s="203">
        <f t="shared" si="9"/>
        <v>0</v>
      </c>
      <c r="BL215" s="17" t="s">
        <v>634</v>
      </c>
      <c r="BM215" s="202" t="s">
        <v>3104</v>
      </c>
    </row>
    <row r="216" spans="1:65" s="2" customFormat="1" ht="24" customHeight="1">
      <c r="A216" s="35"/>
      <c r="B216" s="36"/>
      <c r="C216" s="191" t="s">
        <v>405</v>
      </c>
      <c r="D216" s="191" t="s">
        <v>143</v>
      </c>
      <c r="E216" s="192" t="s">
        <v>3105</v>
      </c>
      <c r="F216" s="193" t="s">
        <v>3106</v>
      </c>
      <c r="G216" s="194" t="s">
        <v>871</v>
      </c>
      <c r="H216" s="195">
        <v>120</v>
      </c>
      <c r="I216" s="196"/>
      <c r="J216" s="197">
        <f t="shared" si="0"/>
        <v>0</v>
      </c>
      <c r="K216" s="193" t="s">
        <v>2876</v>
      </c>
      <c r="L216" s="40"/>
      <c r="M216" s="198" t="s">
        <v>32</v>
      </c>
      <c r="N216" s="199" t="s">
        <v>48</v>
      </c>
      <c r="O216" s="65"/>
      <c r="P216" s="200">
        <f t="shared" si="1"/>
        <v>0</v>
      </c>
      <c r="Q216" s="200">
        <v>0</v>
      </c>
      <c r="R216" s="200">
        <f t="shared" si="2"/>
        <v>0</v>
      </c>
      <c r="S216" s="200">
        <v>0</v>
      </c>
      <c r="T216" s="201">
        <f t="shared" si="3"/>
        <v>0</v>
      </c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R216" s="202" t="s">
        <v>634</v>
      </c>
      <c r="AT216" s="202" t="s">
        <v>143</v>
      </c>
      <c r="AU216" s="202" t="s">
        <v>84</v>
      </c>
      <c r="AY216" s="17" t="s">
        <v>142</v>
      </c>
      <c r="BE216" s="203">
        <f t="shared" si="4"/>
        <v>0</v>
      </c>
      <c r="BF216" s="203">
        <f t="shared" si="5"/>
        <v>0</v>
      </c>
      <c r="BG216" s="203">
        <f t="shared" si="6"/>
        <v>0</v>
      </c>
      <c r="BH216" s="203">
        <f t="shared" si="7"/>
        <v>0</v>
      </c>
      <c r="BI216" s="203">
        <f t="shared" si="8"/>
        <v>0</v>
      </c>
      <c r="BJ216" s="17" t="s">
        <v>84</v>
      </c>
      <c r="BK216" s="203">
        <f t="shared" si="9"/>
        <v>0</v>
      </c>
      <c r="BL216" s="17" t="s">
        <v>634</v>
      </c>
      <c r="BM216" s="202" t="s">
        <v>3107</v>
      </c>
    </row>
    <row r="217" spans="1:65" s="2" customFormat="1" ht="16.5" customHeight="1">
      <c r="A217" s="35"/>
      <c r="B217" s="36"/>
      <c r="C217" s="191" t="s">
        <v>218</v>
      </c>
      <c r="D217" s="191" t="s">
        <v>143</v>
      </c>
      <c r="E217" s="192" t="s">
        <v>3108</v>
      </c>
      <c r="F217" s="193" t="s">
        <v>3109</v>
      </c>
      <c r="G217" s="194" t="s">
        <v>871</v>
      </c>
      <c r="H217" s="195">
        <v>4</v>
      </c>
      <c r="I217" s="196"/>
      <c r="J217" s="197">
        <f t="shared" si="0"/>
        <v>0</v>
      </c>
      <c r="K217" s="193" t="s">
        <v>2876</v>
      </c>
      <c r="L217" s="40"/>
      <c r="M217" s="198" t="s">
        <v>32</v>
      </c>
      <c r="N217" s="199" t="s">
        <v>48</v>
      </c>
      <c r="O217" s="65"/>
      <c r="P217" s="200">
        <f t="shared" si="1"/>
        <v>0</v>
      </c>
      <c r="Q217" s="200">
        <v>0</v>
      </c>
      <c r="R217" s="200">
        <f t="shared" si="2"/>
        <v>0</v>
      </c>
      <c r="S217" s="200">
        <v>0</v>
      </c>
      <c r="T217" s="201">
        <f t="shared" si="3"/>
        <v>0</v>
      </c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R217" s="202" t="s">
        <v>634</v>
      </c>
      <c r="AT217" s="202" t="s">
        <v>143</v>
      </c>
      <c r="AU217" s="202" t="s">
        <v>84</v>
      </c>
      <c r="AY217" s="17" t="s">
        <v>142</v>
      </c>
      <c r="BE217" s="203">
        <f t="shared" si="4"/>
        <v>0</v>
      </c>
      <c r="BF217" s="203">
        <f t="shared" si="5"/>
        <v>0</v>
      </c>
      <c r="BG217" s="203">
        <f t="shared" si="6"/>
        <v>0</v>
      </c>
      <c r="BH217" s="203">
        <f t="shared" si="7"/>
        <v>0</v>
      </c>
      <c r="BI217" s="203">
        <f t="shared" si="8"/>
        <v>0</v>
      </c>
      <c r="BJ217" s="17" t="s">
        <v>84</v>
      </c>
      <c r="BK217" s="203">
        <f t="shared" si="9"/>
        <v>0</v>
      </c>
      <c r="BL217" s="17" t="s">
        <v>634</v>
      </c>
      <c r="BM217" s="202" t="s">
        <v>3110</v>
      </c>
    </row>
    <row r="218" spans="1:65" s="2" customFormat="1" ht="16.5" customHeight="1">
      <c r="A218" s="35"/>
      <c r="B218" s="36"/>
      <c r="C218" s="191" t="s">
        <v>412</v>
      </c>
      <c r="D218" s="191" t="s">
        <v>143</v>
      </c>
      <c r="E218" s="192" t="s">
        <v>3111</v>
      </c>
      <c r="F218" s="193" t="s">
        <v>3112</v>
      </c>
      <c r="G218" s="194" t="s">
        <v>871</v>
      </c>
      <c r="H218" s="195">
        <v>6</v>
      </c>
      <c r="I218" s="196"/>
      <c r="J218" s="197">
        <f t="shared" si="0"/>
        <v>0</v>
      </c>
      <c r="K218" s="193" t="s">
        <v>2876</v>
      </c>
      <c r="L218" s="40"/>
      <c r="M218" s="198" t="s">
        <v>32</v>
      </c>
      <c r="N218" s="199" t="s">
        <v>48</v>
      </c>
      <c r="O218" s="65"/>
      <c r="P218" s="200">
        <f t="shared" si="1"/>
        <v>0</v>
      </c>
      <c r="Q218" s="200">
        <v>0</v>
      </c>
      <c r="R218" s="200">
        <f t="shared" si="2"/>
        <v>0</v>
      </c>
      <c r="S218" s="200">
        <v>0</v>
      </c>
      <c r="T218" s="201">
        <f t="shared" si="3"/>
        <v>0</v>
      </c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R218" s="202" t="s">
        <v>634</v>
      </c>
      <c r="AT218" s="202" t="s">
        <v>143</v>
      </c>
      <c r="AU218" s="202" t="s">
        <v>84</v>
      </c>
      <c r="AY218" s="17" t="s">
        <v>142</v>
      </c>
      <c r="BE218" s="203">
        <f t="shared" si="4"/>
        <v>0</v>
      </c>
      <c r="BF218" s="203">
        <f t="shared" si="5"/>
        <v>0</v>
      </c>
      <c r="BG218" s="203">
        <f t="shared" si="6"/>
        <v>0</v>
      </c>
      <c r="BH218" s="203">
        <f t="shared" si="7"/>
        <v>0</v>
      </c>
      <c r="BI218" s="203">
        <f t="shared" si="8"/>
        <v>0</v>
      </c>
      <c r="BJ218" s="17" t="s">
        <v>84</v>
      </c>
      <c r="BK218" s="203">
        <f t="shared" si="9"/>
        <v>0</v>
      </c>
      <c r="BL218" s="17" t="s">
        <v>634</v>
      </c>
      <c r="BM218" s="202" t="s">
        <v>3113</v>
      </c>
    </row>
    <row r="219" spans="1:65" s="2" customFormat="1" ht="16.5" customHeight="1">
      <c r="A219" s="35"/>
      <c r="B219" s="36"/>
      <c r="C219" s="191" t="s">
        <v>416</v>
      </c>
      <c r="D219" s="191" t="s">
        <v>143</v>
      </c>
      <c r="E219" s="192" t="s">
        <v>3114</v>
      </c>
      <c r="F219" s="193" t="s">
        <v>3115</v>
      </c>
      <c r="G219" s="194" t="s">
        <v>3116</v>
      </c>
      <c r="H219" s="195">
        <v>6</v>
      </c>
      <c r="I219" s="196"/>
      <c r="J219" s="197">
        <f t="shared" si="0"/>
        <v>0</v>
      </c>
      <c r="K219" s="193" t="s">
        <v>2876</v>
      </c>
      <c r="L219" s="40"/>
      <c r="M219" s="198" t="s">
        <v>32</v>
      </c>
      <c r="N219" s="199" t="s">
        <v>48</v>
      </c>
      <c r="O219" s="65"/>
      <c r="P219" s="200">
        <f t="shared" si="1"/>
        <v>0</v>
      </c>
      <c r="Q219" s="200">
        <v>8.8000000000000005E-3</v>
      </c>
      <c r="R219" s="200">
        <f t="shared" si="2"/>
        <v>5.28E-2</v>
      </c>
      <c r="S219" s="200">
        <v>0</v>
      </c>
      <c r="T219" s="201">
        <f t="shared" si="3"/>
        <v>0</v>
      </c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R219" s="202" t="s">
        <v>634</v>
      </c>
      <c r="AT219" s="202" t="s">
        <v>143</v>
      </c>
      <c r="AU219" s="202" t="s">
        <v>84</v>
      </c>
      <c r="AY219" s="17" t="s">
        <v>142</v>
      </c>
      <c r="BE219" s="203">
        <f t="shared" si="4"/>
        <v>0</v>
      </c>
      <c r="BF219" s="203">
        <f t="shared" si="5"/>
        <v>0</v>
      </c>
      <c r="BG219" s="203">
        <f t="shared" si="6"/>
        <v>0</v>
      </c>
      <c r="BH219" s="203">
        <f t="shared" si="7"/>
        <v>0</v>
      </c>
      <c r="BI219" s="203">
        <f t="shared" si="8"/>
        <v>0</v>
      </c>
      <c r="BJ219" s="17" t="s">
        <v>84</v>
      </c>
      <c r="BK219" s="203">
        <f t="shared" si="9"/>
        <v>0</v>
      </c>
      <c r="BL219" s="17" t="s">
        <v>634</v>
      </c>
      <c r="BM219" s="202" t="s">
        <v>3117</v>
      </c>
    </row>
    <row r="220" spans="1:65" s="2" customFormat="1" ht="68.25">
      <c r="A220" s="35"/>
      <c r="B220" s="36"/>
      <c r="C220" s="37"/>
      <c r="D220" s="204" t="s">
        <v>149</v>
      </c>
      <c r="E220" s="37"/>
      <c r="F220" s="205" t="s">
        <v>3118</v>
      </c>
      <c r="G220" s="37"/>
      <c r="H220" s="37"/>
      <c r="I220" s="116"/>
      <c r="J220" s="37"/>
      <c r="K220" s="37"/>
      <c r="L220" s="40"/>
      <c r="M220" s="206"/>
      <c r="N220" s="207"/>
      <c r="O220" s="65"/>
      <c r="P220" s="65"/>
      <c r="Q220" s="65"/>
      <c r="R220" s="65"/>
      <c r="S220" s="65"/>
      <c r="T220" s="66"/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T220" s="17" t="s">
        <v>149</v>
      </c>
      <c r="AU220" s="17" t="s">
        <v>84</v>
      </c>
    </row>
    <row r="221" spans="1:65" s="2" customFormat="1" ht="16.5" customHeight="1">
      <c r="A221" s="35"/>
      <c r="B221" s="36"/>
      <c r="C221" s="191" t="s">
        <v>422</v>
      </c>
      <c r="D221" s="191" t="s">
        <v>143</v>
      </c>
      <c r="E221" s="192" t="s">
        <v>3119</v>
      </c>
      <c r="F221" s="193" t="s">
        <v>3120</v>
      </c>
      <c r="G221" s="194" t="s">
        <v>3116</v>
      </c>
      <c r="H221" s="195">
        <v>3</v>
      </c>
      <c r="I221" s="196"/>
      <c r="J221" s="197">
        <f>ROUND(I221*H221,2)</f>
        <v>0</v>
      </c>
      <c r="K221" s="193" t="s">
        <v>2876</v>
      </c>
      <c r="L221" s="40"/>
      <c r="M221" s="198" t="s">
        <v>32</v>
      </c>
      <c r="N221" s="199" t="s">
        <v>48</v>
      </c>
      <c r="O221" s="65"/>
      <c r="P221" s="200">
        <f>O221*H221</f>
        <v>0</v>
      </c>
      <c r="Q221" s="200">
        <v>8.8000000000000005E-3</v>
      </c>
      <c r="R221" s="200">
        <f>Q221*H221</f>
        <v>2.64E-2</v>
      </c>
      <c r="S221" s="200">
        <v>0</v>
      </c>
      <c r="T221" s="201">
        <f>S221*H221</f>
        <v>0</v>
      </c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R221" s="202" t="s">
        <v>634</v>
      </c>
      <c r="AT221" s="202" t="s">
        <v>143</v>
      </c>
      <c r="AU221" s="202" t="s">
        <v>84</v>
      </c>
      <c r="AY221" s="17" t="s">
        <v>142</v>
      </c>
      <c r="BE221" s="203">
        <f>IF(N221="základní",J221,0)</f>
        <v>0</v>
      </c>
      <c r="BF221" s="203">
        <f>IF(N221="snížená",J221,0)</f>
        <v>0</v>
      </c>
      <c r="BG221" s="203">
        <f>IF(N221="zákl. přenesená",J221,0)</f>
        <v>0</v>
      </c>
      <c r="BH221" s="203">
        <f>IF(N221="sníž. přenesená",J221,0)</f>
        <v>0</v>
      </c>
      <c r="BI221" s="203">
        <f>IF(N221="nulová",J221,0)</f>
        <v>0</v>
      </c>
      <c r="BJ221" s="17" t="s">
        <v>84</v>
      </c>
      <c r="BK221" s="203">
        <f>ROUND(I221*H221,2)</f>
        <v>0</v>
      </c>
      <c r="BL221" s="17" t="s">
        <v>634</v>
      </c>
      <c r="BM221" s="202" t="s">
        <v>3121</v>
      </c>
    </row>
    <row r="222" spans="1:65" s="2" customFormat="1" ht="68.25">
      <c r="A222" s="35"/>
      <c r="B222" s="36"/>
      <c r="C222" s="37"/>
      <c r="D222" s="204" t="s">
        <v>149</v>
      </c>
      <c r="E222" s="37"/>
      <c r="F222" s="205" t="s">
        <v>3118</v>
      </c>
      <c r="G222" s="37"/>
      <c r="H222" s="37"/>
      <c r="I222" s="116"/>
      <c r="J222" s="37"/>
      <c r="K222" s="37"/>
      <c r="L222" s="40"/>
      <c r="M222" s="206"/>
      <c r="N222" s="207"/>
      <c r="O222" s="65"/>
      <c r="P222" s="65"/>
      <c r="Q222" s="65"/>
      <c r="R222" s="65"/>
      <c r="S222" s="65"/>
      <c r="T222" s="66"/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35"/>
      <c r="AT222" s="17" t="s">
        <v>149</v>
      </c>
      <c r="AU222" s="17" t="s">
        <v>84</v>
      </c>
    </row>
    <row r="223" spans="1:65" s="12" customFormat="1" ht="25.9" customHeight="1">
      <c r="B223" s="177"/>
      <c r="C223" s="178"/>
      <c r="D223" s="179" t="s">
        <v>76</v>
      </c>
      <c r="E223" s="180" t="s">
        <v>1235</v>
      </c>
      <c r="F223" s="180" t="s">
        <v>1236</v>
      </c>
      <c r="G223" s="178"/>
      <c r="H223" s="178"/>
      <c r="I223" s="181"/>
      <c r="J223" s="182">
        <f>BK223</f>
        <v>0</v>
      </c>
      <c r="K223" s="178"/>
      <c r="L223" s="183"/>
      <c r="M223" s="184"/>
      <c r="N223" s="185"/>
      <c r="O223" s="185"/>
      <c r="P223" s="186">
        <f>SUM(P224:P241)</f>
        <v>0</v>
      </c>
      <c r="Q223" s="185"/>
      <c r="R223" s="186">
        <f>SUM(R224:R241)</f>
        <v>2.68832</v>
      </c>
      <c r="S223" s="185"/>
      <c r="T223" s="187">
        <f>SUM(T224:T241)</f>
        <v>0</v>
      </c>
      <c r="AR223" s="188" t="s">
        <v>158</v>
      </c>
      <c r="AT223" s="189" t="s">
        <v>76</v>
      </c>
      <c r="AU223" s="189" t="s">
        <v>77</v>
      </c>
      <c r="AY223" s="188" t="s">
        <v>142</v>
      </c>
      <c r="BK223" s="190">
        <f>SUM(BK224:BK241)</f>
        <v>0</v>
      </c>
    </row>
    <row r="224" spans="1:65" s="2" customFormat="1" ht="16.5" customHeight="1">
      <c r="A224" s="35"/>
      <c r="B224" s="36"/>
      <c r="C224" s="208" t="s">
        <v>426</v>
      </c>
      <c r="D224" s="208" t="s">
        <v>214</v>
      </c>
      <c r="E224" s="209" t="s">
        <v>3122</v>
      </c>
      <c r="F224" s="210" t="s">
        <v>3123</v>
      </c>
      <c r="G224" s="211" t="s">
        <v>146</v>
      </c>
      <c r="H224" s="212">
        <v>18</v>
      </c>
      <c r="I224" s="213"/>
      <c r="J224" s="214">
        <f>ROUND(I224*H224,2)</f>
        <v>0</v>
      </c>
      <c r="K224" s="210" t="s">
        <v>32</v>
      </c>
      <c r="L224" s="215"/>
      <c r="M224" s="216" t="s">
        <v>32</v>
      </c>
      <c r="N224" s="217" t="s">
        <v>48</v>
      </c>
      <c r="O224" s="65"/>
      <c r="P224" s="200">
        <f>O224*H224</f>
        <v>0</v>
      </c>
      <c r="Q224" s="200">
        <v>0.11799999999999999</v>
      </c>
      <c r="R224" s="200">
        <f>Q224*H224</f>
        <v>2.1239999999999997</v>
      </c>
      <c r="S224" s="200">
        <v>0</v>
      </c>
      <c r="T224" s="201">
        <f>S224*H224</f>
        <v>0</v>
      </c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R224" s="202" t="s">
        <v>217</v>
      </c>
      <c r="AT224" s="202" t="s">
        <v>214</v>
      </c>
      <c r="AU224" s="202" t="s">
        <v>84</v>
      </c>
      <c r="AY224" s="17" t="s">
        <v>142</v>
      </c>
      <c r="BE224" s="203">
        <f>IF(N224="základní",J224,0)</f>
        <v>0</v>
      </c>
      <c r="BF224" s="203">
        <f>IF(N224="snížená",J224,0)</f>
        <v>0</v>
      </c>
      <c r="BG224" s="203">
        <f>IF(N224="zákl. přenesená",J224,0)</f>
        <v>0</v>
      </c>
      <c r="BH224" s="203">
        <f>IF(N224="sníž. přenesená",J224,0)</f>
        <v>0</v>
      </c>
      <c r="BI224" s="203">
        <f>IF(N224="nulová",J224,0)</f>
        <v>0</v>
      </c>
      <c r="BJ224" s="17" t="s">
        <v>84</v>
      </c>
      <c r="BK224" s="203">
        <f>ROUND(I224*H224,2)</f>
        <v>0</v>
      </c>
      <c r="BL224" s="17" t="s">
        <v>218</v>
      </c>
      <c r="BM224" s="202" t="s">
        <v>3124</v>
      </c>
    </row>
    <row r="225" spans="1:65" s="2" customFormat="1" ht="19.5">
      <c r="A225" s="35"/>
      <c r="B225" s="36"/>
      <c r="C225" s="37"/>
      <c r="D225" s="204" t="s">
        <v>420</v>
      </c>
      <c r="E225" s="37"/>
      <c r="F225" s="205" t="s">
        <v>3125</v>
      </c>
      <c r="G225" s="37"/>
      <c r="H225" s="37"/>
      <c r="I225" s="116"/>
      <c r="J225" s="37"/>
      <c r="K225" s="37"/>
      <c r="L225" s="40"/>
      <c r="M225" s="206"/>
      <c r="N225" s="207"/>
      <c r="O225" s="65"/>
      <c r="P225" s="65"/>
      <c r="Q225" s="65"/>
      <c r="R225" s="65"/>
      <c r="S225" s="65"/>
      <c r="T225" s="66"/>
      <c r="U225" s="35"/>
      <c r="V225" s="35"/>
      <c r="W225" s="35"/>
      <c r="X225" s="35"/>
      <c r="Y225" s="35"/>
      <c r="Z225" s="35"/>
      <c r="AA225" s="35"/>
      <c r="AB225" s="35"/>
      <c r="AC225" s="35"/>
      <c r="AD225" s="35"/>
      <c r="AE225" s="35"/>
      <c r="AT225" s="17" t="s">
        <v>420</v>
      </c>
      <c r="AU225" s="17" t="s">
        <v>84</v>
      </c>
    </row>
    <row r="226" spans="1:65" s="2" customFormat="1" ht="16.5" customHeight="1">
      <c r="A226" s="35"/>
      <c r="B226" s="36"/>
      <c r="C226" s="208" t="s">
        <v>430</v>
      </c>
      <c r="D226" s="208" t="s">
        <v>214</v>
      </c>
      <c r="E226" s="209" t="s">
        <v>3126</v>
      </c>
      <c r="F226" s="210" t="s">
        <v>3127</v>
      </c>
      <c r="G226" s="211" t="s">
        <v>450</v>
      </c>
      <c r="H226" s="212">
        <v>0.02</v>
      </c>
      <c r="I226" s="213"/>
      <c r="J226" s="214">
        <f>ROUND(I226*H226,2)</f>
        <v>0</v>
      </c>
      <c r="K226" s="210" t="s">
        <v>2876</v>
      </c>
      <c r="L226" s="215"/>
      <c r="M226" s="216" t="s">
        <v>32</v>
      </c>
      <c r="N226" s="217" t="s">
        <v>48</v>
      </c>
      <c r="O226" s="65"/>
      <c r="P226" s="200">
        <f>O226*H226</f>
        <v>0</v>
      </c>
      <c r="Q226" s="200">
        <v>1</v>
      </c>
      <c r="R226" s="200">
        <f>Q226*H226</f>
        <v>0.02</v>
      </c>
      <c r="S226" s="200">
        <v>0</v>
      </c>
      <c r="T226" s="201">
        <f>S226*H226</f>
        <v>0</v>
      </c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35"/>
      <c r="AR226" s="202" t="s">
        <v>230</v>
      </c>
      <c r="AT226" s="202" t="s">
        <v>214</v>
      </c>
      <c r="AU226" s="202" t="s">
        <v>84</v>
      </c>
      <c r="AY226" s="17" t="s">
        <v>142</v>
      </c>
      <c r="BE226" s="203">
        <f>IF(N226="základní",J226,0)</f>
        <v>0</v>
      </c>
      <c r="BF226" s="203">
        <f>IF(N226="snížená",J226,0)</f>
        <v>0</v>
      </c>
      <c r="BG226" s="203">
        <f>IF(N226="zákl. přenesená",J226,0)</f>
        <v>0</v>
      </c>
      <c r="BH226" s="203">
        <f>IF(N226="sníž. přenesená",J226,0)</f>
        <v>0</v>
      </c>
      <c r="BI226" s="203">
        <f>IF(N226="nulová",J226,0)</f>
        <v>0</v>
      </c>
      <c r="BJ226" s="17" t="s">
        <v>84</v>
      </c>
      <c r="BK226" s="203">
        <f>ROUND(I226*H226,2)</f>
        <v>0</v>
      </c>
      <c r="BL226" s="17" t="s">
        <v>230</v>
      </c>
      <c r="BM226" s="202" t="s">
        <v>3128</v>
      </c>
    </row>
    <row r="227" spans="1:65" s="2" customFormat="1" ht="19.5">
      <c r="A227" s="35"/>
      <c r="B227" s="36"/>
      <c r="C227" s="37"/>
      <c r="D227" s="204" t="s">
        <v>420</v>
      </c>
      <c r="E227" s="37"/>
      <c r="F227" s="205" t="s">
        <v>3129</v>
      </c>
      <c r="G227" s="37"/>
      <c r="H227" s="37"/>
      <c r="I227" s="116"/>
      <c r="J227" s="37"/>
      <c r="K227" s="37"/>
      <c r="L227" s="40"/>
      <c r="M227" s="206"/>
      <c r="N227" s="207"/>
      <c r="O227" s="65"/>
      <c r="P227" s="65"/>
      <c r="Q227" s="65"/>
      <c r="R227" s="65"/>
      <c r="S227" s="65"/>
      <c r="T227" s="66"/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T227" s="17" t="s">
        <v>420</v>
      </c>
      <c r="AU227" s="17" t="s">
        <v>84</v>
      </c>
    </row>
    <row r="228" spans="1:65" s="2" customFormat="1" ht="16.5" customHeight="1">
      <c r="A228" s="35"/>
      <c r="B228" s="36"/>
      <c r="C228" s="208" t="s">
        <v>434</v>
      </c>
      <c r="D228" s="208" t="s">
        <v>214</v>
      </c>
      <c r="E228" s="209" t="s">
        <v>3130</v>
      </c>
      <c r="F228" s="210" t="s">
        <v>3131</v>
      </c>
      <c r="G228" s="211" t="s">
        <v>450</v>
      </c>
      <c r="H228" s="212">
        <v>3.0000000000000001E-3</v>
      </c>
      <c r="I228" s="213"/>
      <c r="J228" s="214">
        <f>ROUND(I228*H228,2)</f>
        <v>0</v>
      </c>
      <c r="K228" s="210" t="s">
        <v>2876</v>
      </c>
      <c r="L228" s="215"/>
      <c r="M228" s="216" t="s">
        <v>32</v>
      </c>
      <c r="N228" s="217" t="s">
        <v>48</v>
      </c>
      <c r="O228" s="65"/>
      <c r="P228" s="200">
        <f>O228*H228</f>
        <v>0</v>
      </c>
      <c r="Q228" s="200">
        <v>1</v>
      </c>
      <c r="R228" s="200">
        <f>Q228*H228</f>
        <v>3.0000000000000001E-3</v>
      </c>
      <c r="S228" s="200">
        <v>0</v>
      </c>
      <c r="T228" s="201">
        <f>S228*H228</f>
        <v>0</v>
      </c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R228" s="202" t="s">
        <v>230</v>
      </c>
      <c r="AT228" s="202" t="s">
        <v>214</v>
      </c>
      <c r="AU228" s="202" t="s">
        <v>84</v>
      </c>
      <c r="AY228" s="17" t="s">
        <v>142</v>
      </c>
      <c r="BE228" s="203">
        <f>IF(N228="základní",J228,0)</f>
        <v>0</v>
      </c>
      <c r="BF228" s="203">
        <f>IF(N228="snížená",J228,0)</f>
        <v>0</v>
      </c>
      <c r="BG228" s="203">
        <f>IF(N228="zákl. přenesená",J228,0)</f>
        <v>0</v>
      </c>
      <c r="BH228" s="203">
        <f>IF(N228="sníž. přenesená",J228,0)</f>
        <v>0</v>
      </c>
      <c r="BI228" s="203">
        <f>IF(N228="nulová",J228,0)</f>
        <v>0</v>
      </c>
      <c r="BJ228" s="17" t="s">
        <v>84</v>
      </c>
      <c r="BK228" s="203">
        <f>ROUND(I228*H228,2)</f>
        <v>0</v>
      </c>
      <c r="BL228" s="17" t="s">
        <v>230</v>
      </c>
      <c r="BM228" s="202" t="s">
        <v>3132</v>
      </c>
    </row>
    <row r="229" spans="1:65" s="2" customFormat="1" ht="19.5">
      <c r="A229" s="35"/>
      <c r="B229" s="36"/>
      <c r="C229" s="37"/>
      <c r="D229" s="204" t="s">
        <v>420</v>
      </c>
      <c r="E229" s="37"/>
      <c r="F229" s="205" t="s">
        <v>3133</v>
      </c>
      <c r="G229" s="37"/>
      <c r="H229" s="37"/>
      <c r="I229" s="116"/>
      <c r="J229" s="37"/>
      <c r="K229" s="37"/>
      <c r="L229" s="40"/>
      <c r="M229" s="206"/>
      <c r="N229" s="207"/>
      <c r="O229" s="65"/>
      <c r="P229" s="65"/>
      <c r="Q229" s="65"/>
      <c r="R229" s="65"/>
      <c r="S229" s="65"/>
      <c r="T229" s="66"/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5"/>
      <c r="AT229" s="17" t="s">
        <v>420</v>
      </c>
      <c r="AU229" s="17" t="s">
        <v>84</v>
      </c>
    </row>
    <row r="230" spans="1:65" s="2" customFormat="1" ht="16.5" customHeight="1">
      <c r="A230" s="35"/>
      <c r="B230" s="36"/>
      <c r="C230" s="208" t="s">
        <v>438</v>
      </c>
      <c r="D230" s="208" t="s">
        <v>214</v>
      </c>
      <c r="E230" s="209" t="s">
        <v>3134</v>
      </c>
      <c r="F230" s="210" t="s">
        <v>3135</v>
      </c>
      <c r="G230" s="211" t="s">
        <v>450</v>
      </c>
      <c r="H230" s="212">
        <v>0.06</v>
      </c>
      <c r="I230" s="213"/>
      <c r="J230" s="214">
        <f>ROUND(I230*H230,2)</f>
        <v>0</v>
      </c>
      <c r="K230" s="210" t="s">
        <v>2876</v>
      </c>
      <c r="L230" s="215"/>
      <c r="M230" s="216" t="s">
        <v>32</v>
      </c>
      <c r="N230" s="217" t="s">
        <v>48</v>
      </c>
      <c r="O230" s="65"/>
      <c r="P230" s="200">
        <f>O230*H230</f>
        <v>0</v>
      </c>
      <c r="Q230" s="200">
        <v>1</v>
      </c>
      <c r="R230" s="200">
        <f>Q230*H230</f>
        <v>0.06</v>
      </c>
      <c r="S230" s="200">
        <v>0</v>
      </c>
      <c r="T230" s="201">
        <f>S230*H230</f>
        <v>0</v>
      </c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35"/>
      <c r="AR230" s="202" t="s">
        <v>230</v>
      </c>
      <c r="AT230" s="202" t="s">
        <v>214</v>
      </c>
      <c r="AU230" s="202" t="s">
        <v>84</v>
      </c>
      <c r="AY230" s="17" t="s">
        <v>142</v>
      </c>
      <c r="BE230" s="203">
        <f>IF(N230="základní",J230,0)</f>
        <v>0</v>
      </c>
      <c r="BF230" s="203">
        <f>IF(N230="snížená",J230,0)</f>
        <v>0</v>
      </c>
      <c r="BG230" s="203">
        <f>IF(N230="zákl. přenesená",J230,0)</f>
        <v>0</v>
      </c>
      <c r="BH230" s="203">
        <f>IF(N230="sníž. přenesená",J230,0)</f>
        <v>0</v>
      </c>
      <c r="BI230" s="203">
        <f>IF(N230="nulová",J230,0)</f>
        <v>0</v>
      </c>
      <c r="BJ230" s="17" t="s">
        <v>84</v>
      </c>
      <c r="BK230" s="203">
        <f>ROUND(I230*H230,2)</f>
        <v>0</v>
      </c>
      <c r="BL230" s="17" t="s">
        <v>230</v>
      </c>
      <c r="BM230" s="202" t="s">
        <v>3136</v>
      </c>
    </row>
    <row r="231" spans="1:65" s="2" customFormat="1" ht="19.5">
      <c r="A231" s="35"/>
      <c r="B231" s="36"/>
      <c r="C231" s="37"/>
      <c r="D231" s="204" t="s">
        <v>420</v>
      </c>
      <c r="E231" s="37"/>
      <c r="F231" s="205" t="s">
        <v>3137</v>
      </c>
      <c r="G231" s="37"/>
      <c r="H231" s="37"/>
      <c r="I231" s="116"/>
      <c r="J231" s="37"/>
      <c r="K231" s="37"/>
      <c r="L231" s="40"/>
      <c r="M231" s="206"/>
      <c r="N231" s="207"/>
      <c r="O231" s="65"/>
      <c r="P231" s="65"/>
      <c r="Q231" s="65"/>
      <c r="R231" s="65"/>
      <c r="S231" s="65"/>
      <c r="T231" s="66"/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T231" s="17" t="s">
        <v>420</v>
      </c>
      <c r="AU231" s="17" t="s">
        <v>84</v>
      </c>
    </row>
    <row r="232" spans="1:65" s="2" customFormat="1" ht="16.5" customHeight="1">
      <c r="A232" s="35"/>
      <c r="B232" s="36"/>
      <c r="C232" s="208" t="s">
        <v>443</v>
      </c>
      <c r="D232" s="208" t="s">
        <v>214</v>
      </c>
      <c r="E232" s="209" t="s">
        <v>3138</v>
      </c>
      <c r="F232" s="210" t="s">
        <v>3139</v>
      </c>
      <c r="G232" s="211" t="s">
        <v>146</v>
      </c>
      <c r="H232" s="212">
        <v>28</v>
      </c>
      <c r="I232" s="213"/>
      <c r="J232" s="214">
        <f>ROUND(I232*H232,2)</f>
        <v>0</v>
      </c>
      <c r="K232" s="210" t="s">
        <v>2876</v>
      </c>
      <c r="L232" s="215"/>
      <c r="M232" s="216" t="s">
        <v>32</v>
      </c>
      <c r="N232" s="217" t="s">
        <v>48</v>
      </c>
      <c r="O232" s="65"/>
      <c r="P232" s="200">
        <f>O232*H232</f>
        <v>0</v>
      </c>
      <c r="Q232" s="200">
        <v>4.4000000000000002E-4</v>
      </c>
      <c r="R232" s="200">
        <f>Q232*H232</f>
        <v>1.2320000000000001E-2</v>
      </c>
      <c r="S232" s="200">
        <v>0</v>
      </c>
      <c r="T232" s="201">
        <f>S232*H232</f>
        <v>0</v>
      </c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35"/>
      <c r="AR232" s="202" t="s">
        <v>217</v>
      </c>
      <c r="AT232" s="202" t="s">
        <v>214</v>
      </c>
      <c r="AU232" s="202" t="s">
        <v>84</v>
      </c>
      <c r="AY232" s="17" t="s">
        <v>142</v>
      </c>
      <c r="BE232" s="203">
        <f>IF(N232="základní",J232,0)</f>
        <v>0</v>
      </c>
      <c r="BF232" s="203">
        <f>IF(N232="snížená",J232,0)</f>
        <v>0</v>
      </c>
      <c r="BG232" s="203">
        <f>IF(N232="zákl. přenesená",J232,0)</f>
        <v>0</v>
      </c>
      <c r="BH232" s="203">
        <f>IF(N232="sníž. přenesená",J232,0)</f>
        <v>0</v>
      </c>
      <c r="BI232" s="203">
        <f>IF(N232="nulová",J232,0)</f>
        <v>0</v>
      </c>
      <c r="BJ232" s="17" t="s">
        <v>84</v>
      </c>
      <c r="BK232" s="203">
        <f>ROUND(I232*H232,2)</f>
        <v>0</v>
      </c>
      <c r="BL232" s="17" t="s">
        <v>218</v>
      </c>
      <c r="BM232" s="202" t="s">
        <v>3140</v>
      </c>
    </row>
    <row r="233" spans="1:65" s="2" customFormat="1" ht="16.5" customHeight="1">
      <c r="A233" s="35"/>
      <c r="B233" s="36"/>
      <c r="C233" s="208" t="s">
        <v>447</v>
      </c>
      <c r="D233" s="208" t="s">
        <v>214</v>
      </c>
      <c r="E233" s="209" t="s">
        <v>3141</v>
      </c>
      <c r="F233" s="210" t="s">
        <v>3142</v>
      </c>
      <c r="G233" s="211" t="s">
        <v>275</v>
      </c>
      <c r="H233" s="212">
        <v>60</v>
      </c>
      <c r="I233" s="213"/>
      <c r="J233" s="214">
        <f>ROUND(I233*H233,2)</f>
        <v>0</v>
      </c>
      <c r="K233" s="210" t="s">
        <v>2876</v>
      </c>
      <c r="L233" s="215"/>
      <c r="M233" s="216" t="s">
        <v>32</v>
      </c>
      <c r="N233" s="217" t="s">
        <v>48</v>
      </c>
      <c r="O233" s="65"/>
      <c r="P233" s="200">
        <f>O233*H233</f>
        <v>0</v>
      </c>
      <c r="Q233" s="200">
        <v>5.4999999999999997E-3</v>
      </c>
      <c r="R233" s="200">
        <f>Q233*H233</f>
        <v>0.32999999999999996</v>
      </c>
      <c r="S233" s="200">
        <v>0</v>
      </c>
      <c r="T233" s="201">
        <f>S233*H233</f>
        <v>0</v>
      </c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5"/>
      <c r="AR233" s="202" t="s">
        <v>217</v>
      </c>
      <c r="AT233" s="202" t="s">
        <v>214</v>
      </c>
      <c r="AU233" s="202" t="s">
        <v>84</v>
      </c>
      <c r="AY233" s="17" t="s">
        <v>142</v>
      </c>
      <c r="BE233" s="203">
        <f>IF(N233="základní",J233,0)</f>
        <v>0</v>
      </c>
      <c r="BF233" s="203">
        <f>IF(N233="snížená",J233,0)</f>
        <v>0</v>
      </c>
      <c r="BG233" s="203">
        <f>IF(N233="zákl. přenesená",J233,0)</f>
        <v>0</v>
      </c>
      <c r="BH233" s="203">
        <f>IF(N233="sníž. přenesená",J233,0)</f>
        <v>0</v>
      </c>
      <c r="BI233" s="203">
        <f>IF(N233="nulová",J233,0)</f>
        <v>0</v>
      </c>
      <c r="BJ233" s="17" t="s">
        <v>84</v>
      </c>
      <c r="BK233" s="203">
        <f>ROUND(I233*H233,2)</f>
        <v>0</v>
      </c>
      <c r="BL233" s="17" t="s">
        <v>218</v>
      </c>
      <c r="BM233" s="202" t="s">
        <v>3143</v>
      </c>
    </row>
    <row r="234" spans="1:65" s="2" customFormat="1" ht="16.5" customHeight="1">
      <c r="A234" s="35"/>
      <c r="B234" s="36"/>
      <c r="C234" s="208" t="s">
        <v>452</v>
      </c>
      <c r="D234" s="208" t="s">
        <v>214</v>
      </c>
      <c r="E234" s="209" t="s">
        <v>3144</v>
      </c>
      <c r="F234" s="210" t="s">
        <v>3145</v>
      </c>
      <c r="G234" s="211" t="s">
        <v>450</v>
      </c>
      <c r="H234" s="212">
        <v>1.0999999999999999E-2</v>
      </c>
      <c r="I234" s="213"/>
      <c r="J234" s="214">
        <f>ROUND(I234*H234,2)</f>
        <v>0</v>
      </c>
      <c r="K234" s="210" t="s">
        <v>2876</v>
      </c>
      <c r="L234" s="215"/>
      <c r="M234" s="216" t="s">
        <v>32</v>
      </c>
      <c r="N234" s="217" t="s">
        <v>48</v>
      </c>
      <c r="O234" s="65"/>
      <c r="P234" s="200">
        <f>O234*H234</f>
        <v>0</v>
      </c>
      <c r="Q234" s="200">
        <v>1</v>
      </c>
      <c r="R234" s="200">
        <f>Q234*H234</f>
        <v>1.0999999999999999E-2</v>
      </c>
      <c r="S234" s="200">
        <v>0</v>
      </c>
      <c r="T234" s="201">
        <f>S234*H234</f>
        <v>0</v>
      </c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R234" s="202" t="s">
        <v>230</v>
      </c>
      <c r="AT234" s="202" t="s">
        <v>214</v>
      </c>
      <c r="AU234" s="202" t="s">
        <v>84</v>
      </c>
      <c r="AY234" s="17" t="s">
        <v>142</v>
      </c>
      <c r="BE234" s="203">
        <f>IF(N234="základní",J234,0)</f>
        <v>0</v>
      </c>
      <c r="BF234" s="203">
        <f>IF(N234="snížená",J234,0)</f>
        <v>0</v>
      </c>
      <c r="BG234" s="203">
        <f>IF(N234="zákl. přenesená",J234,0)</f>
        <v>0</v>
      </c>
      <c r="BH234" s="203">
        <f>IF(N234="sníž. přenesená",J234,0)</f>
        <v>0</v>
      </c>
      <c r="BI234" s="203">
        <f>IF(N234="nulová",J234,0)</f>
        <v>0</v>
      </c>
      <c r="BJ234" s="17" t="s">
        <v>84</v>
      </c>
      <c r="BK234" s="203">
        <f>ROUND(I234*H234,2)</f>
        <v>0</v>
      </c>
      <c r="BL234" s="17" t="s">
        <v>230</v>
      </c>
      <c r="BM234" s="202" t="s">
        <v>3146</v>
      </c>
    </row>
    <row r="235" spans="1:65" s="15" customFormat="1" ht="11.25">
      <c r="B235" s="247"/>
      <c r="C235" s="248"/>
      <c r="D235" s="204" t="s">
        <v>2879</v>
      </c>
      <c r="E235" s="249" t="s">
        <v>32</v>
      </c>
      <c r="F235" s="250" t="s">
        <v>3147</v>
      </c>
      <c r="G235" s="248"/>
      <c r="H235" s="249" t="s">
        <v>32</v>
      </c>
      <c r="I235" s="251"/>
      <c r="J235" s="248"/>
      <c r="K235" s="248"/>
      <c r="L235" s="252"/>
      <c r="M235" s="253"/>
      <c r="N235" s="254"/>
      <c r="O235" s="254"/>
      <c r="P235" s="254"/>
      <c r="Q235" s="254"/>
      <c r="R235" s="254"/>
      <c r="S235" s="254"/>
      <c r="T235" s="255"/>
      <c r="AT235" s="256" t="s">
        <v>2879</v>
      </c>
      <c r="AU235" s="256" t="s">
        <v>84</v>
      </c>
      <c r="AV235" s="15" t="s">
        <v>84</v>
      </c>
      <c r="AW235" s="15" t="s">
        <v>39</v>
      </c>
      <c r="AX235" s="15" t="s">
        <v>77</v>
      </c>
      <c r="AY235" s="256" t="s">
        <v>142</v>
      </c>
    </row>
    <row r="236" spans="1:65" s="13" customFormat="1" ht="11.25">
      <c r="B236" s="225"/>
      <c r="C236" s="226"/>
      <c r="D236" s="204" t="s">
        <v>2879</v>
      </c>
      <c r="E236" s="227" t="s">
        <v>32</v>
      </c>
      <c r="F236" s="228" t="s">
        <v>3148</v>
      </c>
      <c r="G236" s="226"/>
      <c r="H236" s="229">
        <v>1.0999999999999999E-2</v>
      </c>
      <c r="I236" s="230"/>
      <c r="J236" s="226"/>
      <c r="K236" s="226"/>
      <c r="L236" s="231"/>
      <c r="M236" s="232"/>
      <c r="N236" s="233"/>
      <c r="O236" s="233"/>
      <c r="P236" s="233"/>
      <c r="Q236" s="233"/>
      <c r="R236" s="233"/>
      <c r="S236" s="233"/>
      <c r="T236" s="234"/>
      <c r="AT236" s="235" t="s">
        <v>2879</v>
      </c>
      <c r="AU236" s="235" t="s">
        <v>84</v>
      </c>
      <c r="AV236" s="13" t="s">
        <v>86</v>
      </c>
      <c r="AW236" s="13" t="s">
        <v>39</v>
      </c>
      <c r="AX236" s="13" t="s">
        <v>77</v>
      </c>
      <c r="AY236" s="235" t="s">
        <v>142</v>
      </c>
    </row>
    <row r="237" spans="1:65" s="14" customFormat="1" ht="11.25">
      <c r="B237" s="236"/>
      <c r="C237" s="237"/>
      <c r="D237" s="204" t="s">
        <v>2879</v>
      </c>
      <c r="E237" s="238" t="s">
        <v>32</v>
      </c>
      <c r="F237" s="239" t="s">
        <v>2881</v>
      </c>
      <c r="G237" s="237"/>
      <c r="H237" s="240">
        <v>1.0999999999999999E-2</v>
      </c>
      <c r="I237" s="241"/>
      <c r="J237" s="237"/>
      <c r="K237" s="237"/>
      <c r="L237" s="242"/>
      <c r="M237" s="243"/>
      <c r="N237" s="244"/>
      <c r="O237" s="244"/>
      <c r="P237" s="244"/>
      <c r="Q237" s="244"/>
      <c r="R237" s="244"/>
      <c r="S237" s="244"/>
      <c r="T237" s="245"/>
      <c r="AT237" s="246" t="s">
        <v>2879</v>
      </c>
      <c r="AU237" s="246" t="s">
        <v>84</v>
      </c>
      <c r="AV237" s="14" t="s">
        <v>158</v>
      </c>
      <c r="AW237" s="14" t="s">
        <v>39</v>
      </c>
      <c r="AX237" s="14" t="s">
        <v>84</v>
      </c>
      <c r="AY237" s="246" t="s">
        <v>142</v>
      </c>
    </row>
    <row r="238" spans="1:65" s="2" customFormat="1" ht="16.5" customHeight="1">
      <c r="A238" s="35"/>
      <c r="B238" s="36"/>
      <c r="C238" s="208" t="s">
        <v>456</v>
      </c>
      <c r="D238" s="208" t="s">
        <v>214</v>
      </c>
      <c r="E238" s="209" t="s">
        <v>3149</v>
      </c>
      <c r="F238" s="210" t="s">
        <v>3150</v>
      </c>
      <c r="G238" s="211" t="s">
        <v>450</v>
      </c>
      <c r="H238" s="212">
        <v>0.128</v>
      </c>
      <c r="I238" s="213"/>
      <c r="J238" s="214">
        <f>ROUND(I238*H238,2)</f>
        <v>0</v>
      </c>
      <c r="K238" s="210" t="s">
        <v>2876</v>
      </c>
      <c r="L238" s="215"/>
      <c r="M238" s="216" t="s">
        <v>32</v>
      </c>
      <c r="N238" s="217" t="s">
        <v>48</v>
      </c>
      <c r="O238" s="65"/>
      <c r="P238" s="200">
        <f>O238*H238</f>
        <v>0</v>
      </c>
      <c r="Q238" s="200">
        <v>1</v>
      </c>
      <c r="R238" s="200">
        <f>Q238*H238</f>
        <v>0.128</v>
      </c>
      <c r="S238" s="200">
        <v>0</v>
      </c>
      <c r="T238" s="201">
        <f>S238*H238</f>
        <v>0</v>
      </c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R238" s="202" t="s">
        <v>230</v>
      </c>
      <c r="AT238" s="202" t="s">
        <v>214</v>
      </c>
      <c r="AU238" s="202" t="s">
        <v>84</v>
      </c>
      <c r="AY238" s="17" t="s">
        <v>142</v>
      </c>
      <c r="BE238" s="203">
        <f>IF(N238="základní",J238,0)</f>
        <v>0</v>
      </c>
      <c r="BF238" s="203">
        <f>IF(N238="snížená",J238,0)</f>
        <v>0</v>
      </c>
      <c r="BG238" s="203">
        <f>IF(N238="zákl. přenesená",J238,0)</f>
        <v>0</v>
      </c>
      <c r="BH238" s="203">
        <f>IF(N238="sníž. přenesená",J238,0)</f>
        <v>0</v>
      </c>
      <c r="BI238" s="203">
        <f>IF(N238="nulová",J238,0)</f>
        <v>0</v>
      </c>
      <c r="BJ238" s="17" t="s">
        <v>84</v>
      </c>
      <c r="BK238" s="203">
        <f>ROUND(I238*H238,2)</f>
        <v>0</v>
      </c>
      <c r="BL238" s="17" t="s">
        <v>230</v>
      </c>
      <c r="BM238" s="202" t="s">
        <v>3151</v>
      </c>
    </row>
    <row r="239" spans="1:65" s="15" customFormat="1" ht="11.25">
      <c r="B239" s="247"/>
      <c r="C239" s="248"/>
      <c r="D239" s="204" t="s">
        <v>2879</v>
      </c>
      <c r="E239" s="249" t="s">
        <v>32</v>
      </c>
      <c r="F239" s="250" t="s">
        <v>3152</v>
      </c>
      <c r="G239" s="248"/>
      <c r="H239" s="249" t="s">
        <v>32</v>
      </c>
      <c r="I239" s="251"/>
      <c r="J239" s="248"/>
      <c r="K239" s="248"/>
      <c r="L239" s="252"/>
      <c r="M239" s="253"/>
      <c r="N239" s="254"/>
      <c r="O239" s="254"/>
      <c r="P239" s="254"/>
      <c r="Q239" s="254"/>
      <c r="R239" s="254"/>
      <c r="S239" s="254"/>
      <c r="T239" s="255"/>
      <c r="AT239" s="256" t="s">
        <v>2879</v>
      </c>
      <c r="AU239" s="256" t="s">
        <v>84</v>
      </c>
      <c r="AV239" s="15" t="s">
        <v>84</v>
      </c>
      <c r="AW239" s="15" t="s">
        <v>39</v>
      </c>
      <c r="AX239" s="15" t="s">
        <v>77</v>
      </c>
      <c r="AY239" s="256" t="s">
        <v>142</v>
      </c>
    </row>
    <row r="240" spans="1:65" s="13" customFormat="1" ht="11.25">
      <c r="B240" s="225"/>
      <c r="C240" s="226"/>
      <c r="D240" s="204" t="s">
        <v>2879</v>
      </c>
      <c r="E240" s="227" t="s">
        <v>32</v>
      </c>
      <c r="F240" s="228" t="s">
        <v>3153</v>
      </c>
      <c r="G240" s="226"/>
      <c r="H240" s="229">
        <v>0.128</v>
      </c>
      <c r="I240" s="230"/>
      <c r="J240" s="226"/>
      <c r="K240" s="226"/>
      <c r="L240" s="231"/>
      <c r="M240" s="232"/>
      <c r="N240" s="233"/>
      <c r="O240" s="233"/>
      <c r="P240" s="233"/>
      <c r="Q240" s="233"/>
      <c r="R240" s="233"/>
      <c r="S240" s="233"/>
      <c r="T240" s="234"/>
      <c r="AT240" s="235" t="s">
        <v>2879</v>
      </c>
      <c r="AU240" s="235" t="s">
        <v>84</v>
      </c>
      <c r="AV240" s="13" t="s">
        <v>86</v>
      </c>
      <c r="AW240" s="13" t="s">
        <v>39</v>
      </c>
      <c r="AX240" s="13" t="s">
        <v>77</v>
      </c>
      <c r="AY240" s="235" t="s">
        <v>142</v>
      </c>
    </row>
    <row r="241" spans="1:51" s="14" customFormat="1" ht="11.25">
      <c r="B241" s="236"/>
      <c r="C241" s="237"/>
      <c r="D241" s="204" t="s">
        <v>2879</v>
      </c>
      <c r="E241" s="238" t="s">
        <v>32</v>
      </c>
      <c r="F241" s="239" t="s">
        <v>2881</v>
      </c>
      <c r="G241" s="237"/>
      <c r="H241" s="240">
        <v>0.128</v>
      </c>
      <c r="I241" s="241"/>
      <c r="J241" s="237"/>
      <c r="K241" s="237"/>
      <c r="L241" s="242"/>
      <c r="M241" s="257"/>
      <c r="N241" s="258"/>
      <c r="O241" s="258"/>
      <c r="P241" s="258"/>
      <c r="Q241" s="258"/>
      <c r="R241" s="258"/>
      <c r="S241" s="258"/>
      <c r="T241" s="259"/>
      <c r="AT241" s="246" t="s">
        <v>2879</v>
      </c>
      <c r="AU241" s="246" t="s">
        <v>84</v>
      </c>
      <c r="AV241" s="14" t="s">
        <v>158</v>
      </c>
      <c r="AW241" s="14" t="s">
        <v>39</v>
      </c>
      <c r="AX241" s="14" t="s">
        <v>84</v>
      </c>
      <c r="AY241" s="246" t="s">
        <v>142</v>
      </c>
    </row>
    <row r="242" spans="1:51" s="2" customFormat="1" ht="6.95" customHeight="1">
      <c r="A242" s="35"/>
      <c r="B242" s="48"/>
      <c r="C242" s="49"/>
      <c r="D242" s="49"/>
      <c r="E242" s="49"/>
      <c r="F242" s="49"/>
      <c r="G242" s="49"/>
      <c r="H242" s="49"/>
      <c r="I242" s="143"/>
      <c r="J242" s="49"/>
      <c r="K242" s="49"/>
      <c r="L242" s="40"/>
      <c r="M242" s="35"/>
      <c r="O242" s="35"/>
      <c r="P242" s="35"/>
      <c r="Q242" s="35"/>
      <c r="R242" s="35"/>
      <c r="S242" s="35"/>
      <c r="T242" s="35"/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</row>
  </sheetData>
  <sheetProtection algorithmName="SHA-512" hashValue="ySjkkIqGvRq+8zPp6Zlh9WjF73Adnnh2owbUmtbSbxvPXoz/+d5QJkTbUJwbMy9n5Wjnhm+h4mIPQaOEyxY84g==" saltValue="0+1pRsigS6o0vtbg6ZZPQxZksXkMG8wiw2vLQPBzVNpSnd2W864p3Z3MC+bb2+YbPXfdjBQ5k4aQ9fGz5sSmWQ==" spinCount="100000" sheet="1" objects="1" scenarios="1" formatColumns="0" formatRows="0" autoFilter="0"/>
  <autoFilter ref="C95:K241"/>
  <mergeCells count="12">
    <mergeCell ref="E88:H88"/>
    <mergeCell ref="L2:V2"/>
    <mergeCell ref="E50:H50"/>
    <mergeCell ref="E52:H52"/>
    <mergeCell ref="E54:H54"/>
    <mergeCell ref="E84:H84"/>
    <mergeCell ref="E86:H86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256"/>
  <sheetViews>
    <sheetView showGridLines="0" workbookViewId="0"/>
  </sheetViews>
  <sheetFormatPr defaultRowHeight="14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100.83203125" style="1" customWidth="1"/>
    <col min="7" max="7" width="7" style="1" customWidth="1"/>
    <col min="8" max="8" width="11.5" style="1" customWidth="1"/>
    <col min="9" max="9" width="20.1640625" style="109" customWidth="1"/>
    <col min="10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09"/>
      <c r="L2" s="271"/>
      <c r="M2" s="271"/>
      <c r="N2" s="271"/>
      <c r="O2" s="271"/>
      <c r="P2" s="271"/>
      <c r="Q2" s="271"/>
      <c r="R2" s="271"/>
      <c r="S2" s="271"/>
      <c r="T2" s="271"/>
      <c r="U2" s="271"/>
      <c r="V2" s="271"/>
      <c r="AT2" s="17" t="s">
        <v>97</v>
      </c>
    </row>
    <row r="3" spans="1:46" s="1" customFormat="1" ht="6.95" customHeight="1">
      <c r="B3" s="110"/>
      <c r="C3" s="111"/>
      <c r="D3" s="111"/>
      <c r="E3" s="111"/>
      <c r="F3" s="111"/>
      <c r="G3" s="111"/>
      <c r="H3" s="111"/>
      <c r="I3" s="112"/>
      <c r="J3" s="111"/>
      <c r="K3" s="111"/>
      <c r="L3" s="20"/>
      <c r="AT3" s="17" t="s">
        <v>86</v>
      </c>
    </row>
    <row r="4" spans="1:46" s="1" customFormat="1" ht="24.95" customHeight="1">
      <c r="B4" s="20"/>
      <c r="D4" s="113" t="s">
        <v>98</v>
      </c>
      <c r="I4" s="109"/>
      <c r="L4" s="20"/>
      <c r="M4" s="114" t="s">
        <v>10</v>
      </c>
      <c r="AT4" s="17" t="s">
        <v>4</v>
      </c>
    </row>
    <row r="5" spans="1:46" s="1" customFormat="1" ht="6.95" customHeight="1">
      <c r="B5" s="20"/>
      <c r="I5" s="109"/>
      <c r="L5" s="20"/>
    </row>
    <row r="6" spans="1:46" s="1" customFormat="1" ht="12" customHeight="1">
      <c r="B6" s="20"/>
      <c r="D6" s="115" t="s">
        <v>16</v>
      </c>
      <c r="I6" s="109"/>
      <c r="L6" s="20"/>
    </row>
    <row r="7" spans="1:46" s="1" customFormat="1" ht="16.5" customHeight="1">
      <c r="B7" s="20"/>
      <c r="E7" s="304" t="str">
        <f>'Rekapitulace zakázky'!K6</f>
        <v>Údržba, opravy a odstraňování závad u SSZT HK 2020 - 2021</v>
      </c>
      <c r="F7" s="305"/>
      <c r="G7" s="305"/>
      <c r="H7" s="305"/>
      <c r="I7" s="109"/>
      <c r="L7" s="20"/>
    </row>
    <row r="8" spans="1:46" s="1" customFormat="1" ht="12" customHeight="1">
      <c r="B8" s="20"/>
      <c r="D8" s="115" t="s">
        <v>99</v>
      </c>
      <c r="I8" s="109"/>
      <c r="L8" s="20"/>
    </row>
    <row r="9" spans="1:46" s="2" customFormat="1" ht="16.5" customHeight="1">
      <c r="A9" s="35"/>
      <c r="B9" s="40"/>
      <c r="C9" s="35"/>
      <c r="D9" s="35"/>
      <c r="E9" s="304" t="s">
        <v>100</v>
      </c>
      <c r="F9" s="306"/>
      <c r="G9" s="306"/>
      <c r="H9" s="306"/>
      <c r="I9" s="116"/>
      <c r="J9" s="35"/>
      <c r="K9" s="35"/>
      <c r="L9" s="117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2" customHeight="1">
      <c r="A10" s="35"/>
      <c r="B10" s="40"/>
      <c r="C10" s="35"/>
      <c r="D10" s="115" t="s">
        <v>101</v>
      </c>
      <c r="E10" s="35"/>
      <c r="F10" s="35"/>
      <c r="G10" s="35"/>
      <c r="H10" s="35"/>
      <c r="I10" s="116"/>
      <c r="J10" s="35"/>
      <c r="K10" s="35"/>
      <c r="L10" s="117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6.5" customHeight="1">
      <c r="A11" s="35"/>
      <c r="B11" s="40"/>
      <c r="C11" s="35"/>
      <c r="D11" s="35"/>
      <c r="E11" s="307" t="s">
        <v>3154</v>
      </c>
      <c r="F11" s="306"/>
      <c r="G11" s="306"/>
      <c r="H11" s="306"/>
      <c r="I11" s="116"/>
      <c r="J11" s="35"/>
      <c r="K11" s="35"/>
      <c r="L11" s="117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1.25">
      <c r="A12" s="35"/>
      <c r="B12" s="40"/>
      <c r="C12" s="35"/>
      <c r="D12" s="35"/>
      <c r="E12" s="35"/>
      <c r="F12" s="35"/>
      <c r="G12" s="35"/>
      <c r="H12" s="35"/>
      <c r="I12" s="116"/>
      <c r="J12" s="35"/>
      <c r="K12" s="35"/>
      <c r="L12" s="117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2" customHeight="1">
      <c r="A13" s="35"/>
      <c r="B13" s="40"/>
      <c r="C13" s="35"/>
      <c r="D13" s="115" t="s">
        <v>18</v>
      </c>
      <c r="E13" s="35"/>
      <c r="F13" s="104" t="s">
        <v>32</v>
      </c>
      <c r="G13" s="35"/>
      <c r="H13" s="35"/>
      <c r="I13" s="118" t="s">
        <v>20</v>
      </c>
      <c r="J13" s="104" t="s">
        <v>32</v>
      </c>
      <c r="K13" s="35"/>
      <c r="L13" s="117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customHeight="1">
      <c r="A14" s="35"/>
      <c r="B14" s="40"/>
      <c r="C14" s="35"/>
      <c r="D14" s="115" t="s">
        <v>22</v>
      </c>
      <c r="E14" s="35"/>
      <c r="F14" s="104" t="s">
        <v>23</v>
      </c>
      <c r="G14" s="35"/>
      <c r="H14" s="35"/>
      <c r="I14" s="118" t="s">
        <v>24</v>
      </c>
      <c r="J14" s="119" t="str">
        <f>'Rekapitulace zakázky'!AN8</f>
        <v>11. 12. 2019</v>
      </c>
      <c r="K14" s="35"/>
      <c r="L14" s="117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0.9" customHeight="1">
      <c r="A15" s="35"/>
      <c r="B15" s="40"/>
      <c r="C15" s="35"/>
      <c r="D15" s="35"/>
      <c r="E15" s="35"/>
      <c r="F15" s="35"/>
      <c r="G15" s="35"/>
      <c r="H15" s="35"/>
      <c r="I15" s="116"/>
      <c r="J15" s="35"/>
      <c r="K15" s="35"/>
      <c r="L15" s="117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12" customHeight="1">
      <c r="A16" s="35"/>
      <c r="B16" s="40"/>
      <c r="C16" s="35"/>
      <c r="D16" s="115" t="s">
        <v>30</v>
      </c>
      <c r="E16" s="35"/>
      <c r="F16" s="35"/>
      <c r="G16" s="35"/>
      <c r="H16" s="35"/>
      <c r="I16" s="118" t="s">
        <v>31</v>
      </c>
      <c r="J16" s="104" t="str">
        <f>IF('Rekapitulace zakázky'!AN10="","",'Rekapitulace zakázky'!AN10)</f>
        <v/>
      </c>
      <c r="K16" s="35"/>
      <c r="L16" s="117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8" customHeight="1">
      <c r="A17" s="35"/>
      <c r="B17" s="40"/>
      <c r="C17" s="35"/>
      <c r="D17" s="35"/>
      <c r="E17" s="104" t="str">
        <f>IF('Rekapitulace zakázky'!E11="","",'Rekapitulace zakázky'!E11)</f>
        <v xml:space="preserve"> </v>
      </c>
      <c r="F17" s="35"/>
      <c r="G17" s="35"/>
      <c r="H17" s="35"/>
      <c r="I17" s="118" t="s">
        <v>35</v>
      </c>
      <c r="J17" s="104" t="str">
        <f>IF('Rekapitulace zakázky'!AN11="","",'Rekapitulace zakázky'!AN11)</f>
        <v/>
      </c>
      <c r="K17" s="35"/>
      <c r="L17" s="117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6.95" customHeight="1">
      <c r="A18" s="35"/>
      <c r="B18" s="40"/>
      <c r="C18" s="35"/>
      <c r="D18" s="35"/>
      <c r="E18" s="35"/>
      <c r="F18" s="35"/>
      <c r="G18" s="35"/>
      <c r="H18" s="35"/>
      <c r="I18" s="116"/>
      <c r="J18" s="35"/>
      <c r="K18" s="35"/>
      <c r="L18" s="117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12" customHeight="1">
      <c r="A19" s="35"/>
      <c r="B19" s="40"/>
      <c r="C19" s="35"/>
      <c r="D19" s="115" t="s">
        <v>36</v>
      </c>
      <c r="E19" s="35"/>
      <c r="F19" s="35"/>
      <c r="G19" s="35"/>
      <c r="H19" s="35"/>
      <c r="I19" s="118" t="s">
        <v>31</v>
      </c>
      <c r="J19" s="30" t="str">
        <f>'Rekapitulace zakázky'!AN13</f>
        <v>Vyplň údaj</v>
      </c>
      <c r="K19" s="35"/>
      <c r="L19" s="117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8" customHeight="1">
      <c r="A20" s="35"/>
      <c r="B20" s="40"/>
      <c r="C20" s="35"/>
      <c r="D20" s="35"/>
      <c r="E20" s="308" t="str">
        <f>'Rekapitulace zakázky'!E14</f>
        <v>Vyplň údaj</v>
      </c>
      <c r="F20" s="309"/>
      <c r="G20" s="309"/>
      <c r="H20" s="309"/>
      <c r="I20" s="118" t="s">
        <v>35</v>
      </c>
      <c r="J20" s="30" t="str">
        <f>'Rekapitulace zakázky'!AN14</f>
        <v>Vyplň údaj</v>
      </c>
      <c r="K20" s="35"/>
      <c r="L20" s="117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6.95" customHeight="1">
      <c r="A21" s="35"/>
      <c r="B21" s="40"/>
      <c r="C21" s="35"/>
      <c r="D21" s="35"/>
      <c r="E21" s="35"/>
      <c r="F21" s="35"/>
      <c r="G21" s="35"/>
      <c r="H21" s="35"/>
      <c r="I21" s="116"/>
      <c r="J21" s="35"/>
      <c r="K21" s="35"/>
      <c r="L21" s="117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12" customHeight="1">
      <c r="A22" s="35"/>
      <c r="B22" s="40"/>
      <c r="C22" s="35"/>
      <c r="D22" s="115" t="s">
        <v>38</v>
      </c>
      <c r="E22" s="35"/>
      <c r="F22" s="35"/>
      <c r="G22" s="35"/>
      <c r="H22" s="35"/>
      <c r="I22" s="118" t="s">
        <v>31</v>
      </c>
      <c r="J22" s="104" t="str">
        <f>IF('Rekapitulace zakázky'!AN16="","",'Rekapitulace zakázky'!AN16)</f>
        <v/>
      </c>
      <c r="K22" s="35"/>
      <c r="L22" s="117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8" customHeight="1">
      <c r="A23" s="35"/>
      <c r="B23" s="40"/>
      <c r="C23" s="35"/>
      <c r="D23" s="35"/>
      <c r="E23" s="104" t="str">
        <f>IF('Rekapitulace zakázky'!E17="","",'Rekapitulace zakázky'!E17)</f>
        <v xml:space="preserve"> </v>
      </c>
      <c r="F23" s="35"/>
      <c r="G23" s="35"/>
      <c r="H23" s="35"/>
      <c r="I23" s="118" t="s">
        <v>35</v>
      </c>
      <c r="J23" s="104" t="str">
        <f>IF('Rekapitulace zakázky'!AN17="","",'Rekapitulace zakázky'!AN17)</f>
        <v/>
      </c>
      <c r="K23" s="35"/>
      <c r="L23" s="117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6.95" customHeight="1">
      <c r="A24" s="35"/>
      <c r="B24" s="40"/>
      <c r="C24" s="35"/>
      <c r="D24" s="35"/>
      <c r="E24" s="35"/>
      <c r="F24" s="35"/>
      <c r="G24" s="35"/>
      <c r="H24" s="35"/>
      <c r="I24" s="116"/>
      <c r="J24" s="35"/>
      <c r="K24" s="35"/>
      <c r="L24" s="117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12" customHeight="1">
      <c r="A25" s="35"/>
      <c r="B25" s="40"/>
      <c r="C25" s="35"/>
      <c r="D25" s="115" t="s">
        <v>40</v>
      </c>
      <c r="E25" s="35"/>
      <c r="F25" s="35"/>
      <c r="G25" s="35"/>
      <c r="H25" s="35"/>
      <c r="I25" s="118" t="s">
        <v>31</v>
      </c>
      <c r="J25" s="104" t="s">
        <v>32</v>
      </c>
      <c r="K25" s="35"/>
      <c r="L25" s="117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8" customHeight="1">
      <c r="A26" s="35"/>
      <c r="B26" s="40"/>
      <c r="C26" s="35"/>
      <c r="D26" s="35"/>
      <c r="E26" s="104" t="s">
        <v>103</v>
      </c>
      <c r="F26" s="35"/>
      <c r="G26" s="35"/>
      <c r="H26" s="35"/>
      <c r="I26" s="118" t="s">
        <v>35</v>
      </c>
      <c r="J26" s="104" t="s">
        <v>32</v>
      </c>
      <c r="K26" s="35"/>
      <c r="L26" s="117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2" customFormat="1" ht="6.95" customHeight="1">
      <c r="A27" s="35"/>
      <c r="B27" s="40"/>
      <c r="C27" s="35"/>
      <c r="D27" s="35"/>
      <c r="E27" s="35"/>
      <c r="F27" s="35"/>
      <c r="G27" s="35"/>
      <c r="H27" s="35"/>
      <c r="I27" s="116"/>
      <c r="J27" s="35"/>
      <c r="K27" s="35"/>
      <c r="L27" s="117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pans="1:31" s="2" customFormat="1" ht="12" customHeight="1">
      <c r="A28" s="35"/>
      <c r="B28" s="40"/>
      <c r="C28" s="35"/>
      <c r="D28" s="115" t="s">
        <v>41</v>
      </c>
      <c r="E28" s="35"/>
      <c r="F28" s="35"/>
      <c r="G28" s="35"/>
      <c r="H28" s="35"/>
      <c r="I28" s="116"/>
      <c r="J28" s="35"/>
      <c r="K28" s="35"/>
      <c r="L28" s="117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8" customFormat="1" ht="76.5" customHeight="1">
      <c r="A29" s="120"/>
      <c r="B29" s="121"/>
      <c r="C29" s="120"/>
      <c r="D29" s="120"/>
      <c r="E29" s="310" t="s">
        <v>42</v>
      </c>
      <c r="F29" s="310"/>
      <c r="G29" s="310"/>
      <c r="H29" s="310"/>
      <c r="I29" s="122"/>
      <c r="J29" s="120"/>
      <c r="K29" s="120"/>
      <c r="L29" s="123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</row>
    <row r="30" spans="1:31" s="2" customFormat="1" ht="6.95" customHeight="1">
      <c r="A30" s="35"/>
      <c r="B30" s="40"/>
      <c r="C30" s="35"/>
      <c r="D30" s="35"/>
      <c r="E30" s="35"/>
      <c r="F30" s="35"/>
      <c r="G30" s="35"/>
      <c r="H30" s="35"/>
      <c r="I30" s="116"/>
      <c r="J30" s="35"/>
      <c r="K30" s="35"/>
      <c r="L30" s="117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5" customHeight="1">
      <c r="A31" s="35"/>
      <c r="B31" s="40"/>
      <c r="C31" s="35"/>
      <c r="D31" s="124"/>
      <c r="E31" s="124"/>
      <c r="F31" s="124"/>
      <c r="G31" s="124"/>
      <c r="H31" s="124"/>
      <c r="I31" s="125"/>
      <c r="J31" s="124"/>
      <c r="K31" s="124"/>
      <c r="L31" s="117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25.35" customHeight="1">
      <c r="A32" s="35"/>
      <c r="B32" s="40"/>
      <c r="C32" s="35"/>
      <c r="D32" s="126" t="s">
        <v>43</v>
      </c>
      <c r="E32" s="35"/>
      <c r="F32" s="35"/>
      <c r="G32" s="35"/>
      <c r="H32" s="35"/>
      <c r="I32" s="116"/>
      <c r="J32" s="127">
        <f>ROUND(J88, 2)</f>
        <v>0</v>
      </c>
      <c r="K32" s="35"/>
      <c r="L32" s="117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6.95" customHeight="1">
      <c r="A33" s="35"/>
      <c r="B33" s="40"/>
      <c r="C33" s="35"/>
      <c r="D33" s="124"/>
      <c r="E33" s="124"/>
      <c r="F33" s="124"/>
      <c r="G33" s="124"/>
      <c r="H33" s="124"/>
      <c r="I33" s="125"/>
      <c r="J33" s="124"/>
      <c r="K33" s="124"/>
      <c r="L33" s="117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5" customHeight="1">
      <c r="A34" s="35"/>
      <c r="B34" s="40"/>
      <c r="C34" s="35"/>
      <c r="D34" s="35"/>
      <c r="E34" s="35"/>
      <c r="F34" s="128" t="s">
        <v>45</v>
      </c>
      <c r="G34" s="35"/>
      <c r="H34" s="35"/>
      <c r="I34" s="129" t="s">
        <v>44</v>
      </c>
      <c r="J34" s="128" t="s">
        <v>46</v>
      </c>
      <c r="K34" s="35"/>
      <c r="L34" s="117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5" customHeight="1">
      <c r="A35" s="35"/>
      <c r="B35" s="40"/>
      <c r="C35" s="35"/>
      <c r="D35" s="130" t="s">
        <v>47</v>
      </c>
      <c r="E35" s="115" t="s">
        <v>48</v>
      </c>
      <c r="F35" s="131">
        <f>ROUND((SUM(BE88:BE255)),  2)</f>
        <v>0</v>
      </c>
      <c r="G35" s="35"/>
      <c r="H35" s="35"/>
      <c r="I35" s="132">
        <v>0.21</v>
      </c>
      <c r="J35" s="131">
        <f>ROUND(((SUM(BE88:BE255))*I35),  2)</f>
        <v>0</v>
      </c>
      <c r="K35" s="35"/>
      <c r="L35" s="117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5" customHeight="1">
      <c r="A36" s="35"/>
      <c r="B36" s="40"/>
      <c r="C36" s="35"/>
      <c r="D36" s="35"/>
      <c r="E36" s="115" t="s">
        <v>49</v>
      </c>
      <c r="F36" s="131">
        <f>ROUND((SUM(BF88:BF255)),  2)</f>
        <v>0</v>
      </c>
      <c r="G36" s="35"/>
      <c r="H36" s="35"/>
      <c r="I36" s="132">
        <v>0.15</v>
      </c>
      <c r="J36" s="131">
        <f>ROUND(((SUM(BF88:BF255))*I36),  2)</f>
        <v>0</v>
      </c>
      <c r="K36" s="35"/>
      <c r="L36" s="117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5" hidden="1" customHeight="1">
      <c r="A37" s="35"/>
      <c r="B37" s="40"/>
      <c r="C37" s="35"/>
      <c r="D37" s="35"/>
      <c r="E37" s="115" t="s">
        <v>50</v>
      </c>
      <c r="F37" s="131">
        <f>ROUND((SUM(BG88:BG255)),  2)</f>
        <v>0</v>
      </c>
      <c r="G37" s="35"/>
      <c r="H37" s="35"/>
      <c r="I37" s="132">
        <v>0.21</v>
      </c>
      <c r="J37" s="131">
        <f>0</f>
        <v>0</v>
      </c>
      <c r="K37" s="35"/>
      <c r="L37" s="117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14.45" hidden="1" customHeight="1">
      <c r="A38" s="35"/>
      <c r="B38" s="40"/>
      <c r="C38" s="35"/>
      <c r="D38" s="35"/>
      <c r="E38" s="115" t="s">
        <v>51</v>
      </c>
      <c r="F38" s="131">
        <f>ROUND((SUM(BH88:BH255)),  2)</f>
        <v>0</v>
      </c>
      <c r="G38" s="35"/>
      <c r="H38" s="35"/>
      <c r="I38" s="132">
        <v>0.15</v>
      </c>
      <c r="J38" s="131">
        <f>0</f>
        <v>0</v>
      </c>
      <c r="K38" s="35"/>
      <c r="L38" s="117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14.45" hidden="1" customHeight="1">
      <c r="A39" s="35"/>
      <c r="B39" s="40"/>
      <c r="C39" s="35"/>
      <c r="D39" s="35"/>
      <c r="E39" s="115" t="s">
        <v>52</v>
      </c>
      <c r="F39" s="131">
        <f>ROUND((SUM(BI88:BI255)),  2)</f>
        <v>0</v>
      </c>
      <c r="G39" s="35"/>
      <c r="H39" s="35"/>
      <c r="I39" s="132">
        <v>0</v>
      </c>
      <c r="J39" s="131">
        <f>0</f>
        <v>0</v>
      </c>
      <c r="K39" s="35"/>
      <c r="L39" s="117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6.95" customHeight="1">
      <c r="A40" s="35"/>
      <c r="B40" s="40"/>
      <c r="C40" s="35"/>
      <c r="D40" s="35"/>
      <c r="E40" s="35"/>
      <c r="F40" s="35"/>
      <c r="G40" s="35"/>
      <c r="H40" s="35"/>
      <c r="I40" s="116"/>
      <c r="J40" s="35"/>
      <c r="K40" s="35"/>
      <c r="L40" s="117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pans="1:31" s="2" customFormat="1" ht="25.35" customHeight="1">
      <c r="A41" s="35"/>
      <c r="B41" s="40"/>
      <c r="C41" s="133"/>
      <c r="D41" s="134" t="s">
        <v>53</v>
      </c>
      <c r="E41" s="135"/>
      <c r="F41" s="135"/>
      <c r="G41" s="136" t="s">
        <v>54</v>
      </c>
      <c r="H41" s="137" t="s">
        <v>55</v>
      </c>
      <c r="I41" s="138"/>
      <c r="J41" s="139">
        <f>SUM(J32:J39)</f>
        <v>0</v>
      </c>
      <c r="K41" s="140"/>
      <c r="L41" s="117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pans="1:31" s="2" customFormat="1" ht="14.45" customHeight="1">
      <c r="A42" s="35"/>
      <c r="B42" s="141"/>
      <c r="C42" s="142"/>
      <c r="D42" s="142"/>
      <c r="E42" s="142"/>
      <c r="F42" s="142"/>
      <c r="G42" s="142"/>
      <c r="H42" s="142"/>
      <c r="I42" s="143"/>
      <c r="J42" s="142"/>
      <c r="K42" s="142"/>
      <c r="L42" s="117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6" spans="1:31" s="2" customFormat="1" ht="6.95" hidden="1" customHeight="1">
      <c r="A46" s="35"/>
      <c r="B46" s="144"/>
      <c r="C46" s="145"/>
      <c r="D46" s="145"/>
      <c r="E46" s="145"/>
      <c r="F46" s="145"/>
      <c r="G46" s="145"/>
      <c r="H46" s="145"/>
      <c r="I46" s="146"/>
      <c r="J46" s="145"/>
      <c r="K46" s="145"/>
      <c r="L46" s="117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</row>
    <row r="47" spans="1:31" s="2" customFormat="1" ht="24.95" hidden="1" customHeight="1">
      <c r="A47" s="35"/>
      <c r="B47" s="36"/>
      <c r="C47" s="23" t="s">
        <v>104</v>
      </c>
      <c r="D47" s="37"/>
      <c r="E47" s="37"/>
      <c r="F47" s="37"/>
      <c r="G47" s="37"/>
      <c r="H47" s="37"/>
      <c r="I47" s="116"/>
      <c r="J47" s="37"/>
      <c r="K47" s="37"/>
      <c r="L47" s="117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</row>
    <row r="48" spans="1:31" s="2" customFormat="1" ht="6.95" hidden="1" customHeight="1">
      <c r="A48" s="35"/>
      <c r="B48" s="36"/>
      <c r="C48" s="37"/>
      <c r="D48" s="37"/>
      <c r="E48" s="37"/>
      <c r="F48" s="37"/>
      <c r="G48" s="37"/>
      <c r="H48" s="37"/>
      <c r="I48" s="116"/>
      <c r="J48" s="37"/>
      <c r="K48" s="37"/>
      <c r="L48" s="117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</row>
    <row r="49" spans="1:47" s="2" customFormat="1" ht="12" hidden="1" customHeight="1">
      <c r="A49" s="35"/>
      <c r="B49" s="36"/>
      <c r="C49" s="29" t="s">
        <v>16</v>
      </c>
      <c r="D49" s="37"/>
      <c r="E49" s="37"/>
      <c r="F49" s="37"/>
      <c r="G49" s="37"/>
      <c r="H49" s="37"/>
      <c r="I49" s="116"/>
      <c r="J49" s="37"/>
      <c r="K49" s="37"/>
      <c r="L49" s="117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</row>
    <row r="50" spans="1:47" s="2" customFormat="1" ht="16.5" hidden="1" customHeight="1">
      <c r="A50" s="35"/>
      <c r="B50" s="36"/>
      <c r="C50" s="37"/>
      <c r="D50" s="37"/>
      <c r="E50" s="311" t="str">
        <f>E7</f>
        <v>Údržba, opravy a odstraňování závad u SSZT HK 2020 - 2021</v>
      </c>
      <c r="F50" s="312"/>
      <c r="G50" s="312"/>
      <c r="H50" s="312"/>
      <c r="I50" s="116"/>
      <c r="J50" s="37"/>
      <c r="K50" s="37"/>
      <c r="L50" s="117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</row>
    <row r="51" spans="1:47" s="1" customFormat="1" ht="12" hidden="1" customHeight="1">
      <c r="B51" s="21"/>
      <c r="C51" s="29" t="s">
        <v>99</v>
      </c>
      <c r="D51" s="22"/>
      <c r="E51" s="22"/>
      <c r="F51" s="22"/>
      <c r="G51" s="22"/>
      <c r="H51" s="22"/>
      <c r="I51" s="109"/>
      <c r="J51" s="22"/>
      <c r="K51" s="22"/>
      <c r="L51" s="20"/>
    </row>
    <row r="52" spans="1:47" s="2" customFormat="1" ht="16.5" hidden="1" customHeight="1">
      <c r="A52" s="35"/>
      <c r="B52" s="36"/>
      <c r="C52" s="37"/>
      <c r="D52" s="37"/>
      <c r="E52" s="311" t="s">
        <v>100</v>
      </c>
      <c r="F52" s="313"/>
      <c r="G52" s="313"/>
      <c r="H52" s="313"/>
      <c r="I52" s="116"/>
      <c r="J52" s="37"/>
      <c r="K52" s="37"/>
      <c r="L52" s="117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</row>
    <row r="53" spans="1:47" s="2" customFormat="1" ht="12" hidden="1" customHeight="1">
      <c r="A53" s="35"/>
      <c r="B53" s="36"/>
      <c r="C53" s="29" t="s">
        <v>101</v>
      </c>
      <c r="D53" s="37"/>
      <c r="E53" s="37"/>
      <c r="F53" s="37"/>
      <c r="G53" s="37"/>
      <c r="H53" s="37"/>
      <c r="I53" s="116"/>
      <c r="J53" s="37"/>
      <c r="K53" s="37"/>
      <c r="L53" s="117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</row>
    <row r="54" spans="1:47" s="2" customFormat="1" ht="16.5" hidden="1" customHeight="1">
      <c r="A54" s="35"/>
      <c r="B54" s="36"/>
      <c r="C54" s="37"/>
      <c r="D54" s="37"/>
      <c r="E54" s="280" t="str">
        <f>E11</f>
        <v>PS_100 - VON</v>
      </c>
      <c r="F54" s="313"/>
      <c r="G54" s="313"/>
      <c r="H54" s="313"/>
      <c r="I54" s="116"/>
      <c r="J54" s="37"/>
      <c r="K54" s="37"/>
      <c r="L54" s="117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</row>
    <row r="55" spans="1:47" s="2" customFormat="1" ht="6.95" hidden="1" customHeight="1">
      <c r="A55" s="35"/>
      <c r="B55" s="36"/>
      <c r="C55" s="37"/>
      <c r="D55" s="37"/>
      <c r="E55" s="37"/>
      <c r="F55" s="37"/>
      <c r="G55" s="37"/>
      <c r="H55" s="37"/>
      <c r="I55" s="116"/>
      <c r="J55" s="37"/>
      <c r="K55" s="37"/>
      <c r="L55" s="117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</row>
    <row r="56" spans="1:47" s="2" customFormat="1" ht="12" hidden="1" customHeight="1">
      <c r="A56" s="35"/>
      <c r="B56" s="36"/>
      <c r="C56" s="29" t="s">
        <v>22</v>
      </c>
      <c r="D56" s="37"/>
      <c r="E56" s="37"/>
      <c r="F56" s="27" t="str">
        <f>F14</f>
        <v>obvod SSZT HK</v>
      </c>
      <c r="G56" s="37"/>
      <c r="H56" s="37"/>
      <c r="I56" s="118" t="s">
        <v>24</v>
      </c>
      <c r="J56" s="60" t="str">
        <f>IF(J14="","",J14)</f>
        <v>11. 12. 2019</v>
      </c>
      <c r="K56" s="37"/>
      <c r="L56" s="117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</row>
    <row r="57" spans="1:47" s="2" customFormat="1" ht="6.95" hidden="1" customHeight="1">
      <c r="A57" s="35"/>
      <c r="B57" s="36"/>
      <c r="C57" s="37"/>
      <c r="D57" s="37"/>
      <c r="E57" s="37"/>
      <c r="F57" s="37"/>
      <c r="G57" s="37"/>
      <c r="H57" s="37"/>
      <c r="I57" s="116"/>
      <c r="J57" s="37"/>
      <c r="K57" s="37"/>
      <c r="L57" s="117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</row>
    <row r="58" spans="1:47" s="2" customFormat="1" ht="15.2" hidden="1" customHeight="1">
      <c r="A58" s="35"/>
      <c r="B58" s="36"/>
      <c r="C58" s="29" t="s">
        <v>30</v>
      </c>
      <c r="D58" s="37"/>
      <c r="E58" s="37"/>
      <c r="F58" s="27" t="str">
        <f>E17</f>
        <v xml:space="preserve"> </v>
      </c>
      <c r="G58" s="37"/>
      <c r="H58" s="37"/>
      <c r="I58" s="118" t="s">
        <v>38</v>
      </c>
      <c r="J58" s="33" t="str">
        <f>E23</f>
        <v xml:space="preserve"> </v>
      </c>
      <c r="K58" s="37"/>
      <c r="L58" s="117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</row>
    <row r="59" spans="1:47" s="2" customFormat="1" ht="15.2" hidden="1" customHeight="1">
      <c r="A59" s="35"/>
      <c r="B59" s="36"/>
      <c r="C59" s="29" t="s">
        <v>36</v>
      </c>
      <c r="D59" s="37"/>
      <c r="E59" s="37"/>
      <c r="F59" s="27" t="str">
        <f>IF(E20="","",E20)</f>
        <v>Vyplň údaj</v>
      </c>
      <c r="G59" s="37"/>
      <c r="H59" s="37"/>
      <c r="I59" s="118" t="s">
        <v>40</v>
      </c>
      <c r="J59" s="33" t="str">
        <f>E26</f>
        <v>Lukáš Jiroudek</v>
      </c>
      <c r="K59" s="37"/>
      <c r="L59" s="117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</row>
    <row r="60" spans="1:47" s="2" customFormat="1" ht="10.35" hidden="1" customHeight="1">
      <c r="A60" s="35"/>
      <c r="B60" s="36"/>
      <c r="C60" s="37"/>
      <c r="D60" s="37"/>
      <c r="E60" s="37"/>
      <c r="F60" s="37"/>
      <c r="G60" s="37"/>
      <c r="H60" s="37"/>
      <c r="I60" s="116"/>
      <c r="J60" s="37"/>
      <c r="K60" s="37"/>
      <c r="L60" s="117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</row>
    <row r="61" spans="1:47" s="2" customFormat="1" ht="29.25" hidden="1" customHeight="1">
      <c r="A61" s="35"/>
      <c r="B61" s="36"/>
      <c r="C61" s="147" t="s">
        <v>105</v>
      </c>
      <c r="D61" s="148"/>
      <c r="E61" s="148"/>
      <c r="F61" s="148"/>
      <c r="G61" s="148"/>
      <c r="H61" s="148"/>
      <c r="I61" s="149"/>
      <c r="J61" s="150" t="s">
        <v>106</v>
      </c>
      <c r="K61" s="148"/>
      <c r="L61" s="117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spans="1:47" s="2" customFormat="1" ht="10.35" hidden="1" customHeight="1">
      <c r="A62" s="35"/>
      <c r="B62" s="36"/>
      <c r="C62" s="37"/>
      <c r="D62" s="37"/>
      <c r="E62" s="37"/>
      <c r="F62" s="37"/>
      <c r="G62" s="37"/>
      <c r="H62" s="37"/>
      <c r="I62" s="116"/>
      <c r="J62" s="37"/>
      <c r="K62" s="37"/>
      <c r="L62" s="117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</row>
    <row r="63" spans="1:47" s="2" customFormat="1" ht="22.9" hidden="1" customHeight="1">
      <c r="A63" s="35"/>
      <c r="B63" s="36"/>
      <c r="C63" s="151" t="s">
        <v>75</v>
      </c>
      <c r="D63" s="37"/>
      <c r="E63" s="37"/>
      <c r="F63" s="37"/>
      <c r="G63" s="37"/>
      <c r="H63" s="37"/>
      <c r="I63" s="116"/>
      <c r="J63" s="78">
        <f>J88</f>
        <v>0</v>
      </c>
      <c r="K63" s="37"/>
      <c r="L63" s="117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U63" s="17" t="s">
        <v>107</v>
      </c>
    </row>
    <row r="64" spans="1:47" s="9" customFormat="1" ht="24.95" hidden="1" customHeight="1">
      <c r="B64" s="152"/>
      <c r="C64" s="153"/>
      <c r="D64" s="154" t="s">
        <v>117</v>
      </c>
      <c r="E64" s="155"/>
      <c r="F64" s="155"/>
      <c r="G64" s="155"/>
      <c r="H64" s="155"/>
      <c r="I64" s="156"/>
      <c r="J64" s="157">
        <f>J89</f>
        <v>0</v>
      </c>
      <c r="K64" s="153"/>
      <c r="L64" s="158"/>
    </row>
    <row r="65" spans="1:31" s="9" customFormat="1" ht="24.95" hidden="1" customHeight="1">
      <c r="B65" s="152"/>
      <c r="C65" s="153"/>
      <c r="D65" s="154" t="s">
        <v>126</v>
      </c>
      <c r="E65" s="155"/>
      <c r="F65" s="155"/>
      <c r="G65" s="155"/>
      <c r="H65" s="155"/>
      <c r="I65" s="156"/>
      <c r="J65" s="157">
        <f>J115</f>
        <v>0</v>
      </c>
      <c r="K65" s="153"/>
      <c r="L65" s="158"/>
    </row>
    <row r="66" spans="1:31" s="9" customFormat="1" ht="24.95" hidden="1" customHeight="1">
      <c r="B66" s="152"/>
      <c r="C66" s="153"/>
      <c r="D66" s="154" t="s">
        <v>3155</v>
      </c>
      <c r="E66" s="155"/>
      <c r="F66" s="155"/>
      <c r="G66" s="155"/>
      <c r="H66" s="155"/>
      <c r="I66" s="156"/>
      <c r="J66" s="157">
        <f>J129</f>
        <v>0</v>
      </c>
      <c r="K66" s="153"/>
      <c r="L66" s="158"/>
    </row>
    <row r="67" spans="1:31" s="2" customFormat="1" ht="21.75" hidden="1" customHeight="1">
      <c r="A67" s="35"/>
      <c r="B67" s="36"/>
      <c r="C67" s="37"/>
      <c r="D67" s="37"/>
      <c r="E67" s="37"/>
      <c r="F67" s="37"/>
      <c r="G67" s="37"/>
      <c r="H67" s="37"/>
      <c r="I67" s="116"/>
      <c r="J67" s="37"/>
      <c r="K67" s="37"/>
      <c r="L67" s="117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</row>
    <row r="68" spans="1:31" s="2" customFormat="1" ht="6.95" hidden="1" customHeight="1">
      <c r="A68" s="35"/>
      <c r="B68" s="48"/>
      <c r="C68" s="49"/>
      <c r="D68" s="49"/>
      <c r="E68" s="49"/>
      <c r="F68" s="49"/>
      <c r="G68" s="49"/>
      <c r="H68" s="49"/>
      <c r="I68" s="143"/>
      <c r="J68" s="49"/>
      <c r="K68" s="49"/>
      <c r="L68" s="117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</row>
    <row r="69" spans="1:31" ht="11.25" hidden="1"/>
    <row r="70" spans="1:31" ht="11.25" hidden="1"/>
    <row r="71" spans="1:31" ht="11.25" hidden="1"/>
    <row r="72" spans="1:31" s="2" customFormat="1" ht="6.95" customHeight="1">
      <c r="A72" s="35"/>
      <c r="B72" s="50"/>
      <c r="C72" s="51"/>
      <c r="D72" s="51"/>
      <c r="E72" s="51"/>
      <c r="F72" s="51"/>
      <c r="G72" s="51"/>
      <c r="H72" s="51"/>
      <c r="I72" s="146"/>
      <c r="J72" s="51"/>
      <c r="K72" s="51"/>
      <c r="L72" s="117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</row>
    <row r="73" spans="1:31" s="2" customFormat="1" ht="24.95" customHeight="1">
      <c r="A73" s="35"/>
      <c r="B73" s="36"/>
      <c r="C73" s="23" t="s">
        <v>127</v>
      </c>
      <c r="D73" s="37"/>
      <c r="E73" s="37"/>
      <c r="F73" s="37"/>
      <c r="G73" s="37"/>
      <c r="H73" s="37"/>
      <c r="I73" s="116"/>
      <c r="J73" s="37"/>
      <c r="K73" s="37"/>
      <c r="L73" s="117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</row>
    <row r="74" spans="1:31" s="2" customFormat="1" ht="6.95" customHeight="1">
      <c r="A74" s="35"/>
      <c r="B74" s="36"/>
      <c r="C74" s="37"/>
      <c r="D74" s="37"/>
      <c r="E74" s="37"/>
      <c r="F74" s="37"/>
      <c r="G74" s="37"/>
      <c r="H74" s="37"/>
      <c r="I74" s="116"/>
      <c r="J74" s="37"/>
      <c r="K74" s="37"/>
      <c r="L74" s="117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</row>
    <row r="75" spans="1:31" s="2" customFormat="1" ht="12" customHeight="1">
      <c r="A75" s="35"/>
      <c r="B75" s="36"/>
      <c r="C75" s="29" t="s">
        <v>16</v>
      </c>
      <c r="D75" s="37"/>
      <c r="E75" s="37"/>
      <c r="F75" s="37"/>
      <c r="G75" s="37"/>
      <c r="H75" s="37"/>
      <c r="I75" s="116"/>
      <c r="J75" s="37"/>
      <c r="K75" s="37"/>
      <c r="L75" s="117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</row>
    <row r="76" spans="1:31" s="2" customFormat="1" ht="16.5" customHeight="1">
      <c r="A76" s="35"/>
      <c r="B76" s="36"/>
      <c r="C76" s="37"/>
      <c r="D76" s="37"/>
      <c r="E76" s="311" t="str">
        <f>E7</f>
        <v>Údržba, opravy a odstraňování závad u SSZT HK 2020 - 2021</v>
      </c>
      <c r="F76" s="312"/>
      <c r="G76" s="312"/>
      <c r="H76" s="312"/>
      <c r="I76" s="116"/>
      <c r="J76" s="37"/>
      <c r="K76" s="37"/>
      <c r="L76" s="117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pans="1:31" s="1" customFormat="1" ht="12" customHeight="1">
      <c r="B77" s="21"/>
      <c r="C77" s="29" t="s">
        <v>99</v>
      </c>
      <c r="D77" s="22"/>
      <c r="E77" s="22"/>
      <c r="F77" s="22"/>
      <c r="G77" s="22"/>
      <c r="H77" s="22"/>
      <c r="I77" s="109"/>
      <c r="J77" s="22"/>
      <c r="K77" s="22"/>
      <c r="L77" s="20"/>
    </row>
    <row r="78" spans="1:31" s="2" customFormat="1" ht="16.5" customHeight="1">
      <c r="A78" s="35"/>
      <c r="B78" s="36"/>
      <c r="C78" s="37"/>
      <c r="D78" s="37"/>
      <c r="E78" s="311" t="s">
        <v>100</v>
      </c>
      <c r="F78" s="313"/>
      <c r="G78" s="313"/>
      <c r="H78" s="313"/>
      <c r="I78" s="116"/>
      <c r="J78" s="37"/>
      <c r="K78" s="37"/>
      <c r="L78" s="117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</row>
    <row r="79" spans="1:31" s="2" customFormat="1" ht="12" customHeight="1">
      <c r="A79" s="35"/>
      <c r="B79" s="36"/>
      <c r="C79" s="29" t="s">
        <v>101</v>
      </c>
      <c r="D79" s="37"/>
      <c r="E79" s="37"/>
      <c r="F79" s="37"/>
      <c r="G79" s="37"/>
      <c r="H79" s="37"/>
      <c r="I79" s="116"/>
      <c r="J79" s="37"/>
      <c r="K79" s="37"/>
      <c r="L79" s="117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</row>
    <row r="80" spans="1:31" s="2" customFormat="1" ht="16.5" customHeight="1">
      <c r="A80" s="35"/>
      <c r="B80" s="36"/>
      <c r="C80" s="37"/>
      <c r="D80" s="37"/>
      <c r="E80" s="280" t="str">
        <f>E11</f>
        <v>PS_100 - VON</v>
      </c>
      <c r="F80" s="313"/>
      <c r="G80" s="313"/>
      <c r="H80" s="313"/>
      <c r="I80" s="116"/>
      <c r="J80" s="37"/>
      <c r="K80" s="37"/>
      <c r="L80" s="117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</row>
    <row r="81" spans="1:65" s="2" customFormat="1" ht="6.95" customHeight="1">
      <c r="A81" s="35"/>
      <c r="B81" s="36"/>
      <c r="C81" s="37"/>
      <c r="D81" s="37"/>
      <c r="E81" s="37"/>
      <c r="F81" s="37"/>
      <c r="G81" s="37"/>
      <c r="H81" s="37"/>
      <c r="I81" s="116"/>
      <c r="J81" s="37"/>
      <c r="K81" s="37"/>
      <c r="L81" s="117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pans="1:65" s="2" customFormat="1" ht="12" customHeight="1">
      <c r="A82" s="35"/>
      <c r="B82" s="36"/>
      <c r="C82" s="29" t="s">
        <v>22</v>
      </c>
      <c r="D82" s="37"/>
      <c r="E82" s="37"/>
      <c r="F82" s="27" t="str">
        <f>F14</f>
        <v>obvod SSZT HK</v>
      </c>
      <c r="G82" s="37"/>
      <c r="H82" s="37"/>
      <c r="I82" s="118" t="s">
        <v>24</v>
      </c>
      <c r="J82" s="60" t="str">
        <f>IF(J14="","",J14)</f>
        <v>11. 12. 2019</v>
      </c>
      <c r="K82" s="37"/>
      <c r="L82" s="117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pans="1:65" s="2" customFormat="1" ht="6.95" customHeight="1">
      <c r="A83" s="35"/>
      <c r="B83" s="36"/>
      <c r="C83" s="37"/>
      <c r="D83" s="37"/>
      <c r="E83" s="37"/>
      <c r="F83" s="37"/>
      <c r="G83" s="37"/>
      <c r="H83" s="37"/>
      <c r="I83" s="116"/>
      <c r="J83" s="37"/>
      <c r="K83" s="37"/>
      <c r="L83" s="117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pans="1:65" s="2" customFormat="1" ht="15.2" customHeight="1">
      <c r="A84" s="35"/>
      <c r="B84" s="36"/>
      <c r="C84" s="29" t="s">
        <v>30</v>
      </c>
      <c r="D84" s="37"/>
      <c r="E84" s="37"/>
      <c r="F84" s="27" t="str">
        <f>E17</f>
        <v xml:space="preserve"> </v>
      </c>
      <c r="G84" s="37"/>
      <c r="H84" s="37"/>
      <c r="I84" s="118" t="s">
        <v>38</v>
      </c>
      <c r="J84" s="33" t="str">
        <f>E23</f>
        <v xml:space="preserve"> </v>
      </c>
      <c r="K84" s="37"/>
      <c r="L84" s="117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pans="1:65" s="2" customFormat="1" ht="15.2" customHeight="1">
      <c r="A85" s="35"/>
      <c r="B85" s="36"/>
      <c r="C85" s="29" t="s">
        <v>36</v>
      </c>
      <c r="D85" s="37"/>
      <c r="E85" s="37"/>
      <c r="F85" s="27" t="str">
        <f>IF(E20="","",E20)</f>
        <v>Vyplň údaj</v>
      </c>
      <c r="G85" s="37"/>
      <c r="H85" s="37"/>
      <c r="I85" s="118" t="s">
        <v>40</v>
      </c>
      <c r="J85" s="33" t="str">
        <f>E26</f>
        <v>Lukáš Jiroudek</v>
      </c>
      <c r="K85" s="37"/>
      <c r="L85" s="117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pans="1:65" s="2" customFormat="1" ht="10.35" customHeight="1">
      <c r="A86" s="35"/>
      <c r="B86" s="36"/>
      <c r="C86" s="37"/>
      <c r="D86" s="37"/>
      <c r="E86" s="37"/>
      <c r="F86" s="37"/>
      <c r="G86" s="37"/>
      <c r="H86" s="37"/>
      <c r="I86" s="116"/>
      <c r="J86" s="37"/>
      <c r="K86" s="37"/>
      <c r="L86" s="117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</row>
    <row r="87" spans="1:65" s="11" customFormat="1" ht="29.25" customHeight="1">
      <c r="A87" s="165"/>
      <c r="B87" s="166"/>
      <c r="C87" s="167" t="s">
        <v>128</v>
      </c>
      <c r="D87" s="168" t="s">
        <v>62</v>
      </c>
      <c r="E87" s="168" t="s">
        <v>58</v>
      </c>
      <c r="F87" s="168" t="s">
        <v>59</v>
      </c>
      <c r="G87" s="168" t="s">
        <v>129</v>
      </c>
      <c r="H87" s="168" t="s">
        <v>130</v>
      </c>
      <c r="I87" s="169" t="s">
        <v>131</v>
      </c>
      <c r="J87" s="168" t="s">
        <v>106</v>
      </c>
      <c r="K87" s="170" t="s">
        <v>132</v>
      </c>
      <c r="L87" s="171"/>
      <c r="M87" s="69" t="s">
        <v>32</v>
      </c>
      <c r="N87" s="70" t="s">
        <v>47</v>
      </c>
      <c r="O87" s="70" t="s">
        <v>133</v>
      </c>
      <c r="P87" s="70" t="s">
        <v>134</v>
      </c>
      <c r="Q87" s="70" t="s">
        <v>135</v>
      </c>
      <c r="R87" s="70" t="s">
        <v>136</v>
      </c>
      <c r="S87" s="70" t="s">
        <v>137</v>
      </c>
      <c r="T87" s="71" t="s">
        <v>138</v>
      </c>
      <c r="U87" s="165"/>
      <c r="V87" s="165"/>
      <c r="W87" s="165"/>
      <c r="X87" s="165"/>
      <c r="Y87" s="165"/>
      <c r="Z87" s="165"/>
      <c r="AA87" s="165"/>
      <c r="AB87" s="165"/>
      <c r="AC87" s="165"/>
      <c r="AD87" s="165"/>
      <c r="AE87" s="165"/>
    </row>
    <row r="88" spans="1:65" s="2" customFormat="1" ht="22.9" customHeight="1">
      <c r="A88" s="35"/>
      <c r="B88" s="36"/>
      <c r="C88" s="76" t="s">
        <v>139</v>
      </c>
      <c r="D88" s="37"/>
      <c r="E88" s="37"/>
      <c r="F88" s="37"/>
      <c r="G88" s="37"/>
      <c r="H88" s="37"/>
      <c r="I88" s="116"/>
      <c r="J88" s="172">
        <f>BK88</f>
        <v>0</v>
      </c>
      <c r="K88" s="37"/>
      <c r="L88" s="40"/>
      <c r="M88" s="72"/>
      <c r="N88" s="173"/>
      <c r="O88" s="73"/>
      <c r="P88" s="174">
        <f>P89+P115+P129</f>
        <v>0</v>
      </c>
      <c r="Q88" s="73"/>
      <c r="R88" s="174">
        <f>R89+R115+R129</f>
        <v>0</v>
      </c>
      <c r="S88" s="73"/>
      <c r="T88" s="175">
        <f>T89+T115+T129</f>
        <v>0</v>
      </c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T88" s="17" t="s">
        <v>76</v>
      </c>
      <c r="AU88" s="17" t="s">
        <v>107</v>
      </c>
      <c r="BK88" s="176">
        <f>BK89+BK115+BK129</f>
        <v>0</v>
      </c>
    </row>
    <row r="89" spans="1:65" s="12" customFormat="1" ht="25.9" customHeight="1">
      <c r="B89" s="177"/>
      <c r="C89" s="178"/>
      <c r="D89" s="179" t="s">
        <v>76</v>
      </c>
      <c r="E89" s="180" t="s">
        <v>862</v>
      </c>
      <c r="F89" s="180" t="s">
        <v>863</v>
      </c>
      <c r="G89" s="178"/>
      <c r="H89" s="178"/>
      <c r="I89" s="181"/>
      <c r="J89" s="182">
        <f>BK89</f>
        <v>0</v>
      </c>
      <c r="K89" s="178"/>
      <c r="L89" s="183"/>
      <c r="M89" s="184"/>
      <c r="N89" s="185"/>
      <c r="O89" s="185"/>
      <c r="P89" s="186">
        <f>SUM(P90:P114)</f>
        <v>0</v>
      </c>
      <c r="Q89" s="185"/>
      <c r="R89" s="186">
        <f>SUM(R90:R114)</f>
        <v>0</v>
      </c>
      <c r="S89" s="185"/>
      <c r="T89" s="187">
        <f>SUM(T90:T114)</f>
        <v>0</v>
      </c>
      <c r="AR89" s="188" t="s">
        <v>84</v>
      </c>
      <c r="AT89" s="189" t="s">
        <v>76</v>
      </c>
      <c r="AU89" s="189" t="s">
        <v>77</v>
      </c>
      <c r="AY89" s="188" t="s">
        <v>142</v>
      </c>
      <c r="BK89" s="190">
        <f>SUM(BK90:BK114)</f>
        <v>0</v>
      </c>
    </row>
    <row r="90" spans="1:65" s="2" customFormat="1" ht="24" customHeight="1">
      <c r="A90" s="35"/>
      <c r="B90" s="36"/>
      <c r="C90" s="191" t="s">
        <v>84</v>
      </c>
      <c r="D90" s="191" t="s">
        <v>143</v>
      </c>
      <c r="E90" s="192" t="s">
        <v>2828</v>
      </c>
      <c r="F90" s="193" t="s">
        <v>2829</v>
      </c>
      <c r="G90" s="194" t="s">
        <v>146</v>
      </c>
      <c r="H90" s="195">
        <v>11</v>
      </c>
      <c r="I90" s="196"/>
      <c r="J90" s="197">
        <f t="shared" ref="J90:J114" si="0">ROUND(I90*H90,2)</f>
        <v>0</v>
      </c>
      <c r="K90" s="193" t="s">
        <v>147</v>
      </c>
      <c r="L90" s="40"/>
      <c r="M90" s="198" t="s">
        <v>32</v>
      </c>
      <c r="N90" s="199" t="s">
        <v>48</v>
      </c>
      <c r="O90" s="65"/>
      <c r="P90" s="200">
        <f t="shared" ref="P90:P114" si="1">O90*H90</f>
        <v>0</v>
      </c>
      <c r="Q90" s="200">
        <v>0</v>
      </c>
      <c r="R90" s="200">
        <f t="shared" ref="R90:R114" si="2">Q90*H90</f>
        <v>0</v>
      </c>
      <c r="S90" s="200">
        <v>0</v>
      </c>
      <c r="T90" s="201">
        <f t="shared" ref="T90:T114" si="3">S90*H90</f>
        <v>0</v>
      </c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R90" s="202" t="s">
        <v>634</v>
      </c>
      <c r="AT90" s="202" t="s">
        <v>143</v>
      </c>
      <c r="AU90" s="202" t="s">
        <v>84</v>
      </c>
      <c r="AY90" s="17" t="s">
        <v>142</v>
      </c>
      <c r="BE90" s="203">
        <f t="shared" ref="BE90:BE114" si="4">IF(N90="základní",J90,0)</f>
        <v>0</v>
      </c>
      <c r="BF90" s="203">
        <f t="shared" ref="BF90:BF114" si="5">IF(N90="snížená",J90,0)</f>
        <v>0</v>
      </c>
      <c r="BG90" s="203">
        <f t="shared" ref="BG90:BG114" si="6">IF(N90="zákl. přenesená",J90,0)</f>
        <v>0</v>
      </c>
      <c r="BH90" s="203">
        <f t="shared" ref="BH90:BH114" si="7">IF(N90="sníž. přenesená",J90,0)</f>
        <v>0</v>
      </c>
      <c r="BI90" s="203">
        <f t="shared" ref="BI90:BI114" si="8">IF(N90="nulová",J90,0)</f>
        <v>0</v>
      </c>
      <c r="BJ90" s="17" t="s">
        <v>84</v>
      </c>
      <c r="BK90" s="203">
        <f t="shared" ref="BK90:BK114" si="9">ROUND(I90*H90,2)</f>
        <v>0</v>
      </c>
      <c r="BL90" s="17" t="s">
        <v>634</v>
      </c>
      <c r="BM90" s="202" t="s">
        <v>3156</v>
      </c>
    </row>
    <row r="91" spans="1:65" s="2" customFormat="1" ht="24" customHeight="1">
      <c r="A91" s="35"/>
      <c r="B91" s="36"/>
      <c r="C91" s="191" t="s">
        <v>86</v>
      </c>
      <c r="D91" s="191" t="s">
        <v>143</v>
      </c>
      <c r="E91" s="192" t="s">
        <v>3157</v>
      </c>
      <c r="F91" s="193" t="s">
        <v>3158</v>
      </c>
      <c r="G91" s="194" t="s">
        <v>146</v>
      </c>
      <c r="H91" s="195">
        <v>1</v>
      </c>
      <c r="I91" s="196"/>
      <c r="J91" s="197">
        <f t="shared" si="0"/>
        <v>0</v>
      </c>
      <c r="K91" s="193" t="s">
        <v>147</v>
      </c>
      <c r="L91" s="40"/>
      <c r="M91" s="198" t="s">
        <v>32</v>
      </c>
      <c r="N91" s="199" t="s">
        <v>48</v>
      </c>
      <c r="O91" s="65"/>
      <c r="P91" s="200">
        <f t="shared" si="1"/>
        <v>0</v>
      </c>
      <c r="Q91" s="200">
        <v>0</v>
      </c>
      <c r="R91" s="200">
        <f t="shared" si="2"/>
        <v>0</v>
      </c>
      <c r="S91" s="200">
        <v>0</v>
      </c>
      <c r="T91" s="201">
        <f t="shared" si="3"/>
        <v>0</v>
      </c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R91" s="202" t="s">
        <v>84</v>
      </c>
      <c r="AT91" s="202" t="s">
        <v>143</v>
      </c>
      <c r="AU91" s="202" t="s">
        <v>84</v>
      </c>
      <c r="AY91" s="17" t="s">
        <v>142</v>
      </c>
      <c r="BE91" s="203">
        <f t="shared" si="4"/>
        <v>0</v>
      </c>
      <c r="BF91" s="203">
        <f t="shared" si="5"/>
        <v>0</v>
      </c>
      <c r="BG91" s="203">
        <f t="shared" si="6"/>
        <v>0</v>
      </c>
      <c r="BH91" s="203">
        <f t="shared" si="7"/>
        <v>0</v>
      </c>
      <c r="BI91" s="203">
        <f t="shared" si="8"/>
        <v>0</v>
      </c>
      <c r="BJ91" s="17" t="s">
        <v>84</v>
      </c>
      <c r="BK91" s="203">
        <f t="shared" si="9"/>
        <v>0</v>
      </c>
      <c r="BL91" s="17" t="s">
        <v>84</v>
      </c>
      <c r="BM91" s="202" t="s">
        <v>3159</v>
      </c>
    </row>
    <row r="92" spans="1:65" s="2" customFormat="1" ht="24" customHeight="1">
      <c r="A92" s="35"/>
      <c r="B92" s="36"/>
      <c r="C92" s="191" t="s">
        <v>154</v>
      </c>
      <c r="D92" s="191" t="s">
        <v>143</v>
      </c>
      <c r="E92" s="192" t="s">
        <v>3160</v>
      </c>
      <c r="F92" s="193" t="s">
        <v>3161</v>
      </c>
      <c r="G92" s="194" t="s">
        <v>146</v>
      </c>
      <c r="H92" s="195">
        <v>1</v>
      </c>
      <c r="I92" s="196"/>
      <c r="J92" s="197">
        <f t="shared" si="0"/>
        <v>0</v>
      </c>
      <c r="K92" s="193" t="s">
        <v>147</v>
      </c>
      <c r="L92" s="40"/>
      <c r="M92" s="198" t="s">
        <v>32</v>
      </c>
      <c r="N92" s="199" t="s">
        <v>48</v>
      </c>
      <c r="O92" s="65"/>
      <c r="P92" s="200">
        <f t="shared" si="1"/>
        <v>0</v>
      </c>
      <c r="Q92" s="200">
        <v>0</v>
      </c>
      <c r="R92" s="200">
        <f t="shared" si="2"/>
        <v>0</v>
      </c>
      <c r="S92" s="200">
        <v>0</v>
      </c>
      <c r="T92" s="201">
        <f t="shared" si="3"/>
        <v>0</v>
      </c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R92" s="202" t="s">
        <v>634</v>
      </c>
      <c r="AT92" s="202" t="s">
        <v>143</v>
      </c>
      <c r="AU92" s="202" t="s">
        <v>84</v>
      </c>
      <c r="AY92" s="17" t="s">
        <v>142</v>
      </c>
      <c r="BE92" s="203">
        <f t="shared" si="4"/>
        <v>0</v>
      </c>
      <c r="BF92" s="203">
        <f t="shared" si="5"/>
        <v>0</v>
      </c>
      <c r="BG92" s="203">
        <f t="shared" si="6"/>
        <v>0</v>
      </c>
      <c r="BH92" s="203">
        <f t="shared" si="7"/>
        <v>0</v>
      </c>
      <c r="BI92" s="203">
        <f t="shared" si="8"/>
        <v>0</v>
      </c>
      <c r="BJ92" s="17" t="s">
        <v>84</v>
      </c>
      <c r="BK92" s="203">
        <f t="shared" si="9"/>
        <v>0</v>
      </c>
      <c r="BL92" s="17" t="s">
        <v>634</v>
      </c>
      <c r="BM92" s="202" t="s">
        <v>3162</v>
      </c>
    </row>
    <row r="93" spans="1:65" s="2" customFormat="1" ht="24" customHeight="1">
      <c r="A93" s="35"/>
      <c r="B93" s="36"/>
      <c r="C93" s="191" t="s">
        <v>158</v>
      </c>
      <c r="D93" s="191" t="s">
        <v>143</v>
      </c>
      <c r="E93" s="192" t="s">
        <v>3163</v>
      </c>
      <c r="F93" s="193" t="s">
        <v>3164</v>
      </c>
      <c r="G93" s="194" t="s">
        <v>146</v>
      </c>
      <c r="H93" s="195">
        <v>6</v>
      </c>
      <c r="I93" s="196"/>
      <c r="J93" s="197">
        <f t="shared" si="0"/>
        <v>0</v>
      </c>
      <c r="K93" s="193" t="s">
        <v>147</v>
      </c>
      <c r="L93" s="40"/>
      <c r="M93" s="198" t="s">
        <v>32</v>
      </c>
      <c r="N93" s="199" t="s">
        <v>48</v>
      </c>
      <c r="O93" s="65"/>
      <c r="P93" s="200">
        <f t="shared" si="1"/>
        <v>0</v>
      </c>
      <c r="Q93" s="200">
        <v>0</v>
      </c>
      <c r="R93" s="200">
        <f t="shared" si="2"/>
        <v>0</v>
      </c>
      <c r="S93" s="200">
        <v>0</v>
      </c>
      <c r="T93" s="201">
        <f t="shared" si="3"/>
        <v>0</v>
      </c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R93" s="202" t="s">
        <v>634</v>
      </c>
      <c r="AT93" s="202" t="s">
        <v>143</v>
      </c>
      <c r="AU93" s="202" t="s">
        <v>84</v>
      </c>
      <c r="AY93" s="17" t="s">
        <v>142</v>
      </c>
      <c r="BE93" s="203">
        <f t="shared" si="4"/>
        <v>0</v>
      </c>
      <c r="BF93" s="203">
        <f t="shared" si="5"/>
        <v>0</v>
      </c>
      <c r="BG93" s="203">
        <f t="shared" si="6"/>
        <v>0</v>
      </c>
      <c r="BH93" s="203">
        <f t="shared" si="7"/>
        <v>0</v>
      </c>
      <c r="BI93" s="203">
        <f t="shared" si="8"/>
        <v>0</v>
      </c>
      <c r="BJ93" s="17" t="s">
        <v>84</v>
      </c>
      <c r="BK93" s="203">
        <f t="shared" si="9"/>
        <v>0</v>
      </c>
      <c r="BL93" s="17" t="s">
        <v>634</v>
      </c>
      <c r="BM93" s="202" t="s">
        <v>3165</v>
      </c>
    </row>
    <row r="94" spans="1:65" s="2" customFormat="1" ht="60" customHeight="1">
      <c r="A94" s="35"/>
      <c r="B94" s="36"/>
      <c r="C94" s="191" t="s">
        <v>162</v>
      </c>
      <c r="D94" s="191" t="s">
        <v>143</v>
      </c>
      <c r="E94" s="192" t="s">
        <v>2836</v>
      </c>
      <c r="F94" s="193" t="s">
        <v>2837</v>
      </c>
      <c r="G94" s="194" t="s">
        <v>146</v>
      </c>
      <c r="H94" s="195">
        <v>13</v>
      </c>
      <c r="I94" s="196"/>
      <c r="J94" s="197">
        <f t="shared" si="0"/>
        <v>0</v>
      </c>
      <c r="K94" s="193" t="s">
        <v>147</v>
      </c>
      <c r="L94" s="40"/>
      <c r="M94" s="198" t="s">
        <v>32</v>
      </c>
      <c r="N94" s="199" t="s">
        <v>48</v>
      </c>
      <c r="O94" s="65"/>
      <c r="P94" s="200">
        <f t="shared" si="1"/>
        <v>0</v>
      </c>
      <c r="Q94" s="200">
        <v>0</v>
      </c>
      <c r="R94" s="200">
        <f t="shared" si="2"/>
        <v>0</v>
      </c>
      <c r="S94" s="200">
        <v>0</v>
      </c>
      <c r="T94" s="201">
        <f t="shared" si="3"/>
        <v>0</v>
      </c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R94" s="202" t="s">
        <v>634</v>
      </c>
      <c r="AT94" s="202" t="s">
        <v>143</v>
      </c>
      <c r="AU94" s="202" t="s">
        <v>84</v>
      </c>
      <c r="AY94" s="17" t="s">
        <v>142</v>
      </c>
      <c r="BE94" s="203">
        <f t="shared" si="4"/>
        <v>0</v>
      </c>
      <c r="BF94" s="203">
        <f t="shared" si="5"/>
        <v>0</v>
      </c>
      <c r="BG94" s="203">
        <f t="shared" si="6"/>
        <v>0</v>
      </c>
      <c r="BH94" s="203">
        <f t="shared" si="7"/>
        <v>0</v>
      </c>
      <c r="BI94" s="203">
        <f t="shared" si="8"/>
        <v>0</v>
      </c>
      <c r="BJ94" s="17" t="s">
        <v>84</v>
      </c>
      <c r="BK94" s="203">
        <f t="shared" si="9"/>
        <v>0</v>
      </c>
      <c r="BL94" s="17" t="s">
        <v>634</v>
      </c>
      <c r="BM94" s="202" t="s">
        <v>3166</v>
      </c>
    </row>
    <row r="95" spans="1:65" s="2" customFormat="1" ht="60" customHeight="1">
      <c r="A95" s="35"/>
      <c r="B95" s="36"/>
      <c r="C95" s="191" t="s">
        <v>166</v>
      </c>
      <c r="D95" s="191" t="s">
        <v>143</v>
      </c>
      <c r="E95" s="192" t="s">
        <v>3167</v>
      </c>
      <c r="F95" s="193" t="s">
        <v>3168</v>
      </c>
      <c r="G95" s="194" t="s">
        <v>146</v>
      </c>
      <c r="H95" s="195">
        <v>1</v>
      </c>
      <c r="I95" s="196"/>
      <c r="J95" s="197">
        <f t="shared" si="0"/>
        <v>0</v>
      </c>
      <c r="K95" s="193" t="s">
        <v>147</v>
      </c>
      <c r="L95" s="40"/>
      <c r="M95" s="198" t="s">
        <v>32</v>
      </c>
      <c r="N95" s="199" t="s">
        <v>48</v>
      </c>
      <c r="O95" s="65"/>
      <c r="P95" s="200">
        <f t="shared" si="1"/>
        <v>0</v>
      </c>
      <c r="Q95" s="200">
        <v>0</v>
      </c>
      <c r="R95" s="200">
        <f t="shared" si="2"/>
        <v>0</v>
      </c>
      <c r="S95" s="200">
        <v>0</v>
      </c>
      <c r="T95" s="201">
        <f t="shared" si="3"/>
        <v>0</v>
      </c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R95" s="202" t="s">
        <v>634</v>
      </c>
      <c r="AT95" s="202" t="s">
        <v>143</v>
      </c>
      <c r="AU95" s="202" t="s">
        <v>84</v>
      </c>
      <c r="AY95" s="17" t="s">
        <v>142</v>
      </c>
      <c r="BE95" s="203">
        <f t="shared" si="4"/>
        <v>0</v>
      </c>
      <c r="BF95" s="203">
        <f t="shared" si="5"/>
        <v>0</v>
      </c>
      <c r="BG95" s="203">
        <f t="shared" si="6"/>
        <v>0</v>
      </c>
      <c r="BH95" s="203">
        <f t="shared" si="7"/>
        <v>0</v>
      </c>
      <c r="BI95" s="203">
        <f t="shared" si="8"/>
        <v>0</v>
      </c>
      <c r="BJ95" s="17" t="s">
        <v>84</v>
      </c>
      <c r="BK95" s="203">
        <f t="shared" si="9"/>
        <v>0</v>
      </c>
      <c r="BL95" s="17" t="s">
        <v>634</v>
      </c>
      <c r="BM95" s="202" t="s">
        <v>3169</v>
      </c>
    </row>
    <row r="96" spans="1:65" s="2" customFormat="1" ht="60" customHeight="1">
      <c r="A96" s="35"/>
      <c r="B96" s="36"/>
      <c r="C96" s="191" t="s">
        <v>170</v>
      </c>
      <c r="D96" s="191" t="s">
        <v>143</v>
      </c>
      <c r="E96" s="192" t="s">
        <v>3170</v>
      </c>
      <c r="F96" s="193" t="s">
        <v>3171</v>
      </c>
      <c r="G96" s="194" t="s">
        <v>146</v>
      </c>
      <c r="H96" s="195">
        <v>6</v>
      </c>
      <c r="I96" s="196"/>
      <c r="J96" s="197">
        <f t="shared" si="0"/>
        <v>0</v>
      </c>
      <c r="K96" s="193" t="s">
        <v>147</v>
      </c>
      <c r="L96" s="40"/>
      <c r="M96" s="198" t="s">
        <v>32</v>
      </c>
      <c r="N96" s="199" t="s">
        <v>48</v>
      </c>
      <c r="O96" s="65"/>
      <c r="P96" s="200">
        <f t="shared" si="1"/>
        <v>0</v>
      </c>
      <c r="Q96" s="200">
        <v>0</v>
      </c>
      <c r="R96" s="200">
        <f t="shared" si="2"/>
        <v>0</v>
      </c>
      <c r="S96" s="200">
        <v>0</v>
      </c>
      <c r="T96" s="201">
        <f t="shared" si="3"/>
        <v>0</v>
      </c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R96" s="202" t="s">
        <v>634</v>
      </c>
      <c r="AT96" s="202" t="s">
        <v>143</v>
      </c>
      <c r="AU96" s="202" t="s">
        <v>84</v>
      </c>
      <c r="AY96" s="17" t="s">
        <v>142</v>
      </c>
      <c r="BE96" s="203">
        <f t="shared" si="4"/>
        <v>0</v>
      </c>
      <c r="BF96" s="203">
        <f t="shared" si="5"/>
        <v>0</v>
      </c>
      <c r="BG96" s="203">
        <f t="shared" si="6"/>
        <v>0</v>
      </c>
      <c r="BH96" s="203">
        <f t="shared" si="7"/>
        <v>0</v>
      </c>
      <c r="BI96" s="203">
        <f t="shared" si="8"/>
        <v>0</v>
      </c>
      <c r="BJ96" s="17" t="s">
        <v>84</v>
      </c>
      <c r="BK96" s="203">
        <f t="shared" si="9"/>
        <v>0</v>
      </c>
      <c r="BL96" s="17" t="s">
        <v>634</v>
      </c>
      <c r="BM96" s="202" t="s">
        <v>3172</v>
      </c>
    </row>
    <row r="97" spans="1:65" s="2" customFormat="1" ht="48" customHeight="1">
      <c r="A97" s="35"/>
      <c r="B97" s="36"/>
      <c r="C97" s="191" t="s">
        <v>174</v>
      </c>
      <c r="D97" s="191" t="s">
        <v>143</v>
      </c>
      <c r="E97" s="192" t="s">
        <v>3173</v>
      </c>
      <c r="F97" s="193" t="s">
        <v>3174</v>
      </c>
      <c r="G97" s="194" t="s">
        <v>146</v>
      </c>
      <c r="H97" s="195">
        <v>7</v>
      </c>
      <c r="I97" s="196"/>
      <c r="J97" s="197">
        <f t="shared" si="0"/>
        <v>0</v>
      </c>
      <c r="K97" s="193" t="s">
        <v>147</v>
      </c>
      <c r="L97" s="40"/>
      <c r="M97" s="198" t="s">
        <v>32</v>
      </c>
      <c r="N97" s="199" t="s">
        <v>48</v>
      </c>
      <c r="O97" s="65"/>
      <c r="P97" s="200">
        <f t="shared" si="1"/>
        <v>0</v>
      </c>
      <c r="Q97" s="200">
        <v>0</v>
      </c>
      <c r="R97" s="200">
        <f t="shared" si="2"/>
        <v>0</v>
      </c>
      <c r="S97" s="200">
        <v>0</v>
      </c>
      <c r="T97" s="201">
        <f t="shared" si="3"/>
        <v>0</v>
      </c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R97" s="202" t="s">
        <v>158</v>
      </c>
      <c r="AT97" s="202" t="s">
        <v>143</v>
      </c>
      <c r="AU97" s="202" t="s">
        <v>84</v>
      </c>
      <c r="AY97" s="17" t="s">
        <v>142</v>
      </c>
      <c r="BE97" s="203">
        <f t="shared" si="4"/>
        <v>0</v>
      </c>
      <c r="BF97" s="203">
        <f t="shared" si="5"/>
        <v>0</v>
      </c>
      <c r="BG97" s="203">
        <f t="shared" si="6"/>
        <v>0</v>
      </c>
      <c r="BH97" s="203">
        <f t="shared" si="7"/>
        <v>0</v>
      </c>
      <c r="BI97" s="203">
        <f t="shared" si="8"/>
        <v>0</v>
      </c>
      <c r="BJ97" s="17" t="s">
        <v>84</v>
      </c>
      <c r="BK97" s="203">
        <f t="shared" si="9"/>
        <v>0</v>
      </c>
      <c r="BL97" s="17" t="s">
        <v>158</v>
      </c>
      <c r="BM97" s="202" t="s">
        <v>3175</v>
      </c>
    </row>
    <row r="98" spans="1:65" s="2" customFormat="1" ht="24" customHeight="1">
      <c r="A98" s="35"/>
      <c r="B98" s="36"/>
      <c r="C98" s="191" t="s">
        <v>178</v>
      </c>
      <c r="D98" s="191" t="s">
        <v>143</v>
      </c>
      <c r="E98" s="192" t="s">
        <v>3176</v>
      </c>
      <c r="F98" s="193" t="s">
        <v>3177</v>
      </c>
      <c r="G98" s="194" t="s">
        <v>146</v>
      </c>
      <c r="H98" s="195">
        <v>19</v>
      </c>
      <c r="I98" s="196"/>
      <c r="J98" s="197">
        <f t="shared" si="0"/>
        <v>0</v>
      </c>
      <c r="K98" s="193" t="s">
        <v>147</v>
      </c>
      <c r="L98" s="40"/>
      <c r="M98" s="198" t="s">
        <v>32</v>
      </c>
      <c r="N98" s="199" t="s">
        <v>48</v>
      </c>
      <c r="O98" s="65"/>
      <c r="P98" s="200">
        <f t="shared" si="1"/>
        <v>0</v>
      </c>
      <c r="Q98" s="200">
        <v>0</v>
      </c>
      <c r="R98" s="200">
        <f t="shared" si="2"/>
        <v>0</v>
      </c>
      <c r="S98" s="200">
        <v>0</v>
      </c>
      <c r="T98" s="201">
        <f t="shared" si="3"/>
        <v>0</v>
      </c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R98" s="202" t="s">
        <v>634</v>
      </c>
      <c r="AT98" s="202" t="s">
        <v>143</v>
      </c>
      <c r="AU98" s="202" t="s">
        <v>84</v>
      </c>
      <c r="AY98" s="17" t="s">
        <v>142</v>
      </c>
      <c r="BE98" s="203">
        <f t="shared" si="4"/>
        <v>0</v>
      </c>
      <c r="BF98" s="203">
        <f t="shared" si="5"/>
        <v>0</v>
      </c>
      <c r="BG98" s="203">
        <f t="shared" si="6"/>
        <v>0</v>
      </c>
      <c r="BH98" s="203">
        <f t="shared" si="7"/>
        <v>0</v>
      </c>
      <c r="BI98" s="203">
        <f t="shared" si="8"/>
        <v>0</v>
      </c>
      <c r="BJ98" s="17" t="s">
        <v>84</v>
      </c>
      <c r="BK98" s="203">
        <f t="shared" si="9"/>
        <v>0</v>
      </c>
      <c r="BL98" s="17" t="s">
        <v>634</v>
      </c>
      <c r="BM98" s="202" t="s">
        <v>3178</v>
      </c>
    </row>
    <row r="99" spans="1:65" s="2" customFormat="1" ht="60" customHeight="1">
      <c r="A99" s="35"/>
      <c r="B99" s="36"/>
      <c r="C99" s="191" t="s">
        <v>182</v>
      </c>
      <c r="D99" s="191" t="s">
        <v>143</v>
      </c>
      <c r="E99" s="192" t="s">
        <v>3179</v>
      </c>
      <c r="F99" s="193" t="s">
        <v>3180</v>
      </c>
      <c r="G99" s="194" t="s">
        <v>146</v>
      </c>
      <c r="H99" s="195">
        <v>15</v>
      </c>
      <c r="I99" s="196"/>
      <c r="J99" s="197">
        <f t="shared" si="0"/>
        <v>0</v>
      </c>
      <c r="K99" s="193" t="s">
        <v>147</v>
      </c>
      <c r="L99" s="40"/>
      <c r="M99" s="198" t="s">
        <v>32</v>
      </c>
      <c r="N99" s="199" t="s">
        <v>48</v>
      </c>
      <c r="O99" s="65"/>
      <c r="P99" s="200">
        <f t="shared" si="1"/>
        <v>0</v>
      </c>
      <c r="Q99" s="200">
        <v>0</v>
      </c>
      <c r="R99" s="200">
        <f t="shared" si="2"/>
        <v>0</v>
      </c>
      <c r="S99" s="200">
        <v>0</v>
      </c>
      <c r="T99" s="201">
        <f t="shared" si="3"/>
        <v>0</v>
      </c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R99" s="202" t="s">
        <v>634</v>
      </c>
      <c r="AT99" s="202" t="s">
        <v>143</v>
      </c>
      <c r="AU99" s="202" t="s">
        <v>84</v>
      </c>
      <c r="AY99" s="17" t="s">
        <v>142</v>
      </c>
      <c r="BE99" s="203">
        <f t="shared" si="4"/>
        <v>0</v>
      </c>
      <c r="BF99" s="203">
        <f t="shared" si="5"/>
        <v>0</v>
      </c>
      <c r="BG99" s="203">
        <f t="shared" si="6"/>
        <v>0</v>
      </c>
      <c r="BH99" s="203">
        <f t="shared" si="7"/>
        <v>0</v>
      </c>
      <c r="BI99" s="203">
        <f t="shared" si="8"/>
        <v>0</v>
      </c>
      <c r="BJ99" s="17" t="s">
        <v>84</v>
      </c>
      <c r="BK99" s="203">
        <f t="shared" si="9"/>
        <v>0</v>
      </c>
      <c r="BL99" s="17" t="s">
        <v>634</v>
      </c>
      <c r="BM99" s="202" t="s">
        <v>3181</v>
      </c>
    </row>
    <row r="100" spans="1:65" s="2" customFormat="1" ht="36" customHeight="1">
      <c r="A100" s="35"/>
      <c r="B100" s="36"/>
      <c r="C100" s="191" t="s">
        <v>186</v>
      </c>
      <c r="D100" s="191" t="s">
        <v>143</v>
      </c>
      <c r="E100" s="192" t="s">
        <v>3182</v>
      </c>
      <c r="F100" s="193" t="s">
        <v>3183</v>
      </c>
      <c r="G100" s="194" t="s">
        <v>146</v>
      </c>
      <c r="H100" s="195">
        <v>8</v>
      </c>
      <c r="I100" s="196"/>
      <c r="J100" s="197">
        <f t="shared" si="0"/>
        <v>0</v>
      </c>
      <c r="K100" s="193" t="s">
        <v>147</v>
      </c>
      <c r="L100" s="40"/>
      <c r="M100" s="198" t="s">
        <v>32</v>
      </c>
      <c r="N100" s="199" t="s">
        <v>48</v>
      </c>
      <c r="O100" s="65"/>
      <c r="P100" s="200">
        <f t="shared" si="1"/>
        <v>0</v>
      </c>
      <c r="Q100" s="200">
        <v>0</v>
      </c>
      <c r="R100" s="200">
        <f t="shared" si="2"/>
        <v>0</v>
      </c>
      <c r="S100" s="200">
        <v>0</v>
      </c>
      <c r="T100" s="201">
        <f t="shared" si="3"/>
        <v>0</v>
      </c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R100" s="202" t="s">
        <v>158</v>
      </c>
      <c r="AT100" s="202" t="s">
        <v>143</v>
      </c>
      <c r="AU100" s="202" t="s">
        <v>84</v>
      </c>
      <c r="AY100" s="17" t="s">
        <v>142</v>
      </c>
      <c r="BE100" s="203">
        <f t="shared" si="4"/>
        <v>0</v>
      </c>
      <c r="BF100" s="203">
        <f t="shared" si="5"/>
        <v>0</v>
      </c>
      <c r="BG100" s="203">
        <f t="shared" si="6"/>
        <v>0</v>
      </c>
      <c r="BH100" s="203">
        <f t="shared" si="7"/>
        <v>0</v>
      </c>
      <c r="BI100" s="203">
        <f t="shared" si="8"/>
        <v>0</v>
      </c>
      <c r="BJ100" s="17" t="s">
        <v>84</v>
      </c>
      <c r="BK100" s="203">
        <f t="shared" si="9"/>
        <v>0</v>
      </c>
      <c r="BL100" s="17" t="s">
        <v>158</v>
      </c>
      <c r="BM100" s="202" t="s">
        <v>3184</v>
      </c>
    </row>
    <row r="101" spans="1:65" s="2" customFormat="1" ht="24" customHeight="1">
      <c r="A101" s="35"/>
      <c r="B101" s="36"/>
      <c r="C101" s="191" t="s">
        <v>190</v>
      </c>
      <c r="D101" s="191" t="s">
        <v>143</v>
      </c>
      <c r="E101" s="192" t="s">
        <v>3185</v>
      </c>
      <c r="F101" s="193" t="s">
        <v>3186</v>
      </c>
      <c r="G101" s="194" t="s">
        <v>146</v>
      </c>
      <c r="H101" s="195">
        <v>2</v>
      </c>
      <c r="I101" s="196"/>
      <c r="J101" s="197">
        <f t="shared" si="0"/>
        <v>0</v>
      </c>
      <c r="K101" s="193" t="s">
        <v>147</v>
      </c>
      <c r="L101" s="40"/>
      <c r="M101" s="198" t="s">
        <v>32</v>
      </c>
      <c r="N101" s="199" t="s">
        <v>48</v>
      </c>
      <c r="O101" s="65"/>
      <c r="P101" s="200">
        <f t="shared" si="1"/>
        <v>0</v>
      </c>
      <c r="Q101" s="200">
        <v>0</v>
      </c>
      <c r="R101" s="200">
        <f t="shared" si="2"/>
        <v>0</v>
      </c>
      <c r="S101" s="200">
        <v>0</v>
      </c>
      <c r="T101" s="201">
        <f t="shared" si="3"/>
        <v>0</v>
      </c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R101" s="202" t="s">
        <v>634</v>
      </c>
      <c r="AT101" s="202" t="s">
        <v>143</v>
      </c>
      <c r="AU101" s="202" t="s">
        <v>84</v>
      </c>
      <c r="AY101" s="17" t="s">
        <v>142</v>
      </c>
      <c r="BE101" s="203">
        <f t="shared" si="4"/>
        <v>0</v>
      </c>
      <c r="BF101" s="203">
        <f t="shared" si="5"/>
        <v>0</v>
      </c>
      <c r="BG101" s="203">
        <f t="shared" si="6"/>
        <v>0</v>
      </c>
      <c r="BH101" s="203">
        <f t="shared" si="7"/>
        <v>0</v>
      </c>
      <c r="BI101" s="203">
        <f t="shared" si="8"/>
        <v>0</v>
      </c>
      <c r="BJ101" s="17" t="s">
        <v>84</v>
      </c>
      <c r="BK101" s="203">
        <f t="shared" si="9"/>
        <v>0</v>
      </c>
      <c r="BL101" s="17" t="s">
        <v>634</v>
      </c>
      <c r="BM101" s="202" t="s">
        <v>3187</v>
      </c>
    </row>
    <row r="102" spans="1:65" s="2" customFormat="1" ht="24" customHeight="1">
      <c r="A102" s="35"/>
      <c r="B102" s="36"/>
      <c r="C102" s="191" t="s">
        <v>194</v>
      </c>
      <c r="D102" s="191" t="s">
        <v>143</v>
      </c>
      <c r="E102" s="192" t="s">
        <v>3188</v>
      </c>
      <c r="F102" s="193" t="s">
        <v>3189</v>
      </c>
      <c r="G102" s="194" t="s">
        <v>146</v>
      </c>
      <c r="H102" s="195">
        <v>7</v>
      </c>
      <c r="I102" s="196"/>
      <c r="J102" s="197">
        <f t="shared" si="0"/>
        <v>0</v>
      </c>
      <c r="K102" s="193" t="s">
        <v>147</v>
      </c>
      <c r="L102" s="40"/>
      <c r="M102" s="198" t="s">
        <v>32</v>
      </c>
      <c r="N102" s="199" t="s">
        <v>48</v>
      </c>
      <c r="O102" s="65"/>
      <c r="P102" s="200">
        <f t="shared" si="1"/>
        <v>0</v>
      </c>
      <c r="Q102" s="200">
        <v>0</v>
      </c>
      <c r="R102" s="200">
        <f t="shared" si="2"/>
        <v>0</v>
      </c>
      <c r="S102" s="200">
        <v>0</v>
      </c>
      <c r="T102" s="201">
        <f t="shared" si="3"/>
        <v>0</v>
      </c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R102" s="202" t="s">
        <v>634</v>
      </c>
      <c r="AT102" s="202" t="s">
        <v>143</v>
      </c>
      <c r="AU102" s="202" t="s">
        <v>84</v>
      </c>
      <c r="AY102" s="17" t="s">
        <v>142</v>
      </c>
      <c r="BE102" s="203">
        <f t="shared" si="4"/>
        <v>0</v>
      </c>
      <c r="BF102" s="203">
        <f t="shared" si="5"/>
        <v>0</v>
      </c>
      <c r="BG102" s="203">
        <f t="shared" si="6"/>
        <v>0</v>
      </c>
      <c r="BH102" s="203">
        <f t="shared" si="7"/>
        <v>0</v>
      </c>
      <c r="BI102" s="203">
        <f t="shared" si="8"/>
        <v>0</v>
      </c>
      <c r="BJ102" s="17" t="s">
        <v>84</v>
      </c>
      <c r="BK102" s="203">
        <f t="shared" si="9"/>
        <v>0</v>
      </c>
      <c r="BL102" s="17" t="s">
        <v>634</v>
      </c>
      <c r="BM102" s="202" t="s">
        <v>3190</v>
      </c>
    </row>
    <row r="103" spans="1:65" s="2" customFormat="1" ht="48" customHeight="1">
      <c r="A103" s="35"/>
      <c r="B103" s="36"/>
      <c r="C103" s="191" t="s">
        <v>198</v>
      </c>
      <c r="D103" s="191" t="s">
        <v>143</v>
      </c>
      <c r="E103" s="192" t="s">
        <v>3191</v>
      </c>
      <c r="F103" s="193" t="s">
        <v>3192</v>
      </c>
      <c r="G103" s="194" t="s">
        <v>146</v>
      </c>
      <c r="H103" s="195">
        <v>1</v>
      </c>
      <c r="I103" s="196"/>
      <c r="J103" s="197">
        <f t="shared" si="0"/>
        <v>0</v>
      </c>
      <c r="K103" s="193" t="s">
        <v>147</v>
      </c>
      <c r="L103" s="40"/>
      <c r="M103" s="198" t="s">
        <v>32</v>
      </c>
      <c r="N103" s="199" t="s">
        <v>48</v>
      </c>
      <c r="O103" s="65"/>
      <c r="P103" s="200">
        <f t="shared" si="1"/>
        <v>0</v>
      </c>
      <c r="Q103" s="200">
        <v>0</v>
      </c>
      <c r="R103" s="200">
        <f t="shared" si="2"/>
        <v>0</v>
      </c>
      <c r="S103" s="200">
        <v>0</v>
      </c>
      <c r="T103" s="201">
        <f t="shared" si="3"/>
        <v>0</v>
      </c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R103" s="202" t="s">
        <v>634</v>
      </c>
      <c r="AT103" s="202" t="s">
        <v>143</v>
      </c>
      <c r="AU103" s="202" t="s">
        <v>84</v>
      </c>
      <c r="AY103" s="17" t="s">
        <v>142</v>
      </c>
      <c r="BE103" s="203">
        <f t="shared" si="4"/>
        <v>0</v>
      </c>
      <c r="BF103" s="203">
        <f t="shared" si="5"/>
        <v>0</v>
      </c>
      <c r="BG103" s="203">
        <f t="shared" si="6"/>
        <v>0</v>
      </c>
      <c r="BH103" s="203">
        <f t="shared" si="7"/>
        <v>0</v>
      </c>
      <c r="BI103" s="203">
        <f t="shared" si="8"/>
        <v>0</v>
      </c>
      <c r="BJ103" s="17" t="s">
        <v>84</v>
      </c>
      <c r="BK103" s="203">
        <f t="shared" si="9"/>
        <v>0</v>
      </c>
      <c r="BL103" s="17" t="s">
        <v>634</v>
      </c>
      <c r="BM103" s="202" t="s">
        <v>3193</v>
      </c>
    </row>
    <row r="104" spans="1:65" s="2" customFormat="1" ht="24" customHeight="1">
      <c r="A104" s="35"/>
      <c r="B104" s="36"/>
      <c r="C104" s="191" t="s">
        <v>8</v>
      </c>
      <c r="D104" s="191" t="s">
        <v>143</v>
      </c>
      <c r="E104" s="192" t="s">
        <v>3194</v>
      </c>
      <c r="F104" s="193" t="s">
        <v>3195</v>
      </c>
      <c r="G104" s="194" t="s">
        <v>146</v>
      </c>
      <c r="H104" s="195">
        <v>6</v>
      </c>
      <c r="I104" s="196"/>
      <c r="J104" s="197">
        <f t="shared" si="0"/>
        <v>0</v>
      </c>
      <c r="K104" s="193" t="s">
        <v>147</v>
      </c>
      <c r="L104" s="40"/>
      <c r="M104" s="198" t="s">
        <v>32</v>
      </c>
      <c r="N104" s="199" t="s">
        <v>48</v>
      </c>
      <c r="O104" s="65"/>
      <c r="P104" s="200">
        <f t="shared" si="1"/>
        <v>0</v>
      </c>
      <c r="Q104" s="200">
        <v>0</v>
      </c>
      <c r="R104" s="200">
        <f t="shared" si="2"/>
        <v>0</v>
      </c>
      <c r="S104" s="200">
        <v>0</v>
      </c>
      <c r="T104" s="201">
        <f t="shared" si="3"/>
        <v>0</v>
      </c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R104" s="202" t="s">
        <v>634</v>
      </c>
      <c r="AT104" s="202" t="s">
        <v>143</v>
      </c>
      <c r="AU104" s="202" t="s">
        <v>84</v>
      </c>
      <c r="AY104" s="17" t="s">
        <v>142</v>
      </c>
      <c r="BE104" s="203">
        <f t="shared" si="4"/>
        <v>0</v>
      </c>
      <c r="BF104" s="203">
        <f t="shared" si="5"/>
        <v>0</v>
      </c>
      <c r="BG104" s="203">
        <f t="shared" si="6"/>
        <v>0</v>
      </c>
      <c r="BH104" s="203">
        <f t="shared" si="7"/>
        <v>0</v>
      </c>
      <c r="BI104" s="203">
        <f t="shared" si="8"/>
        <v>0</v>
      </c>
      <c r="BJ104" s="17" t="s">
        <v>84</v>
      </c>
      <c r="BK104" s="203">
        <f t="shared" si="9"/>
        <v>0</v>
      </c>
      <c r="BL104" s="17" t="s">
        <v>634</v>
      </c>
      <c r="BM104" s="202" t="s">
        <v>3196</v>
      </c>
    </row>
    <row r="105" spans="1:65" s="2" customFormat="1" ht="24" customHeight="1">
      <c r="A105" s="35"/>
      <c r="B105" s="36"/>
      <c r="C105" s="191" t="s">
        <v>205</v>
      </c>
      <c r="D105" s="191" t="s">
        <v>143</v>
      </c>
      <c r="E105" s="192" t="s">
        <v>3197</v>
      </c>
      <c r="F105" s="193" t="s">
        <v>3198</v>
      </c>
      <c r="G105" s="194" t="s">
        <v>146</v>
      </c>
      <c r="H105" s="195">
        <v>4</v>
      </c>
      <c r="I105" s="196"/>
      <c r="J105" s="197">
        <f t="shared" si="0"/>
        <v>0</v>
      </c>
      <c r="K105" s="193" t="s">
        <v>147</v>
      </c>
      <c r="L105" s="40"/>
      <c r="M105" s="198" t="s">
        <v>32</v>
      </c>
      <c r="N105" s="199" t="s">
        <v>48</v>
      </c>
      <c r="O105" s="65"/>
      <c r="P105" s="200">
        <f t="shared" si="1"/>
        <v>0</v>
      </c>
      <c r="Q105" s="200">
        <v>0</v>
      </c>
      <c r="R105" s="200">
        <f t="shared" si="2"/>
        <v>0</v>
      </c>
      <c r="S105" s="200">
        <v>0</v>
      </c>
      <c r="T105" s="201">
        <f t="shared" si="3"/>
        <v>0</v>
      </c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R105" s="202" t="s">
        <v>634</v>
      </c>
      <c r="AT105" s="202" t="s">
        <v>143</v>
      </c>
      <c r="AU105" s="202" t="s">
        <v>84</v>
      </c>
      <c r="AY105" s="17" t="s">
        <v>142</v>
      </c>
      <c r="BE105" s="203">
        <f t="shared" si="4"/>
        <v>0</v>
      </c>
      <c r="BF105" s="203">
        <f t="shared" si="5"/>
        <v>0</v>
      </c>
      <c r="BG105" s="203">
        <f t="shared" si="6"/>
        <v>0</v>
      </c>
      <c r="BH105" s="203">
        <f t="shared" si="7"/>
        <v>0</v>
      </c>
      <c r="BI105" s="203">
        <f t="shared" si="8"/>
        <v>0</v>
      </c>
      <c r="BJ105" s="17" t="s">
        <v>84</v>
      </c>
      <c r="BK105" s="203">
        <f t="shared" si="9"/>
        <v>0</v>
      </c>
      <c r="BL105" s="17" t="s">
        <v>634</v>
      </c>
      <c r="BM105" s="202" t="s">
        <v>3199</v>
      </c>
    </row>
    <row r="106" spans="1:65" s="2" customFormat="1" ht="48" customHeight="1">
      <c r="A106" s="35"/>
      <c r="B106" s="36"/>
      <c r="C106" s="191" t="s">
        <v>209</v>
      </c>
      <c r="D106" s="191" t="s">
        <v>143</v>
      </c>
      <c r="E106" s="192" t="s">
        <v>2844</v>
      </c>
      <c r="F106" s="193" t="s">
        <v>2845</v>
      </c>
      <c r="G106" s="194" t="s">
        <v>146</v>
      </c>
      <c r="H106" s="195">
        <v>1</v>
      </c>
      <c r="I106" s="196"/>
      <c r="J106" s="197">
        <f t="shared" si="0"/>
        <v>0</v>
      </c>
      <c r="K106" s="193" t="s">
        <v>147</v>
      </c>
      <c r="L106" s="40"/>
      <c r="M106" s="198" t="s">
        <v>32</v>
      </c>
      <c r="N106" s="199" t="s">
        <v>48</v>
      </c>
      <c r="O106" s="65"/>
      <c r="P106" s="200">
        <f t="shared" si="1"/>
        <v>0</v>
      </c>
      <c r="Q106" s="200">
        <v>0</v>
      </c>
      <c r="R106" s="200">
        <f t="shared" si="2"/>
        <v>0</v>
      </c>
      <c r="S106" s="200">
        <v>0</v>
      </c>
      <c r="T106" s="201">
        <f t="shared" si="3"/>
        <v>0</v>
      </c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R106" s="202" t="s">
        <v>84</v>
      </c>
      <c r="AT106" s="202" t="s">
        <v>143</v>
      </c>
      <c r="AU106" s="202" t="s">
        <v>84</v>
      </c>
      <c r="AY106" s="17" t="s">
        <v>142</v>
      </c>
      <c r="BE106" s="203">
        <f t="shared" si="4"/>
        <v>0</v>
      </c>
      <c r="BF106" s="203">
        <f t="shared" si="5"/>
        <v>0</v>
      </c>
      <c r="BG106" s="203">
        <f t="shared" si="6"/>
        <v>0</v>
      </c>
      <c r="BH106" s="203">
        <f t="shared" si="7"/>
        <v>0</v>
      </c>
      <c r="BI106" s="203">
        <f t="shared" si="8"/>
        <v>0</v>
      </c>
      <c r="BJ106" s="17" t="s">
        <v>84</v>
      </c>
      <c r="BK106" s="203">
        <f t="shared" si="9"/>
        <v>0</v>
      </c>
      <c r="BL106" s="17" t="s">
        <v>84</v>
      </c>
      <c r="BM106" s="202" t="s">
        <v>3200</v>
      </c>
    </row>
    <row r="107" spans="1:65" s="2" customFormat="1" ht="48" customHeight="1">
      <c r="A107" s="35"/>
      <c r="B107" s="36"/>
      <c r="C107" s="191" t="s">
        <v>213</v>
      </c>
      <c r="D107" s="191" t="s">
        <v>143</v>
      </c>
      <c r="E107" s="192" t="s">
        <v>2848</v>
      </c>
      <c r="F107" s="193" t="s">
        <v>2849</v>
      </c>
      <c r="G107" s="194" t="s">
        <v>146</v>
      </c>
      <c r="H107" s="195">
        <v>1</v>
      </c>
      <c r="I107" s="196"/>
      <c r="J107" s="197">
        <f t="shared" si="0"/>
        <v>0</v>
      </c>
      <c r="K107" s="193" t="s">
        <v>147</v>
      </c>
      <c r="L107" s="40"/>
      <c r="M107" s="198" t="s">
        <v>32</v>
      </c>
      <c r="N107" s="199" t="s">
        <v>48</v>
      </c>
      <c r="O107" s="65"/>
      <c r="P107" s="200">
        <f t="shared" si="1"/>
        <v>0</v>
      </c>
      <c r="Q107" s="200">
        <v>0</v>
      </c>
      <c r="R107" s="200">
        <f t="shared" si="2"/>
        <v>0</v>
      </c>
      <c r="S107" s="200">
        <v>0</v>
      </c>
      <c r="T107" s="201">
        <f t="shared" si="3"/>
        <v>0</v>
      </c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R107" s="202" t="s">
        <v>84</v>
      </c>
      <c r="AT107" s="202" t="s">
        <v>143</v>
      </c>
      <c r="AU107" s="202" t="s">
        <v>84</v>
      </c>
      <c r="AY107" s="17" t="s">
        <v>142</v>
      </c>
      <c r="BE107" s="203">
        <f t="shared" si="4"/>
        <v>0</v>
      </c>
      <c r="BF107" s="203">
        <f t="shared" si="5"/>
        <v>0</v>
      </c>
      <c r="BG107" s="203">
        <f t="shared" si="6"/>
        <v>0</v>
      </c>
      <c r="BH107" s="203">
        <f t="shared" si="7"/>
        <v>0</v>
      </c>
      <c r="BI107" s="203">
        <f t="shared" si="8"/>
        <v>0</v>
      </c>
      <c r="BJ107" s="17" t="s">
        <v>84</v>
      </c>
      <c r="BK107" s="203">
        <f t="shared" si="9"/>
        <v>0</v>
      </c>
      <c r="BL107" s="17" t="s">
        <v>84</v>
      </c>
      <c r="BM107" s="202" t="s">
        <v>3201</v>
      </c>
    </row>
    <row r="108" spans="1:65" s="2" customFormat="1" ht="24" customHeight="1">
      <c r="A108" s="35"/>
      <c r="B108" s="36"/>
      <c r="C108" s="191" t="s">
        <v>220</v>
      </c>
      <c r="D108" s="191" t="s">
        <v>143</v>
      </c>
      <c r="E108" s="192" t="s">
        <v>2852</v>
      </c>
      <c r="F108" s="193" t="s">
        <v>2853</v>
      </c>
      <c r="G108" s="194" t="s">
        <v>146</v>
      </c>
      <c r="H108" s="195">
        <v>2</v>
      </c>
      <c r="I108" s="196"/>
      <c r="J108" s="197">
        <f t="shared" si="0"/>
        <v>0</v>
      </c>
      <c r="K108" s="193" t="s">
        <v>147</v>
      </c>
      <c r="L108" s="40"/>
      <c r="M108" s="198" t="s">
        <v>32</v>
      </c>
      <c r="N108" s="199" t="s">
        <v>48</v>
      </c>
      <c r="O108" s="65"/>
      <c r="P108" s="200">
        <f t="shared" si="1"/>
        <v>0</v>
      </c>
      <c r="Q108" s="200">
        <v>0</v>
      </c>
      <c r="R108" s="200">
        <f t="shared" si="2"/>
        <v>0</v>
      </c>
      <c r="S108" s="200">
        <v>0</v>
      </c>
      <c r="T108" s="201">
        <f t="shared" si="3"/>
        <v>0</v>
      </c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R108" s="202" t="s">
        <v>84</v>
      </c>
      <c r="AT108" s="202" t="s">
        <v>143</v>
      </c>
      <c r="AU108" s="202" t="s">
        <v>84</v>
      </c>
      <c r="AY108" s="17" t="s">
        <v>142</v>
      </c>
      <c r="BE108" s="203">
        <f t="shared" si="4"/>
        <v>0</v>
      </c>
      <c r="BF108" s="203">
        <f t="shared" si="5"/>
        <v>0</v>
      </c>
      <c r="BG108" s="203">
        <f t="shared" si="6"/>
        <v>0</v>
      </c>
      <c r="BH108" s="203">
        <f t="shared" si="7"/>
        <v>0</v>
      </c>
      <c r="BI108" s="203">
        <f t="shared" si="8"/>
        <v>0</v>
      </c>
      <c r="BJ108" s="17" t="s">
        <v>84</v>
      </c>
      <c r="BK108" s="203">
        <f t="shared" si="9"/>
        <v>0</v>
      </c>
      <c r="BL108" s="17" t="s">
        <v>84</v>
      </c>
      <c r="BM108" s="202" t="s">
        <v>3202</v>
      </c>
    </row>
    <row r="109" spans="1:65" s="2" customFormat="1" ht="24" customHeight="1">
      <c r="A109" s="35"/>
      <c r="B109" s="36"/>
      <c r="C109" s="191" t="s">
        <v>224</v>
      </c>
      <c r="D109" s="191" t="s">
        <v>143</v>
      </c>
      <c r="E109" s="192" t="s">
        <v>3203</v>
      </c>
      <c r="F109" s="193" t="s">
        <v>3204</v>
      </c>
      <c r="G109" s="194" t="s">
        <v>146</v>
      </c>
      <c r="H109" s="195">
        <v>4</v>
      </c>
      <c r="I109" s="196"/>
      <c r="J109" s="197">
        <f t="shared" si="0"/>
        <v>0</v>
      </c>
      <c r="K109" s="193" t="s">
        <v>147</v>
      </c>
      <c r="L109" s="40"/>
      <c r="M109" s="198" t="s">
        <v>32</v>
      </c>
      <c r="N109" s="199" t="s">
        <v>48</v>
      </c>
      <c r="O109" s="65"/>
      <c r="P109" s="200">
        <f t="shared" si="1"/>
        <v>0</v>
      </c>
      <c r="Q109" s="200">
        <v>0</v>
      </c>
      <c r="R109" s="200">
        <f t="shared" si="2"/>
        <v>0</v>
      </c>
      <c r="S109" s="200">
        <v>0</v>
      </c>
      <c r="T109" s="201">
        <f t="shared" si="3"/>
        <v>0</v>
      </c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R109" s="202" t="s">
        <v>84</v>
      </c>
      <c r="AT109" s="202" t="s">
        <v>143</v>
      </c>
      <c r="AU109" s="202" t="s">
        <v>84</v>
      </c>
      <c r="AY109" s="17" t="s">
        <v>142</v>
      </c>
      <c r="BE109" s="203">
        <f t="shared" si="4"/>
        <v>0</v>
      </c>
      <c r="BF109" s="203">
        <f t="shared" si="5"/>
        <v>0</v>
      </c>
      <c r="BG109" s="203">
        <f t="shared" si="6"/>
        <v>0</v>
      </c>
      <c r="BH109" s="203">
        <f t="shared" si="7"/>
        <v>0</v>
      </c>
      <c r="BI109" s="203">
        <f t="shared" si="8"/>
        <v>0</v>
      </c>
      <c r="BJ109" s="17" t="s">
        <v>84</v>
      </c>
      <c r="BK109" s="203">
        <f t="shared" si="9"/>
        <v>0</v>
      </c>
      <c r="BL109" s="17" t="s">
        <v>84</v>
      </c>
      <c r="BM109" s="202" t="s">
        <v>3205</v>
      </c>
    </row>
    <row r="110" spans="1:65" s="2" customFormat="1" ht="24" customHeight="1">
      <c r="A110" s="35"/>
      <c r="B110" s="36"/>
      <c r="C110" s="191" t="s">
        <v>7</v>
      </c>
      <c r="D110" s="191" t="s">
        <v>143</v>
      </c>
      <c r="E110" s="192" t="s">
        <v>1500</v>
      </c>
      <c r="F110" s="193" t="s">
        <v>1501</v>
      </c>
      <c r="G110" s="194" t="s">
        <v>146</v>
      </c>
      <c r="H110" s="195">
        <v>1</v>
      </c>
      <c r="I110" s="196"/>
      <c r="J110" s="197">
        <f t="shared" si="0"/>
        <v>0</v>
      </c>
      <c r="K110" s="193" t="s">
        <v>147</v>
      </c>
      <c r="L110" s="40"/>
      <c r="M110" s="198" t="s">
        <v>32</v>
      </c>
      <c r="N110" s="199" t="s">
        <v>48</v>
      </c>
      <c r="O110" s="65"/>
      <c r="P110" s="200">
        <f t="shared" si="1"/>
        <v>0</v>
      </c>
      <c r="Q110" s="200">
        <v>0</v>
      </c>
      <c r="R110" s="200">
        <f t="shared" si="2"/>
        <v>0</v>
      </c>
      <c r="S110" s="200">
        <v>0</v>
      </c>
      <c r="T110" s="201">
        <f t="shared" si="3"/>
        <v>0</v>
      </c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R110" s="202" t="s">
        <v>84</v>
      </c>
      <c r="AT110" s="202" t="s">
        <v>143</v>
      </c>
      <c r="AU110" s="202" t="s">
        <v>84</v>
      </c>
      <c r="AY110" s="17" t="s">
        <v>142</v>
      </c>
      <c r="BE110" s="203">
        <f t="shared" si="4"/>
        <v>0</v>
      </c>
      <c r="BF110" s="203">
        <f t="shared" si="5"/>
        <v>0</v>
      </c>
      <c r="BG110" s="203">
        <f t="shared" si="6"/>
        <v>0</v>
      </c>
      <c r="BH110" s="203">
        <f t="shared" si="7"/>
        <v>0</v>
      </c>
      <c r="BI110" s="203">
        <f t="shared" si="8"/>
        <v>0</v>
      </c>
      <c r="BJ110" s="17" t="s">
        <v>84</v>
      </c>
      <c r="BK110" s="203">
        <f t="shared" si="9"/>
        <v>0</v>
      </c>
      <c r="BL110" s="17" t="s">
        <v>84</v>
      </c>
      <c r="BM110" s="202" t="s">
        <v>3206</v>
      </c>
    </row>
    <row r="111" spans="1:65" s="2" customFormat="1" ht="48" customHeight="1">
      <c r="A111" s="35"/>
      <c r="B111" s="36"/>
      <c r="C111" s="191" t="s">
        <v>232</v>
      </c>
      <c r="D111" s="191" t="s">
        <v>143</v>
      </c>
      <c r="E111" s="192" t="s">
        <v>3207</v>
      </c>
      <c r="F111" s="193" t="s">
        <v>3208</v>
      </c>
      <c r="G111" s="194" t="s">
        <v>146</v>
      </c>
      <c r="H111" s="195">
        <v>2</v>
      </c>
      <c r="I111" s="196"/>
      <c r="J111" s="197">
        <f t="shared" si="0"/>
        <v>0</v>
      </c>
      <c r="K111" s="193" t="s">
        <v>147</v>
      </c>
      <c r="L111" s="40"/>
      <c r="M111" s="198" t="s">
        <v>32</v>
      </c>
      <c r="N111" s="199" t="s">
        <v>48</v>
      </c>
      <c r="O111" s="65"/>
      <c r="P111" s="200">
        <f t="shared" si="1"/>
        <v>0</v>
      </c>
      <c r="Q111" s="200">
        <v>0</v>
      </c>
      <c r="R111" s="200">
        <f t="shared" si="2"/>
        <v>0</v>
      </c>
      <c r="S111" s="200">
        <v>0</v>
      </c>
      <c r="T111" s="201">
        <f t="shared" si="3"/>
        <v>0</v>
      </c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R111" s="202" t="s">
        <v>634</v>
      </c>
      <c r="AT111" s="202" t="s">
        <v>143</v>
      </c>
      <c r="AU111" s="202" t="s">
        <v>84</v>
      </c>
      <c r="AY111" s="17" t="s">
        <v>142</v>
      </c>
      <c r="BE111" s="203">
        <f t="shared" si="4"/>
        <v>0</v>
      </c>
      <c r="BF111" s="203">
        <f t="shared" si="5"/>
        <v>0</v>
      </c>
      <c r="BG111" s="203">
        <f t="shared" si="6"/>
        <v>0</v>
      </c>
      <c r="BH111" s="203">
        <f t="shared" si="7"/>
        <v>0</v>
      </c>
      <c r="BI111" s="203">
        <f t="shared" si="8"/>
        <v>0</v>
      </c>
      <c r="BJ111" s="17" t="s">
        <v>84</v>
      </c>
      <c r="BK111" s="203">
        <f t="shared" si="9"/>
        <v>0</v>
      </c>
      <c r="BL111" s="17" t="s">
        <v>634</v>
      </c>
      <c r="BM111" s="202" t="s">
        <v>3209</v>
      </c>
    </row>
    <row r="112" spans="1:65" s="2" customFormat="1" ht="48" customHeight="1">
      <c r="A112" s="35"/>
      <c r="B112" s="36"/>
      <c r="C112" s="191" t="s">
        <v>236</v>
      </c>
      <c r="D112" s="191" t="s">
        <v>143</v>
      </c>
      <c r="E112" s="192" t="s">
        <v>3210</v>
      </c>
      <c r="F112" s="193" t="s">
        <v>3211</v>
      </c>
      <c r="G112" s="194" t="s">
        <v>146</v>
      </c>
      <c r="H112" s="195">
        <v>2</v>
      </c>
      <c r="I112" s="196"/>
      <c r="J112" s="197">
        <f t="shared" si="0"/>
        <v>0</v>
      </c>
      <c r="K112" s="193" t="s">
        <v>147</v>
      </c>
      <c r="L112" s="40"/>
      <c r="M112" s="198" t="s">
        <v>32</v>
      </c>
      <c r="N112" s="199" t="s">
        <v>48</v>
      </c>
      <c r="O112" s="65"/>
      <c r="P112" s="200">
        <f t="shared" si="1"/>
        <v>0</v>
      </c>
      <c r="Q112" s="200">
        <v>0</v>
      </c>
      <c r="R112" s="200">
        <f t="shared" si="2"/>
        <v>0</v>
      </c>
      <c r="S112" s="200">
        <v>0</v>
      </c>
      <c r="T112" s="201">
        <f t="shared" si="3"/>
        <v>0</v>
      </c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R112" s="202" t="s">
        <v>634</v>
      </c>
      <c r="AT112" s="202" t="s">
        <v>143</v>
      </c>
      <c r="AU112" s="202" t="s">
        <v>84</v>
      </c>
      <c r="AY112" s="17" t="s">
        <v>142</v>
      </c>
      <c r="BE112" s="203">
        <f t="shared" si="4"/>
        <v>0</v>
      </c>
      <c r="BF112" s="203">
        <f t="shared" si="5"/>
        <v>0</v>
      </c>
      <c r="BG112" s="203">
        <f t="shared" si="6"/>
        <v>0</v>
      </c>
      <c r="BH112" s="203">
        <f t="shared" si="7"/>
        <v>0</v>
      </c>
      <c r="BI112" s="203">
        <f t="shared" si="8"/>
        <v>0</v>
      </c>
      <c r="BJ112" s="17" t="s">
        <v>84</v>
      </c>
      <c r="BK112" s="203">
        <f t="shared" si="9"/>
        <v>0</v>
      </c>
      <c r="BL112" s="17" t="s">
        <v>634</v>
      </c>
      <c r="BM112" s="202" t="s">
        <v>3212</v>
      </c>
    </row>
    <row r="113" spans="1:65" s="2" customFormat="1" ht="24" customHeight="1">
      <c r="A113" s="35"/>
      <c r="B113" s="36"/>
      <c r="C113" s="191" t="s">
        <v>240</v>
      </c>
      <c r="D113" s="191" t="s">
        <v>143</v>
      </c>
      <c r="E113" s="192" t="s">
        <v>3213</v>
      </c>
      <c r="F113" s="193" t="s">
        <v>3214</v>
      </c>
      <c r="G113" s="194" t="s">
        <v>146</v>
      </c>
      <c r="H113" s="195">
        <v>5</v>
      </c>
      <c r="I113" s="196"/>
      <c r="J113" s="197">
        <f t="shared" si="0"/>
        <v>0</v>
      </c>
      <c r="K113" s="193" t="s">
        <v>147</v>
      </c>
      <c r="L113" s="40"/>
      <c r="M113" s="198" t="s">
        <v>32</v>
      </c>
      <c r="N113" s="199" t="s">
        <v>48</v>
      </c>
      <c r="O113" s="65"/>
      <c r="P113" s="200">
        <f t="shared" si="1"/>
        <v>0</v>
      </c>
      <c r="Q113" s="200">
        <v>0</v>
      </c>
      <c r="R113" s="200">
        <f t="shared" si="2"/>
        <v>0</v>
      </c>
      <c r="S113" s="200">
        <v>0</v>
      </c>
      <c r="T113" s="201">
        <f t="shared" si="3"/>
        <v>0</v>
      </c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R113" s="202" t="s">
        <v>84</v>
      </c>
      <c r="AT113" s="202" t="s">
        <v>143</v>
      </c>
      <c r="AU113" s="202" t="s">
        <v>84</v>
      </c>
      <c r="AY113" s="17" t="s">
        <v>142</v>
      </c>
      <c r="BE113" s="203">
        <f t="shared" si="4"/>
        <v>0</v>
      </c>
      <c r="BF113" s="203">
        <f t="shared" si="5"/>
        <v>0</v>
      </c>
      <c r="BG113" s="203">
        <f t="shared" si="6"/>
        <v>0</v>
      </c>
      <c r="BH113" s="203">
        <f t="shared" si="7"/>
        <v>0</v>
      </c>
      <c r="BI113" s="203">
        <f t="shared" si="8"/>
        <v>0</v>
      </c>
      <c r="BJ113" s="17" t="s">
        <v>84</v>
      </c>
      <c r="BK113" s="203">
        <f t="shared" si="9"/>
        <v>0</v>
      </c>
      <c r="BL113" s="17" t="s">
        <v>84</v>
      </c>
      <c r="BM113" s="202" t="s">
        <v>3215</v>
      </c>
    </row>
    <row r="114" spans="1:65" s="2" customFormat="1" ht="24" customHeight="1">
      <c r="A114" s="35"/>
      <c r="B114" s="36"/>
      <c r="C114" s="191" t="s">
        <v>244</v>
      </c>
      <c r="D114" s="191" t="s">
        <v>143</v>
      </c>
      <c r="E114" s="192" t="s">
        <v>3216</v>
      </c>
      <c r="F114" s="193" t="s">
        <v>3217</v>
      </c>
      <c r="G114" s="194" t="s">
        <v>146</v>
      </c>
      <c r="H114" s="195">
        <v>2</v>
      </c>
      <c r="I114" s="196"/>
      <c r="J114" s="197">
        <f t="shared" si="0"/>
        <v>0</v>
      </c>
      <c r="K114" s="193" t="s">
        <v>147</v>
      </c>
      <c r="L114" s="40"/>
      <c r="M114" s="198" t="s">
        <v>32</v>
      </c>
      <c r="N114" s="199" t="s">
        <v>48</v>
      </c>
      <c r="O114" s="65"/>
      <c r="P114" s="200">
        <f t="shared" si="1"/>
        <v>0</v>
      </c>
      <c r="Q114" s="200">
        <v>0</v>
      </c>
      <c r="R114" s="200">
        <f t="shared" si="2"/>
        <v>0</v>
      </c>
      <c r="S114" s="200">
        <v>0</v>
      </c>
      <c r="T114" s="201">
        <f t="shared" si="3"/>
        <v>0</v>
      </c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R114" s="202" t="s">
        <v>84</v>
      </c>
      <c r="AT114" s="202" t="s">
        <v>143</v>
      </c>
      <c r="AU114" s="202" t="s">
        <v>84</v>
      </c>
      <c r="AY114" s="17" t="s">
        <v>142</v>
      </c>
      <c r="BE114" s="203">
        <f t="shared" si="4"/>
        <v>0</v>
      </c>
      <c r="BF114" s="203">
        <f t="shared" si="5"/>
        <v>0</v>
      </c>
      <c r="BG114" s="203">
        <f t="shared" si="6"/>
        <v>0</v>
      </c>
      <c r="BH114" s="203">
        <f t="shared" si="7"/>
        <v>0</v>
      </c>
      <c r="BI114" s="203">
        <f t="shared" si="8"/>
        <v>0</v>
      </c>
      <c r="BJ114" s="17" t="s">
        <v>84</v>
      </c>
      <c r="BK114" s="203">
        <f t="shared" si="9"/>
        <v>0</v>
      </c>
      <c r="BL114" s="17" t="s">
        <v>84</v>
      </c>
      <c r="BM114" s="202" t="s">
        <v>3218</v>
      </c>
    </row>
    <row r="115" spans="1:65" s="12" customFormat="1" ht="25.9" customHeight="1">
      <c r="B115" s="177"/>
      <c r="C115" s="178"/>
      <c r="D115" s="179" t="s">
        <v>76</v>
      </c>
      <c r="E115" s="180" t="s">
        <v>1235</v>
      </c>
      <c r="F115" s="180" t="s">
        <v>1236</v>
      </c>
      <c r="G115" s="178"/>
      <c r="H115" s="178"/>
      <c r="I115" s="181"/>
      <c r="J115" s="182">
        <f>BK115</f>
        <v>0</v>
      </c>
      <c r="K115" s="178"/>
      <c r="L115" s="183"/>
      <c r="M115" s="184"/>
      <c r="N115" s="185"/>
      <c r="O115" s="185"/>
      <c r="P115" s="186">
        <f>SUM(P116:P128)</f>
        <v>0</v>
      </c>
      <c r="Q115" s="185"/>
      <c r="R115" s="186">
        <f>SUM(R116:R128)</f>
        <v>0</v>
      </c>
      <c r="S115" s="185"/>
      <c r="T115" s="187">
        <f>SUM(T116:T128)</f>
        <v>0</v>
      </c>
      <c r="AR115" s="188" t="s">
        <v>158</v>
      </c>
      <c r="AT115" s="189" t="s">
        <v>76</v>
      </c>
      <c r="AU115" s="189" t="s">
        <v>77</v>
      </c>
      <c r="AY115" s="188" t="s">
        <v>142</v>
      </c>
      <c r="BK115" s="190">
        <f>SUM(BK116:BK128)</f>
        <v>0</v>
      </c>
    </row>
    <row r="116" spans="1:65" s="2" customFormat="1" ht="24" customHeight="1">
      <c r="A116" s="35"/>
      <c r="B116" s="36"/>
      <c r="C116" s="191" t="s">
        <v>248</v>
      </c>
      <c r="D116" s="191" t="s">
        <v>143</v>
      </c>
      <c r="E116" s="192" t="s">
        <v>3219</v>
      </c>
      <c r="F116" s="193" t="s">
        <v>3220</v>
      </c>
      <c r="G116" s="194" t="s">
        <v>146</v>
      </c>
      <c r="H116" s="195">
        <v>7</v>
      </c>
      <c r="I116" s="196"/>
      <c r="J116" s="197">
        <f t="shared" ref="J116:J128" si="10">ROUND(I116*H116,2)</f>
        <v>0</v>
      </c>
      <c r="K116" s="193" t="s">
        <v>147</v>
      </c>
      <c r="L116" s="40"/>
      <c r="M116" s="198" t="s">
        <v>32</v>
      </c>
      <c r="N116" s="199" t="s">
        <v>48</v>
      </c>
      <c r="O116" s="65"/>
      <c r="P116" s="200">
        <f t="shared" ref="P116:P128" si="11">O116*H116</f>
        <v>0</v>
      </c>
      <c r="Q116" s="200">
        <v>0</v>
      </c>
      <c r="R116" s="200">
        <f t="shared" ref="R116:R128" si="12">Q116*H116</f>
        <v>0</v>
      </c>
      <c r="S116" s="200">
        <v>0</v>
      </c>
      <c r="T116" s="201">
        <f t="shared" ref="T116:T128" si="13">S116*H116</f>
        <v>0</v>
      </c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R116" s="202" t="s">
        <v>634</v>
      </c>
      <c r="AT116" s="202" t="s">
        <v>143</v>
      </c>
      <c r="AU116" s="202" t="s">
        <v>84</v>
      </c>
      <c r="AY116" s="17" t="s">
        <v>142</v>
      </c>
      <c r="BE116" s="203">
        <f t="shared" ref="BE116:BE128" si="14">IF(N116="základní",J116,0)</f>
        <v>0</v>
      </c>
      <c r="BF116" s="203">
        <f t="shared" ref="BF116:BF128" si="15">IF(N116="snížená",J116,0)</f>
        <v>0</v>
      </c>
      <c r="BG116" s="203">
        <f t="shared" ref="BG116:BG128" si="16">IF(N116="zákl. přenesená",J116,0)</f>
        <v>0</v>
      </c>
      <c r="BH116" s="203">
        <f t="shared" ref="BH116:BH128" si="17">IF(N116="sníž. přenesená",J116,0)</f>
        <v>0</v>
      </c>
      <c r="BI116" s="203">
        <f t="shared" ref="BI116:BI128" si="18">IF(N116="nulová",J116,0)</f>
        <v>0</v>
      </c>
      <c r="BJ116" s="17" t="s">
        <v>84</v>
      </c>
      <c r="BK116" s="203">
        <f t="shared" ref="BK116:BK128" si="19">ROUND(I116*H116,2)</f>
        <v>0</v>
      </c>
      <c r="BL116" s="17" t="s">
        <v>634</v>
      </c>
      <c r="BM116" s="202" t="s">
        <v>3221</v>
      </c>
    </row>
    <row r="117" spans="1:65" s="2" customFormat="1" ht="24" customHeight="1">
      <c r="A117" s="35"/>
      <c r="B117" s="36"/>
      <c r="C117" s="191" t="s">
        <v>252</v>
      </c>
      <c r="D117" s="191" t="s">
        <v>143</v>
      </c>
      <c r="E117" s="192" t="s">
        <v>3222</v>
      </c>
      <c r="F117" s="193" t="s">
        <v>3223</v>
      </c>
      <c r="G117" s="194" t="s">
        <v>146</v>
      </c>
      <c r="H117" s="195">
        <v>18</v>
      </c>
      <c r="I117" s="196"/>
      <c r="J117" s="197">
        <f t="shared" si="10"/>
        <v>0</v>
      </c>
      <c r="K117" s="193" t="s">
        <v>147</v>
      </c>
      <c r="L117" s="40"/>
      <c r="M117" s="198" t="s">
        <v>32</v>
      </c>
      <c r="N117" s="199" t="s">
        <v>48</v>
      </c>
      <c r="O117" s="65"/>
      <c r="P117" s="200">
        <f t="shared" si="11"/>
        <v>0</v>
      </c>
      <c r="Q117" s="200">
        <v>0</v>
      </c>
      <c r="R117" s="200">
        <f t="shared" si="12"/>
        <v>0</v>
      </c>
      <c r="S117" s="200">
        <v>0</v>
      </c>
      <c r="T117" s="201">
        <f t="shared" si="13"/>
        <v>0</v>
      </c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R117" s="202" t="s">
        <v>634</v>
      </c>
      <c r="AT117" s="202" t="s">
        <v>143</v>
      </c>
      <c r="AU117" s="202" t="s">
        <v>84</v>
      </c>
      <c r="AY117" s="17" t="s">
        <v>142</v>
      </c>
      <c r="BE117" s="203">
        <f t="shared" si="14"/>
        <v>0</v>
      </c>
      <c r="BF117" s="203">
        <f t="shared" si="15"/>
        <v>0</v>
      </c>
      <c r="BG117" s="203">
        <f t="shared" si="16"/>
        <v>0</v>
      </c>
      <c r="BH117" s="203">
        <f t="shared" si="17"/>
        <v>0</v>
      </c>
      <c r="BI117" s="203">
        <f t="shared" si="18"/>
        <v>0</v>
      </c>
      <c r="BJ117" s="17" t="s">
        <v>84</v>
      </c>
      <c r="BK117" s="203">
        <f t="shared" si="19"/>
        <v>0</v>
      </c>
      <c r="BL117" s="17" t="s">
        <v>634</v>
      </c>
      <c r="BM117" s="202" t="s">
        <v>3224</v>
      </c>
    </row>
    <row r="118" spans="1:65" s="2" customFormat="1" ht="24" customHeight="1">
      <c r="A118" s="35"/>
      <c r="B118" s="36"/>
      <c r="C118" s="191" t="s">
        <v>256</v>
      </c>
      <c r="D118" s="191" t="s">
        <v>143</v>
      </c>
      <c r="E118" s="192" t="s">
        <v>3225</v>
      </c>
      <c r="F118" s="193" t="s">
        <v>3226</v>
      </c>
      <c r="G118" s="194" t="s">
        <v>146</v>
      </c>
      <c r="H118" s="195">
        <v>8</v>
      </c>
      <c r="I118" s="196"/>
      <c r="J118" s="197">
        <f t="shared" si="10"/>
        <v>0</v>
      </c>
      <c r="K118" s="193" t="s">
        <v>147</v>
      </c>
      <c r="L118" s="40"/>
      <c r="M118" s="198" t="s">
        <v>32</v>
      </c>
      <c r="N118" s="199" t="s">
        <v>48</v>
      </c>
      <c r="O118" s="65"/>
      <c r="P118" s="200">
        <f t="shared" si="11"/>
        <v>0</v>
      </c>
      <c r="Q118" s="200">
        <v>0</v>
      </c>
      <c r="R118" s="200">
        <f t="shared" si="12"/>
        <v>0</v>
      </c>
      <c r="S118" s="200">
        <v>0</v>
      </c>
      <c r="T118" s="201">
        <f t="shared" si="13"/>
        <v>0</v>
      </c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R118" s="202" t="s">
        <v>634</v>
      </c>
      <c r="AT118" s="202" t="s">
        <v>143</v>
      </c>
      <c r="AU118" s="202" t="s">
        <v>84</v>
      </c>
      <c r="AY118" s="17" t="s">
        <v>142</v>
      </c>
      <c r="BE118" s="203">
        <f t="shared" si="14"/>
        <v>0</v>
      </c>
      <c r="BF118" s="203">
        <f t="shared" si="15"/>
        <v>0</v>
      </c>
      <c r="BG118" s="203">
        <f t="shared" si="16"/>
        <v>0</v>
      </c>
      <c r="BH118" s="203">
        <f t="shared" si="17"/>
        <v>0</v>
      </c>
      <c r="BI118" s="203">
        <f t="shared" si="18"/>
        <v>0</v>
      </c>
      <c r="BJ118" s="17" t="s">
        <v>84</v>
      </c>
      <c r="BK118" s="203">
        <f t="shared" si="19"/>
        <v>0</v>
      </c>
      <c r="BL118" s="17" t="s">
        <v>634</v>
      </c>
      <c r="BM118" s="202" t="s">
        <v>3227</v>
      </c>
    </row>
    <row r="119" spans="1:65" s="2" customFormat="1" ht="24" customHeight="1">
      <c r="A119" s="35"/>
      <c r="B119" s="36"/>
      <c r="C119" s="191" t="s">
        <v>260</v>
      </c>
      <c r="D119" s="191" t="s">
        <v>143</v>
      </c>
      <c r="E119" s="192" t="s">
        <v>3228</v>
      </c>
      <c r="F119" s="193" t="s">
        <v>3229</v>
      </c>
      <c r="G119" s="194" t="s">
        <v>146</v>
      </c>
      <c r="H119" s="195">
        <v>50</v>
      </c>
      <c r="I119" s="196"/>
      <c r="J119" s="197">
        <f t="shared" si="10"/>
        <v>0</v>
      </c>
      <c r="K119" s="193" t="s">
        <v>147</v>
      </c>
      <c r="L119" s="40"/>
      <c r="M119" s="198" t="s">
        <v>32</v>
      </c>
      <c r="N119" s="199" t="s">
        <v>48</v>
      </c>
      <c r="O119" s="65"/>
      <c r="P119" s="200">
        <f t="shared" si="11"/>
        <v>0</v>
      </c>
      <c r="Q119" s="200">
        <v>0</v>
      </c>
      <c r="R119" s="200">
        <f t="shared" si="12"/>
        <v>0</v>
      </c>
      <c r="S119" s="200">
        <v>0</v>
      </c>
      <c r="T119" s="201">
        <f t="shared" si="13"/>
        <v>0</v>
      </c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R119" s="202" t="s">
        <v>158</v>
      </c>
      <c r="AT119" s="202" t="s">
        <v>143</v>
      </c>
      <c r="AU119" s="202" t="s">
        <v>84</v>
      </c>
      <c r="AY119" s="17" t="s">
        <v>142</v>
      </c>
      <c r="BE119" s="203">
        <f t="shared" si="14"/>
        <v>0</v>
      </c>
      <c r="BF119" s="203">
        <f t="shared" si="15"/>
        <v>0</v>
      </c>
      <c r="BG119" s="203">
        <f t="shared" si="16"/>
        <v>0</v>
      </c>
      <c r="BH119" s="203">
        <f t="shared" si="17"/>
        <v>0</v>
      </c>
      <c r="BI119" s="203">
        <f t="shared" si="18"/>
        <v>0</v>
      </c>
      <c r="BJ119" s="17" t="s">
        <v>84</v>
      </c>
      <c r="BK119" s="203">
        <f t="shared" si="19"/>
        <v>0</v>
      </c>
      <c r="BL119" s="17" t="s">
        <v>158</v>
      </c>
      <c r="BM119" s="202" t="s">
        <v>3230</v>
      </c>
    </row>
    <row r="120" spans="1:65" s="2" customFormat="1" ht="24" customHeight="1">
      <c r="A120" s="35"/>
      <c r="B120" s="36"/>
      <c r="C120" s="191" t="s">
        <v>264</v>
      </c>
      <c r="D120" s="191" t="s">
        <v>143</v>
      </c>
      <c r="E120" s="192" t="s">
        <v>3231</v>
      </c>
      <c r="F120" s="193" t="s">
        <v>3232</v>
      </c>
      <c r="G120" s="194" t="s">
        <v>146</v>
      </c>
      <c r="H120" s="195">
        <v>1</v>
      </c>
      <c r="I120" s="196"/>
      <c r="J120" s="197">
        <f t="shared" si="10"/>
        <v>0</v>
      </c>
      <c r="K120" s="193" t="s">
        <v>147</v>
      </c>
      <c r="L120" s="40"/>
      <c r="M120" s="198" t="s">
        <v>32</v>
      </c>
      <c r="N120" s="199" t="s">
        <v>48</v>
      </c>
      <c r="O120" s="65"/>
      <c r="P120" s="200">
        <f t="shared" si="11"/>
        <v>0</v>
      </c>
      <c r="Q120" s="200">
        <v>0</v>
      </c>
      <c r="R120" s="200">
        <f t="shared" si="12"/>
        <v>0</v>
      </c>
      <c r="S120" s="200">
        <v>0</v>
      </c>
      <c r="T120" s="201">
        <f t="shared" si="13"/>
        <v>0</v>
      </c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R120" s="202" t="s">
        <v>634</v>
      </c>
      <c r="AT120" s="202" t="s">
        <v>143</v>
      </c>
      <c r="AU120" s="202" t="s">
        <v>84</v>
      </c>
      <c r="AY120" s="17" t="s">
        <v>142</v>
      </c>
      <c r="BE120" s="203">
        <f t="shared" si="14"/>
        <v>0</v>
      </c>
      <c r="BF120" s="203">
        <f t="shared" si="15"/>
        <v>0</v>
      </c>
      <c r="BG120" s="203">
        <f t="shared" si="16"/>
        <v>0</v>
      </c>
      <c r="BH120" s="203">
        <f t="shared" si="17"/>
        <v>0</v>
      </c>
      <c r="BI120" s="203">
        <f t="shared" si="18"/>
        <v>0</v>
      </c>
      <c r="BJ120" s="17" t="s">
        <v>84</v>
      </c>
      <c r="BK120" s="203">
        <f t="shared" si="19"/>
        <v>0</v>
      </c>
      <c r="BL120" s="17" t="s">
        <v>634</v>
      </c>
      <c r="BM120" s="202" t="s">
        <v>3233</v>
      </c>
    </row>
    <row r="121" spans="1:65" s="2" customFormat="1" ht="24" customHeight="1">
      <c r="A121" s="35"/>
      <c r="B121" s="36"/>
      <c r="C121" s="191" t="s">
        <v>268</v>
      </c>
      <c r="D121" s="191" t="s">
        <v>143</v>
      </c>
      <c r="E121" s="192" t="s">
        <v>3234</v>
      </c>
      <c r="F121" s="193" t="s">
        <v>3235</v>
      </c>
      <c r="G121" s="194" t="s">
        <v>146</v>
      </c>
      <c r="H121" s="195">
        <v>5</v>
      </c>
      <c r="I121" s="196"/>
      <c r="J121" s="197">
        <f t="shared" si="10"/>
        <v>0</v>
      </c>
      <c r="K121" s="193" t="s">
        <v>147</v>
      </c>
      <c r="L121" s="40"/>
      <c r="M121" s="198" t="s">
        <v>32</v>
      </c>
      <c r="N121" s="199" t="s">
        <v>48</v>
      </c>
      <c r="O121" s="65"/>
      <c r="P121" s="200">
        <f t="shared" si="11"/>
        <v>0</v>
      </c>
      <c r="Q121" s="200">
        <v>0</v>
      </c>
      <c r="R121" s="200">
        <f t="shared" si="12"/>
        <v>0</v>
      </c>
      <c r="S121" s="200">
        <v>0</v>
      </c>
      <c r="T121" s="201">
        <f t="shared" si="13"/>
        <v>0</v>
      </c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R121" s="202" t="s">
        <v>634</v>
      </c>
      <c r="AT121" s="202" t="s">
        <v>143</v>
      </c>
      <c r="AU121" s="202" t="s">
        <v>84</v>
      </c>
      <c r="AY121" s="17" t="s">
        <v>142</v>
      </c>
      <c r="BE121" s="203">
        <f t="shared" si="14"/>
        <v>0</v>
      </c>
      <c r="BF121" s="203">
        <f t="shared" si="15"/>
        <v>0</v>
      </c>
      <c r="BG121" s="203">
        <f t="shared" si="16"/>
        <v>0</v>
      </c>
      <c r="BH121" s="203">
        <f t="shared" si="17"/>
        <v>0</v>
      </c>
      <c r="BI121" s="203">
        <f t="shared" si="18"/>
        <v>0</v>
      </c>
      <c r="BJ121" s="17" t="s">
        <v>84</v>
      </c>
      <c r="BK121" s="203">
        <f t="shared" si="19"/>
        <v>0</v>
      </c>
      <c r="BL121" s="17" t="s">
        <v>634</v>
      </c>
      <c r="BM121" s="202" t="s">
        <v>3236</v>
      </c>
    </row>
    <row r="122" spans="1:65" s="2" customFormat="1" ht="36" customHeight="1">
      <c r="A122" s="35"/>
      <c r="B122" s="36"/>
      <c r="C122" s="191" t="s">
        <v>272</v>
      </c>
      <c r="D122" s="191" t="s">
        <v>143</v>
      </c>
      <c r="E122" s="192" t="s">
        <v>3237</v>
      </c>
      <c r="F122" s="193" t="s">
        <v>3238</v>
      </c>
      <c r="G122" s="194" t="s">
        <v>146</v>
      </c>
      <c r="H122" s="195">
        <v>125</v>
      </c>
      <c r="I122" s="196"/>
      <c r="J122" s="197">
        <f t="shared" si="10"/>
        <v>0</v>
      </c>
      <c r="K122" s="193" t="s">
        <v>147</v>
      </c>
      <c r="L122" s="40"/>
      <c r="M122" s="198" t="s">
        <v>32</v>
      </c>
      <c r="N122" s="199" t="s">
        <v>48</v>
      </c>
      <c r="O122" s="65"/>
      <c r="P122" s="200">
        <f t="shared" si="11"/>
        <v>0</v>
      </c>
      <c r="Q122" s="200">
        <v>0</v>
      </c>
      <c r="R122" s="200">
        <f t="shared" si="12"/>
        <v>0</v>
      </c>
      <c r="S122" s="200">
        <v>0</v>
      </c>
      <c r="T122" s="201">
        <f t="shared" si="13"/>
        <v>0</v>
      </c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R122" s="202" t="s">
        <v>634</v>
      </c>
      <c r="AT122" s="202" t="s">
        <v>143</v>
      </c>
      <c r="AU122" s="202" t="s">
        <v>84</v>
      </c>
      <c r="AY122" s="17" t="s">
        <v>142</v>
      </c>
      <c r="BE122" s="203">
        <f t="shared" si="14"/>
        <v>0</v>
      </c>
      <c r="BF122" s="203">
        <f t="shared" si="15"/>
        <v>0</v>
      </c>
      <c r="BG122" s="203">
        <f t="shared" si="16"/>
        <v>0</v>
      </c>
      <c r="BH122" s="203">
        <f t="shared" si="17"/>
        <v>0</v>
      </c>
      <c r="BI122" s="203">
        <f t="shared" si="18"/>
        <v>0</v>
      </c>
      <c r="BJ122" s="17" t="s">
        <v>84</v>
      </c>
      <c r="BK122" s="203">
        <f t="shared" si="19"/>
        <v>0</v>
      </c>
      <c r="BL122" s="17" t="s">
        <v>634</v>
      </c>
      <c r="BM122" s="202" t="s">
        <v>3239</v>
      </c>
    </row>
    <row r="123" spans="1:65" s="2" customFormat="1" ht="24" customHeight="1">
      <c r="A123" s="35"/>
      <c r="B123" s="36"/>
      <c r="C123" s="191" t="s">
        <v>277</v>
      </c>
      <c r="D123" s="191" t="s">
        <v>143</v>
      </c>
      <c r="E123" s="192" t="s">
        <v>3240</v>
      </c>
      <c r="F123" s="193" t="s">
        <v>3241</v>
      </c>
      <c r="G123" s="194" t="s">
        <v>146</v>
      </c>
      <c r="H123" s="195">
        <v>32</v>
      </c>
      <c r="I123" s="196"/>
      <c r="J123" s="197">
        <f t="shared" si="10"/>
        <v>0</v>
      </c>
      <c r="K123" s="193" t="s">
        <v>147</v>
      </c>
      <c r="L123" s="40"/>
      <c r="M123" s="198" t="s">
        <v>32</v>
      </c>
      <c r="N123" s="199" t="s">
        <v>48</v>
      </c>
      <c r="O123" s="65"/>
      <c r="P123" s="200">
        <f t="shared" si="11"/>
        <v>0</v>
      </c>
      <c r="Q123" s="200">
        <v>0</v>
      </c>
      <c r="R123" s="200">
        <f t="shared" si="12"/>
        <v>0</v>
      </c>
      <c r="S123" s="200">
        <v>0</v>
      </c>
      <c r="T123" s="201">
        <f t="shared" si="13"/>
        <v>0</v>
      </c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R123" s="202" t="s">
        <v>634</v>
      </c>
      <c r="AT123" s="202" t="s">
        <v>143</v>
      </c>
      <c r="AU123" s="202" t="s">
        <v>84</v>
      </c>
      <c r="AY123" s="17" t="s">
        <v>142</v>
      </c>
      <c r="BE123" s="203">
        <f t="shared" si="14"/>
        <v>0</v>
      </c>
      <c r="BF123" s="203">
        <f t="shared" si="15"/>
        <v>0</v>
      </c>
      <c r="BG123" s="203">
        <f t="shared" si="16"/>
        <v>0</v>
      </c>
      <c r="BH123" s="203">
        <f t="shared" si="17"/>
        <v>0</v>
      </c>
      <c r="BI123" s="203">
        <f t="shared" si="18"/>
        <v>0</v>
      </c>
      <c r="BJ123" s="17" t="s">
        <v>84</v>
      </c>
      <c r="BK123" s="203">
        <f t="shared" si="19"/>
        <v>0</v>
      </c>
      <c r="BL123" s="17" t="s">
        <v>634</v>
      </c>
      <c r="BM123" s="202" t="s">
        <v>3242</v>
      </c>
    </row>
    <row r="124" spans="1:65" s="2" customFormat="1" ht="24" customHeight="1">
      <c r="A124" s="35"/>
      <c r="B124" s="36"/>
      <c r="C124" s="191" t="s">
        <v>281</v>
      </c>
      <c r="D124" s="191" t="s">
        <v>143</v>
      </c>
      <c r="E124" s="192" t="s">
        <v>3243</v>
      </c>
      <c r="F124" s="193" t="s">
        <v>3244</v>
      </c>
      <c r="G124" s="194" t="s">
        <v>146</v>
      </c>
      <c r="H124" s="195">
        <v>6</v>
      </c>
      <c r="I124" s="196"/>
      <c r="J124" s="197">
        <f t="shared" si="10"/>
        <v>0</v>
      </c>
      <c r="K124" s="193" t="s">
        <v>147</v>
      </c>
      <c r="L124" s="40"/>
      <c r="M124" s="198" t="s">
        <v>32</v>
      </c>
      <c r="N124" s="199" t="s">
        <v>48</v>
      </c>
      <c r="O124" s="65"/>
      <c r="P124" s="200">
        <f t="shared" si="11"/>
        <v>0</v>
      </c>
      <c r="Q124" s="200">
        <v>0</v>
      </c>
      <c r="R124" s="200">
        <f t="shared" si="12"/>
        <v>0</v>
      </c>
      <c r="S124" s="200">
        <v>0</v>
      </c>
      <c r="T124" s="201">
        <f t="shared" si="13"/>
        <v>0</v>
      </c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R124" s="202" t="s">
        <v>634</v>
      </c>
      <c r="AT124" s="202" t="s">
        <v>143</v>
      </c>
      <c r="AU124" s="202" t="s">
        <v>84</v>
      </c>
      <c r="AY124" s="17" t="s">
        <v>142</v>
      </c>
      <c r="BE124" s="203">
        <f t="shared" si="14"/>
        <v>0</v>
      </c>
      <c r="BF124" s="203">
        <f t="shared" si="15"/>
        <v>0</v>
      </c>
      <c r="BG124" s="203">
        <f t="shared" si="16"/>
        <v>0</v>
      </c>
      <c r="BH124" s="203">
        <f t="shared" si="17"/>
        <v>0</v>
      </c>
      <c r="BI124" s="203">
        <f t="shared" si="18"/>
        <v>0</v>
      </c>
      <c r="BJ124" s="17" t="s">
        <v>84</v>
      </c>
      <c r="BK124" s="203">
        <f t="shared" si="19"/>
        <v>0</v>
      </c>
      <c r="BL124" s="17" t="s">
        <v>634</v>
      </c>
      <c r="BM124" s="202" t="s">
        <v>3245</v>
      </c>
    </row>
    <row r="125" spans="1:65" s="2" customFormat="1" ht="36" customHeight="1">
      <c r="A125" s="35"/>
      <c r="B125" s="36"/>
      <c r="C125" s="191" t="s">
        <v>285</v>
      </c>
      <c r="D125" s="191" t="s">
        <v>143</v>
      </c>
      <c r="E125" s="192" t="s">
        <v>3246</v>
      </c>
      <c r="F125" s="193" t="s">
        <v>3247</v>
      </c>
      <c r="G125" s="194" t="s">
        <v>146</v>
      </c>
      <c r="H125" s="195">
        <v>9</v>
      </c>
      <c r="I125" s="196"/>
      <c r="J125" s="197">
        <f t="shared" si="10"/>
        <v>0</v>
      </c>
      <c r="K125" s="193" t="s">
        <v>147</v>
      </c>
      <c r="L125" s="40"/>
      <c r="M125" s="198" t="s">
        <v>32</v>
      </c>
      <c r="N125" s="199" t="s">
        <v>48</v>
      </c>
      <c r="O125" s="65"/>
      <c r="P125" s="200">
        <f t="shared" si="11"/>
        <v>0</v>
      </c>
      <c r="Q125" s="200">
        <v>0</v>
      </c>
      <c r="R125" s="200">
        <f t="shared" si="12"/>
        <v>0</v>
      </c>
      <c r="S125" s="200">
        <v>0</v>
      </c>
      <c r="T125" s="201">
        <f t="shared" si="13"/>
        <v>0</v>
      </c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R125" s="202" t="s">
        <v>634</v>
      </c>
      <c r="AT125" s="202" t="s">
        <v>143</v>
      </c>
      <c r="AU125" s="202" t="s">
        <v>84</v>
      </c>
      <c r="AY125" s="17" t="s">
        <v>142</v>
      </c>
      <c r="BE125" s="203">
        <f t="shared" si="14"/>
        <v>0</v>
      </c>
      <c r="BF125" s="203">
        <f t="shared" si="15"/>
        <v>0</v>
      </c>
      <c r="BG125" s="203">
        <f t="shared" si="16"/>
        <v>0</v>
      </c>
      <c r="BH125" s="203">
        <f t="shared" si="17"/>
        <v>0</v>
      </c>
      <c r="BI125" s="203">
        <f t="shared" si="18"/>
        <v>0</v>
      </c>
      <c r="BJ125" s="17" t="s">
        <v>84</v>
      </c>
      <c r="BK125" s="203">
        <f t="shared" si="19"/>
        <v>0</v>
      </c>
      <c r="BL125" s="17" t="s">
        <v>634</v>
      </c>
      <c r="BM125" s="202" t="s">
        <v>3248</v>
      </c>
    </row>
    <row r="126" spans="1:65" s="2" customFormat="1" ht="36" customHeight="1">
      <c r="A126" s="35"/>
      <c r="B126" s="36"/>
      <c r="C126" s="191" t="s">
        <v>289</v>
      </c>
      <c r="D126" s="191" t="s">
        <v>143</v>
      </c>
      <c r="E126" s="192" t="s">
        <v>3249</v>
      </c>
      <c r="F126" s="193" t="s">
        <v>3250</v>
      </c>
      <c r="G126" s="194" t="s">
        <v>146</v>
      </c>
      <c r="H126" s="195">
        <v>7</v>
      </c>
      <c r="I126" s="196"/>
      <c r="J126" s="197">
        <f t="shared" si="10"/>
        <v>0</v>
      </c>
      <c r="K126" s="193" t="s">
        <v>147</v>
      </c>
      <c r="L126" s="40"/>
      <c r="M126" s="198" t="s">
        <v>32</v>
      </c>
      <c r="N126" s="199" t="s">
        <v>48</v>
      </c>
      <c r="O126" s="65"/>
      <c r="P126" s="200">
        <f t="shared" si="11"/>
        <v>0</v>
      </c>
      <c r="Q126" s="200">
        <v>0</v>
      </c>
      <c r="R126" s="200">
        <f t="shared" si="12"/>
        <v>0</v>
      </c>
      <c r="S126" s="200">
        <v>0</v>
      </c>
      <c r="T126" s="201">
        <f t="shared" si="13"/>
        <v>0</v>
      </c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R126" s="202" t="s">
        <v>3251</v>
      </c>
      <c r="AT126" s="202" t="s">
        <v>143</v>
      </c>
      <c r="AU126" s="202" t="s">
        <v>84</v>
      </c>
      <c r="AY126" s="17" t="s">
        <v>142</v>
      </c>
      <c r="BE126" s="203">
        <f t="shared" si="14"/>
        <v>0</v>
      </c>
      <c r="BF126" s="203">
        <f t="shared" si="15"/>
        <v>0</v>
      </c>
      <c r="BG126" s="203">
        <f t="shared" si="16"/>
        <v>0</v>
      </c>
      <c r="BH126" s="203">
        <f t="shared" si="17"/>
        <v>0</v>
      </c>
      <c r="BI126" s="203">
        <f t="shared" si="18"/>
        <v>0</v>
      </c>
      <c r="BJ126" s="17" t="s">
        <v>84</v>
      </c>
      <c r="BK126" s="203">
        <f t="shared" si="19"/>
        <v>0</v>
      </c>
      <c r="BL126" s="17" t="s">
        <v>3251</v>
      </c>
      <c r="BM126" s="202" t="s">
        <v>3252</v>
      </c>
    </row>
    <row r="127" spans="1:65" s="2" customFormat="1" ht="24" customHeight="1">
      <c r="A127" s="35"/>
      <c r="B127" s="36"/>
      <c r="C127" s="191" t="s">
        <v>293</v>
      </c>
      <c r="D127" s="191" t="s">
        <v>143</v>
      </c>
      <c r="E127" s="192" t="s">
        <v>3253</v>
      </c>
      <c r="F127" s="193" t="s">
        <v>3254</v>
      </c>
      <c r="G127" s="194" t="s">
        <v>146</v>
      </c>
      <c r="H127" s="195">
        <v>2</v>
      </c>
      <c r="I127" s="196"/>
      <c r="J127" s="197">
        <f t="shared" si="10"/>
        <v>0</v>
      </c>
      <c r="K127" s="193" t="s">
        <v>147</v>
      </c>
      <c r="L127" s="40"/>
      <c r="M127" s="198" t="s">
        <v>32</v>
      </c>
      <c r="N127" s="199" t="s">
        <v>48</v>
      </c>
      <c r="O127" s="65"/>
      <c r="P127" s="200">
        <f t="shared" si="11"/>
        <v>0</v>
      </c>
      <c r="Q127" s="200">
        <v>0</v>
      </c>
      <c r="R127" s="200">
        <f t="shared" si="12"/>
        <v>0</v>
      </c>
      <c r="S127" s="200">
        <v>0</v>
      </c>
      <c r="T127" s="201">
        <f t="shared" si="13"/>
        <v>0</v>
      </c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R127" s="202" t="s">
        <v>634</v>
      </c>
      <c r="AT127" s="202" t="s">
        <v>143</v>
      </c>
      <c r="AU127" s="202" t="s">
        <v>84</v>
      </c>
      <c r="AY127" s="17" t="s">
        <v>142</v>
      </c>
      <c r="BE127" s="203">
        <f t="shared" si="14"/>
        <v>0</v>
      </c>
      <c r="BF127" s="203">
        <f t="shared" si="15"/>
        <v>0</v>
      </c>
      <c r="BG127" s="203">
        <f t="shared" si="16"/>
        <v>0</v>
      </c>
      <c r="BH127" s="203">
        <f t="shared" si="17"/>
        <v>0</v>
      </c>
      <c r="BI127" s="203">
        <f t="shared" si="18"/>
        <v>0</v>
      </c>
      <c r="BJ127" s="17" t="s">
        <v>84</v>
      </c>
      <c r="BK127" s="203">
        <f t="shared" si="19"/>
        <v>0</v>
      </c>
      <c r="BL127" s="17" t="s">
        <v>634</v>
      </c>
      <c r="BM127" s="202" t="s">
        <v>3255</v>
      </c>
    </row>
    <row r="128" spans="1:65" s="2" customFormat="1" ht="24" customHeight="1">
      <c r="A128" s="35"/>
      <c r="B128" s="36"/>
      <c r="C128" s="191" t="s">
        <v>297</v>
      </c>
      <c r="D128" s="191" t="s">
        <v>143</v>
      </c>
      <c r="E128" s="192" t="s">
        <v>3256</v>
      </c>
      <c r="F128" s="193" t="s">
        <v>3257</v>
      </c>
      <c r="G128" s="194" t="s">
        <v>146</v>
      </c>
      <c r="H128" s="195">
        <v>3</v>
      </c>
      <c r="I128" s="196"/>
      <c r="J128" s="197">
        <f t="shared" si="10"/>
        <v>0</v>
      </c>
      <c r="K128" s="193" t="s">
        <v>147</v>
      </c>
      <c r="L128" s="40"/>
      <c r="M128" s="198" t="s">
        <v>32</v>
      </c>
      <c r="N128" s="199" t="s">
        <v>48</v>
      </c>
      <c r="O128" s="65"/>
      <c r="P128" s="200">
        <f t="shared" si="11"/>
        <v>0</v>
      </c>
      <c r="Q128" s="200">
        <v>0</v>
      </c>
      <c r="R128" s="200">
        <f t="shared" si="12"/>
        <v>0</v>
      </c>
      <c r="S128" s="200">
        <v>0</v>
      </c>
      <c r="T128" s="201">
        <f t="shared" si="13"/>
        <v>0</v>
      </c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R128" s="202" t="s">
        <v>634</v>
      </c>
      <c r="AT128" s="202" t="s">
        <v>143</v>
      </c>
      <c r="AU128" s="202" t="s">
        <v>84</v>
      </c>
      <c r="AY128" s="17" t="s">
        <v>142</v>
      </c>
      <c r="BE128" s="203">
        <f t="shared" si="14"/>
        <v>0</v>
      </c>
      <c r="BF128" s="203">
        <f t="shared" si="15"/>
        <v>0</v>
      </c>
      <c r="BG128" s="203">
        <f t="shared" si="16"/>
        <v>0</v>
      </c>
      <c r="BH128" s="203">
        <f t="shared" si="17"/>
        <v>0</v>
      </c>
      <c r="BI128" s="203">
        <f t="shared" si="18"/>
        <v>0</v>
      </c>
      <c r="BJ128" s="17" t="s">
        <v>84</v>
      </c>
      <c r="BK128" s="203">
        <f t="shared" si="19"/>
        <v>0</v>
      </c>
      <c r="BL128" s="17" t="s">
        <v>634</v>
      </c>
      <c r="BM128" s="202" t="s">
        <v>3258</v>
      </c>
    </row>
    <row r="129" spans="1:65" s="12" customFormat="1" ht="25.9" customHeight="1">
      <c r="B129" s="177"/>
      <c r="C129" s="178"/>
      <c r="D129" s="179" t="s">
        <v>76</v>
      </c>
      <c r="E129" s="180" t="s">
        <v>3259</v>
      </c>
      <c r="F129" s="180" t="s">
        <v>3260</v>
      </c>
      <c r="G129" s="178"/>
      <c r="H129" s="178"/>
      <c r="I129" s="181"/>
      <c r="J129" s="182">
        <f>BK129</f>
        <v>0</v>
      </c>
      <c r="K129" s="178"/>
      <c r="L129" s="183"/>
      <c r="M129" s="184"/>
      <c r="N129" s="185"/>
      <c r="O129" s="185"/>
      <c r="P129" s="186">
        <f>SUM(P130:P255)</f>
        <v>0</v>
      </c>
      <c r="Q129" s="185"/>
      <c r="R129" s="186">
        <f>SUM(R130:R255)</f>
        <v>0</v>
      </c>
      <c r="S129" s="185"/>
      <c r="T129" s="187">
        <f>SUM(T130:T255)</f>
        <v>0</v>
      </c>
      <c r="AR129" s="188" t="s">
        <v>162</v>
      </c>
      <c r="AT129" s="189" t="s">
        <v>76</v>
      </c>
      <c r="AU129" s="189" t="s">
        <v>77</v>
      </c>
      <c r="AY129" s="188" t="s">
        <v>142</v>
      </c>
      <c r="BK129" s="190">
        <f>SUM(BK130:BK255)</f>
        <v>0</v>
      </c>
    </row>
    <row r="130" spans="1:65" s="2" customFormat="1" ht="36" customHeight="1">
      <c r="A130" s="35"/>
      <c r="B130" s="36"/>
      <c r="C130" s="191" t="s">
        <v>301</v>
      </c>
      <c r="D130" s="191" t="s">
        <v>143</v>
      </c>
      <c r="E130" s="192" t="s">
        <v>3261</v>
      </c>
      <c r="F130" s="193" t="s">
        <v>3262</v>
      </c>
      <c r="G130" s="194" t="s">
        <v>450</v>
      </c>
      <c r="H130" s="195">
        <v>30</v>
      </c>
      <c r="I130" s="196"/>
      <c r="J130" s="197">
        <f>ROUND(I130*H130,2)</f>
        <v>0</v>
      </c>
      <c r="K130" s="193" t="s">
        <v>147</v>
      </c>
      <c r="L130" s="40"/>
      <c r="M130" s="198" t="s">
        <v>32</v>
      </c>
      <c r="N130" s="199" t="s">
        <v>48</v>
      </c>
      <c r="O130" s="65"/>
      <c r="P130" s="200">
        <f>O130*H130</f>
        <v>0</v>
      </c>
      <c r="Q130" s="200">
        <v>0</v>
      </c>
      <c r="R130" s="200">
        <f>Q130*H130</f>
        <v>0</v>
      </c>
      <c r="S130" s="200">
        <v>0</v>
      </c>
      <c r="T130" s="201">
        <f>S130*H130</f>
        <v>0</v>
      </c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R130" s="202" t="s">
        <v>634</v>
      </c>
      <c r="AT130" s="202" t="s">
        <v>143</v>
      </c>
      <c r="AU130" s="202" t="s">
        <v>84</v>
      </c>
      <c r="AY130" s="17" t="s">
        <v>142</v>
      </c>
      <c r="BE130" s="203">
        <f>IF(N130="základní",J130,0)</f>
        <v>0</v>
      </c>
      <c r="BF130" s="203">
        <f>IF(N130="snížená",J130,0)</f>
        <v>0</v>
      </c>
      <c r="BG130" s="203">
        <f>IF(N130="zákl. přenesená",J130,0)</f>
        <v>0</v>
      </c>
      <c r="BH130" s="203">
        <f>IF(N130="sníž. přenesená",J130,0)</f>
        <v>0</v>
      </c>
      <c r="BI130" s="203">
        <f>IF(N130="nulová",J130,0)</f>
        <v>0</v>
      </c>
      <c r="BJ130" s="17" t="s">
        <v>84</v>
      </c>
      <c r="BK130" s="203">
        <f>ROUND(I130*H130,2)</f>
        <v>0</v>
      </c>
      <c r="BL130" s="17" t="s">
        <v>634</v>
      </c>
      <c r="BM130" s="202" t="s">
        <v>3263</v>
      </c>
    </row>
    <row r="131" spans="1:65" s="2" customFormat="1" ht="29.25">
      <c r="A131" s="35"/>
      <c r="B131" s="36"/>
      <c r="C131" s="37"/>
      <c r="D131" s="204" t="s">
        <v>149</v>
      </c>
      <c r="E131" s="37"/>
      <c r="F131" s="205" t="s">
        <v>3264</v>
      </c>
      <c r="G131" s="37"/>
      <c r="H131" s="37"/>
      <c r="I131" s="116"/>
      <c r="J131" s="37"/>
      <c r="K131" s="37"/>
      <c r="L131" s="40"/>
      <c r="M131" s="206"/>
      <c r="N131" s="207"/>
      <c r="O131" s="65"/>
      <c r="P131" s="65"/>
      <c r="Q131" s="65"/>
      <c r="R131" s="65"/>
      <c r="S131" s="65"/>
      <c r="T131" s="66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T131" s="17" t="s">
        <v>149</v>
      </c>
      <c r="AU131" s="17" t="s">
        <v>84</v>
      </c>
    </row>
    <row r="132" spans="1:65" s="2" customFormat="1" ht="36" customHeight="1">
      <c r="A132" s="35"/>
      <c r="B132" s="36"/>
      <c r="C132" s="191" t="s">
        <v>305</v>
      </c>
      <c r="D132" s="191" t="s">
        <v>143</v>
      </c>
      <c r="E132" s="192" t="s">
        <v>3265</v>
      </c>
      <c r="F132" s="193" t="s">
        <v>3266</v>
      </c>
      <c r="G132" s="194" t="s">
        <v>450</v>
      </c>
      <c r="H132" s="195">
        <v>168.095</v>
      </c>
      <c r="I132" s="196"/>
      <c r="J132" s="197">
        <f>ROUND(I132*H132,2)</f>
        <v>0</v>
      </c>
      <c r="K132" s="193" t="s">
        <v>147</v>
      </c>
      <c r="L132" s="40"/>
      <c r="M132" s="198" t="s">
        <v>32</v>
      </c>
      <c r="N132" s="199" t="s">
        <v>48</v>
      </c>
      <c r="O132" s="65"/>
      <c r="P132" s="200">
        <f>O132*H132</f>
        <v>0</v>
      </c>
      <c r="Q132" s="200">
        <v>0</v>
      </c>
      <c r="R132" s="200">
        <f>Q132*H132</f>
        <v>0</v>
      </c>
      <c r="S132" s="200">
        <v>0</v>
      </c>
      <c r="T132" s="201">
        <f>S132*H132</f>
        <v>0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R132" s="202" t="s">
        <v>634</v>
      </c>
      <c r="AT132" s="202" t="s">
        <v>143</v>
      </c>
      <c r="AU132" s="202" t="s">
        <v>84</v>
      </c>
      <c r="AY132" s="17" t="s">
        <v>142</v>
      </c>
      <c r="BE132" s="203">
        <f>IF(N132="základní",J132,0)</f>
        <v>0</v>
      </c>
      <c r="BF132" s="203">
        <f>IF(N132="snížená",J132,0)</f>
        <v>0</v>
      </c>
      <c r="BG132" s="203">
        <f>IF(N132="zákl. přenesená",J132,0)</f>
        <v>0</v>
      </c>
      <c r="BH132" s="203">
        <f>IF(N132="sníž. přenesená",J132,0)</f>
        <v>0</v>
      </c>
      <c r="BI132" s="203">
        <f>IF(N132="nulová",J132,0)</f>
        <v>0</v>
      </c>
      <c r="BJ132" s="17" t="s">
        <v>84</v>
      </c>
      <c r="BK132" s="203">
        <f>ROUND(I132*H132,2)</f>
        <v>0</v>
      </c>
      <c r="BL132" s="17" t="s">
        <v>634</v>
      </c>
      <c r="BM132" s="202" t="s">
        <v>3267</v>
      </c>
    </row>
    <row r="133" spans="1:65" s="2" customFormat="1" ht="29.25">
      <c r="A133" s="35"/>
      <c r="B133" s="36"/>
      <c r="C133" s="37"/>
      <c r="D133" s="204" t="s">
        <v>149</v>
      </c>
      <c r="E133" s="37"/>
      <c r="F133" s="205" t="s">
        <v>3264</v>
      </c>
      <c r="G133" s="37"/>
      <c r="H133" s="37"/>
      <c r="I133" s="116"/>
      <c r="J133" s="37"/>
      <c r="K133" s="37"/>
      <c r="L133" s="40"/>
      <c r="M133" s="206"/>
      <c r="N133" s="207"/>
      <c r="O133" s="65"/>
      <c r="P133" s="65"/>
      <c r="Q133" s="65"/>
      <c r="R133" s="65"/>
      <c r="S133" s="65"/>
      <c r="T133" s="66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T133" s="17" t="s">
        <v>149</v>
      </c>
      <c r="AU133" s="17" t="s">
        <v>84</v>
      </c>
    </row>
    <row r="134" spans="1:65" s="15" customFormat="1" ht="11.25">
      <c r="B134" s="247"/>
      <c r="C134" s="248"/>
      <c r="D134" s="204" t="s">
        <v>2879</v>
      </c>
      <c r="E134" s="249" t="s">
        <v>32</v>
      </c>
      <c r="F134" s="250" t="s">
        <v>3268</v>
      </c>
      <c r="G134" s="248"/>
      <c r="H134" s="249" t="s">
        <v>32</v>
      </c>
      <c r="I134" s="251"/>
      <c r="J134" s="248"/>
      <c r="K134" s="248"/>
      <c r="L134" s="252"/>
      <c r="M134" s="253"/>
      <c r="N134" s="254"/>
      <c r="O134" s="254"/>
      <c r="P134" s="254"/>
      <c r="Q134" s="254"/>
      <c r="R134" s="254"/>
      <c r="S134" s="254"/>
      <c r="T134" s="255"/>
      <c r="AT134" s="256" t="s">
        <v>2879</v>
      </c>
      <c r="AU134" s="256" t="s">
        <v>84</v>
      </c>
      <c r="AV134" s="15" t="s">
        <v>84</v>
      </c>
      <c r="AW134" s="15" t="s">
        <v>39</v>
      </c>
      <c r="AX134" s="15" t="s">
        <v>77</v>
      </c>
      <c r="AY134" s="256" t="s">
        <v>142</v>
      </c>
    </row>
    <row r="135" spans="1:65" s="13" customFormat="1" ht="11.25">
      <c r="B135" s="225"/>
      <c r="C135" s="226"/>
      <c r="D135" s="204" t="s">
        <v>2879</v>
      </c>
      <c r="E135" s="227" t="s">
        <v>32</v>
      </c>
      <c r="F135" s="228" t="s">
        <v>3269</v>
      </c>
      <c r="G135" s="226"/>
      <c r="H135" s="229">
        <v>8.9220000000000006</v>
      </c>
      <c r="I135" s="230"/>
      <c r="J135" s="226"/>
      <c r="K135" s="226"/>
      <c r="L135" s="231"/>
      <c r="M135" s="232"/>
      <c r="N135" s="233"/>
      <c r="O135" s="233"/>
      <c r="P135" s="233"/>
      <c r="Q135" s="233"/>
      <c r="R135" s="233"/>
      <c r="S135" s="233"/>
      <c r="T135" s="234"/>
      <c r="AT135" s="235" t="s">
        <v>2879</v>
      </c>
      <c r="AU135" s="235" t="s">
        <v>84</v>
      </c>
      <c r="AV135" s="13" t="s">
        <v>86</v>
      </c>
      <c r="AW135" s="13" t="s">
        <v>39</v>
      </c>
      <c r="AX135" s="13" t="s">
        <v>77</v>
      </c>
      <c r="AY135" s="235" t="s">
        <v>142</v>
      </c>
    </row>
    <row r="136" spans="1:65" s="15" customFormat="1" ht="11.25">
      <c r="B136" s="247"/>
      <c r="C136" s="248"/>
      <c r="D136" s="204" t="s">
        <v>2879</v>
      </c>
      <c r="E136" s="249" t="s">
        <v>32</v>
      </c>
      <c r="F136" s="250" t="s">
        <v>3270</v>
      </c>
      <c r="G136" s="248"/>
      <c r="H136" s="249" t="s">
        <v>32</v>
      </c>
      <c r="I136" s="251"/>
      <c r="J136" s="248"/>
      <c r="K136" s="248"/>
      <c r="L136" s="252"/>
      <c r="M136" s="253"/>
      <c r="N136" s="254"/>
      <c r="O136" s="254"/>
      <c r="P136" s="254"/>
      <c r="Q136" s="254"/>
      <c r="R136" s="254"/>
      <c r="S136" s="254"/>
      <c r="T136" s="255"/>
      <c r="AT136" s="256" t="s">
        <v>2879</v>
      </c>
      <c r="AU136" s="256" t="s">
        <v>84</v>
      </c>
      <c r="AV136" s="15" t="s">
        <v>84</v>
      </c>
      <c r="AW136" s="15" t="s">
        <v>39</v>
      </c>
      <c r="AX136" s="15" t="s">
        <v>77</v>
      </c>
      <c r="AY136" s="256" t="s">
        <v>142</v>
      </c>
    </row>
    <row r="137" spans="1:65" s="13" customFormat="1" ht="11.25">
      <c r="B137" s="225"/>
      <c r="C137" s="226"/>
      <c r="D137" s="204" t="s">
        <v>2879</v>
      </c>
      <c r="E137" s="227" t="s">
        <v>32</v>
      </c>
      <c r="F137" s="228" t="s">
        <v>3271</v>
      </c>
      <c r="G137" s="226"/>
      <c r="H137" s="229">
        <v>44.610999999999997</v>
      </c>
      <c r="I137" s="230"/>
      <c r="J137" s="226"/>
      <c r="K137" s="226"/>
      <c r="L137" s="231"/>
      <c r="M137" s="232"/>
      <c r="N137" s="233"/>
      <c r="O137" s="233"/>
      <c r="P137" s="233"/>
      <c r="Q137" s="233"/>
      <c r="R137" s="233"/>
      <c r="S137" s="233"/>
      <c r="T137" s="234"/>
      <c r="AT137" s="235" t="s">
        <v>2879</v>
      </c>
      <c r="AU137" s="235" t="s">
        <v>84</v>
      </c>
      <c r="AV137" s="13" t="s">
        <v>86</v>
      </c>
      <c r="AW137" s="13" t="s">
        <v>39</v>
      </c>
      <c r="AX137" s="13" t="s">
        <v>77</v>
      </c>
      <c r="AY137" s="235" t="s">
        <v>142</v>
      </c>
    </row>
    <row r="138" spans="1:65" s="15" customFormat="1" ht="11.25">
      <c r="B138" s="247"/>
      <c r="C138" s="248"/>
      <c r="D138" s="204" t="s">
        <v>2879</v>
      </c>
      <c r="E138" s="249" t="s">
        <v>32</v>
      </c>
      <c r="F138" s="250" t="s">
        <v>3272</v>
      </c>
      <c r="G138" s="248"/>
      <c r="H138" s="249" t="s">
        <v>32</v>
      </c>
      <c r="I138" s="251"/>
      <c r="J138" s="248"/>
      <c r="K138" s="248"/>
      <c r="L138" s="252"/>
      <c r="M138" s="253"/>
      <c r="N138" s="254"/>
      <c r="O138" s="254"/>
      <c r="P138" s="254"/>
      <c r="Q138" s="254"/>
      <c r="R138" s="254"/>
      <c r="S138" s="254"/>
      <c r="T138" s="255"/>
      <c r="AT138" s="256" t="s">
        <v>2879</v>
      </c>
      <c r="AU138" s="256" t="s">
        <v>84</v>
      </c>
      <c r="AV138" s="15" t="s">
        <v>84</v>
      </c>
      <c r="AW138" s="15" t="s">
        <v>39</v>
      </c>
      <c r="AX138" s="15" t="s">
        <v>77</v>
      </c>
      <c r="AY138" s="256" t="s">
        <v>142</v>
      </c>
    </row>
    <row r="139" spans="1:65" s="13" customFormat="1" ht="11.25">
      <c r="B139" s="225"/>
      <c r="C139" s="226"/>
      <c r="D139" s="204" t="s">
        <v>2879</v>
      </c>
      <c r="E139" s="227" t="s">
        <v>32</v>
      </c>
      <c r="F139" s="228" t="s">
        <v>3273</v>
      </c>
      <c r="G139" s="226"/>
      <c r="H139" s="229">
        <v>26.241</v>
      </c>
      <c r="I139" s="230"/>
      <c r="J139" s="226"/>
      <c r="K139" s="226"/>
      <c r="L139" s="231"/>
      <c r="M139" s="232"/>
      <c r="N139" s="233"/>
      <c r="O139" s="233"/>
      <c r="P139" s="233"/>
      <c r="Q139" s="233"/>
      <c r="R139" s="233"/>
      <c r="S139" s="233"/>
      <c r="T139" s="234"/>
      <c r="AT139" s="235" t="s">
        <v>2879</v>
      </c>
      <c r="AU139" s="235" t="s">
        <v>84</v>
      </c>
      <c r="AV139" s="13" t="s">
        <v>86</v>
      </c>
      <c r="AW139" s="13" t="s">
        <v>39</v>
      </c>
      <c r="AX139" s="13" t="s">
        <v>77</v>
      </c>
      <c r="AY139" s="235" t="s">
        <v>142</v>
      </c>
    </row>
    <row r="140" spans="1:65" s="15" customFormat="1" ht="11.25">
      <c r="B140" s="247"/>
      <c r="C140" s="248"/>
      <c r="D140" s="204" t="s">
        <v>2879</v>
      </c>
      <c r="E140" s="249" t="s">
        <v>32</v>
      </c>
      <c r="F140" s="250" t="s">
        <v>3274</v>
      </c>
      <c r="G140" s="248"/>
      <c r="H140" s="249" t="s">
        <v>32</v>
      </c>
      <c r="I140" s="251"/>
      <c r="J140" s="248"/>
      <c r="K140" s="248"/>
      <c r="L140" s="252"/>
      <c r="M140" s="253"/>
      <c r="N140" s="254"/>
      <c r="O140" s="254"/>
      <c r="P140" s="254"/>
      <c r="Q140" s="254"/>
      <c r="R140" s="254"/>
      <c r="S140" s="254"/>
      <c r="T140" s="255"/>
      <c r="AT140" s="256" t="s">
        <v>2879</v>
      </c>
      <c r="AU140" s="256" t="s">
        <v>84</v>
      </c>
      <c r="AV140" s="15" t="s">
        <v>84</v>
      </c>
      <c r="AW140" s="15" t="s">
        <v>39</v>
      </c>
      <c r="AX140" s="15" t="s">
        <v>77</v>
      </c>
      <c r="AY140" s="256" t="s">
        <v>142</v>
      </c>
    </row>
    <row r="141" spans="1:65" s="13" customFormat="1" ht="11.25">
      <c r="B141" s="225"/>
      <c r="C141" s="226"/>
      <c r="D141" s="204" t="s">
        <v>2879</v>
      </c>
      <c r="E141" s="227" t="s">
        <v>32</v>
      </c>
      <c r="F141" s="228" t="s">
        <v>3273</v>
      </c>
      <c r="G141" s="226"/>
      <c r="H141" s="229">
        <v>26.241</v>
      </c>
      <c r="I141" s="230"/>
      <c r="J141" s="226"/>
      <c r="K141" s="226"/>
      <c r="L141" s="231"/>
      <c r="M141" s="232"/>
      <c r="N141" s="233"/>
      <c r="O141" s="233"/>
      <c r="P141" s="233"/>
      <c r="Q141" s="233"/>
      <c r="R141" s="233"/>
      <c r="S141" s="233"/>
      <c r="T141" s="234"/>
      <c r="AT141" s="235" t="s">
        <v>2879</v>
      </c>
      <c r="AU141" s="235" t="s">
        <v>84</v>
      </c>
      <c r="AV141" s="13" t="s">
        <v>86</v>
      </c>
      <c r="AW141" s="13" t="s">
        <v>39</v>
      </c>
      <c r="AX141" s="13" t="s">
        <v>77</v>
      </c>
      <c r="AY141" s="235" t="s">
        <v>142</v>
      </c>
    </row>
    <row r="142" spans="1:65" s="15" customFormat="1" ht="11.25">
      <c r="B142" s="247"/>
      <c r="C142" s="248"/>
      <c r="D142" s="204" t="s">
        <v>2879</v>
      </c>
      <c r="E142" s="249" t="s">
        <v>32</v>
      </c>
      <c r="F142" s="250" t="s">
        <v>3275</v>
      </c>
      <c r="G142" s="248"/>
      <c r="H142" s="249" t="s">
        <v>32</v>
      </c>
      <c r="I142" s="251"/>
      <c r="J142" s="248"/>
      <c r="K142" s="248"/>
      <c r="L142" s="252"/>
      <c r="M142" s="253"/>
      <c r="N142" s="254"/>
      <c r="O142" s="254"/>
      <c r="P142" s="254"/>
      <c r="Q142" s="254"/>
      <c r="R142" s="254"/>
      <c r="S142" s="254"/>
      <c r="T142" s="255"/>
      <c r="AT142" s="256" t="s">
        <v>2879</v>
      </c>
      <c r="AU142" s="256" t="s">
        <v>84</v>
      </c>
      <c r="AV142" s="15" t="s">
        <v>84</v>
      </c>
      <c r="AW142" s="15" t="s">
        <v>39</v>
      </c>
      <c r="AX142" s="15" t="s">
        <v>77</v>
      </c>
      <c r="AY142" s="256" t="s">
        <v>142</v>
      </c>
    </row>
    <row r="143" spans="1:65" s="13" customFormat="1" ht="11.25">
      <c r="B143" s="225"/>
      <c r="C143" s="226"/>
      <c r="D143" s="204" t="s">
        <v>2879</v>
      </c>
      <c r="E143" s="227" t="s">
        <v>32</v>
      </c>
      <c r="F143" s="228" t="s">
        <v>3276</v>
      </c>
      <c r="G143" s="226"/>
      <c r="H143" s="229">
        <v>0.64</v>
      </c>
      <c r="I143" s="230"/>
      <c r="J143" s="226"/>
      <c r="K143" s="226"/>
      <c r="L143" s="231"/>
      <c r="M143" s="232"/>
      <c r="N143" s="233"/>
      <c r="O143" s="233"/>
      <c r="P143" s="233"/>
      <c r="Q143" s="233"/>
      <c r="R143" s="233"/>
      <c r="S143" s="233"/>
      <c r="T143" s="234"/>
      <c r="AT143" s="235" t="s">
        <v>2879</v>
      </c>
      <c r="AU143" s="235" t="s">
        <v>84</v>
      </c>
      <c r="AV143" s="13" t="s">
        <v>86</v>
      </c>
      <c r="AW143" s="13" t="s">
        <v>39</v>
      </c>
      <c r="AX143" s="13" t="s">
        <v>77</v>
      </c>
      <c r="AY143" s="235" t="s">
        <v>142</v>
      </c>
    </row>
    <row r="144" spans="1:65" s="15" customFormat="1" ht="11.25">
      <c r="B144" s="247"/>
      <c r="C144" s="248"/>
      <c r="D144" s="204" t="s">
        <v>2879</v>
      </c>
      <c r="E144" s="249" t="s">
        <v>32</v>
      </c>
      <c r="F144" s="250" t="s">
        <v>3277</v>
      </c>
      <c r="G144" s="248"/>
      <c r="H144" s="249" t="s">
        <v>32</v>
      </c>
      <c r="I144" s="251"/>
      <c r="J144" s="248"/>
      <c r="K144" s="248"/>
      <c r="L144" s="252"/>
      <c r="M144" s="253"/>
      <c r="N144" s="254"/>
      <c r="O144" s="254"/>
      <c r="P144" s="254"/>
      <c r="Q144" s="254"/>
      <c r="R144" s="254"/>
      <c r="S144" s="254"/>
      <c r="T144" s="255"/>
      <c r="AT144" s="256" t="s">
        <v>2879</v>
      </c>
      <c r="AU144" s="256" t="s">
        <v>84</v>
      </c>
      <c r="AV144" s="15" t="s">
        <v>84</v>
      </c>
      <c r="AW144" s="15" t="s">
        <v>39</v>
      </c>
      <c r="AX144" s="15" t="s">
        <v>77</v>
      </c>
      <c r="AY144" s="256" t="s">
        <v>142</v>
      </c>
    </row>
    <row r="145" spans="1:65" s="13" customFormat="1" ht="11.25">
      <c r="B145" s="225"/>
      <c r="C145" s="226"/>
      <c r="D145" s="204" t="s">
        <v>2879</v>
      </c>
      <c r="E145" s="227" t="s">
        <v>32</v>
      </c>
      <c r="F145" s="228" t="s">
        <v>3276</v>
      </c>
      <c r="G145" s="226"/>
      <c r="H145" s="229">
        <v>0.64</v>
      </c>
      <c r="I145" s="230"/>
      <c r="J145" s="226"/>
      <c r="K145" s="226"/>
      <c r="L145" s="231"/>
      <c r="M145" s="232"/>
      <c r="N145" s="233"/>
      <c r="O145" s="233"/>
      <c r="P145" s="233"/>
      <c r="Q145" s="233"/>
      <c r="R145" s="233"/>
      <c r="S145" s="233"/>
      <c r="T145" s="234"/>
      <c r="AT145" s="235" t="s">
        <v>2879</v>
      </c>
      <c r="AU145" s="235" t="s">
        <v>84</v>
      </c>
      <c r="AV145" s="13" t="s">
        <v>86</v>
      </c>
      <c r="AW145" s="13" t="s">
        <v>39</v>
      </c>
      <c r="AX145" s="13" t="s">
        <v>77</v>
      </c>
      <c r="AY145" s="235" t="s">
        <v>142</v>
      </c>
    </row>
    <row r="146" spans="1:65" s="15" customFormat="1" ht="11.25">
      <c r="B146" s="247"/>
      <c r="C146" s="248"/>
      <c r="D146" s="204" t="s">
        <v>2879</v>
      </c>
      <c r="E146" s="249" t="s">
        <v>32</v>
      </c>
      <c r="F146" s="250" t="s">
        <v>3278</v>
      </c>
      <c r="G146" s="248"/>
      <c r="H146" s="249" t="s">
        <v>32</v>
      </c>
      <c r="I146" s="251"/>
      <c r="J146" s="248"/>
      <c r="K146" s="248"/>
      <c r="L146" s="252"/>
      <c r="M146" s="253"/>
      <c r="N146" s="254"/>
      <c r="O146" s="254"/>
      <c r="P146" s="254"/>
      <c r="Q146" s="254"/>
      <c r="R146" s="254"/>
      <c r="S146" s="254"/>
      <c r="T146" s="255"/>
      <c r="AT146" s="256" t="s">
        <v>2879</v>
      </c>
      <c r="AU146" s="256" t="s">
        <v>84</v>
      </c>
      <c r="AV146" s="15" t="s">
        <v>84</v>
      </c>
      <c r="AW146" s="15" t="s">
        <v>39</v>
      </c>
      <c r="AX146" s="15" t="s">
        <v>77</v>
      </c>
      <c r="AY146" s="256" t="s">
        <v>142</v>
      </c>
    </row>
    <row r="147" spans="1:65" s="13" customFormat="1" ht="11.25">
      <c r="B147" s="225"/>
      <c r="C147" s="226"/>
      <c r="D147" s="204" t="s">
        <v>2879</v>
      </c>
      <c r="E147" s="227" t="s">
        <v>32</v>
      </c>
      <c r="F147" s="228" t="s">
        <v>3279</v>
      </c>
      <c r="G147" s="226"/>
      <c r="H147" s="229">
        <v>27.9</v>
      </c>
      <c r="I147" s="230"/>
      <c r="J147" s="226"/>
      <c r="K147" s="226"/>
      <c r="L147" s="231"/>
      <c r="M147" s="232"/>
      <c r="N147" s="233"/>
      <c r="O147" s="233"/>
      <c r="P147" s="233"/>
      <c r="Q147" s="233"/>
      <c r="R147" s="233"/>
      <c r="S147" s="233"/>
      <c r="T147" s="234"/>
      <c r="AT147" s="235" t="s">
        <v>2879</v>
      </c>
      <c r="AU147" s="235" t="s">
        <v>84</v>
      </c>
      <c r="AV147" s="13" t="s">
        <v>86</v>
      </c>
      <c r="AW147" s="13" t="s">
        <v>39</v>
      </c>
      <c r="AX147" s="13" t="s">
        <v>77</v>
      </c>
      <c r="AY147" s="235" t="s">
        <v>142</v>
      </c>
    </row>
    <row r="148" spans="1:65" s="15" customFormat="1" ht="11.25">
      <c r="B148" s="247"/>
      <c r="C148" s="248"/>
      <c r="D148" s="204" t="s">
        <v>2879</v>
      </c>
      <c r="E148" s="249" t="s">
        <v>32</v>
      </c>
      <c r="F148" s="250" t="s">
        <v>3280</v>
      </c>
      <c r="G148" s="248"/>
      <c r="H148" s="249" t="s">
        <v>32</v>
      </c>
      <c r="I148" s="251"/>
      <c r="J148" s="248"/>
      <c r="K148" s="248"/>
      <c r="L148" s="252"/>
      <c r="M148" s="253"/>
      <c r="N148" s="254"/>
      <c r="O148" s="254"/>
      <c r="P148" s="254"/>
      <c r="Q148" s="254"/>
      <c r="R148" s="254"/>
      <c r="S148" s="254"/>
      <c r="T148" s="255"/>
      <c r="AT148" s="256" t="s">
        <v>2879</v>
      </c>
      <c r="AU148" s="256" t="s">
        <v>84</v>
      </c>
      <c r="AV148" s="15" t="s">
        <v>84</v>
      </c>
      <c r="AW148" s="15" t="s">
        <v>39</v>
      </c>
      <c r="AX148" s="15" t="s">
        <v>77</v>
      </c>
      <c r="AY148" s="256" t="s">
        <v>142</v>
      </c>
    </row>
    <row r="149" spans="1:65" s="13" customFormat="1" ht="11.25">
      <c r="B149" s="225"/>
      <c r="C149" s="226"/>
      <c r="D149" s="204" t="s">
        <v>2879</v>
      </c>
      <c r="E149" s="227" t="s">
        <v>32</v>
      </c>
      <c r="F149" s="228" t="s">
        <v>3279</v>
      </c>
      <c r="G149" s="226"/>
      <c r="H149" s="229">
        <v>27.9</v>
      </c>
      <c r="I149" s="230"/>
      <c r="J149" s="226"/>
      <c r="K149" s="226"/>
      <c r="L149" s="231"/>
      <c r="M149" s="232"/>
      <c r="N149" s="233"/>
      <c r="O149" s="233"/>
      <c r="P149" s="233"/>
      <c r="Q149" s="233"/>
      <c r="R149" s="233"/>
      <c r="S149" s="233"/>
      <c r="T149" s="234"/>
      <c r="AT149" s="235" t="s">
        <v>2879</v>
      </c>
      <c r="AU149" s="235" t="s">
        <v>84</v>
      </c>
      <c r="AV149" s="13" t="s">
        <v>86</v>
      </c>
      <c r="AW149" s="13" t="s">
        <v>39</v>
      </c>
      <c r="AX149" s="13" t="s">
        <v>77</v>
      </c>
      <c r="AY149" s="235" t="s">
        <v>142</v>
      </c>
    </row>
    <row r="150" spans="1:65" s="15" customFormat="1" ht="11.25">
      <c r="B150" s="247"/>
      <c r="C150" s="248"/>
      <c r="D150" s="204" t="s">
        <v>2879</v>
      </c>
      <c r="E150" s="249" t="s">
        <v>32</v>
      </c>
      <c r="F150" s="250" t="s">
        <v>3281</v>
      </c>
      <c r="G150" s="248"/>
      <c r="H150" s="249" t="s">
        <v>32</v>
      </c>
      <c r="I150" s="251"/>
      <c r="J150" s="248"/>
      <c r="K150" s="248"/>
      <c r="L150" s="252"/>
      <c r="M150" s="253"/>
      <c r="N150" s="254"/>
      <c r="O150" s="254"/>
      <c r="P150" s="254"/>
      <c r="Q150" s="254"/>
      <c r="R150" s="254"/>
      <c r="S150" s="254"/>
      <c r="T150" s="255"/>
      <c r="AT150" s="256" t="s">
        <v>2879</v>
      </c>
      <c r="AU150" s="256" t="s">
        <v>84</v>
      </c>
      <c r="AV150" s="15" t="s">
        <v>84</v>
      </c>
      <c r="AW150" s="15" t="s">
        <v>39</v>
      </c>
      <c r="AX150" s="15" t="s">
        <v>77</v>
      </c>
      <c r="AY150" s="256" t="s">
        <v>142</v>
      </c>
    </row>
    <row r="151" spans="1:65" s="13" customFormat="1" ht="11.25">
      <c r="B151" s="225"/>
      <c r="C151" s="226"/>
      <c r="D151" s="204" t="s">
        <v>2879</v>
      </c>
      <c r="E151" s="227" t="s">
        <v>32</v>
      </c>
      <c r="F151" s="228" t="s">
        <v>3282</v>
      </c>
      <c r="G151" s="226"/>
      <c r="H151" s="229">
        <v>3</v>
      </c>
      <c r="I151" s="230"/>
      <c r="J151" s="226"/>
      <c r="K151" s="226"/>
      <c r="L151" s="231"/>
      <c r="M151" s="232"/>
      <c r="N151" s="233"/>
      <c r="O151" s="233"/>
      <c r="P151" s="233"/>
      <c r="Q151" s="233"/>
      <c r="R151" s="233"/>
      <c r="S151" s="233"/>
      <c r="T151" s="234"/>
      <c r="AT151" s="235" t="s">
        <v>2879</v>
      </c>
      <c r="AU151" s="235" t="s">
        <v>84</v>
      </c>
      <c r="AV151" s="13" t="s">
        <v>86</v>
      </c>
      <c r="AW151" s="13" t="s">
        <v>39</v>
      </c>
      <c r="AX151" s="13" t="s">
        <v>77</v>
      </c>
      <c r="AY151" s="235" t="s">
        <v>142</v>
      </c>
    </row>
    <row r="152" spans="1:65" s="13" customFormat="1" ht="11.25">
      <c r="B152" s="225"/>
      <c r="C152" s="226"/>
      <c r="D152" s="204" t="s">
        <v>2879</v>
      </c>
      <c r="E152" s="227" t="s">
        <v>32</v>
      </c>
      <c r="F152" s="228" t="s">
        <v>3283</v>
      </c>
      <c r="G152" s="226"/>
      <c r="H152" s="229">
        <v>2</v>
      </c>
      <c r="I152" s="230"/>
      <c r="J152" s="226"/>
      <c r="K152" s="226"/>
      <c r="L152" s="231"/>
      <c r="M152" s="232"/>
      <c r="N152" s="233"/>
      <c r="O152" s="233"/>
      <c r="P152" s="233"/>
      <c r="Q152" s="233"/>
      <c r="R152" s="233"/>
      <c r="S152" s="233"/>
      <c r="T152" s="234"/>
      <c r="AT152" s="235" t="s">
        <v>2879</v>
      </c>
      <c r="AU152" s="235" t="s">
        <v>84</v>
      </c>
      <c r="AV152" s="13" t="s">
        <v>86</v>
      </c>
      <c r="AW152" s="13" t="s">
        <v>39</v>
      </c>
      <c r="AX152" s="13" t="s">
        <v>77</v>
      </c>
      <c r="AY152" s="235" t="s">
        <v>142</v>
      </c>
    </row>
    <row r="153" spans="1:65" s="14" customFormat="1" ht="11.25">
      <c r="B153" s="236"/>
      <c r="C153" s="237"/>
      <c r="D153" s="204" t="s">
        <v>2879</v>
      </c>
      <c r="E153" s="238" t="s">
        <v>32</v>
      </c>
      <c r="F153" s="239" t="s">
        <v>2881</v>
      </c>
      <c r="G153" s="237"/>
      <c r="H153" s="240">
        <v>168.095</v>
      </c>
      <c r="I153" s="241"/>
      <c r="J153" s="237"/>
      <c r="K153" s="237"/>
      <c r="L153" s="242"/>
      <c r="M153" s="243"/>
      <c r="N153" s="244"/>
      <c r="O153" s="244"/>
      <c r="P153" s="244"/>
      <c r="Q153" s="244"/>
      <c r="R153" s="244"/>
      <c r="S153" s="244"/>
      <c r="T153" s="245"/>
      <c r="AT153" s="246" t="s">
        <v>2879</v>
      </c>
      <c r="AU153" s="246" t="s">
        <v>84</v>
      </c>
      <c r="AV153" s="14" t="s">
        <v>158</v>
      </c>
      <c r="AW153" s="14" t="s">
        <v>39</v>
      </c>
      <c r="AX153" s="14" t="s">
        <v>84</v>
      </c>
      <c r="AY153" s="246" t="s">
        <v>142</v>
      </c>
    </row>
    <row r="154" spans="1:65" s="2" customFormat="1" ht="84" customHeight="1">
      <c r="A154" s="35"/>
      <c r="B154" s="36"/>
      <c r="C154" s="191" t="s">
        <v>309</v>
      </c>
      <c r="D154" s="191" t="s">
        <v>143</v>
      </c>
      <c r="E154" s="192" t="s">
        <v>3284</v>
      </c>
      <c r="F154" s="193" t="s">
        <v>3285</v>
      </c>
      <c r="G154" s="194" t="s">
        <v>146</v>
      </c>
      <c r="H154" s="195">
        <v>2</v>
      </c>
      <c r="I154" s="196"/>
      <c r="J154" s="197">
        <f>ROUND(I154*H154,2)</f>
        <v>0</v>
      </c>
      <c r="K154" s="193" t="s">
        <v>147</v>
      </c>
      <c r="L154" s="40"/>
      <c r="M154" s="198" t="s">
        <v>32</v>
      </c>
      <c r="N154" s="199" t="s">
        <v>48</v>
      </c>
      <c r="O154" s="65"/>
      <c r="P154" s="200">
        <f>O154*H154</f>
        <v>0</v>
      </c>
      <c r="Q154" s="200">
        <v>0</v>
      </c>
      <c r="R154" s="200">
        <f>Q154*H154</f>
        <v>0</v>
      </c>
      <c r="S154" s="200">
        <v>0</v>
      </c>
      <c r="T154" s="201">
        <f>S154*H154</f>
        <v>0</v>
      </c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R154" s="202" t="s">
        <v>634</v>
      </c>
      <c r="AT154" s="202" t="s">
        <v>143</v>
      </c>
      <c r="AU154" s="202" t="s">
        <v>84</v>
      </c>
      <c r="AY154" s="17" t="s">
        <v>142</v>
      </c>
      <c r="BE154" s="203">
        <f>IF(N154="základní",J154,0)</f>
        <v>0</v>
      </c>
      <c r="BF154" s="203">
        <f>IF(N154="snížená",J154,0)</f>
        <v>0</v>
      </c>
      <c r="BG154" s="203">
        <f>IF(N154="zákl. přenesená",J154,0)</f>
        <v>0</v>
      </c>
      <c r="BH154" s="203">
        <f>IF(N154="sníž. přenesená",J154,0)</f>
        <v>0</v>
      </c>
      <c r="BI154" s="203">
        <f>IF(N154="nulová",J154,0)</f>
        <v>0</v>
      </c>
      <c r="BJ154" s="17" t="s">
        <v>84</v>
      </c>
      <c r="BK154" s="203">
        <f>ROUND(I154*H154,2)</f>
        <v>0</v>
      </c>
      <c r="BL154" s="17" t="s">
        <v>634</v>
      </c>
      <c r="BM154" s="202" t="s">
        <v>3286</v>
      </c>
    </row>
    <row r="155" spans="1:65" s="2" customFormat="1" ht="58.5">
      <c r="A155" s="35"/>
      <c r="B155" s="36"/>
      <c r="C155" s="37"/>
      <c r="D155" s="204" t="s">
        <v>149</v>
      </c>
      <c r="E155" s="37"/>
      <c r="F155" s="205" t="s">
        <v>3287</v>
      </c>
      <c r="G155" s="37"/>
      <c r="H155" s="37"/>
      <c r="I155" s="116"/>
      <c r="J155" s="37"/>
      <c r="K155" s="37"/>
      <c r="L155" s="40"/>
      <c r="M155" s="206"/>
      <c r="N155" s="207"/>
      <c r="O155" s="65"/>
      <c r="P155" s="65"/>
      <c r="Q155" s="65"/>
      <c r="R155" s="65"/>
      <c r="S155" s="65"/>
      <c r="T155" s="66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T155" s="17" t="s">
        <v>149</v>
      </c>
      <c r="AU155" s="17" t="s">
        <v>84</v>
      </c>
    </row>
    <row r="156" spans="1:65" s="2" customFormat="1" ht="84" customHeight="1">
      <c r="A156" s="35"/>
      <c r="B156" s="36"/>
      <c r="C156" s="191" t="s">
        <v>313</v>
      </c>
      <c r="D156" s="191" t="s">
        <v>143</v>
      </c>
      <c r="E156" s="192" t="s">
        <v>3288</v>
      </c>
      <c r="F156" s="193" t="s">
        <v>3289</v>
      </c>
      <c r="G156" s="194" t="s">
        <v>146</v>
      </c>
      <c r="H156" s="195">
        <v>34</v>
      </c>
      <c r="I156" s="196"/>
      <c r="J156" s="197">
        <f>ROUND(I156*H156,2)</f>
        <v>0</v>
      </c>
      <c r="K156" s="193" t="s">
        <v>147</v>
      </c>
      <c r="L156" s="40"/>
      <c r="M156" s="198" t="s">
        <v>32</v>
      </c>
      <c r="N156" s="199" t="s">
        <v>48</v>
      </c>
      <c r="O156" s="65"/>
      <c r="P156" s="200">
        <f>O156*H156</f>
        <v>0</v>
      </c>
      <c r="Q156" s="200">
        <v>0</v>
      </c>
      <c r="R156" s="200">
        <f>Q156*H156</f>
        <v>0</v>
      </c>
      <c r="S156" s="200">
        <v>0</v>
      </c>
      <c r="T156" s="201">
        <f>S156*H156</f>
        <v>0</v>
      </c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R156" s="202" t="s">
        <v>634</v>
      </c>
      <c r="AT156" s="202" t="s">
        <v>143</v>
      </c>
      <c r="AU156" s="202" t="s">
        <v>84</v>
      </c>
      <c r="AY156" s="17" t="s">
        <v>142</v>
      </c>
      <c r="BE156" s="203">
        <f>IF(N156="základní",J156,0)</f>
        <v>0</v>
      </c>
      <c r="BF156" s="203">
        <f>IF(N156="snížená",J156,0)</f>
        <v>0</v>
      </c>
      <c r="BG156" s="203">
        <f>IF(N156="zákl. přenesená",J156,0)</f>
        <v>0</v>
      </c>
      <c r="BH156" s="203">
        <f>IF(N156="sníž. přenesená",J156,0)</f>
        <v>0</v>
      </c>
      <c r="BI156" s="203">
        <f>IF(N156="nulová",J156,0)</f>
        <v>0</v>
      </c>
      <c r="BJ156" s="17" t="s">
        <v>84</v>
      </c>
      <c r="BK156" s="203">
        <f>ROUND(I156*H156,2)</f>
        <v>0</v>
      </c>
      <c r="BL156" s="17" t="s">
        <v>634</v>
      </c>
      <c r="BM156" s="202" t="s">
        <v>3290</v>
      </c>
    </row>
    <row r="157" spans="1:65" s="2" customFormat="1" ht="58.5">
      <c r="A157" s="35"/>
      <c r="B157" s="36"/>
      <c r="C157" s="37"/>
      <c r="D157" s="204" t="s">
        <v>149</v>
      </c>
      <c r="E157" s="37"/>
      <c r="F157" s="205" t="s">
        <v>3287</v>
      </c>
      <c r="G157" s="37"/>
      <c r="H157" s="37"/>
      <c r="I157" s="116"/>
      <c r="J157" s="37"/>
      <c r="K157" s="37"/>
      <c r="L157" s="40"/>
      <c r="M157" s="206"/>
      <c r="N157" s="207"/>
      <c r="O157" s="65"/>
      <c r="P157" s="65"/>
      <c r="Q157" s="65"/>
      <c r="R157" s="65"/>
      <c r="S157" s="65"/>
      <c r="T157" s="66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T157" s="17" t="s">
        <v>149</v>
      </c>
      <c r="AU157" s="17" t="s">
        <v>84</v>
      </c>
    </row>
    <row r="158" spans="1:65" s="2" customFormat="1" ht="19.5">
      <c r="A158" s="35"/>
      <c r="B158" s="36"/>
      <c r="C158" s="37"/>
      <c r="D158" s="204" t="s">
        <v>420</v>
      </c>
      <c r="E158" s="37"/>
      <c r="F158" s="205" t="s">
        <v>3291</v>
      </c>
      <c r="G158" s="37"/>
      <c r="H158" s="37"/>
      <c r="I158" s="116"/>
      <c r="J158" s="37"/>
      <c r="K158" s="37"/>
      <c r="L158" s="40"/>
      <c r="M158" s="206"/>
      <c r="N158" s="207"/>
      <c r="O158" s="65"/>
      <c r="P158" s="65"/>
      <c r="Q158" s="65"/>
      <c r="R158" s="65"/>
      <c r="S158" s="65"/>
      <c r="T158" s="66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T158" s="17" t="s">
        <v>420</v>
      </c>
      <c r="AU158" s="17" t="s">
        <v>84</v>
      </c>
    </row>
    <row r="159" spans="1:65" s="2" customFormat="1" ht="84" customHeight="1">
      <c r="A159" s="35"/>
      <c r="B159" s="36"/>
      <c r="C159" s="191" t="s">
        <v>317</v>
      </c>
      <c r="D159" s="191" t="s">
        <v>143</v>
      </c>
      <c r="E159" s="192" t="s">
        <v>3292</v>
      </c>
      <c r="F159" s="193" t="s">
        <v>3293</v>
      </c>
      <c r="G159" s="194" t="s">
        <v>146</v>
      </c>
      <c r="H159" s="195">
        <v>9</v>
      </c>
      <c r="I159" s="196"/>
      <c r="J159" s="197">
        <f>ROUND(I159*H159,2)</f>
        <v>0</v>
      </c>
      <c r="K159" s="193" t="s">
        <v>147</v>
      </c>
      <c r="L159" s="40"/>
      <c r="M159" s="198" t="s">
        <v>32</v>
      </c>
      <c r="N159" s="199" t="s">
        <v>48</v>
      </c>
      <c r="O159" s="65"/>
      <c r="P159" s="200">
        <f>O159*H159</f>
        <v>0</v>
      </c>
      <c r="Q159" s="200">
        <v>0</v>
      </c>
      <c r="R159" s="200">
        <f>Q159*H159</f>
        <v>0</v>
      </c>
      <c r="S159" s="200">
        <v>0</v>
      </c>
      <c r="T159" s="201">
        <f>S159*H159</f>
        <v>0</v>
      </c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R159" s="202" t="s">
        <v>634</v>
      </c>
      <c r="AT159" s="202" t="s">
        <v>143</v>
      </c>
      <c r="AU159" s="202" t="s">
        <v>84</v>
      </c>
      <c r="AY159" s="17" t="s">
        <v>142</v>
      </c>
      <c r="BE159" s="203">
        <f>IF(N159="základní",J159,0)</f>
        <v>0</v>
      </c>
      <c r="BF159" s="203">
        <f>IF(N159="snížená",J159,0)</f>
        <v>0</v>
      </c>
      <c r="BG159" s="203">
        <f>IF(N159="zákl. přenesená",J159,0)</f>
        <v>0</v>
      </c>
      <c r="BH159" s="203">
        <f>IF(N159="sníž. přenesená",J159,0)</f>
        <v>0</v>
      </c>
      <c r="BI159" s="203">
        <f>IF(N159="nulová",J159,0)</f>
        <v>0</v>
      </c>
      <c r="BJ159" s="17" t="s">
        <v>84</v>
      </c>
      <c r="BK159" s="203">
        <f>ROUND(I159*H159,2)</f>
        <v>0</v>
      </c>
      <c r="BL159" s="17" t="s">
        <v>634</v>
      </c>
      <c r="BM159" s="202" t="s">
        <v>3294</v>
      </c>
    </row>
    <row r="160" spans="1:65" s="2" customFormat="1" ht="58.5">
      <c r="A160" s="35"/>
      <c r="B160" s="36"/>
      <c r="C160" s="37"/>
      <c r="D160" s="204" t="s">
        <v>149</v>
      </c>
      <c r="E160" s="37"/>
      <c r="F160" s="205" t="s">
        <v>3287</v>
      </c>
      <c r="G160" s="37"/>
      <c r="H160" s="37"/>
      <c r="I160" s="116"/>
      <c r="J160" s="37"/>
      <c r="K160" s="37"/>
      <c r="L160" s="40"/>
      <c r="M160" s="206"/>
      <c r="N160" s="207"/>
      <c r="O160" s="65"/>
      <c r="P160" s="65"/>
      <c r="Q160" s="65"/>
      <c r="R160" s="65"/>
      <c r="S160" s="65"/>
      <c r="T160" s="66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T160" s="17" t="s">
        <v>149</v>
      </c>
      <c r="AU160" s="17" t="s">
        <v>84</v>
      </c>
    </row>
    <row r="161" spans="1:65" s="2" customFormat="1" ht="19.5">
      <c r="A161" s="35"/>
      <c r="B161" s="36"/>
      <c r="C161" s="37"/>
      <c r="D161" s="204" t="s">
        <v>420</v>
      </c>
      <c r="E161" s="37"/>
      <c r="F161" s="205" t="s">
        <v>3295</v>
      </c>
      <c r="G161" s="37"/>
      <c r="H161" s="37"/>
      <c r="I161" s="116"/>
      <c r="J161" s="37"/>
      <c r="K161" s="37"/>
      <c r="L161" s="40"/>
      <c r="M161" s="206"/>
      <c r="N161" s="207"/>
      <c r="O161" s="65"/>
      <c r="P161" s="65"/>
      <c r="Q161" s="65"/>
      <c r="R161" s="65"/>
      <c r="S161" s="65"/>
      <c r="T161" s="66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T161" s="17" t="s">
        <v>420</v>
      </c>
      <c r="AU161" s="17" t="s">
        <v>84</v>
      </c>
    </row>
    <row r="162" spans="1:65" s="2" customFormat="1" ht="96" customHeight="1">
      <c r="A162" s="35"/>
      <c r="B162" s="36"/>
      <c r="C162" s="191" t="s">
        <v>321</v>
      </c>
      <c r="D162" s="191" t="s">
        <v>143</v>
      </c>
      <c r="E162" s="192" t="s">
        <v>3296</v>
      </c>
      <c r="F162" s="193" t="s">
        <v>3297</v>
      </c>
      <c r="G162" s="194" t="s">
        <v>450</v>
      </c>
      <c r="H162" s="195">
        <v>50</v>
      </c>
      <c r="I162" s="196"/>
      <c r="J162" s="197">
        <f>ROUND(I162*H162,2)</f>
        <v>0</v>
      </c>
      <c r="K162" s="193" t="s">
        <v>147</v>
      </c>
      <c r="L162" s="40"/>
      <c r="M162" s="198" t="s">
        <v>32</v>
      </c>
      <c r="N162" s="199" t="s">
        <v>48</v>
      </c>
      <c r="O162" s="65"/>
      <c r="P162" s="200">
        <f>O162*H162</f>
        <v>0</v>
      </c>
      <c r="Q162" s="200">
        <v>0</v>
      </c>
      <c r="R162" s="200">
        <f>Q162*H162</f>
        <v>0</v>
      </c>
      <c r="S162" s="200">
        <v>0</v>
      </c>
      <c r="T162" s="201">
        <f>S162*H162</f>
        <v>0</v>
      </c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R162" s="202" t="s">
        <v>634</v>
      </c>
      <c r="AT162" s="202" t="s">
        <v>143</v>
      </c>
      <c r="AU162" s="202" t="s">
        <v>84</v>
      </c>
      <c r="AY162" s="17" t="s">
        <v>142</v>
      </c>
      <c r="BE162" s="203">
        <f>IF(N162="základní",J162,0)</f>
        <v>0</v>
      </c>
      <c r="BF162" s="203">
        <f>IF(N162="snížená",J162,0)</f>
        <v>0</v>
      </c>
      <c r="BG162" s="203">
        <f>IF(N162="zákl. přenesená",J162,0)</f>
        <v>0</v>
      </c>
      <c r="BH162" s="203">
        <f>IF(N162="sníž. přenesená",J162,0)</f>
        <v>0</v>
      </c>
      <c r="BI162" s="203">
        <f>IF(N162="nulová",J162,0)</f>
        <v>0</v>
      </c>
      <c r="BJ162" s="17" t="s">
        <v>84</v>
      </c>
      <c r="BK162" s="203">
        <f>ROUND(I162*H162,2)</f>
        <v>0</v>
      </c>
      <c r="BL162" s="17" t="s">
        <v>634</v>
      </c>
      <c r="BM162" s="202" t="s">
        <v>3298</v>
      </c>
    </row>
    <row r="163" spans="1:65" s="2" customFormat="1" ht="58.5">
      <c r="A163" s="35"/>
      <c r="B163" s="36"/>
      <c r="C163" s="37"/>
      <c r="D163" s="204" t="s">
        <v>149</v>
      </c>
      <c r="E163" s="37"/>
      <c r="F163" s="205" t="s">
        <v>3287</v>
      </c>
      <c r="G163" s="37"/>
      <c r="H163" s="37"/>
      <c r="I163" s="116"/>
      <c r="J163" s="37"/>
      <c r="K163" s="37"/>
      <c r="L163" s="40"/>
      <c r="M163" s="206"/>
      <c r="N163" s="207"/>
      <c r="O163" s="65"/>
      <c r="P163" s="65"/>
      <c r="Q163" s="65"/>
      <c r="R163" s="65"/>
      <c r="S163" s="65"/>
      <c r="T163" s="66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T163" s="17" t="s">
        <v>149</v>
      </c>
      <c r="AU163" s="17" t="s">
        <v>84</v>
      </c>
    </row>
    <row r="164" spans="1:65" s="2" customFormat="1" ht="19.5">
      <c r="A164" s="35"/>
      <c r="B164" s="36"/>
      <c r="C164" s="37"/>
      <c r="D164" s="204" t="s">
        <v>420</v>
      </c>
      <c r="E164" s="37"/>
      <c r="F164" s="205" t="s">
        <v>3299</v>
      </c>
      <c r="G164" s="37"/>
      <c r="H164" s="37"/>
      <c r="I164" s="116"/>
      <c r="J164" s="37"/>
      <c r="K164" s="37"/>
      <c r="L164" s="40"/>
      <c r="M164" s="206"/>
      <c r="N164" s="207"/>
      <c r="O164" s="65"/>
      <c r="P164" s="65"/>
      <c r="Q164" s="65"/>
      <c r="R164" s="65"/>
      <c r="S164" s="65"/>
      <c r="T164" s="66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T164" s="17" t="s">
        <v>420</v>
      </c>
      <c r="AU164" s="17" t="s">
        <v>84</v>
      </c>
    </row>
    <row r="165" spans="1:65" s="2" customFormat="1" ht="96" customHeight="1">
      <c r="A165" s="35"/>
      <c r="B165" s="36"/>
      <c r="C165" s="191" t="s">
        <v>326</v>
      </c>
      <c r="D165" s="191" t="s">
        <v>143</v>
      </c>
      <c r="E165" s="192" t="s">
        <v>3300</v>
      </c>
      <c r="F165" s="193" t="s">
        <v>3301</v>
      </c>
      <c r="G165" s="194" t="s">
        <v>450</v>
      </c>
      <c r="H165" s="195">
        <v>45</v>
      </c>
      <c r="I165" s="196"/>
      <c r="J165" s="197">
        <f>ROUND(I165*H165,2)</f>
        <v>0</v>
      </c>
      <c r="K165" s="193" t="s">
        <v>147</v>
      </c>
      <c r="L165" s="40"/>
      <c r="M165" s="198" t="s">
        <v>32</v>
      </c>
      <c r="N165" s="199" t="s">
        <v>48</v>
      </c>
      <c r="O165" s="65"/>
      <c r="P165" s="200">
        <f>O165*H165</f>
        <v>0</v>
      </c>
      <c r="Q165" s="200">
        <v>0</v>
      </c>
      <c r="R165" s="200">
        <f>Q165*H165</f>
        <v>0</v>
      </c>
      <c r="S165" s="200">
        <v>0</v>
      </c>
      <c r="T165" s="201">
        <f>S165*H165</f>
        <v>0</v>
      </c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R165" s="202" t="s">
        <v>634</v>
      </c>
      <c r="AT165" s="202" t="s">
        <v>143</v>
      </c>
      <c r="AU165" s="202" t="s">
        <v>84</v>
      </c>
      <c r="AY165" s="17" t="s">
        <v>142</v>
      </c>
      <c r="BE165" s="203">
        <f>IF(N165="základní",J165,0)</f>
        <v>0</v>
      </c>
      <c r="BF165" s="203">
        <f>IF(N165="snížená",J165,0)</f>
        <v>0</v>
      </c>
      <c r="BG165" s="203">
        <f>IF(N165="zákl. přenesená",J165,0)</f>
        <v>0</v>
      </c>
      <c r="BH165" s="203">
        <f>IF(N165="sníž. přenesená",J165,0)</f>
        <v>0</v>
      </c>
      <c r="BI165" s="203">
        <f>IF(N165="nulová",J165,0)</f>
        <v>0</v>
      </c>
      <c r="BJ165" s="17" t="s">
        <v>84</v>
      </c>
      <c r="BK165" s="203">
        <f>ROUND(I165*H165,2)</f>
        <v>0</v>
      </c>
      <c r="BL165" s="17" t="s">
        <v>634</v>
      </c>
      <c r="BM165" s="202" t="s">
        <v>3302</v>
      </c>
    </row>
    <row r="166" spans="1:65" s="2" customFormat="1" ht="58.5">
      <c r="A166" s="35"/>
      <c r="B166" s="36"/>
      <c r="C166" s="37"/>
      <c r="D166" s="204" t="s">
        <v>149</v>
      </c>
      <c r="E166" s="37"/>
      <c r="F166" s="205" t="s">
        <v>3287</v>
      </c>
      <c r="G166" s="37"/>
      <c r="H166" s="37"/>
      <c r="I166" s="116"/>
      <c r="J166" s="37"/>
      <c r="K166" s="37"/>
      <c r="L166" s="40"/>
      <c r="M166" s="206"/>
      <c r="N166" s="207"/>
      <c r="O166" s="65"/>
      <c r="P166" s="65"/>
      <c r="Q166" s="65"/>
      <c r="R166" s="65"/>
      <c r="S166" s="65"/>
      <c r="T166" s="66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T166" s="17" t="s">
        <v>149</v>
      </c>
      <c r="AU166" s="17" t="s">
        <v>84</v>
      </c>
    </row>
    <row r="167" spans="1:65" s="2" customFormat="1" ht="96" customHeight="1">
      <c r="A167" s="35"/>
      <c r="B167" s="36"/>
      <c r="C167" s="191" t="s">
        <v>330</v>
      </c>
      <c r="D167" s="191" t="s">
        <v>143</v>
      </c>
      <c r="E167" s="192" t="s">
        <v>3303</v>
      </c>
      <c r="F167" s="193" t="s">
        <v>3304</v>
      </c>
      <c r="G167" s="194" t="s">
        <v>450</v>
      </c>
      <c r="H167" s="195">
        <v>9</v>
      </c>
      <c r="I167" s="196"/>
      <c r="J167" s="197">
        <f>ROUND(I167*H167,2)</f>
        <v>0</v>
      </c>
      <c r="K167" s="193" t="s">
        <v>147</v>
      </c>
      <c r="L167" s="40"/>
      <c r="M167" s="198" t="s">
        <v>32</v>
      </c>
      <c r="N167" s="199" t="s">
        <v>48</v>
      </c>
      <c r="O167" s="65"/>
      <c r="P167" s="200">
        <f>O167*H167</f>
        <v>0</v>
      </c>
      <c r="Q167" s="200">
        <v>0</v>
      </c>
      <c r="R167" s="200">
        <f>Q167*H167</f>
        <v>0</v>
      </c>
      <c r="S167" s="200">
        <v>0</v>
      </c>
      <c r="T167" s="201">
        <f>S167*H167</f>
        <v>0</v>
      </c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R167" s="202" t="s">
        <v>634</v>
      </c>
      <c r="AT167" s="202" t="s">
        <v>143</v>
      </c>
      <c r="AU167" s="202" t="s">
        <v>84</v>
      </c>
      <c r="AY167" s="17" t="s">
        <v>142</v>
      </c>
      <c r="BE167" s="203">
        <f>IF(N167="základní",J167,0)</f>
        <v>0</v>
      </c>
      <c r="BF167" s="203">
        <f>IF(N167="snížená",J167,0)</f>
        <v>0</v>
      </c>
      <c r="BG167" s="203">
        <f>IF(N167="zákl. přenesená",J167,0)</f>
        <v>0</v>
      </c>
      <c r="BH167" s="203">
        <f>IF(N167="sníž. přenesená",J167,0)</f>
        <v>0</v>
      </c>
      <c r="BI167" s="203">
        <f>IF(N167="nulová",J167,0)</f>
        <v>0</v>
      </c>
      <c r="BJ167" s="17" t="s">
        <v>84</v>
      </c>
      <c r="BK167" s="203">
        <f>ROUND(I167*H167,2)</f>
        <v>0</v>
      </c>
      <c r="BL167" s="17" t="s">
        <v>634</v>
      </c>
      <c r="BM167" s="202" t="s">
        <v>3305</v>
      </c>
    </row>
    <row r="168" spans="1:65" s="2" customFormat="1" ht="58.5">
      <c r="A168" s="35"/>
      <c r="B168" s="36"/>
      <c r="C168" s="37"/>
      <c r="D168" s="204" t="s">
        <v>149</v>
      </c>
      <c r="E168" s="37"/>
      <c r="F168" s="205" t="s">
        <v>3287</v>
      </c>
      <c r="G168" s="37"/>
      <c r="H168" s="37"/>
      <c r="I168" s="116"/>
      <c r="J168" s="37"/>
      <c r="K168" s="37"/>
      <c r="L168" s="40"/>
      <c r="M168" s="206"/>
      <c r="N168" s="207"/>
      <c r="O168" s="65"/>
      <c r="P168" s="65"/>
      <c r="Q168" s="65"/>
      <c r="R168" s="65"/>
      <c r="S168" s="65"/>
      <c r="T168" s="66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T168" s="17" t="s">
        <v>149</v>
      </c>
      <c r="AU168" s="17" t="s">
        <v>84</v>
      </c>
    </row>
    <row r="169" spans="1:65" s="2" customFormat="1" ht="96" customHeight="1">
      <c r="A169" s="35"/>
      <c r="B169" s="36"/>
      <c r="C169" s="191" t="s">
        <v>334</v>
      </c>
      <c r="D169" s="191" t="s">
        <v>143</v>
      </c>
      <c r="E169" s="192" t="s">
        <v>3306</v>
      </c>
      <c r="F169" s="193" t="s">
        <v>3307</v>
      </c>
      <c r="G169" s="194" t="s">
        <v>450</v>
      </c>
      <c r="H169" s="195">
        <v>1150</v>
      </c>
      <c r="I169" s="196"/>
      <c r="J169" s="197">
        <f>ROUND(I169*H169,2)</f>
        <v>0</v>
      </c>
      <c r="K169" s="193" t="s">
        <v>147</v>
      </c>
      <c r="L169" s="40"/>
      <c r="M169" s="198" t="s">
        <v>32</v>
      </c>
      <c r="N169" s="199" t="s">
        <v>48</v>
      </c>
      <c r="O169" s="65"/>
      <c r="P169" s="200">
        <f>O169*H169</f>
        <v>0</v>
      </c>
      <c r="Q169" s="200">
        <v>0</v>
      </c>
      <c r="R169" s="200">
        <f>Q169*H169</f>
        <v>0</v>
      </c>
      <c r="S169" s="200">
        <v>0</v>
      </c>
      <c r="T169" s="201">
        <f>S169*H169</f>
        <v>0</v>
      </c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R169" s="202" t="s">
        <v>634</v>
      </c>
      <c r="AT169" s="202" t="s">
        <v>143</v>
      </c>
      <c r="AU169" s="202" t="s">
        <v>84</v>
      </c>
      <c r="AY169" s="17" t="s">
        <v>142</v>
      </c>
      <c r="BE169" s="203">
        <f>IF(N169="základní",J169,0)</f>
        <v>0</v>
      </c>
      <c r="BF169" s="203">
        <f>IF(N169="snížená",J169,0)</f>
        <v>0</v>
      </c>
      <c r="BG169" s="203">
        <f>IF(N169="zákl. přenesená",J169,0)</f>
        <v>0</v>
      </c>
      <c r="BH169" s="203">
        <f>IF(N169="sníž. přenesená",J169,0)</f>
        <v>0</v>
      </c>
      <c r="BI169" s="203">
        <f>IF(N169="nulová",J169,0)</f>
        <v>0</v>
      </c>
      <c r="BJ169" s="17" t="s">
        <v>84</v>
      </c>
      <c r="BK169" s="203">
        <f>ROUND(I169*H169,2)</f>
        <v>0</v>
      </c>
      <c r="BL169" s="17" t="s">
        <v>634</v>
      </c>
      <c r="BM169" s="202" t="s">
        <v>3308</v>
      </c>
    </row>
    <row r="170" spans="1:65" s="2" customFormat="1" ht="58.5">
      <c r="A170" s="35"/>
      <c r="B170" s="36"/>
      <c r="C170" s="37"/>
      <c r="D170" s="204" t="s">
        <v>149</v>
      </c>
      <c r="E170" s="37"/>
      <c r="F170" s="205" t="s">
        <v>3287</v>
      </c>
      <c r="G170" s="37"/>
      <c r="H170" s="37"/>
      <c r="I170" s="116"/>
      <c r="J170" s="37"/>
      <c r="K170" s="37"/>
      <c r="L170" s="40"/>
      <c r="M170" s="206"/>
      <c r="N170" s="207"/>
      <c r="O170" s="65"/>
      <c r="P170" s="65"/>
      <c r="Q170" s="65"/>
      <c r="R170" s="65"/>
      <c r="S170" s="65"/>
      <c r="T170" s="66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T170" s="17" t="s">
        <v>149</v>
      </c>
      <c r="AU170" s="17" t="s">
        <v>84</v>
      </c>
    </row>
    <row r="171" spans="1:65" s="2" customFormat="1" ht="36" customHeight="1">
      <c r="A171" s="35"/>
      <c r="B171" s="36"/>
      <c r="C171" s="191" t="s">
        <v>340</v>
      </c>
      <c r="D171" s="191" t="s">
        <v>143</v>
      </c>
      <c r="E171" s="192" t="s">
        <v>3309</v>
      </c>
      <c r="F171" s="193" t="s">
        <v>3310</v>
      </c>
      <c r="G171" s="194" t="s">
        <v>146</v>
      </c>
      <c r="H171" s="195">
        <v>10</v>
      </c>
      <c r="I171" s="196"/>
      <c r="J171" s="197">
        <f>ROUND(I171*H171,2)</f>
        <v>0</v>
      </c>
      <c r="K171" s="193" t="s">
        <v>147</v>
      </c>
      <c r="L171" s="40"/>
      <c r="M171" s="198" t="s">
        <v>32</v>
      </c>
      <c r="N171" s="199" t="s">
        <v>48</v>
      </c>
      <c r="O171" s="65"/>
      <c r="P171" s="200">
        <f>O171*H171</f>
        <v>0</v>
      </c>
      <c r="Q171" s="200">
        <v>0</v>
      </c>
      <c r="R171" s="200">
        <f>Q171*H171</f>
        <v>0</v>
      </c>
      <c r="S171" s="200">
        <v>0</v>
      </c>
      <c r="T171" s="201">
        <f>S171*H171</f>
        <v>0</v>
      </c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R171" s="202" t="s">
        <v>634</v>
      </c>
      <c r="AT171" s="202" t="s">
        <v>143</v>
      </c>
      <c r="AU171" s="202" t="s">
        <v>84</v>
      </c>
      <c r="AY171" s="17" t="s">
        <v>142</v>
      </c>
      <c r="BE171" s="203">
        <f>IF(N171="základní",J171,0)</f>
        <v>0</v>
      </c>
      <c r="BF171" s="203">
        <f>IF(N171="snížená",J171,0)</f>
        <v>0</v>
      </c>
      <c r="BG171" s="203">
        <f>IF(N171="zákl. přenesená",J171,0)</f>
        <v>0</v>
      </c>
      <c r="BH171" s="203">
        <f>IF(N171="sníž. přenesená",J171,0)</f>
        <v>0</v>
      </c>
      <c r="BI171" s="203">
        <f>IF(N171="nulová",J171,0)</f>
        <v>0</v>
      </c>
      <c r="BJ171" s="17" t="s">
        <v>84</v>
      </c>
      <c r="BK171" s="203">
        <f>ROUND(I171*H171,2)</f>
        <v>0</v>
      </c>
      <c r="BL171" s="17" t="s">
        <v>634</v>
      </c>
      <c r="BM171" s="202" t="s">
        <v>3311</v>
      </c>
    </row>
    <row r="172" spans="1:65" s="2" customFormat="1" ht="29.25">
      <c r="A172" s="35"/>
      <c r="B172" s="36"/>
      <c r="C172" s="37"/>
      <c r="D172" s="204" t="s">
        <v>149</v>
      </c>
      <c r="E172" s="37"/>
      <c r="F172" s="205" t="s">
        <v>3312</v>
      </c>
      <c r="G172" s="37"/>
      <c r="H172" s="37"/>
      <c r="I172" s="116"/>
      <c r="J172" s="37"/>
      <c r="K172" s="37"/>
      <c r="L172" s="40"/>
      <c r="M172" s="206"/>
      <c r="N172" s="207"/>
      <c r="O172" s="65"/>
      <c r="P172" s="65"/>
      <c r="Q172" s="65"/>
      <c r="R172" s="65"/>
      <c r="S172" s="65"/>
      <c r="T172" s="66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T172" s="17" t="s">
        <v>149</v>
      </c>
      <c r="AU172" s="17" t="s">
        <v>84</v>
      </c>
    </row>
    <row r="173" spans="1:65" s="2" customFormat="1" ht="36" customHeight="1">
      <c r="A173" s="35"/>
      <c r="B173" s="36"/>
      <c r="C173" s="191" t="s">
        <v>344</v>
      </c>
      <c r="D173" s="191" t="s">
        <v>143</v>
      </c>
      <c r="E173" s="192" t="s">
        <v>3313</v>
      </c>
      <c r="F173" s="193" t="s">
        <v>3314</v>
      </c>
      <c r="G173" s="194" t="s">
        <v>146</v>
      </c>
      <c r="H173" s="195">
        <v>1</v>
      </c>
      <c r="I173" s="196"/>
      <c r="J173" s="197">
        <f>ROUND(I173*H173,2)</f>
        <v>0</v>
      </c>
      <c r="K173" s="193" t="s">
        <v>147</v>
      </c>
      <c r="L173" s="40"/>
      <c r="M173" s="198" t="s">
        <v>32</v>
      </c>
      <c r="N173" s="199" t="s">
        <v>48</v>
      </c>
      <c r="O173" s="65"/>
      <c r="P173" s="200">
        <f>O173*H173</f>
        <v>0</v>
      </c>
      <c r="Q173" s="200">
        <v>0</v>
      </c>
      <c r="R173" s="200">
        <f>Q173*H173</f>
        <v>0</v>
      </c>
      <c r="S173" s="200">
        <v>0</v>
      </c>
      <c r="T173" s="201">
        <f>S173*H173</f>
        <v>0</v>
      </c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R173" s="202" t="s">
        <v>634</v>
      </c>
      <c r="AT173" s="202" t="s">
        <v>143</v>
      </c>
      <c r="AU173" s="202" t="s">
        <v>84</v>
      </c>
      <c r="AY173" s="17" t="s">
        <v>142</v>
      </c>
      <c r="BE173" s="203">
        <f>IF(N173="základní",J173,0)</f>
        <v>0</v>
      </c>
      <c r="BF173" s="203">
        <f>IF(N173="snížená",J173,0)</f>
        <v>0</v>
      </c>
      <c r="BG173" s="203">
        <f>IF(N173="zákl. přenesená",J173,0)</f>
        <v>0</v>
      </c>
      <c r="BH173" s="203">
        <f>IF(N173="sníž. přenesená",J173,0)</f>
        <v>0</v>
      </c>
      <c r="BI173" s="203">
        <f>IF(N173="nulová",J173,0)</f>
        <v>0</v>
      </c>
      <c r="BJ173" s="17" t="s">
        <v>84</v>
      </c>
      <c r="BK173" s="203">
        <f>ROUND(I173*H173,2)</f>
        <v>0</v>
      </c>
      <c r="BL173" s="17" t="s">
        <v>634</v>
      </c>
      <c r="BM173" s="202" t="s">
        <v>3315</v>
      </c>
    </row>
    <row r="174" spans="1:65" s="2" customFormat="1" ht="29.25">
      <c r="A174" s="35"/>
      <c r="B174" s="36"/>
      <c r="C174" s="37"/>
      <c r="D174" s="204" t="s">
        <v>149</v>
      </c>
      <c r="E174" s="37"/>
      <c r="F174" s="205" t="s">
        <v>3312</v>
      </c>
      <c r="G174" s="37"/>
      <c r="H174" s="37"/>
      <c r="I174" s="116"/>
      <c r="J174" s="37"/>
      <c r="K174" s="37"/>
      <c r="L174" s="40"/>
      <c r="M174" s="206"/>
      <c r="N174" s="207"/>
      <c r="O174" s="65"/>
      <c r="P174" s="65"/>
      <c r="Q174" s="65"/>
      <c r="R174" s="65"/>
      <c r="S174" s="65"/>
      <c r="T174" s="66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T174" s="17" t="s">
        <v>149</v>
      </c>
      <c r="AU174" s="17" t="s">
        <v>84</v>
      </c>
    </row>
    <row r="175" spans="1:65" s="2" customFormat="1" ht="84" customHeight="1">
      <c r="A175" s="35"/>
      <c r="B175" s="36"/>
      <c r="C175" s="191" t="s">
        <v>348</v>
      </c>
      <c r="D175" s="191" t="s">
        <v>143</v>
      </c>
      <c r="E175" s="192" t="s">
        <v>3316</v>
      </c>
      <c r="F175" s="193" t="s">
        <v>3317</v>
      </c>
      <c r="G175" s="194" t="s">
        <v>146</v>
      </c>
      <c r="H175" s="195">
        <v>26</v>
      </c>
      <c r="I175" s="196"/>
      <c r="J175" s="197">
        <f>ROUND(I175*H175,2)</f>
        <v>0</v>
      </c>
      <c r="K175" s="193" t="s">
        <v>147</v>
      </c>
      <c r="L175" s="40"/>
      <c r="M175" s="198" t="s">
        <v>32</v>
      </c>
      <c r="N175" s="199" t="s">
        <v>48</v>
      </c>
      <c r="O175" s="65"/>
      <c r="P175" s="200">
        <f>O175*H175</f>
        <v>0</v>
      </c>
      <c r="Q175" s="200">
        <v>0</v>
      </c>
      <c r="R175" s="200">
        <f>Q175*H175</f>
        <v>0</v>
      </c>
      <c r="S175" s="200">
        <v>0</v>
      </c>
      <c r="T175" s="201">
        <f>S175*H175</f>
        <v>0</v>
      </c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R175" s="202" t="s">
        <v>3251</v>
      </c>
      <c r="AT175" s="202" t="s">
        <v>143</v>
      </c>
      <c r="AU175" s="202" t="s">
        <v>84</v>
      </c>
      <c r="AY175" s="17" t="s">
        <v>142</v>
      </c>
      <c r="BE175" s="203">
        <f>IF(N175="základní",J175,0)</f>
        <v>0</v>
      </c>
      <c r="BF175" s="203">
        <f>IF(N175="snížená",J175,0)</f>
        <v>0</v>
      </c>
      <c r="BG175" s="203">
        <f>IF(N175="zákl. přenesená",J175,0)</f>
        <v>0</v>
      </c>
      <c r="BH175" s="203">
        <f>IF(N175="sníž. přenesená",J175,0)</f>
        <v>0</v>
      </c>
      <c r="BI175" s="203">
        <f>IF(N175="nulová",J175,0)</f>
        <v>0</v>
      </c>
      <c r="BJ175" s="17" t="s">
        <v>84</v>
      </c>
      <c r="BK175" s="203">
        <f>ROUND(I175*H175,2)</f>
        <v>0</v>
      </c>
      <c r="BL175" s="17" t="s">
        <v>3251</v>
      </c>
      <c r="BM175" s="202" t="s">
        <v>3318</v>
      </c>
    </row>
    <row r="176" spans="1:65" s="2" customFormat="1" ht="58.5">
      <c r="A176" s="35"/>
      <c r="B176" s="36"/>
      <c r="C176" s="37"/>
      <c r="D176" s="204" t="s">
        <v>149</v>
      </c>
      <c r="E176" s="37"/>
      <c r="F176" s="205" t="s">
        <v>3287</v>
      </c>
      <c r="G176" s="37"/>
      <c r="H176" s="37"/>
      <c r="I176" s="116"/>
      <c r="J176" s="37"/>
      <c r="K176" s="37"/>
      <c r="L176" s="40"/>
      <c r="M176" s="206"/>
      <c r="N176" s="207"/>
      <c r="O176" s="65"/>
      <c r="P176" s="65"/>
      <c r="Q176" s="65"/>
      <c r="R176" s="65"/>
      <c r="S176" s="65"/>
      <c r="T176" s="66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T176" s="17" t="s">
        <v>149</v>
      </c>
      <c r="AU176" s="17" t="s">
        <v>84</v>
      </c>
    </row>
    <row r="177" spans="1:65" s="2" customFormat="1" ht="84" customHeight="1">
      <c r="A177" s="35"/>
      <c r="B177" s="36"/>
      <c r="C177" s="191" t="s">
        <v>352</v>
      </c>
      <c r="D177" s="191" t="s">
        <v>143</v>
      </c>
      <c r="E177" s="192" t="s">
        <v>3319</v>
      </c>
      <c r="F177" s="193" t="s">
        <v>3320</v>
      </c>
      <c r="G177" s="194" t="s">
        <v>146</v>
      </c>
      <c r="H177" s="195">
        <v>10</v>
      </c>
      <c r="I177" s="196"/>
      <c r="J177" s="197">
        <f>ROUND(I177*H177,2)</f>
        <v>0</v>
      </c>
      <c r="K177" s="193" t="s">
        <v>147</v>
      </c>
      <c r="L177" s="40"/>
      <c r="M177" s="198" t="s">
        <v>32</v>
      </c>
      <c r="N177" s="199" t="s">
        <v>48</v>
      </c>
      <c r="O177" s="65"/>
      <c r="P177" s="200">
        <f>O177*H177</f>
        <v>0</v>
      </c>
      <c r="Q177" s="200">
        <v>0</v>
      </c>
      <c r="R177" s="200">
        <f>Q177*H177</f>
        <v>0</v>
      </c>
      <c r="S177" s="200">
        <v>0</v>
      </c>
      <c r="T177" s="201">
        <f>S177*H177</f>
        <v>0</v>
      </c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R177" s="202" t="s">
        <v>3251</v>
      </c>
      <c r="AT177" s="202" t="s">
        <v>143</v>
      </c>
      <c r="AU177" s="202" t="s">
        <v>84</v>
      </c>
      <c r="AY177" s="17" t="s">
        <v>142</v>
      </c>
      <c r="BE177" s="203">
        <f>IF(N177="základní",J177,0)</f>
        <v>0</v>
      </c>
      <c r="BF177" s="203">
        <f>IF(N177="snížená",J177,0)</f>
        <v>0</v>
      </c>
      <c r="BG177" s="203">
        <f>IF(N177="zákl. přenesená",J177,0)</f>
        <v>0</v>
      </c>
      <c r="BH177" s="203">
        <f>IF(N177="sníž. přenesená",J177,0)</f>
        <v>0</v>
      </c>
      <c r="BI177" s="203">
        <f>IF(N177="nulová",J177,0)</f>
        <v>0</v>
      </c>
      <c r="BJ177" s="17" t="s">
        <v>84</v>
      </c>
      <c r="BK177" s="203">
        <f>ROUND(I177*H177,2)</f>
        <v>0</v>
      </c>
      <c r="BL177" s="17" t="s">
        <v>3251</v>
      </c>
      <c r="BM177" s="202" t="s">
        <v>3321</v>
      </c>
    </row>
    <row r="178" spans="1:65" s="2" customFormat="1" ht="58.5">
      <c r="A178" s="35"/>
      <c r="B178" s="36"/>
      <c r="C178" s="37"/>
      <c r="D178" s="204" t="s">
        <v>149</v>
      </c>
      <c r="E178" s="37"/>
      <c r="F178" s="205" t="s">
        <v>3287</v>
      </c>
      <c r="G178" s="37"/>
      <c r="H178" s="37"/>
      <c r="I178" s="116"/>
      <c r="J178" s="37"/>
      <c r="K178" s="37"/>
      <c r="L178" s="40"/>
      <c r="M178" s="206"/>
      <c r="N178" s="207"/>
      <c r="O178" s="65"/>
      <c r="P178" s="65"/>
      <c r="Q178" s="65"/>
      <c r="R178" s="65"/>
      <c r="S178" s="65"/>
      <c r="T178" s="66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T178" s="17" t="s">
        <v>149</v>
      </c>
      <c r="AU178" s="17" t="s">
        <v>84</v>
      </c>
    </row>
    <row r="179" spans="1:65" s="2" customFormat="1" ht="84" customHeight="1">
      <c r="A179" s="35"/>
      <c r="B179" s="36"/>
      <c r="C179" s="191" t="s">
        <v>358</v>
      </c>
      <c r="D179" s="191" t="s">
        <v>143</v>
      </c>
      <c r="E179" s="192" t="s">
        <v>3322</v>
      </c>
      <c r="F179" s="193" t="s">
        <v>3323</v>
      </c>
      <c r="G179" s="194" t="s">
        <v>146</v>
      </c>
      <c r="H179" s="195">
        <v>70</v>
      </c>
      <c r="I179" s="196"/>
      <c r="J179" s="197">
        <f>ROUND(I179*H179,2)</f>
        <v>0</v>
      </c>
      <c r="K179" s="193" t="s">
        <v>147</v>
      </c>
      <c r="L179" s="40"/>
      <c r="M179" s="198" t="s">
        <v>32</v>
      </c>
      <c r="N179" s="199" t="s">
        <v>48</v>
      </c>
      <c r="O179" s="65"/>
      <c r="P179" s="200">
        <f>O179*H179</f>
        <v>0</v>
      </c>
      <c r="Q179" s="200">
        <v>0</v>
      </c>
      <c r="R179" s="200">
        <f>Q179*H179</f>
        <v>0</v>
      </c>
      <c r="S179" s="200">
        <v>0</v>
      </c>
      <c r="T179" s="201">
        <f>S179*H179</f>
        <v>0</v>
      </c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R179" s="202" t="s">
        <v>3251</v>
      </c>
      <c r="AT179" s="202" t="s">
        <v>143</v>
      </c>
      <c r="AU179" s="202" t="s">
        <v>84</v>
      </c>
      <c r="AY179" s="17" t="s">
        <v>142</v>
      </c>
      <c r="BE179" s="203">
        <f>IF(N179="základní",J179,0)</f>
        <v>0</v>
      </c>
      <c r="BF179" s="203">
        <f>IF(N179="snížená",J179,0)</f>
        <v>0</v>
      </c>
      <c r="BG179" s="203">
        <f>IF(N179="zákl. přenesená",J179,0)</f>
        <v>0</v>
      </c>
      <c r="BH179" s="203">
        <f>IF(N179="sníž. přenesená",J179,0)</f>
        <v>0</v>
      </c>
      <c r="BI179" s="203">
        <f>IF(N179="nulová",J179,0)</f>
        <v>0</v>
      </c>
      <c r="BJ179" s="17" t="s">
        <v>84</v>
      </c>
      <c r="BK179" s="203">
        <f>ROUND(I179*H179,2)</f>
        <v>0</v>
      </c>
      <c r="BL179" s="17" t="s">
        <v>3251</v>
      </c>
      <c r="BM179" s="202" t="s">
        <v>3324</v>
      </c>
    </row>
    <row r="180" spans="1:65" s="2" customFormat="1" ht="58.5">
      <c r="A180" s="35"/>
      <c r="B180" s="36"/>
      <c r="C180" s="37"/>
      <c r="D180" s="204" t="s">
        <v>149</v>
      </c>
      <c r="E180" s="37"/>
      <c r="F180" s="205" t="s">
        <v>3287</v>
      </c>
      <c r="G180" s="37"/>
      <c r="H180" s="37"/>
      <c r="I180" s="116"/>
      <c r="J180" s="37"/>
      <c r="K180" s="37"/>
      <c r="L180" s="40"/>
      <c r="M180" s="206"/>
      <c r="N180" s="207"/>
      <c r="O180" s="65"/>
      <c r="P180" s="65"/>
      <c r="Q180" s="65"/>
      <c r="R180" s="65"/>
      <c r="S180" s="65"/>
      <c r="T180" s="66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T180" s="17" t="s">
        <v>149</v>
      </c>
      <c r="AU180" s="17" t="s">
        <v>84</v>
      </c>
    </row>
    <row r="181" spans="1:65" s="2" customFormat="1" ht="84" customHeight="1">
      <c r="A181" s="35"/>
      <c r="B181" s="36"/>
      <c r="C181" s="191" t="s">
        <v>362</v>
      </c>
      <c r="D181" s="191" t="s">
        <v>143</v>
      </c>
      <c r="E181" s="192" t="s">
        <v>3325</v>
      </c>
      <c r="F181" s="193" t="s">
        <v>3326</v>
      </c>
      <c r="G181" s="194" t="s">
        <v>450</v>
      </c>
      <c r="H181" s="195">
        <v>1</v>
      </c>
      <c r="I181" s="196"/>
      <c r="J181" s="197">
        <f>ROUND(I181*H181,2)</f>
        <v>0</v>
      </c>
      <c r="K181" s="193" t="s">
        <v>147</v>
      </c>
      <c r="L181" s="40"/>
      <c r="M181" s="198" t="s">
        <v>32</v>
      </c>
      <c r="N181" s="199" t="s">
        <v>48</v>
      </c>
      <c r="O181" s="65"/>
      <c r="P181" s="200">
        <f>O181*H181</f>
        <v>0</v>
      </c>
      <c r="Q181" s="200">
        <v>0</v>
      </c>
      <c r="R181" s="200">
        <f>Q181*H181</f>
        <v>0</v>
      </c>
      <c r="S181" s="200">
        <v>0</v>
      </c>
      <c r="T181" s="201">
        <f>S181*H181</f>
        <v>0</v>
      </c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R181" s="202" t="s">
        <v>634</v>
      </c>
      <c r="AT181" s="202" t="s">
        <v>143</v>
      </c>
      <c r="AU181" s="202" t="s">
        <v>84</v>
      </c>
      <c r="AY181" s="17" t="s">
        <v>142</v>
      </c>
      <c r="BE181" s="203">
        <f>IF(N181="základní",J181,0)</f>
        <v>0</v>
      </c>
      <c r="BF181" s="203">
        <f>IF(N181="snížená",J181,0)</f>
        <v>0</v>
      </c>
      <c r="BG181" s="203">
        <f>IF(N181="zákl. přenesená",J181,0)</f>
        <v>0</v>
      </c>
      <c r="BH181" s="203">
        <f>IF(N181="sníž. přenesená",J181,0)</f>
        <v>0</v>
      </c>
      <c r="BI181" s="203">
        <f>IF(N181="nulová",J181,0)</f>
        <v>0</v>
      </c>
      <c r="BJ181" s="17" t="s">
        <v>84</v>
      </c>
      <c r="BK181" s="203">
        <f>ROUND(I181*H181,2)</f>
        <v>0</v>
      </c>
      <c r="BL181" s="17" t="s">
        <v>634</v>
      </c>
      <c r="BM181" s="202" t="s">
        <v>3327</v>
      </c>
    </row>
    <row r="182" spans="1:65" s="2" customFormat="1" ht="58.5">
      <c r="A182" s="35"/>
      <c r="B182" s="36"/>
      <c r="C182" s="37"/>
      <c r="D182" s="204" t="s">
        <v>149</v>
      </c>
      <c r="E182" s="37"/>
      <c r="F182" s="205" t="s">
        <v>3287</v>
      </c>
      <c r="G182" s="37"/>
      <c r="H182" s="37"/>
      <c r="I182" s="116"/>
      <c r="J182" s="37"/>
      <c r="K182" s="37"/>
      <c r="L182" s="40"/>
      <c r="M182" s="206"/>
      <c r="N182" s="207"/>
      <c r="O182" s="65"/>
      <c r="P182" s="65"/>
      <c r="Q182" s="65"/>
      <c r="R182" s="65"/>
      <c r="S182" s="65"/>
      <c r="T182" s="66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T182" s="17" t="s">
        <v>149</v>
      </c>
      <c r="AU182" s="17" t="s">
        <v>84</v>
      </c>
    </row>
    <row r="183" spans="1:65" s="2" customFormat="1" ht="84" customHeight="1">
      <c r="A183" s="35"/>
      <c r="B183" s="36"/>
      <c r="C183" s="191" t="s">
        <v>366</v>
      </c>
      <c r="D183" s="191" t="s">
        <v>143</v>
      </c>
      <c r="E183" s="192" t="s">
        <v>3328</v>
      </c>
      <c r="F183" s="193" t="s">
        <v>3329</v>
      </c>
      <c r="G183" s="194" t="s">
        <v>450</v>
      </c>
      <c r="H183" s="195">
        <v>6</v>
      </c>
      <c r="I183" s="196"/>
      <c r="J183" s="197">
        <f>ROUND(I183*H183,2)</f>
        <v>0</v>
      </c>
      <c r="K183" s="193" t="s">
        <v>147</v>
      </c>
      <c r="L183" s="40"/>
      <c r="M183" s="198" t="s">
        <v>32</v>
      </c>
      <c r="N183" s="199" t="s">
        <v>48</v>
      </c>
      <c r="O183" s="65"/>
      <c r="P183" s="200">
        <f>O183*H183</f>
        <v>0</v>
      </c>
      <c r="Q183" s="200">
        <v>0</v>
      </c>
      <c r="R183" s="200">
        <f>Q183*H183</f>
        <v>0</v>
      </c>
      <c r="S183" s="200">
        <v>0</v>
      </c>
      <c r="T183" s="201">
        <f>S183*H183</f>
        <v>0</v>
      </c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R183" s="202" t="s">
        <v>3251</v>
      </c>
      <c r="AT183" s="202" t="s">
        <v>143</v>
      </c>
      <c r="AU183" s="202" t="s">
        <v>84</v>
      </c>
      <c r="AY183" s="17" t="s">
        <v>142</v>
      </c>
      <c r="BE183" s="203">
        <f>IF(N183="základní",J183,0)</f>
        <v>0</v>
      </c>
      <c r="BF183" s="203">
        <f>IF(N183="snížená",J183,0)</f>
        <v>0</v>
      </c>
      <c r="BG183" s="203">
        <f>IF(N183="zákl. přenesená",J183,0)</f>
        <v>0</v>
      </c>
      <c r="BH183" s="203">
        <f>IF(N183="sníž. přenesená",J183,0)</f>
        <v>0</v>
      </c>
      <c r="BI183" s="203">
        <f>IF(N183="nulová",J183,0)</f>
        <v>0</v>
      </c>
      <c r="BJ183" s="17" t="s">
        <v>84</v>
      </c>
      <c r="BK183" s="203">
        <f>ROUND(I183*H183,2)</f>
        <v>0</v>
      </c>
      <c r="BL183" s="17" t="s">
        <v>3251</v>
      </c>
      <c r="BM183" s="202" t="s">
        <v>3330</v>
      </c>
    </row>
    <row r="184" spans="1:65" s="2" customFormat="1" ht="58.5">
      <c r="A184" s="35"/>
      <c r="B184" s="36"/>
      <c r="C184" s="37"/>
      <c r="D184" s="204" t="s">
        <v>149</v>
      </c>
      <c r="E184" s="37"/>
      <c r="F184" s="205" t="s">
        <v>3287</v>
      </c>
      <c r="G184" s="37"/>
      <c r="H184" s="37"/>
      <c r="I184" s="116"/>
      <c r="J184" s="37"/>
      <c r="K184" s="37"/>
      <c r="L184" s="40"/>
      <c r="M184" s="206"/>
      <c r="N184" s="207"/>
      <c r="O184" s="65"/>
      <c r="P184" s="65"/>
      <c r="Q184" s="65"/>
      <c r="R184" s="65"/>
      <c r="S184" s="65"/>
      <c r="T184" s="66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T184" s="17" t="s">
        <v>149</v>
      </c>
      <c r="AU184" s="17" t="s">
        <v>84</v>
      </c>
    </row>
    <row r="185" spans="1:65" s="2" customFormat="1" ht="84" customHeight="1">
      <c r="A185" s="35"/>
      <c r="B185" s="36"/>
      <c r="C185" s="191" t="s">
        <v>370</v>
      </c>
      <c r="D185" s="191" t="s">
        <v>143</v>
      </c>
      <c r="E185" s="192" t="s">
        <v>3331</v>
      </c>
      <c r="F185" s="193" t="s">
        <v>3332</v>
      </c>
      <c r="G185" s="194" t="s">
        <v>450</v>
      </c>
      <c r="H185" s="195">
        <v>4</v>
      </c>
      <c r="I185" s="196"/>
      <c r="J185" s="197">
        <f>ROUND(I185*H185,2)</f>
        <v>0</v>
      </c>
      <c r="K185" s="193" t="s">
        <v>147</v>
      </c>
      <c r="L185" s="40"/>
      <c r="M185" s="198" t="s">
        <v>32</v>
      </c>
      <c r="N185" s="199" t="s">
        <v>48</v>
      </c>
      <c r="O185" s="65"/>
      <c r="P185" s="200">
        <f>O185*H185</f>
        <v>0</v>
      </c>
      <c r="Q185" s="200">
        <v>0</v>
      </c>
      <c r="R185" s="200">
        <f>Q185*H185</f>
        <v>0</v>
      </c>
      <c r="S185" s="200">
        <v>0</v>
      </c>
      <c r="T185" s="201">
        <f>S185*H185</f>
        <v>0</v>
      </c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R185" s="202" t="s">
        <v>634</v>
      </c>
      <c r="AT185" s="202" t="s">
        <v>143</v>
      </c>
      <c r="AU185" s="202" t="s">
        <v>84</v>
      </c>
      <c r="AY185" s="17" t="s">
        <v>142</v>
      </c>
      <c r="BE185" s="203">
        <f>IF(N185="základní",J185,0)</f>
        <v>0</v>
      </c>
      <c r="BF185" s="203">
        <f>IF(N185="snížená",J185,0)</f>
        <v>0</v>
      </c>
      <c r="BG185" s="203">
        <f>IF(N185="zákl. přenesená",J185,0)</f>
        <v>0</v>
      </c>
      <c r="BH185" s="203">
        <f>IF(N185="sníž. přenesená",J185,0)</f>
        <v>0</v>
      </c>
      <c r="BI185" s="203">
        <f>IF(N185="nulová",J185,0)</f>
        <v>0</v>
      </c>
      <c r="BJ185" s="17" t="s">
        <v>84</v>
      </c>
      <c r="BK185" s="203">
        <f>ROUND(I185*H185,2)</f>
        <v>0</v>
      </c>
      <c r="BL185" s="17" t="s">
        <v>634</v>
      </c>
      <c r="BM185" s="202" t="s">
        <v>3333</v>
      </c>
    </row>
    <row r="186" spans="1:65" s="2" customFormat="1" ht="58.5">
      <c r="A186" s="35"/>
      <c r="B186" s="36"/>
      <c r="C186" s="37"/>
      <c r="D186" s="204" t="s">
        <v>149</v>
      </c>
      <c r="E186" s="37"/>
      <c r="F186" s="205" t="s">
        <v>3287</v>
      </c>
      <c r="G186" s="37"/>
      <c r="H186" s="37"/>
      <c r="I186" s="116"/>
      <c r="J186" s="37"/>
      <c r="K186" s="37"/>
      <c r="L186" s="40"/>
      <c r="M186" s="206"/>
      <c r="N186" s="207"/>
      <c r="O186" s="65"/>
      <c r="P186" s="65"/>
      <c r="Q186" s="65"/>
      <c r="R186" s="65"/>
      <c r="S186" s="65"/>
      <c r="T186" s="66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T186" s="17" t="s">
        <v>149</v>
      </c>
      <c r="AU186" s="17" t="s">
        <v>84</v>
      </c>
    </row>
    <row r="187" spans="1:65" s="2" customFormat="1" ht="84" customHeight="1">
      <c r="A187" s="35"/>
      <c r="B187" s="36"/>
      <c r="C187" s="191" t="s">
        <v>374</v>
      </c>
      <c r="D187" s="191" t="s">
        <v>143</v>
      </c>
      <c r="E187" s="192" t="s">
        <v>3334</v>
      </c>
      <c r="F187" s="193" t="s">
        <v>3335</v>
      </c>
      <c r="G187" s="194" t="s">
        <v>450</v>
      </c>
      <c r="H187" s="195">
        <v>1</v>
      </c>
      <c r="I187" s="196"/>
      <c r="J187" s="197">
        <f>ROUND(I187*H187,2)</f>
        <v>0</v>
      </c>
      <c r="K187" s="193" t="s">
        <v>147</v>
      </c>
      <c r="L187" s="40"/>
      <c r="M187" s="198" t="s">
        <v>32</v>
      </c>
      <c r="N187" s="199" t="s">
        <v>48</v>
      </c>
      <c r="O187" s="65"/>
      <c r="P187" s="200">
        <f>O187*H187</f>
        <v>0</v>
      </c>
      <c r="Q187" s="200">
        <v>0</v>
      </c>
      <c r="R187" s="200">
        <f>Q187*H187</f>
        <v>0</v>
      </c>
      <c r="S187" s="200">
        <v>0</v>
      </c>
      <c r="T187" s="201">
        <f>S187*H187</f>
        <v>0</v>
      </c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R187" s="202" t="s">
        <v>634</v>
      </c>
      <c r="AT187" s="202" t="s">
        <v>143</v>
      </c>
      <c r="AU187" s="202" t="s">
        <v>84</v>
      </c>
      <c r="AY187" s="17" t="s">
        <v>142</v>
      </c>
      <c r="BE187" s="203">
        <f>IF(N187="základní",J187,0)</f>
        <v>0</v>
      </c>
      <c r="BF187" s="203">
        <f>IF(N187="snížená",J187,0)</f>
        <v>0</v>
      </c>
      <c r="BG187" s="203">
        <f>IF(N187="zákl. přenesená",J187,0)</f>
        <v>0</v>
      </c>
      <c r="BH187" s="203">
        <f>IF(N187="sníž. přenesená",J187,0)</f>
        <v>0</v>
      </c>
      <c r="BI187" s="203">
        <f>IF(N187="nulová",J187,0)</f>
        <v>0</v>
      </c>
      <c r="BJ187" s="17" t="s">
        <v>84</v>
      </c>
      <c r="BK187" s="203">
        <f>ROUND(I187*H187,2)</f>
        <v>0</v>
      </c>
      <c r="BL187" s="17" t="s">
        <v>634</v>
      </c>
      <c r="BM187" s="202" t="s">
        <v>3336</v>
      </c>
    </row>
    <row r="188" spans="1:65" s="2" customFormat="1" ht="58.5">
      <c r="A188" s="35"/>
      <c r="B188" s="36"/>
      <c r="C188" s="37"/>
      <c r="D188" s="204" t="s">
        <v>149</v>
      </c>
      <c r="E188" s="37"/>
      <c r="F188" s="205" t="s">
        <v>3287</v>
      </c>
      <c r="G188" s="37"/>
      <c r="H188" s="37"/>
      <c r="I188" s="116"/>
      <c r="J188" s="37"/>
      <c r="K188" s="37"/>
      <c r="L188" s="40"/>
      <c r="M188" s="206"/>
      <c r="N188" s="207"/>
      <c r="O188" s="65"/>
      <c r="P188" s="65"/>
      <c r="Q188" s="65"/>
      <c r="R188" s="65"/>
      <c r="S188" s="65"/>
      <c r="T188" s="66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T188" s="17" t="s">
        <v>149</v>
      </c>
      <c r="AU188" s="17" t="s">
        <v>84</v>
      </c>
    </row>
    <row r="189" spans="1:65" s="2" customFormat="1" ht="84" customHeight="1">
      <c r="A189" s="35"/>
      <c r="B189" s="36"/>
      <c r="C189" s="191" t="s">
        <v>378</v>
      </c>
      <c r="D189" s="191" t="s">
        <v>143</v>
      </c>
      <c r="E189" s="192" t="s">
        <v>3337</v>
      </c>
      <c r="F189" s="193" t="s">
        <v>3338</v>
      </c>
      <c r="G189" s="194" t="s">
        <v>450</v>
      </c>
      <c r="H189" s="195">
        <v>5</v>
      </c>
      <c r="I189" s="196"/>
      <c r="J189" s="197">
        <f>ROUND(I189*H189,2)</f>
        <v>0</v>
      </c>
      <c r="K189" s="193" t="s">
        <v>147</v>
      </c>
      <c r="L189" s="40"/>
      <c r="M189" s="198" t="s">
        <v>32</v>
      </c>
      <c r="N189" s="199" t="s">
        <v>48</v>
      </c>
      <c r="O189" s="65"/>
      <c r="P189" s="200">
        <f>O189*H189</f>
        <v>0</v>
      </c>
      <c r="Q189" s="200">
        <v>0</v>
      </c>
      <c r="R189" s="200">
        <f>Q189*H189</f>
        <v>0</v>
      </c>
      <c r="S189" s="200">
        <v>0</v>
      </c>
      <c r="T189" s="201">
        <f>S189*H189</f>
        <v>0</v>
      </c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R189" s="202" t="s">
        <v>634</v>
      </c>
      <c r="AT189" s="202" t="s">
        <v>143</v>
      </c>
      <c r="AU189" s="202" t="s">
        <v>84</v>
      </c>
      <c r="AY189" s="17" t="s">
        <v>142</v>
      </c>
      <c r="BE189" s="203">
        <f>IF(N189="základní",J189,0)</f>
        <v>0</v>
      </c>
      <c r="BF189" s="203">
        <f>IF(N189="snížená",J189,0)</f>
        <v>0</v>
      </c>
      <c r="BG189" s="203">
        <f>IF(N189="zákl. přenesená",J189,0)</f>
        <v>0</v>
      </c>
      <c r="BH189" s="203">
        <f>IF(N189="sníž. přenesená",J189,0)</f>
        <v>0</v>
      </c>
      <c r="BI189" s="203">
        <f>IF(N189="nulová",J189,0)</f>
        <v>0</v>
      </c>
      <c r="BJ189" s="17" t="s">
        <v>84</v>
      </c>
      <c r="BK189" s="203">
        <f>ROUND(I189*H189,2)</f>
        <v>0</v>
      </c>
      <c r="BL189" s="17" t="s">
        <v>634</v>
      </c>
      <c r="BM189" s="202" t="s">
        <v>3339</v>
      </c>
    </row>
    <row r="190" spans="1:65" s="2" customFormat="1" ht="58.5">
      <c r="A190" s="35"/>
      <c r="B190" s="36"/>
      <c r="C190" s="37"/>
      <c r="D190" s="204" t="s">
        <v>149</v>
      </c>
      <c r="E190" s="37"/>
      <c r="F190" s="205" t="s">
        <v>3287</v>
      </c>
      <c r="G190" s="37"/>
      <c r="H190" s="37"/>
      <c r="I190" s="116"/>
      <c r="J190" s="37"/>
      <c r="K190" s="37"/>
      <c r="L190" s="40"/>
      <c r="M190" s="206"/>
      <c r="N190" s="207"/>
      <c r="O190" s="65"/>
      <c r="P190" s="65"/>
      <c r="Q190" s="65"/>
      <c r="R190" s="65"/>
      <c r="S190" s="65"/>
      <c r="T190" s="66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T190" s="17" t="s">
        <v>149</v>
      </c>
      <c r="AU190" s="17" t="s">
        <v>84</v>
      </c>
    </row>
    <row r="191" spans="1:65" s="2" customFormat="1" ht="96" customHeight="1">
      <c r="A191" s="35"/>
      <c r="B191" s="36"/>
      <c r="C191" s="191" t="s">
        <v>382</v>
      </c>
      <c r="D191" s="191" t="s">
        <v>143</v>
      </c>
      <c r="E191" s="192" t="s">
        <v>3340</v>
      </c>
      <c r="F191" s="193" t="s">
        <v>3341</v>
      </c>
      <c r="G191" s="194" t="s">
        <v>450</v>
      </c>
      <c r="H191" s="195">
        <v>2</v>
      </c>
      <c r="I191" s="196"/>
      <c r="J191" s="197">
        <f>ROUND(I191*H191,2)</f>
        <v>0</v>
      </c>
      <c r="K191" s="193" t="s">
        <v>147</v>
      </c>
      <c r="L191" s="40"/>
      <c r="M191" s="198" t="s">
        <v>32</v>
      </c>
      <c r="N191" s="199" t="s">
        <v>48</v>
      </c>
      <c r="O191" s="65"/>
      <c r="P191" s="200">
        <f>O191*H191</f>
        <v>0</v>
      </c>
      <c r="Q191" s="200">
        <v>0</v>
      </c>
      <c r="R191" s="200">
        <f>Q191*H191</f>
        <v>0</v>
      </c>
      <c r="S191" s="200">
        <v>0</v>
      </c>
      <c r="T191" s="201">
        <f>S191*H191</f>
        <v>0</v>
      </c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R191" s="202" t="s">
        <v>3251</v>
      </c>
      <c r="AT191" s="202" t="s">
        <v>143</v>
      </c>
      <c r="AU191" s="202" t="s">
        <v>84</v>
      </c>
      <c r="AY191" s="17" t="s">
        <v>142</v>
      </c>
      <c r="BE191" s="203">
        <f>IF(N191="základní",J191,0)</f>
        <v>0</v>
      </c>
      <c r="BF191" s="203">
        <f>IF(N191="snížená",J191,0)</f>
        <v>0</v>
      </c>
      <c r="BG191" s="203">
        <f>IF(N191="zákl. přenesená",J191,0)</f>
        <v>0</v>
      </c>
      <c r="BH191" s="203">
        <f>IF(N191="sníž. přenesená",J191,0)</f>
        <v>0</v>
      </c>
      <c r="BI191" s="203">
        <f>IF(N191="nulová",J191,0)</f>
        <v>0</v>
      </c>
      <c r="BJ191" s="17" t="s">
        <v>84</v>
      </c>
      <c r="BK191" s="203">
        <f>ROUND(I191*H191,2)</f>
        <v>0</v>
      </c>
      <c r="BL191" s="17" t="s">
        <v>3251</v>
      </c>
      <c r="BM191" s="202" t="s">
        <v>3342</v>
      </c>
    </row>
    <row r="192" spans="1:65" s="2" customFormat="1" ht="58.5">
      <c r="A192" s="35"/>
      <c r="B192" s="36"/>
      <c r="C192" s="37"/>
      <c r="D192" s="204" t="s">
        <v>149</v>
      </c>
      <c r="E192" s="37"/>
      <c r="F192" s="205" t="s">
        <v>3287</v>
      </c>
      <c r="G192" s="37"/>
      <c r="H192" s="37"/>
      <c r="I192" s="116"/>
      <c r="J192" s="37"/>
      <c r="K192" s="37"/>
      <c r="L192" s="40"/>
      <c r="M192" s="206"/>
      <c r="N192" s="207"/>
      <c r="O192" s="65"/>
      <c r="P192" s="65"/>
      <c r="Q192" s="65"/>
      <c r="R192" s="65"/>
      <c r="S192" s="65"/>
      <c r="T192" s="66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T192" s="17" t="s">
        <v>149</v>
      </c>
      <c r="AU192" s="17" t="s">
        <v>84</v>
      </c>
    </row>
    <row r="193" spans="1:65" s="2" customFormat="1" ht="96" customHeight="1">
      <c r="A193" s="35"/>
      <c r="B193" s="36"/>
      <c r="C193" s="191" t="s">
        <v>388</v>
      </c>
      <c r="D193" s="191" t="s">
        <v>143</v>
      </c>
      <c r="E193" s="192" t="s">
        <v>3343</v>
      </c>
      <c r="F193" s="193" t="s">
        <v>3344</v>
      </c>
      <c r="G193" s="194" t="s">
        <v>450</v>
      </c>
      <c r="H193" s="195">
        <v>30.521999999999998</v>
      </c>
      <c r="I193" s="196"/>
      <c r="J193" s="197">
        <f>ROUND(I193*H193,2)</f>
        <v>0</v>
      </c>
      <c r="K193" s="193" t="s">
        <v>147</v>
      </c>
      <c r="L193" s="40"/>
      <c r="M193" s="198" t="s">
        <v>32</v>
      </c>
      <c r="N193" s="199" t="s">
        <v>48</v>
      </c>
      <c r="O193" s="65"/>
      <c r="P193" s="200">
        <f>O193*H193</f>
        <v>0</v>
      </c>
      <c r="Q193" s="200">
        <v>0</v>
      </c>
      <c r="R193" s="200">
        <f>Q193*H193</f>
        <v>0</v>
      </c>
      <c r="S193" s="200">
        <v>0</v>
      </c>
      <c r="T193" s="201">
        <f>S193*H193</f>
        <v>0</v>
      </c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R193" s="202" t="s">
        <v>3251</v>
      </c>
      <c r="AT193" s="202" t="s">
        <v>143</v>
      </c>
      <c r="AU193" s="202" t="s">
        <v>84</v>
      </c>
      <c r="AY193" s="17" t="s">
        <v>142</v>
      </c>
      <c r="BE193" s="203">
        <f>IF(N193="základní",J193,0)</f>
        <v>0</v>
      </c>
      <c r="BF193" s="203">
        <f>IF(N193="snížená",J193,0)</f>
        <v>0</v>
      </c>
      <c r="BG193" s="203">
        <f>IF(N193="zákl. přenesená",J193,0)</f>
        <v>0</v>
      </c>
      <c r="BH193" s="203">
        <f>IF(N193="sníž. přenesená",J193,0)</f>
        <v>0</v>
      </c>
      <c r="BI193" s="203">
        <f>IF(N193="nulová",J193,0)</f>
        <v>0</v>
      </c>
      <c r="BJ193" s="17" t="s">
        <v>84</v>
      </c>
      <c r="BK193" s="203">
        <f>ROUND(I193*H193,2)</f>
        <v>0</v>
      </c>
      <c r="BL193" s="17" t="s">
        <v>3251</v>
      </c>
      <c r="BM193" s="202" t="s">
        <v>3345</v>
      </c>
    </row>
    <row r="194" spans="1:65" s="2" customFormat="1" ht="58.5">
      <c r="A194" s="35"/>
      <c r="B194" s="36"/>
      <c r="C194" s="37"/>
      <c r="D194" s="204" t="s">
        <v>149</v>
      </c>
      <c r="E194" s="37"/>
      <c r="F194" s="205" t="s">
        <v>3287</v>
      </c>
      <c r="G194" s="37"/>
      <c r="H194" s="37"/>
      <c r="I194" s="116"/>
      <c r="J194" s="37"/>
      <c r="K194" s="37"/>
      <c r="L194" s="40"/>
      <c r="M194" s="206"/>
      <c r="N194" s="207"/>
      <c r="O194" s="65"/>
      <c r="P194" s="65"/>
      <c r="Q194" s="65"/>
      <c r="R194" s="65"/>
      <c r="S194" s="65"/>
      <c r="T194" s="66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T194" s="17" t="s">
        <v>149</v>
      </c>
      <c r="AU194" s="17" t="s">
        <v>84</v>
      </c>
    </row>
    <row r="195" spans="1:65" s="2" customFormat="1" ht="19.5">
      <c r="A195" s="35"/>
      <c r="B195" s="36"/>
      <c r="C195" s="37"/>
      <c r="D195" s="204" t="s">
        <v>420</v>
      </c>
      <c r="E195" s="37"/>
      <c r="F195" s="205" t="s">
        <v>3346</v>
      </c>
      <c r="G195" s="37"/>
      <c r="H195" s="37"/>
      <c r="I195" s="116"/>
      <c r="J195" s="37"/>
      <c r="K195" s="37"/>
      <c r="L195" s="40"/>
      <c r="M195" s="206"/>
      <c r="N195" s="207"/>
      <c r="O195" s="65"/>
      <c r="P195" s="65"/>
      <c r="Q195" s="65"/>
      <c r="R195" s="65"/>
      <c r="S195" s="65"/>
      <c r="T195" s="66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T195" s="17" t="s">
        <v>420</v>
      </c>
      <c r="AU195" s="17" t="s">
        <v>84</v>
      </c>
    </row>
    <row r="196" spans="1:65" s="15" customFormat="1" ht="11.25">
      <c r="B196" s="247"/>
      <c r="C196" s="248"/>
      <c r="D196" s="204" t="s">
        <v>2879</v>
      </c>
      <c r="E196" s="249" t="s">
        <v>32</v>
      </c>
      <c r="F196" s="250" t="s">
        <v>3268</v>
      </c>
      <c r="G196" s="248"/>
      <c r="H196" s="249" t="s">
        <v>32</v>
      </c>
      <c r="I196" s="251"/>
      <c r="J196" s="248"/>
      <c r="K196" s="248"/>
      <c r="L196" s="252"/>
      <c r="M196" s="253"/>
      <c r="N196" s="254"/>
      <c r="O196" s="254"/>
      <c r="P196" s="254"/>
      <c r="Q196" s="254"/>
      <c r="R196" s="254"/>
      <c r="S196" s="254"/>
      <c r="T196" s="255"/>
      <c r="AT196" s="256" t="s">
        <v>2879</v>
      </c>
      <c r="AU196" s="256" t="s">
        <v>84</v>
      </c>
      <c r="AV196" s="15" t="s">
        <v>84</v>
      </c>
      <c r="AW196" s="15" t="s">
        <v>39</v>
      </c>
      <c r="AX196" s="15" t="s">
        <v>77</v>
      </c>
      <c r="AY196" s="256" t="s">
        <v>142</v>
      </c>
    </row>
    <row r="197" spans="1:65" s="13" customFormat="1" ht="11.25">
      <c r="B197" s="225"/>
      <c r="C197" s="226"/>
      <c r="D197" s="204" t="s">
        <v>2879</v>
      </c>
      <c r="E197" s="227" t="s">
        <v>32</v>
      </c>
      <c r="F197" s="228" t="s">
        <v>3347</v>
      </c>
      <c r="G197" s="226"/>
      <c r="H197" s="229">
        <v>4.4610000000000003</v>
      </c>
      <c r="I197" s="230"/>
      <c r="J197" s="226"/>
      <c r="K197" s="226"/>
      <c r="L197" s="231"/>
      <c r="M197" s="232"/>
      <c r="N197" s="233"/>
      <c r="O197" s="233"/>
      <c r="P197" s="233"/>
      <c r="Q197" s="233"/>
      <c r="R197" s="233"/>
      <c r="S197" s="233"/>
      <c r="T197" s="234"/>
      <c r="AT197" s="235" t="s">
        <v>2879</v>
      </c>
      <c r="AU197" s="235" t="s">
        <v>84</v>
      </c>
      <c r="AV197" s="13" t="s">
        <v>86</v>
      </c>
      <c r="AW197" s="13" t="s">
        <v>39</v>
      </c>
      <c r="AX197" s="13" t="s">
        <v>77</v>
      </c>
      <c r="AY197" s="235" t="s">
        <v>142</v>
      </c>
    </row>
    <row r="198" spans="1:65" s="15" customFormat="1" ht="11.25">
      <c r="B198" s="247"/>
      <c r="C198" s="248"/>
      <c r="D198" s="204" t="s">
        <v>2879</v>
      </c>
      <c r="E198" s="249" t="s">
        <v>32</v>
      </c>
      <c r="F198" s="250" t="s">
        <v>3270</v>
      </c>
      <c r="G198" s="248"/>
      <c r="H198" s="249" t="s">
        <v>32</v>
      </c>
      <c r="I198" s="251"/>
      <c r="J198" s="248"/>
      <c r="K198" s="248"/>
      <c r="L198" s="252"/>
      <c r="M198" s="253"/>
      <c r="N198" s="254"/>
      <c r="O198" s="254"/>
      <c r="P198" s="254"/>
      <c r="Q198" s="254"/>
      <c r="R198" s="254"/>
      <c r="S198" s="254"/>
      <c r="T198" s="255"/>
      <c r="AT198" s="256" t="s">
        <v>2879</v>
      </c>
      <c r="AU198" s="256" t="s">
        <v>84</v>
      </c>
      <c r="AV198" s="15" t="s">
        <v>84</v>
      </c>
      <c r="AW198" s="15" t="s">
        <v>39</v>
      </c>
      <c r="AX198" s="15" t="s">
        <v>77</v>
      </c>
      <c r="AY198" s="256" t="s">
        <v>142</v>
      </c>
    </row>
    <row r="199" spans="1:65" s="13" customFormat="1" ht="11.25">
      <c r="B199" s="225"/>
      <c r="C199" s="226"/>
      <c r="D199" s="204" t="s">
        <v>2879</v>
      </c>
      <c r="E199" s="227" t="s">
        <v>32</v>
      </c>
      <c r="F199" s="228" t="s">
        <v>3347</v>
      </c>
      <c r="G199" s="226"/>
      <c r="H199" s="229">
        <v>4.4610000000000003</v>
      </c>
      <c r="I199" s="230"/>
      <c r="J199" s="226"/>
      <c r="K199" s="226"/>
      <c r="L199" s="231"/>
      <c r="M199" s="232"/>
      <c r="N199" s="233"/>
      <c r="O199" s="233"/>
      <c r="P199" s="233"/>
      <c r="Q199" s="233"/>
      <c r="R199" s="233"/>
      <c r="S199" s="233"/>
      <c r="T199" s="234"/>
      <c r="AT199" s="235" t="s">
        <v>2879</v>
      </c>
      <c r="AU199" s="235" t="s">
        <v>84</v>
      </c>
      <c r="AV199" s="13" t="s">
        <v>86</v>
      </c>
      <c r="AW199" s="13" t="s">
        <v>39</v>
      </c>
      <c r="AX199" s="13" t="s">
        <v>77</v>
      </c>
      <c r="AY199" s="235" t="s">
        <v>142</v>
      </c>
    </row>
    <row r="200" spans="1:65" s="15" customFormat="1" ht="11.25">
      <c r="B200" s="247"/>
      <c r="C200" s="248"/>
      <c r="D200" s="204" t="s">
        <v>2879</v>
      </c>
      <c r="E200" s="249" t="s">
        <v>32</v>
      </c>
      <c r="F200" s="250" t="s">
        <v>3272</v>
      </c>
      <c r="G200" s="248"/>
      <c r="H200" s="249" t="s">
        <v>32</v>
      </c>
      <c r="I200" s="251"/>
      <c r="J200" s="248"/>
      <c r="K200" s="248"/>
      <c r="L200" s="252"/>
      <c r="M200" s="253"/>
      <c r="N200" s="254"/>
      <c r="O200" s="254"/>
      <c r="P200" s="254"/>
      <c r="Q200" s="254"/>
      <c r="R200" s="254"/>
      <c r="S200" s="254"/>
      <c r="T200" s="255"/>
      <c r="AT200" s="256" t="s">
        <v>2879</v>
      </c>
      <c r="AU200" s="256" t="s">
        <v>84</v>
      </c>
      <c r="AV200" s="15" t="s">
        <v>84</v>
      </c>
      <c r="AW200" s="15" t="s">
        <v>39</v>
      </c>
      <c r="AX200" s="15" t="s">
        <v>77</v>
      </c>
      <c r="AY200" s="256" t="s">
        <v>142</v>
      </c>
    </row>
    <row r="201" spans="1:65" s="13" customFormat="1" ht="11.25">
      <c r="B201" s="225"/>
      <c r="C201" s="226"/>
      <c r="D201" s="204" t="s">
        <v>2879</v>
      </c>
      <c r="E201" s="227" t="s">
        <v>32</v>
      </c>
      <c r="F201" s="228" t="s">
        <v>3348</v>
      </c>
      <c r="G201" s="226"/>
      <c r="H201" s="229">
        <v>2.6240000000000001</v>
      </c>
      <c r="I201" s="230"/>
      <c r="J201" s="226"/>
      <c r="K201" s="226"/>
      <c r="L201" s="231"/>
      <c r="M201" s="232"/>
      <c r="N201" s="233"/>
      <c r="O201" s="233"/>
      <c r="P201" s="233"/>
      <c r="Q201" s="233"/>
      <c r="R201" s="233"/>
      <c r="S201" s="233"/>
      <c r="T201" s="234"/>
      <c r="AT201" s="235" t="s">
        <v>2879</v>
      </c>
      <c r="AU201" s="235" t="s">
        <v>84</v>
      </c>
      <c r="AV201" s="13" t="s">
        <v>86</v>
      </c>
      <c r="AW201" s="13" t="s">
        <v>39</v>
      </c>
      <c r="AX201" s="13" t="s">
        <v>77</v>
      </c>
      <c r="AY201" s="235" t="s">
        <v>142</v>
      </c>
    </row>
    <row r="202" spans="1:65" s="15" customFormat="1" ht="11.25">
      <c r="B202" s="247"/>
      <c r="C202" s="248"/>
      <c r="D202" s="204" t="s">
        <v>2879</v>
      </c>
      <c r="E202" s="249" t="s">
        <v>32</v>
      </c>
      <c r="F202" s="250" t="s">
        <v>3274</v>
      </c>
      <c r="G202" s="248"/>
      <c r="H202" s="249" t="s">
        <v>32</v>
      </c>
      <c r="I202" s="251"/>
      <c r="J202" s="248"/>
      <c r="K202" s="248"/>
      <c r="L202" s="252"/>
      <c r="M202" s="253"/>
      <c r="N202" s="254"/>
      <c r="O202" s="254"/>
      <c r="P202" s="254"/>
      <c r="Q202" s="254"/>
      <c r="R202" s="254"/>
      <c r="S202" s="254"/>
      <c r="T202" s="255"/>
      <c r="AT202" s="256" t="s">
        <v>2879</v>
      </c>
      <c r="AU202" s="256" t="s">
        <v>84</v>
      </c>
      <c r="AV202" s="15" t="s">
        <v>84</v>
      </c>
      <c r="AW202" s="15" t="s">
        <v>39</v>
      </c>
      <c r="AX202" s="15" t="s">
        <v>77</v>
      </c>
      <c r="AY202" s="256" t="s">
        <v>142</v>
      </c>
    </row>
    <row r="203" spans="1:65" s="13" customFormat="1" ht="11.25">
      <c r="B203" s="225"/>
      <c r="C203" s="226"/>
      <c r="D203" s="204" t="s">
        <v>2879</v>
      </c>
      <c r="E203" s="227" t="s">
        <v>32</v>
      </c>
      <c r="F203" s="228" t="s">
        <v>3348</v>
      </c>
      <c r="G203" s="226"/>
      <c r="H203" s="229">
        <v>2.6240000000000001</v>
      </c>
      <c r="I203" s="230"/>
      <c r="J203" s="226"/>
      <c r="K203" s="226"/>
      <c r="L203" s="231"/>
      <c r="M203" s="232"/>
      <c r="N203" s="233"/>
      <c r="O203" s="233"/>
      <c r="P203" s="233"/>
      <c r="Q203" s="233"/>
      <c r="R203" s="233"/>
      <c r="S203" s="233"/>
      <c r="T203" s="234"/>
      <c r="AT203" s="235" t="s">
        <v>2879</v>
      </c>
      <c r="AU203" s="235" t="s">
        <v>84</v>
      </c>
      <c r="AV203" s="13" t="s">
        <v>86</v>
      </c>
      <c r="AW203" s="13" t="s">
        <v>39</v>
      </c>
      <c r="AX203" s="13" t="s">
        <v>77</v>
      </c>
      <c r="AY203" s="235" t="s">
        <v>142</v>
      </c>
    </row>
    <row r="204" spans="1:65" s="15" customFormat="1" ht="11.25">
      <c r="B204" s="247"/>
      <c r="C204" s="248"/>
      <c r="D204" s="204" t="s">
        <v>2879</v>
      </c>
      <c r="E204" s="249" t="s">
        <v>32</v>
      </c>
      <c r="F204" s="250" t="s">
        <v>3275</v>
      </c>
      <c r="G204" s="248"/>
      <c r="H204" s="249" t="s">
        <v>32</v>
      </c>
      <c r="I204" s="251"/>
      <c r="J204" s="248"/>
      <c r="K204" s="248"/>
      <c r="L204" s="252"/>
      <c r="M204" s="253"/>
      <c r="N204" s="254"/>
      <c r="O204" s="254"/>
      <c r="P204" s="254"/>
      <c r="Q204" s="254"/>
      <c r="R204" s="254"/>
      <c r="S204" s="254"/>
      <c r="T204" s="255"/>
      <c r="AT204" s="256" t="s">
        <v>2879</v>
      </c>
      <c r="AU204" s="256" t="s">
        <v>84</v>
      </c>
      <c r="AV204" s="15" t="s">
        <v>84</v>
      </c>
      <c r="AW204" s="15" t="s">
        <v>39</v>
      </c>
      <c r="AX204" s="15" t="s">
        <v>77</v>
      </c>
      <c r="AY204" s="256" t="s">
        <v>142</v>
      </c>
    </row>
    <row r="205" spans="1:65" s="13" customFormat="1" ht="11.25">
      <c r="B205" s="225"/>
      <c r="C205" s="226"/>
      <c r="D205" s="204" t="s">
        <v>2879</v>
      </c>
      <c r="E205" s="227" t="s">
        <v>32</v>
      </c>
      <c r="F205" s="228" t="s">
        <v>3349</v>
      </c>
      <c r="G205" s="226"/>
      <c r="H205" s="229">
        <v>9.6000000000000002E-2</v>
      </c>
      <c r="I205" s="230"/>
      <c r="J205" s="226"/>
      <c r="K205" s="226"/>
      <c r="L205" s="231"/>
      <c r="M205" s="232"/>
      <c r="N205" s="233"/>
      <c r="O205" s="233"/>
      <c r="P205" s="233"/>
      <c r="Q205" s="233"/>
      <c r="R205" s="233"/>
      <c r="S205" s="233"/>
      <c r="T205" s="234"/>
      <c r="AT205" s="235" t="s">
        <v>2879</v>
      </c>
      <c r="AU205" s="235" t="s">
        <v>84</v>
      </c>
      <c r="AV205" s="13" t="s">
        <v>86</v>
      </c>
      <c r="AW205" s="13" t="s">
        <v>39</v>
      </c>
      <c r="AX205" s="13" t="s">
        <v>77</v>
      </c>
      <c r="AY205" s="235" t="s">
        <v>142</v>
      </c>
    </row>
    <row r="206" spans="1:65" s="15" customFormat="1" ht="11.25">
      <c r="B206" s="247"/>
      <c r="C206" s="248"/>
      <c r="D206" s="204" t="s">
        <v>2879</v>
      </c>
      <c r="E206" s="249" t="s">
        <v>32</v>
      </c>
      <c r="F206" s="250" t="s">
        <v>3277</v>
      </c>
      <c r="G206" s="248"/>
      <c r="H206" s="249" t="s">
        <v>32</v>
      </c>
      <c r="I206" s="251"/>
      <c r="J206" s="248"/>
      <c r="K206" s="248"/>
      <c r="L206" s="252"/>
      <c r="M206" s="253"/>
      <c r="N206" s="254"/>
      <c r="O206" s="254"/>
      <c r="P206" s="254"/>
      <c r="Q206" s="254"/>
      <c r="R206" s="254"/>
      <c r="S206" s="254"/>
      <c r="T206" s="255"/>
      <c r="AT206" s="256" t="s">
        <v>2879</v>
      </c>
      <c r="AU206" s="256" t="s">
        <v>84</v>
      </c>
      <c r="AV206" s="15" t="s">
        <v>84</v>
      </c>
      <c r="AW206" s="15" t="s">
        <v>39</v>
      </c>
      <c r="AX206" s="15" t="s">
        <v>77</v>
      </c>
      <c r="AY206" s="256" t="s">
        <v>142</v>
      </c>
    </row>
    <row r="207" spans="1:65" s="13" customFormat="1" ht="11.25">
      <c r="B207" s="225"/>
      <c r="C207" s="226"/>
      <c r="D207" s="204" t="s">
        <v>2879</v>
      </c>
      <c r="E207" s="227" t="s">
        <v>32</v>
      </c>
      <c r="F207" s="228" t="s">
        <v>3349</v>
      </c>
      <c r="G207" s="226"/>
      <c r="H207" s="229">
        <v>9.6000000000000002E-2</v>
      </c>
      <c r="I207" s="230"/>
      <c r="J207" s="226"/>
      <c r="K207" s="226"/>
      <c r="L207" s="231"/>
      <c r="M207" s="232"/>
      <c r="N207" s="233"/>
      <c r="O207" s="233"/>
      <c r="P207" s="233"/>
      <c r="Q207" s="233"/>
      <c r="R207" s="233"/>
      <c r="S207" s="233"/>
      <c r="T207" s="234"/>
      <c r="AT207" s="235" t="s">
        <v>2879</v>
      </c>
      <c r="AU207" s="235" t="s">
        <v>84</v>
      </c>
      <c r="AV207" s="13" t="s">
        <v>86</v>
      </c>
      <c r="AW207" s="13" t="s">
        <v>39</v>
      </c>
      <c r="AX207" s="13" t="s">
        <v>77</v>
      </c>
      <c r="AY207" s="235" t="s">
        <v>142</v>
      </c>
    </row>
    <row r="208" spans="1:65" s="15" customFormat="1" ht="11.25">
      <c r="B208" s="247"/>
      <c r="C208" s="248"/>
      <c r="D208" s="204" t="s">
        <v>2879</v>
      </c>
      <c r="E208" s="249" t="s">
        <v>32</v>
      </c>
      <c r="F208" s="250" t="s">
        <v>3278</v>
      </c>
      <c r="G208" s="248"/>
      <c r="H208" s="249" t="s">
        <v>32</v>
      </c>
      <c r="I208" s="251"/>
      <c r="J208" s="248"/>
      <c r="K208" s="248"/>
      <c r="L208" s="252"/>
      <c r="M208" s="253"/>
      <c r="N208" s="254"/>
      <c r="O208" s="254"/>
      <c r="P208" s="254"/>
      <c r="Q208" s="254"/>
      <c r="R208" s="254"/>
      <c r="S208" s="254"/>
      <c r="T208" s="255"/>
      <c r="AT208" s="256" t="s">
        <v>2879</v>
      </c>
      <c r="AU208" s="256" t="s">
        <v>84</v>
      </c>
      <c r="AV208" s="15" t="s">
        <v>84</v>
      </c>
      <c r="AW208" s="15" t="s">
        <v>39</v>
      </c>
      <c r="AX208" s="15" t="s">
        <v>77</v>
      </c>
      <c r="AY208" s="256" t="s">
        <v>142</v>
      </c>
    </row>
    <row r="209" spans="1:65" s="13" customFormat="1" ht="11.25">
      <c r="B209" s="225"/>
      <c r="C209" s="226"/>
      <c r="D209" s="204" t="s">
        <v>2879</v>
      </c>
      <c r="E209" s="227" t="s">
        <v>32</v>
      </c>
      <c r="F209" s="228" t="s">
        <v>3350</v>
      </c>
      <c r="G209" s="226"/>
      <c r="H209" s="229">
        <v>5.58</v>
      </c>
      <c r="I209" s="230"/>
      <c r="J209" s="226"/>
      <c r="K209" s="226"/>
      <c r="L209" s="231"/>
      <c r="M209" s="232"/>
      <c r="N209" s="233"/>
      <c r="O209" s="233"/>
      <c r="P209" s="233"/>
      <c r="Q209" s="233"/>
      <c r="R209" s="233"/>
      <c r="S209" s="233"/>
      <c r="T209" s="234"/>
      <c r="AT209" s="235" t="s">
        <v>2879</v>
      </c>
      <c r="AU209" s="235" t="s">
        <v>84</v>
      </c>
      <c r="AV209" s="13" t="s">
        <v>86</v>
      </c>
      <c r="AW209" s="13" t="s">
        <v>39</v>
      </c>
      <c r="AX209" s="13" t="s">
        <v>77</v>
      </c>
      <c r="AY209" s="235" t="s">
        <v>142</v>
      </c>
    </row>
    <row r="210" spans="1:65" s="15" customFormat="1" ht="11.25">
      <c r="B210" s="247"/>
      <c r="C210" s="248"/>
      <c r="D210" s="204" t="s">
        <v>2879</v>
      </c>
      <c r="E210" s="249" t="s">
        <v>32</v>
      </c>
      <c r="F210" s="250" t="s">
        <v>3280</v>
      </c>
      <c r="G210" s="248"/>
      <c r="H210" s="249" t="s">
        <v>32</v>
      </c>
      <c r="I210" s="251"/>
      <c r="J210" s="248"/>
      <c r="K210" s="248"/>
      <c r="L210" s="252"/>
      <c r="M210" s="253"/>
      <c r="N210" s="254"/>
      <c r="O210" s="254"/>
      <c r="P210" s="254"/>
      <c r="Q210" s="254"/>
      <c r="R210" s="254"/>
      <c r="S210" s="254"/>
      <c r="T210" s="255"/>
      <c r="AT210" s="256" t="s">
        <v>2879</v>
      </c>
      <c r="AU210" s="256" t="s">
        <v>84</v>
      </c>
      <c r="AV210" s="15" t="s">
        <v>84</v>
      </c>
      <c r="AW210" s="15" t="s">
        <v>39</v>
      </c>
      <c r="AX210" s="15" t="s">
        <v>77</v>
      </c>
      <c r="AY210" s="256" t="s">
        <v>142</v>
      </c>
    </row>
    <row r="211" spans="1:65" s="13" customFormat="1" ht="11.25">
      <c r="B211" s="225"/>
      <c r="C211" s="226"/>
      <c r="D211" s="204" t="s">
        <v>2879</v>
      </c>
      <c r="E211" s="227" t="s">
        <v>32</v>
      </c>
      <c r="F211" s="228" t="s">
        <v>3350</v>
      </c>
      <c r="G211" s="226"/>
      <c r="H211" s="229">
        <v>5.58</v>
      </c>
      <c r="I211" s="230"/>
      <c r="J211" s="226"/>
      <c r="K211" s="226"/>
      <c r="L211" s="231"/>
      <c r="M211" s="232"/>
      <c r="N211" s="233"/>
      <c r="O211" s="233"/>
      <c r="P211" s="233"/>
      <c r="Q211" s="233"/>
      <c r="R211" s="233"/>
      <c r="S211" s="233"/>
      <c r="T211" s="234"/>
      <c r="AT211" s="235" t="s">
        <v>2879</v>
      </c>
      <c r="AU211" s="235" t="s">
        <v>84</v>
      </c>
      <c r="AV211" s="13" t="s">
        <v>86</v>
      </c>
      <c r="AW211" s="13" t="s">
        <v>39</v>
      </c>
      <c r="AX211" s="13" t="s">
        <v>77</v>
      </c>
      <c r="AY211" s="235" t="s">
        <v>142</v>
      </c>
    </row>
    <row r="212" spans="1:65" s="13" customFormat="1" ht="11.25">
      <c r="B212" s="225"/>
      <c r="C212" s="226"/>
      <c r="D212" s="204" t="s">
        <v>2879</v>
      </c>
      <c r="E212" s="227" t="s">
        <v>32</v>
      </c>
      <c r="F212" s="228" t="s">
        <v>3351</v>
      </c>
      <c r="G212" s="226"/>
      <c r="H212" s="229">
        <v>5</v>
      </c>
      <c r="I212" s="230"/>
      <c r="J212" s="226"/>
      <c r="K212" s="226"/>
      <c r="L212" s="231"/>
      <c r="M212" s="232"/>
      <c r="N212" s="233"/>
      <c r="O212" s="233"/>
      <c r="P212" s="233"/>
      <c r="Q212" s="233"/>
      <c r="R212" s="233"/>
      <c r="S212" s="233"/>
      <c r="T212" s="234"/>
      <c r="AT212" s="235" t="s">
        <v>2879</v>
      </c>
      <c r="AU212" s="235" t="s">
        <v>84</v>
      </c>
      <c r="AV212" s="13" t="s">
        <v>86</v>
      </c>
      <c r="AW212" s="13" t="s">
        <v>39</v>
      </c>
      <c r="AX212" s="13" t="s">
        <v>77</v>
      </c>
      <c r="AY212" s="235" t="s">
        <v>142</v>
      </c>
    </row>
    <row r="213" spans="1:65" s="14" customFormat="1" ht="11.25">
      <c r="B213" s="236"/>
      <c r="C213" s="237"/>
      <c r="D213" s="204" t="s">
        <v>2879</v>
      </c>
      <c r="E213" s="238" t="s">
        <v>32</v>
      </c>
      <c r="F213" s="239" t="s">
        <v>2881</v>
      </c>
      <c r="G213" s="237"/>
      <c r="H213" s="240">
        <v>30.521999999999998</v>
      </c>
      <c r="I213" s="241"/>
      <c r="J213" s="237"/>
      <c r="K213" s="237"/>
      <c r="L213" s="242"/>
      <c r="M213" s="243"/>
      <c r="N213" s="244"/>
      <c r="O213" s="244"/>
      <c r="P213" s="244"/>
      <c r="Q213" s="244"/>
      <c r="R213" s="244"/>
      <c r="S213" s="244"/>
      <c r="T213" s="245"/>
      <c r="AT213" s="246" t="s">
        <v>2879</v>
      </c>
      <c r="AU213" s="246" t="s">
        <v>84</v>
      </c>
      <c r="AV213" s="14" t="s">
        <v>158</v>
      </c>
      <c r="AW213" s="14" t="s">
        <v>39</v>
      </c>
      <c r="AX213" s="14" t="s">
        <v>84</v>
      </c>
      <c r="AY213" s="246" t="s">
        <v>142</v>
      </c>
    </row>
    <row r="214" spans="1:65" s="2" customFormat="1" ht="36" customHeight="1">
      <c r="A214" s="35"/>
      <c r="B214" s="36"/>
      <c r="C214" s="191" t="s">
        <v>392</v>
      </c>
      <c r="D214" s="191" t="s">
        <v>143</v>
      </c>
      <c r="E214" s="192" t="s">
        <v>3352</v>
      </c>
      <c r="F214" s="193" t="s">
        <v>3353</v>
      </c>
      <c r="G214" s="194" t="s">
        <v>146</v>
      </c>
      <c r="H214" s="195">
        <v>3</v>
      </c>
      <c r="I214" s="196"/>
      <c r="J214" s="197">
        <f>ROUND(I214*H214,2)</f>
        <v>0</v>
      </c>
      <c r="K214" s="193" t="s">
        <v>147</v>
      </c>
      <c r="L214" s="40"/>
      <c r="M214" s="198" t="s">
        <v>32</v>
      </c>
      <c r="N214" s="199" t="s">
        <v>48</v>
      </c>
      <c r="O214" s="65"/>
      <c r="P214" s="200">
        <f>O214*H214</f>
        <v>0</v>
      </c>
      <c r="Q214" s="200">
        <v>0</v>
      </c>
      <c r="R214" s="200">
        <f>Q214*H214</f>
        <v>0</v>
      </c>
      <c r="S214" s="200">
        <v>0</v>
      </c>
      <c r="T214" s="201">
        <f>S214*H214</f>
        <v>0</v>
      </c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R214" s="202" t="s">
        <v>3251</v>
      </c>
      <c r="AT214" s="202" t="s">
        <v>143</v>
      </c>
      <c r="AU214" s="202" t="s">
        <v>84</v>
      </c>
      <c r="AY214" s="17" t="s">
        <v>142</v>
      </c>
      <c r="BE214" s="203">
        <f>IF(N214="základní",J214,0)</f>
        <v>0</v>
      </c>
      <c r="BF214" s="203">
        <f>IF(N214="snížená",J214,0)</f>
        <v>0</v>
      </c>
      <c r="BG214" s="203">
        <f>IF(N214="zákl. přenesená",J214,0)</f>
        <v>0</v>
      </c>
      <c r="BH214" s="203">
        <f>IF(N214="sníž. přenesená",J214,0)</f>
        <v>0</v>
      </c>
      <c r="BI214" s="203">
        <f>IF(N214="nulová",J214,0)</f>
        <v>0</v>
      </c>
      <c r="BJ214" s="17" t="s">
        <v>84</v>
      </c>
      <c r="BK214" s="203">
        <f>ROUND(I214*H214,2)</f>
        <v>0</v>
      </c>
      <c r="BL214" s="17" t="s">
        <v>3251</v>
      </c>
      <c r="BM214" s="202" t="s">
        <v>3354</v>
      </c>
    </row>
    <row r="215" spans="1:65" s="2" customFormat="1" ht="29.25">
      <c r="A215" s="35"/>
      <c r="B215" s="36"/>
      <c r="C215" s="37"/>
      <c r="D215" s="204" t="s">
        <v>149</v>
      </c>
      <c r="E215" s="37"/>
      <c r="F215" s="205" t="s">
        <v>3312</v>
      </c>
      <c r="G215" s="37"/>
      <c r="H215" s="37"/>
      <c r="I215" s="116"/>
      <c r="J215" s="37"/>
      <c r="K215" s="37"/>
      <c r="L215" s="40"/>
      <c r="M215" s="206"/>
      <c r="N215" s="207"/>
      <c r="O215" s="65"/>
      <c r="P215" s="65"/>
      <c r="Q215" s="65"/>
      <c r="R215" s="65"/>
      <c r="S215" s="65"/>
      <c r="T215" s="66"/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T215" s="17" t="s">
        <v>149</v>
      </c>
      <c r="AU215" s="17" t="s">
        <v>84</v>
      </c>
    </row>
    <row r="216" spans="1:65" s="2" customFormat="1" ht="84" customHeight="1">
      <c r="A216" s="35"/>
      <c r="B216" s="36"/>
      <c r="C216" s="191" t="s">
        <v>396</v>
      </c>
      <c r="D216" s="191" t="s">
        <v>143</v>
      </c>
      <c r="E216" s="192" t="s">
        <v>3355</v>
      </c>
      <c r="F216" s="193" t="s">
        <v>3356</v>
      </c>
      <c r="G216" s="194" t="s">
        <v>146</v>
      </c>
      <c r="H216" s="195">
        <v>20</v>
      </c>
      <c r="I216" s="196"/>
      <c r="J216" s="197">
        <f>ROUND(I216*H216,2)</f>
        <v>0</v>
      </c>
      <c r="K216" s="193" t="s">
        <v>147</v>
      </c>
      <c r="L216" s="40"/>
      <c r="M216" s="198" t="s">
        <v>32</v>
      </c>
      <c r="N216" s="199" t="s">
        <v>48</v>
      </c>
      <c r="O216" s="65"/>
      <c r="P216" s="200">
        <f>O216*H216</f>
        <v>0</v>
      </c>
      <c r="Q216" s="200">
        <v>0</v>
      </c>
      <c r="R216" s="200">
        <f>Q216*H216</f>
        <v>0</v>
      </c>
      <c r="S216" s="200">
        <v>0</v>
      </c>
      <c r="T216" s="201">
        <f>S216*H216</f>
        <v>0</v>
      </c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R216" s="202" t="s">
        <v>3251</v>
      </c>
      <c r="AT216" s="202" t="s">
        <v>143</v>
      </c>
      <c r="AU216" s="202" t="s">
        <v>84</v>
      </c>
      <c r="AY216" s="17" t="s">
        <v>142</v>
      </c>
      <c r="BE216" s="203">
        <f>IF(N216="základní",J216,0)</f>
        <v>0</v>
      </c>
      <c r="BF216" s="203">
        <f>IF(N216="snížená",J216,0)</f>
        <v>0</v>
      </c>
      <c r="BG216" s="203">
        <f>IF(N216="zákl. přenesená",J216,0)</f>
        <v>0</v>
      </c>
      <c r="BH216" s="203">
        <f>IF(N216="sníž. přenesená",J216,0)</f>
        <v>0</v>
      </c>
      <c r="BI216" s="203">
        <f>IF(N216="nulová",J216,0)</f>
        <v>0</v>
      </c>
      <c r="BJ216" s="17" t="s">
        <v>84</v>
      </c>
      <c r="BK216" s="203">
        <f>ROUND(I216*H216,2)</f>
        <v>0</v>
      </c>
      <c r="BL216" s="17" t="s">
        <v>3251</v>
      </c>
      <c r="BM216" s="202" t="s">
        <v>3357</v>
      </c>
    </row>
    <row r="217" spans="1:65" s="2" customFormat="1" ht="58.5">
      <c r="A217" s="35"/>
      <c r="B217" s="36"/>
      <c r="C217" s="37"/>
      <c r="D217" s="204" t="s">
        <v>149</v>
      </c>
      <c r="E217" s="37"/>
      <c r="F217" s="205" t="s">
        <v>3287</v>
      </c>
      <c r="G217" s="37"/>
      <c r="H217" s="37"/>
      <c r="I217" s="116"/>
      <c r="J217" s="37"/>
      <c r="K217" s="37"/>
      <c r="L217" s="40"/>
      <c r="M217" s="206"/>
      <c r="N217" s="207"/>
      <c r="O217" s="65"/>
      <c r="P217" s="65"/>
      <c r="Q217" s="65"/>
      <c r="R217" s="65"/>
      <c r="S217" s="65"/>
      <c r="T217" s="66"/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T217" s="17" t="s">
        <v>149</v>
      </c>
      <c r="AU217" s="17" t="s">
        <v>84</v>
      </c>
    </row>
    <row r="218" spans="1:65" s="2" customFormat="1" ht="48.75">
      <c r="A218" s="35"/>
      <c r="B218" s="36"/>
      <c r="C218" s="37"/>
      <c r="D218" s="204" t="s">
        <v>420</v>
      </c>
      <c r="E218" s="37"/>
      <c r="F218" s="205" t="s">
        <v>3358</v>
      </c>
      <c r="G218" s="37"/>
      <c r="H218" s="37"/>
      <c r="I218" s="116"/>
      <c r="J218" s="37"/>
      <c r="K218" s="37"/>
      <c r="L218" s="40"/>
      <c r="M218" s="206"/>
      <c r="N218" s="207"/>
      <c r="O218" s="65"/>
      <c r="P218" s="65"/>
      <c r="Q218" s="65"/>
      <c r="R218" s="65"/>
      <c r="S218" s="65"/>
      <c r="T218" s="66"/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T218" s="17" t="s">
        <v>420</v>
      </c>
      <c r="AU218" s="17" t="s">
        <v>84</v>
      </c>
    </row>
    <row r="219" spans="1:65" s="2" customFormat="1" ht="84" customHeight="1">
      <c r="A219" s="35"/>
      <c r="B219" s="36"/>
      <c r="C219" s="191" t="s">
        <v>400</v>
      </c>
      <c r="D219" s="191" t="s">
        <v>143</v>
      </c>
      <c r="E219" s="192" t="s">
        <v>3359</v>
      </c>
      <c r="F219" s="193" t="s">
        <v>3360</v>
      </c>
      <c r="G219" s="194" t="s">
        <v>450</v>
      </c>
      <c r="H219" s="195">
        <v>30</v>
      </c>
      <c r="I219" s="196"/>
      <c r="J219" s="197">
        <f>ROUND(I219*H219,2)</f>
        <v>0</v>
      </c>
      <c r="K219" s="193" t="s">
        <v>147</v>
      </c>
      <c r="L219" s="40"/>
      <c r="M219" s="198" t="s">
        <v>32</v>
      </c>
      <c r="N219" s="199" t="s">
        <v>48</v>
      </c>
      <c r="O219" s="65"/>
      <c r="P219" s="200">
        <f>O219*H219</f>
        <v>0</v>
      </c>
      <c r="Q219" s="200">
        <v>0</v>
      </c>
      <c r="R219" s="200">
        <f>Q219*H219</f>
        <v>0</v>
      </c>
      <c r="S219" s="200">
        <v>0</v>
      </c>
      <c r="T219" s="201">
        <f>S219*H219</f>
        <v>0</v>
      </c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R219" s="202" t="s">
        <v>3251</v>
      </c>
      <c r="AT219" s="202" t="s">
        <v>143</v>
      </c>
      <c r="AU219" s="202" t="s">
        <v>84</v>
      </c>
      <c r="AY219" s="17" t="s">
        <v>142</v>
      </c>
      <c r="BE219" s="203">
        <f>IF(N219="základní",J219,0)</f>
        <v>0</v>
      </c>
      <c r="BF219" s="203">
        <f>IF(N219="snížená",J219,0)</f>
        <v>0</v>
      </c>
      <c r="BG219" s="203">
        <f>IF(N219="zákl. přenesená",J219,0)</f>
        <v>0</v>
      </c>
      <c r="BH219" s="203">
        <f>IF(N219="sníž. přenesená",J219,0)</f>
        <v>0</v>
      </c>
      <c r="BI219" s="203">
        <f>IF(N219="nulová",J219,0)</f>
        <v>0</v>
      </c>
      <c r="BJ219" s="17" t="s">
        <v>84</v>
      </c>
      <c r="BK219" s="203">
        <f>ROUND(I219*H219,2)</f>
        <v>0</v>
      </c>
      <c r="BL219" s="17" t="s">
        <v>3251</v>
      </c>
      <c r="BM219" s="202" t="s">
        <v>3361</v>
      </c>
    </row>
    <row r="220" spans="1:65" s="2" customFormat="1" ht="58.5">
      <c r="A220" s="35"/>
      <c r="B220" s="36"/>
      <c r="C220" s="37"/>
      <c r="D220" s="204" t="s">
        <v>149</v>
      </c>
      <c r="E220" s="37"/>
      <c r="F220" s="205" t="s">
        <v>3287</v>
      </c>
      <c r="G220" s="37"/>
      <c r="H220" s="37"/>
      <c r="I220" s="116"/>
      <c r="J220" s="37"/>
      <c r="K220" s="37"/>
      <c r="L220" s="40"/>
      <c r="M220" s="206"/>
      <c r="N220" s="207"/>
      <c r="O220" s="65"/>
      <c r="P220" s="65"/>
      <c r="Q220" s="65"/>
      <c r="R220" s="65"/>
      <c r="S220" s="65"/>
      <c r="T220" s="66"/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T220" s="17" t="s">
        <v>149</v>
      </c>
      <c r="AU220" s="17" t="s">
        <v>84</v>
      </c>
    </row>
    <row r="221" spans="1:65" s="2" customFormat="1" ht="96" customHeight="1">
      <c r="A221" s="35"/>
      <c r="B221" s="36"/>
      <c r="C221" s="191" t="s">
        <v>405</v>
      </c>
      <c r="D221" s="191" t="s">
        <v>143</v>
      </c>
      <c r="E221" s="192" t="s">
        <v>3362</v>
      </c>
      <c r="F221" s="193" t="s">
        <v>3363</v>
      </c>
      <c r="G221" s="194" t="s">
        <v>450</v>
      </c>
      <c r="H221" s="195">
        <v>51.043999999999997</v>
      </c>
      <c r="I221" s="196"/>
      <c r="J221" s="197">
        <f>ROUND(I221*H221,2)</f>
        <v>0</v>
      </c>
      <c r="K221" s="193" t="s">
        <v>147</v>
      </c>
      <c r="L221" s="40"/>
      <c r="M221" s="198" t="s">
        <v>32</v>
      </c>
      <c r="N221" s="199" t="s">
        <v>48</v>
      </c>
      <c r="O221" s="65"/>
      <c r="P221" s="200">
        <f>O221*H221</f>
        <v>0</v>
      </c>
      <c r="Q221" s="200">
        <v>0</v>
      </c>
      <c r="R221" s="200">
        <f>Q221*H221</f>
        <v>0</v>
      </c>
      <c r="S221" s="200">
        <v>0</v>
      </c>
      <c r="T221" s="201">
        <f>S221*H221</f>
        <v>0</v>
      </c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R221" s="202" t="s">
        <v>3251</v>
      </c>
      <c r="AT221" s="202" t="s">
        <v>143</v>
      </c>
      <c r="AU221" s="202" t="s">
        <v>84</v>
      </c>
      <c r="AY221" s="17" t="s">
        <v>142</v>
      </c>
      <c r="BE221" s="203">
        <f>IF(N221="základní",J221,0)</f>
        <v>0</v>
      </c>
      <c r="BF221" s="203">
        <f>IF(N221="snížená",J221,0)</f>
        <v>0</v>
      </c>
      <c r="BG221" s="203">
        <f>IF(N221="zákl. přenesená",J221,0)</f>
        <v>0</v>
      </c>
      <c r="BH221" s="203">
        <f>IF(N221="sníž. přenesená",J221,0)</f>
        <v>0</v>
      </c>
      <c r="BI221" s="203">
        <f>IF(N221="nulová",J221,0)</f>
        <v>0</v>
      </c>
      <c r="BJ221" s="17" t="s">
        <v>84</v>
      </c>
      <c r="BK221" s="203">
        <f>ROUND(I221*H221,2)</f>
        <v>0</v>
      </c>
      <c r="BL221" s="17" t="s">
        <v>3251</v>
      </c>
      <c r="BM221" s="202" t="s">
        <v>3364</v>
      </c>
    </row>
    <row r="222" spans="1:65" s="2" customFormat="1" ht="58.5">
      <c r="A222" s="35"/>
      <c r="B222" s="36"/>
      <c r="C222" s="37"/>
      <c r="D222" s="204" t="s">
        <v>149</v>
      </c>
      <c r="E222" s="37"/>
      <c r="F222" s="205" t="s">
        <v>3287</v>
      </c>
      <c r="G222" s="37"/>
      <c r="H222" s="37"/>
      <c r="I222" s="116"/>
      <c r="J222" s="37"/>
      <c r="K222" s="37"/>
      <c r="L222" s="40"/>
      <c r="M222" s="206"/>
      <c r="N222" s="207"/>
      <c r="O222" s="65"/>
      <c r="P222" s="65"/>
      <c r="Q222" s="65"/>
      <c r="R222" s="65"/>
      <c r="S222" s="65"/>
      <c r="T222" s="66"/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35"/>
      <c r="AT222" s="17" t="s">
        <v>149</v>
      </c>
      <c r="AU222" s="17" t="s">
        <v>84</v>
      </c>
    </row>
    <row r="223" spans="1:65" s="15" customFormat="1" ht="11.25">
      <c r="B223" s="247"/>
      <c r="C223" s="248"/>
      <c r="D223" s="204" t="s">
        <v>2879</v>
      </c>
      <c r="E223" s="249" t="s">
        <v>32</v>
      </c>
      <c r="F223" s="250" t="s">
        <v>3268</v>
      </c>
      <c r="G223" s="248"/>
      <c r="H223" s="249" t="s">
        <v>32</v>
      </c>
      <c r="I223" s="251"/>
      <c r="J223" s="248"/>
      <c r="K223" s="248"/>
      <c r="L223" s="252"/>
      <c r="M223" s="253"/>
      <c r="N223" s="254"/>
      <c r="O223" s="254"/>
      <c r="P223" s="254"/>
      <c r="Q223" s="254"/>
      <c r="R223" s="254"/>
      <c r="S223" s="254"/>
      <c r="T223" s="255"/>
      <c r="AT223" s="256" t="s">
        <v>2879</v>
      </c>
      <c r="AU223" s="256" t="s">
        <v>84</v>
      </c>
      <c r="AV223" s="15" t="s">
        <v>84</v>
      </c>
      <c r="AW223" s="15" t="s">
        <v>39</v>
      </c>
      <c r="AX223" s="15" t="s">
        <v>77</v>
      </c>
      <c r="AY223" s="256" t="s">
        <v>142</v>
      </c>
    </row>
    <row r="224" spans="1:65" s="13" customFormat="1" ht="11.25">
      <c r="B224" s="225"/>
      <c r="C224" s="226"/>
      <c r="D224" s="204" t="s">
        <v>2879</v>
      </c>
      <c r="E224" s="227" t="s">
        <v>32</v>
      </c>
      <c r="F224" s="228" t="s">
        <v>3269</v>
      </c>
      <c r="G224" s="226"/>
      <c r="H224" s="229">
        <v>8.9220000000000006</v>
      </c>
      <c r="I224" s="230"/>
      <c r="J224" s="226"/>
      <c r="K224" s="226"/>
      <c r="L224" s="231"/>
      <c r="M224" s="232"/>
      <c r="N224" s="233"/>
      <c r="O224" s="233"/>
      <c r="P224" s="233"/>
      <c r="Q224" s="233"/>
      <c r="R224" s="233"/>
      <c r="S224" s="233"/>
      <c r="T224" s="234"/>
      <c r="AT224" s="235" t="s">
        <v>2879</v>
      </c>
      <c r="AU224" s="235" t="s">
        <v>84</v>
      </c>
      <c r="AV224" s="13" t="s">
        <v>86</v>
      </c>
      <c r="AW224" s="13" t="s">
        <v>39</v>
      </c>
      <c r="AX224" s="13" t="s">
        <v>77</v>
      </c>
      <c r="AY224" s="235" t="s">
        <v>142</v>
      </c>
    </row>
    <row r="225" spans="1:65" s="15" customFormat="1" ht="11.25">
      <c r="B225" s="247"/>
      <c r="C225" s="248"/>
      <c r="D225" s="204" t="s">
        <v>2879</v>
      </c>
      <c r="E225" s="249" t="s">
        <v>32</v>
      </c>
      <c r="F225" s="250" t="s">
        <v>3270</v>
      </c>
      <c r="G225" s="248"/>
      <c r="H225" s="249" t="s">
        <v>32</v>
      </c>
      <c r="I225" s="251"/>
      <c r="J225" s="248"/>
      <c r="K225" s="248"/>
      <c r="L225" s="252"/>
      <c r="M225" s="253"/>
      <c r="N225" s="254"/>
      <c r="O225" s="254"/>
      <c r="P225" s="254"/>
      <c r="Q225" s="254"/>
      <c r="R225" s="254"/>
      <c r="S225" s="254"/>
      <c r="T225" s="255"/>
      <c r="AT225" s="256" t="s">
        <v>2879</v>
      </c>
      <c r="AU225" s="256" t="s">
        <v>84</v>
      </c>
      <c r="AV225" s="15" t="s">
        <v>84</v>
      </c>
      <c r="AW225" s="15" t="s">
        <v>39</v>
      </c>
      <c r="AX225" s="15" t="s">
        <v>77</v>
      </c>
      <c r="AY225" s="256" t="s">
        <v>142</v>
      </c>
    </row>
    <row r="226" spans="1:65" s="13" customFormat="1" ht="11.25">
      <c r="B226" s="225"/>
      <c r="C226" s="226"/>
      <c r="D226" s="204" t="s">
        <v>2879</v>
      </c>
      <c r="E226" s="227" t="s">
        <v>32</v>
      </c>
      <c r="F226" s="228" t="s">
        <v>3269</v>
      </c>
      <c r="G226" s="226"/>
      <c r="H226" s="229">
        <v>8.9220000000000006</v>
      </c>
      <c r="I226" s="230"/>
      <c r="J226" s="226"/>
      <c r="K226" s="226"/>
      <c r="L226" s="231"/>
      <c r="M226" s="232"/>
      <c r="N226" s="233"/>
      <c r="O226" s="233"/>
      <c r="P226" s="233"/>
      <c r="Q226" s="233"/>
      <c r="R226" s="233"/>
      <c r="S226" s="233"/>
      <c r="T226" s="234"/>
      <c r="AT226" s="235" t="s">
        <v>2879</v>
      </c>
      <c r="AU226" s="235" t="s">
        <v>84</v>
      </c>
      <c r="AV226" s="13" t="s">
        <v>86</v>
      </c>
      <c r="AW226" s="13" t="s">
        <v>39</v>
      </c>
      <c r="AX226" s="13" t="s">
        <v>77</v>
      </c>
      <c r="AY226" s="235" t="s">
        <v>142</v>
      </c>
    </row>
    <row r="227" spans="1:65" s="15" customFormat="1" ht="11.25">
      <c r="B227" s="247"/>
      <c r="C227" s="248"/>
      <c r="D227" s="204" t="s">
        <v>2879</v>
      </c>
      <c r="E227" s="249" t="s">
        <v>32</v>
      </c>
      <c r="F227" s="250" t="s">
        <v>3272</v>
      </c>
      <c r="G227" s="248"/>
      <c r="H227" s="249" t="s">
        <v>32</v>
      </c>
      <c r="I227" s="251"/>
      <c r="J227" s="248"/>
      <c r="K227" s="248"/>
      <c r="L227" s="252"/>
      <c r="M227" s="253"/>
      <c r="N227" s="254"/>
      <c r="O227" s="254"/>
      <c r="P227" s="254"/>
      <c r="Q227" s="254"/>
      <c r="R227" s="254"/>
      <c r="S227" s="254"/>
      <c r="T227" s="255"/>
      <c r="AT227" s="256" t="s">
        <v>2879</v>
      </c>
      <c r="AU227" s="256" t="s">
        <v>84</v>
      </c>
      <c r="AV227" s="15" t="s">
        <v>84</v>
      </c>
      <c r="AW227" s="15" t="s">
        <v>39</v>
      </c>
      <c r="AX227" s="15" t="s">
        <v>77</v>
      </c>
      <c r="AY227" s="256" t="s">
        <v>142</v>
      </c>
    </row>
    <row r="228" spans="1:65" s="13" customFormat="1" ht="11.25">
      <c r="B228" s="225"/>
      <c r="C228" s="226"/>
      <c r="D228" s="204" t="s">
        <v>2879</v>
      </c>
      <c r="E228" s="227" t="s">
        <v>32</v>
      </c>
      <c r="F228" s="228" t="s">
        <v>3365</v>
      </c>
      <c r="G228" s="226"/>
      <c r="H228" s="229">
        <v>5.2480000000000002</v>
      </c>
      <c r="I228" s="230"/>
      <c r="J228" s="226"/>
      <c r="K228" s="226"/>
      <c r="L228" s="231"/>
      <c r="M228" s="232"/>
      <c r="N228" s="233"/>
      <c r="O228" s="233"/>
      <c r="P228" s="233"/>
      <c r="Q228" s="233"/>
      <c r="R228" s="233"/>
      <c r="S228" s="233"/>
      <c r="T228" s="234"/>
      <c r="AT228" s="235" t="s">
        <v>2879</v>
      </c>
      <c r="AU228" s="235" t="s">
        <v>84</v>
      </c>
      <c r="AV228" s="13" t="s">
        <v>86</v>
      </c>
      <c r="AW228" s="13" t="s">
        <v>39</v>
      </c>
      <c r="AX228" s="13" t="s">
        <v>77</v>
      </c>
      <c r="AY228" s="235" t="s">
        <v>142</v>
      </c>
    </row>
    <row r="229" spans="1:65" s="15" customFormat="1" ht="11.25">
      <c r="B229" s="247"/>
      <c r="C229" s="248"/>
      <c r="D229" s="204" t="s">
        <v>2879</v>
      </c>
      <c r="E229" s="249" t="s">
        <v>32</v>
      </c>
      <c r="F229" s="250" t="s">
        <v>3274</v>
      </c>
      <c r="G229" s="248"/>
      <c r="H229" s="249" t="s">
        <v>32</v>
      </c>
      <c r="I229" s="251"/>
      <c r="J229" s="248"/>
      <c r="K229" s="248"/>
      <c r="L229" s="252"/>
      <c r="M229" s="253"/>
      <c r="N229" s="254"/>
      <c r="O229" s="254"/>
      <c r="P229" s="254"/>
      <c r="Q229" s="254"/>
      <c r="R229" s="254"/>
      <c r="S229" s="254"/>
      <c r="T229" s="255"/>
      <c r="AT229" s="256" t="s">
        <v>2879</v>
      </c>
      <c r="AU229" s="256" t="s">
        <v>84</v>
      </c>
      <c r="AV229" s="15" t="s">
        <v>84</v>
      </c>
      <c r="AW229" s="15" t="s">
        <v>39</v>
      </c>
      <c r="AX229" s="15" t="s">
        <v>77</v>
      </c>
      <c r="AY229" s="256" t="s">
        <v>142</v>
      </c>
    </row>
    <row r="230" spans="1:65" s="13" customFormat="1" ht="11.25">
      <c r="B230" s="225"/>
      <c r="C230" s="226"/>
      <c r="D230" s="204" t="s">
        <v>2879</v>
      </c>
      <c r="E230" s="227" t="s">
        <v>32</v>
      </c>
      <c r="F230" s="228" t="s">
        <v>3365</v>
      </c>
      <c r="G230" s="226"/>
      <c r="H230" s="229">
        <v>5.2480000000000002</v>
      </c>
      <c r="I230" s="230"/>
      <c r="J230" s="226"/>
      <c r="K230" s="226"/>
      <c r="L230" s="231"/>
      <c r="M230" s="232"/>
      <c r="N230" s="233"/>
      <c r="O230" s="233"/>
      <c r="P230" s="233"/>
      <c r="Q230" s="233"/>
      <c r="R230" s="233"/>
      <c r="S230" s="233"/>
      <c r="T230" s="234"/>
      <c r="AT230" s="235" t="s">
        <v>2879</v>
      </c>
      <c r="AU230" s="235" t="s">
        <v>84</v>
      </c>
      <c r="AV230" s="13" t="s">
        <v>86</v>
      </c>
      <c r="AW230" s="13" t="s">
        <v>39</v>
      </c>
      <c r="AX230" s="13" t="s">
        <v>77</v>
      </c>
      <c r="AY230" s="235" t="s">
        <v>142</v>
      </c>
    </row>
    <row r="231" spans="1:65" s="15" customFormat="1" ht="11.25">
      <c r="B231" s="247"/>
      <c r="C231" s="248"/>
      <c r="D231" s="204" t="s">
        <v>2879</v>
      </c>
      <c r="E231" s="249" t="s">
        <v>32</v>
      </c>
      <c r="F231" s="250" t="s">
        <v>3275</v>
      </c>
      <c r="G231" s="248"/>
      <c r="H231" s="249" t="s">
        <v>32</v>
      </c>
      <c r="I231" s="251"/>
      <c r="J231" s="248"/>
      <c r="K231" s="248"/>
      <c r="L231" s="252"/>
      <c r="M231" s="253"/>
      <c r="N231" s="254"/>
      <c r="O231" s="254"/>
      <c r="P231" s="254"/>
      <c r="Q231" s="254"/>
      <c r="R231" s="254"/>
      <c r="S231" s="254"/>
      <c r="T231" s="255"/>
      <c r="AT231" s="256" t="s">
        <v>2879</v>
      </c>
      <c r="AU231" s="256" t="s">
        <v>84</v>
      </c>
      <c r="AV231" s="15" t="s">
        <v>84</v>
      </c>
      <c r="AW231" s="15" t="s">
        <v>39</v>
      </c>
      <c r="AX231" s="15" t="s">
        <v>77</v>
      </c>
      <c r="AY231" s="256" t="s">
        <v>142</v>
      </c>
    </row>
    <row r="232" spans="1:65" s="13" customFormat="1" ht="11.25">
      <c r="B232" s="225"/>
      <c r="C232" s="226"/>
      <c r="D232" s="204" t="s">
        <v>2879</v>
      </c>
      <c r="E232" s="227" t="s">
        <v>32</v>
      </c>
      <c r="F232" s="228" t="s">
        <v>3366</v>
      </c>
      <c r="G232" s="226"/>
      <c r="H232" s="229">
        <v>0.192</v>
      </c>
      <c r="I232" s="230"/>
      <c r="J232" s="226"/>
      <c r="K232" s="226"/>
      <c r="L232" s="231"/>
      <c r="M232" s="232"/>
      <c r="N232" s="233"/>
      <c r="O232" s="233"/>
      <c r="P232" s="233"/>
      <c r="Q232" s="233"/>
      <c r="R232" s="233"/>
      <c r="S232" s="233"/>
      <c r="T232" s="234"/>
      <c r="AT232" s="235" t="s">
        <v>2879</v>
      </c>
      <c r="AU232" s="235" t="s">
        <v>84</v>
      </c>
      <c r="AV232" s="13" t="s">
        <v>86</v>
      </c>
      <c r="AW232" s="13" t="s">
        <v>39</v>
      </c>
      <c r="AX232" s="13" t="s">
        <v>77</v>
      </c>
      <c r="AY232" s="235" t="s">
        <v>142</v>
      </c>
    </row>
    <row r="233" spans="1:65" s="15" customFormat="1" ht="11.25">
      <c r="B233" s="247"/>
      <c r="C233" s="248"/>
      <c r="D233" s="204" t="s">
        <v>2879</v>
      </c>
      <c r="E233" s="249" t="s">
        <v>32</v>
      </c>
      <c r="F233" s="250" t="s">
        <v>3277</v>
      </c>
      <c r="G233" s="248"/>
      <c r="H233" s="249" t="s">
        <v>32</v>
      </c>
      <c r="I233" s="251"/>
      <c r="J233" s="248"/>
      <c r="K233" s="248"/>
      <c r="L233" s="252"/>
      <c r="M233" s="253"/>
      <c r="N233" s="254"/>
      <c r="O233" s="254"/>
      <c r="P233" s="254"/>
      <c r="Q233" s="254"/>
      <c r="R233" s="254"/>
      <c r="S233" s="254"/>
      <c r="T233" s="255"/>
      <c r="AT233" s="256" t="s">
        <v>2879</v>
      </c>
      <c r="AU233" s="256" t="s">
        <v>84</v>
      </c>
      <c r="AV233" s="15" t="s">
        <v>84</v>
      </c>
      <c r="AW233" s="15" t="s">
        <v>39</v>
      </c>
      <c r="AX233" s="15" t="s">
        <v>77</v>
      </c>
      <c r="AY233" s="256" t="s">
        <v>142</v>
      </c>
    </row>
    <row r="234" spans="1:65" s="13" customFormat="1" ht="11.25">
      <c r="B234" s="225"/>
      <c r="C234" s="226"/>
      <c r="D234" s="204" t="s">
        <v>2879</v>
      </c>
      <c r="E234" s="227" t="s">
        <v>32</v>
      </c>
      <c r="F234" s="228" t="s">
        <v>3366</v>
      </c>
      <c r="G234" s="226"/>
      <c r="H234" s="229">
        <v>0.192</v>
      </c>
      <c r="I234" s="230"/>
      <c r="J234" s="226"/>
      <c r="K234" s="226"/>
      <c r="L234" s="231"/>
      <c r="M234" s="232"/>
      <c r="N234" s="233"/>
      <c r="O234" s="233"/>
      <c r="P234" s="233"/>
      <c r="Q234" s="233"/>
      <c r="R234" s="233"/>
      <c r="S234" s="233"/>
      <c r="T234" s="234"/>
      <c r="AT234" s="235" t="s">
        <v>2879</v>
      </c>
      <c r="AU234" s="235" t="s">
        <v>84</v>
      </c>
      <c r="AV234" s="13" t="s">
        <v>86</v>
      </c>
      <c r="AW234" s="13" t="s">
        <v>39</v>
      </c>
      <c r="AX234" s="13" t="s">
        <v>77</v>
      </c>
      <c r="AY234" s="235" t="s">
        <v>142</v>
      </c>
    </row>
    <row r="235" spans="1:65" s="15" customFormat="1" ht="11.25">
      <c r="B235" s="247"/>
      <c r="C235" s="248"/>
      <c r="D235" s="204" t="s">
        <v>2879</v>
      </c>
      <c r="E235" s="249" t="s">
        <v>32</v>
      </c>
      <c r="F235" s="250" t="s">
        <v>3278</v>
      </c>
      <c r="G235" s="248"/>
      <c r="H235" s="249" t="s">
        <v>32</v>
      </c>
      <c r="I235" s="251"/>
      <c r="J235" s="248"/>
      <c r="K235" s="248"/>
      <c r="L235" s="252"/>
      <c r="M235" s="253"/>
      <c r="N235" s="254"/>
      <c r="O235" s="254"/>
      <c r="P235" s="254"/>
      <c r="Q235" s="254"/>
      <c r="R235" s="254"/>
      <c r="S235" s="254"/>
      <c r="T235" s="255"/>
      <c r="AT235" s="256" t="s">
        <v>2879</v>
      </c>
      <c r="AU235" s="256" t="s">
        <v>84</v>
      </c>
      <c r="AV235" s="15" t="s">
        <v>84</v>
      </c>
      <c r="AW235" s="15" t="s">
        <v>39</v>
      </c>
      <c r="AX235" s="15" t="s">
        <v>77</v>
      </c>
      <c r="AY235" s="256" t="s">
        <v>142</v>
      </c>
    </row>
    <row r="236" spans="1:65" s="13" customFormat="1" ht="11.25">
      <c r="B236" s="225"/>
      <c r="C236" s="226"/>
      <c r="D236" s="204" t="s">
        <v>2879</v>
      </c>
      <c r="E236" s="227" t="s">
        <v>32</v>
      </c>
      <c r="F236" s="228" t="s">
        <v>3367</v>
      </c>
      <c r="G236" s="226"/>
      <c r="H236" s="229">
        <v>12.834</v>
      </c>
      <c r="I236" s="230"/>
      <c r="J236" s="226"/>
      <c r="K236" s="226"/>
      <c r="L236" s="231"/>
      <c r="M236" s="232"/>
      <c r="N236" s="233"/>
      <c r="O236" s="233"/>
      <c r="P236" s="233"/>
      <c r="Q236" s="233"/>
      <c r="R236" s="233"/>
      <c r="S236" s="233"/>
      <c r="T236" s="234"/>
      <c r="AT236" s="235" t="s">
        <v>2879</v>
      </c>
      <c r="AU236" s="235" t="s">
        <v>84</v>
      </c>
      <c r="AV236" s="13" t="s">
        <v>86</v>
      </c>
      <c r="AW236" s="13" t="s">
        <v>39</v>
      </c>
      <c r="AX236" s="13" t="s">
        <v>77</v>
      </c>
      <c r="AY236" s="235" t="s">
        <v>142</v>
      </c>
    </row>
    <row r="237" spans="1:65" s="15" customFormat="1" ht="11.25">
      <c r="B237" s="247"/>
      <c r="C237" s="248"/>
      <c r="D237" s="204" t="s">
        <v>2879</v>
      </c>
      <c r="E237" s="249" t="s">
        <v>32</v>
      </c>
      <c r="F237" s="250" t="s">
        <v>3280</v>
      </c>
      <c r="G237" s="248"/>
      <c r="H237" s="249" t="s">
        <v>32</v>
      </c>
      <c r="I237" s="251"/>
      <c r="J237" s="248"/>
      <c r="K237" s="248"/>
      <c r="L237" s="252"/>
      <c r="M237" s="253"/>
      <c r="N237" s="254"/>
      <c r="O237" s="254"/>
      <c r="P237" s="254"/>
      <c r="Q237" s="254"/>
      <c r="R237" s="254"/>
      <c r="S237" s="254"/>
      <c r="T237" s="255"/>
      <c r="AT237" s="256" t="s">
        <v>2879</v>
      </c>
      <c r="AU237" s="256" t="s">
        <v>84</v>
      </c>
      <c r="AV237" s="15" t="s">
        <v>84</v>
      </c>
      <c r="AW237" s="15" t="s">
        <v>39</v>
      </c>
      <c r="AX237" s="15" t="s">
        <v>77</v>
      </c>
      <c r="AY237" s="256" t="s">
        <v>142</v>
      </c>
    </row>
    <row r="238" spans="1:65" s="13" customFormat="1" ht="11.25">
      <c r="B238" s="225"/>
      <c r="C238" s="226"/>
      <c r="D238" s="204" t="s">
        <v>2879</v>
      </c>
      <c r="E238" s="227" t="s">
        <v>32</v>
      </c>
      <c r="F238" s="228" t="s">
        <v>3368</v>
      </c>
      <c r="G238" s="226"/>
      <c r="H238" s="229">
        <v>9.4860000000000007</v>
      </c>
      <c r="I238" s="230"/>
      <c r="J238" s="226"/>
      <c r="K238" s="226"/>
      <c r="L238" s="231"/>
      <c r="M238" s="232"/>
      <c r="N238" s="233"/>
      <c r="O238" s="233"/>
      <c r="P238" s="233"/>
      <c r="Q238" s="233"/>
      <c r="R238" s="233"/>
      <c r="S238" s="233"/>
      <c r="T238" s="234"/>
      <c r="AT238" s="235" t="s">
        <v>2879</v>
      </c>
      <c r="AU238" s="235" t="s">
        <v>84</v>
      </c>
      <c r="AV238" s="13" t="s">
        <v>86</v>
      </c>
      <c r="AW238" s="13" t="s">
        <v>39</v>
      </c>
      <c r="AX238" s="13" t="s">
        <v>77</v>
      </c>
      <c r="AY238" s="235" t="s">
        <v>142</v>
      </c>
    </row>
    <row r="239" spans="1:65" s="14" customFormat="1" ht="11.25">
      <c r="B239" s="236"/>
      <c r="C239" s="237"/>
      <c r="D239" s="204" t="s">
        <v>2879</v>
      </c>
      <c r="E239" s="238" t="s">
        <v>32</v>
      </c>
      <c r="F239" s="239" t="s">
        <v>2881</v>
      </c>
      <c r="G239" s="237"/>
      <c r="H239" s="240">
        <v>51.043999999999997</v>
      </c>
      <c r="I239" s="241"/>
      <c r="J239" s="237"/>
      <c r="K239" s="237"/>
      <c r="L239" s="242"/>
      <c r="M239" s="243"/>
      <c r="N239" s="244"/>
      <c r="O239" s="244"/>
      <c r="P239" s="244"/>
      <c r="Q239" s="244"/>
      <c r="R239" s="244"/>
      <c r="S239" s="244"/>
      <c r="T239" s="245"/>
      <c r="AT239" s="246" t="s">
        <v>2879</v>
      </c>
      <c r="AU239" s="246" t="s">
        <v>84</v>
      </c>
      <c r="AV239" s="14" t="s">
        <v>158</v>
      </c>
      <c r="AW239" s="14" t="s">
        <v>39</v>
      </c>
      <c r="AX239" s="14" t="s">
        <v>84</v>
      </c>
      <c r="AY239" s="246" t="s">
        <v>142</v>
      </c>
    </row>
    <row r="240" spans="1:65" s="2" customFormat="1" ht="96" customHeight="1">
      <c r="A240" s="35"/>
      <c r="B240" s="36"/>
      <c r="C240" s="191" t="s">
        <v>218</v>
      </c>
      <c r="D240" s="191" t="s">
        <v>143</v>
      </c>
      <c r="E240" s="192" t="s">
        <v>3369</v>
      </c>
      <c r="F240" s="193" t="s">
        <v>3370</v>
      </c>
      <c r="G240" s="194" t="s">
        <v>450</v>
      </c>
      <c r="H240" s="195">
        <v>12</v>
      </c>
      <c r="I240" s="196"/>
      <c r="J240" s="197">
        <f>ROUND(I240*H240,2)</f>
        <v>0</v>
      </c>
      <c r="K240" s="193" t="s">
        <v>147</v>
      </c>
      <c r="L240" s="40"/>
      <c r="M240" s="198" t="s">
        <v>32</v>
      </c>
      <c r="N240" s="199" t="s">
        <v>48</v>
      </c>
      <c r="O240" s="65"/>
      <c r="P240" s="200">
        <f>O240*H240</f>
        <v>0</v>
      </c>
      <c r="Q240" s="200">
        <v>0</v>
      </c>
      <c r="R240" s="200">
        <f>Q240*H240</f>
        <v>0</v>
      </c>
      <c r="S240" s="200">
        <v>0</v>
      </c>
      <c r="T240" s="201">
        <f>S240*H240</f>
        <v>0</v>
      </c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R240" s="202" t="s">
        <v>3251</v>
      </c>
      <c r="AT240" s="202" t="s">
        <v>143</v>
      </c>
      <c r="AU240" s="202" t="s">
        <v>84</v>
      </c>
      <c r="AY240" s="17" t="s">
        <v>142</v>
      </c>
      <c r="BE240" s="203">
        <f>IF(N240="základní",J240,0)</f>
        <v>0</v>
      </c>
      <c r="BF240" s="203">
        <f>IF(N240="snížená",J240,0)</f>
        <v>0</v>
      </c>
      <c r="BG240" s="203">
        <f>IF(N240="zákl. přenesená",J240,0)</f>
        <v>0</v>
      </c>
      <c r="BH240" s="203">
        <f>IF(N240="sníž. přenesená",J240,0)</f>
        <v>0</v>
      </c>
      <c r="BI240" s="203">
        <f>IF(N240="nulová",J240,0)</f>
        <v>0</v>
      </c>
      <c r="BJ240" s="17" t="s">
        <v>84</v>
      </c>
      <c r="BK240" s="203">
        <f>ROUND(I240*H240,2)</f>
        <v>0</v>
      </c>
      <c r="BL240" s="17" t="s">
        <v>3251</v>
      </c>
      <c r="BM240" s="202" t="s">
        <v>3371</v>
      </c>
    </row>
    <row r="241" spans="1:65" s="2" customFormat="1" ht="58.5">
      <c r="A241" s="35"/>
      <c r="B241" s="36"/>
      <c r="C241" s="37"/>
      <c r="D241" s="204" t="s">
        <v>149</v>
      </c>
      <c r="E241" s="37"/>
      <c r="F241" s="205" t="s">
        <v>3287</v>
      </c>
      <c r="G241" s="37"/>
      <c r="H241" s="37"/>
      <c r="I241" s="116"/>
      <c r="J241" s="37"/>
      <c r="K241" s="37"/>
      <c r="L241" s="40"/>
      <c r="M241" s="206"/>
      <c r="N241" s="207"/>
      <c r="O241" s="65"/>
      <c r="P241" s="65"/>
      <c r="Q241" s="65"/>
      <c r="R241" s="65"/>
      <c r="S241" s="65"/>
      <c r="T241" s="66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T241" s="17" t="s">
        <v>149</v>
      </c>
      <c r="AU241" s="17" t="s">
        <v>84</v>
      </c>
    </row>
    <row r="242" spans="1:65" s="2" customFormat="1" ht="96" customHeight="1">
      <c r="A242" s="35"/>
      <c r="B242" s="36"/>
      <c r="C242" s="191" t="s">
        <v>412</v>
      </c>
      <c r="D242" s="191" t="s">
        <v>143</v>
      </c>
      <c r="E242" s="192" t="s">
        <v>3372</v>
      </c>
      <c r="F242" s="193" t="s">
        <v>3373</v>
      </c>
      <c r="G242" s="194" t="s">
        <v>450</v>
      </c>
      <c r="H242" s="195">
        <v>5</v>
      </c>
      <c r="I242" s="196"/>
      <c r="J242" s="197">
        <f>ROUND(I242*H242,2)</f>
        <v>0</v>
      </c>
      <c r="K242" s="193" t="s">
        <v>147</v>
      </c>
      <c r="L242" s="40"/>
      <c r="M242" s="198" t="s">
        <v>32</v>
      </c>
      <c r="N242" s="199" t="s">
        <v>48</v>
      </c>
      <c r="O242" s="65"/>
      <c r="P242" s="200">
        <f>O242*H242</f>
        <v>0</v>
      </c>
      <c r="Q242" s="200">
        <v>0</v>
      </c>
      <c r="R242" s="200">
        <f>Q242*H242</f>
        <v>0</v>
      </c>
      <c r="S242" s="200">
        <v>0</v>
      </c>
      <c r="T242" s="201">
        <f>S242*H242</f>
        <v>0</v>
      </c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  <c r="AR242" s="202" t="s">
        <v>3251</v>
      </c>
      <c r="AT242" s="202" t="s">
        <v>143</v>
      </c>
      <c r="AU242" s="202" t="s">
        <v>84</v>
      </c>
      <c r="AY242" s="17" t="s">
        <v>142</v>
      </c>
      <c r="BE242" s="203">
        <f>IF(N242="základní",J242,0)</f>
        <v>0</v>
      </c>
      <c r="BF242" s="203">
        <f>IF(N242="snížená",J242,0)</f>
        <v>0</v>
      </c>
      <c r="BG242" s="203">
        <f>IF(N242="zákl. přenesená",J242,0)</f>
        <v>0</v>
      </c>
      <c r="BH242" s="203">
        <f>IF(N242="sníž. přenesená",J242,0)</f>
        <v>0</v>
      </c>
      <c r="BI242" s="203">
        <f>IF(N242="nulová",J242,0)</f>
        <v>0</v>
      </c>
      <c r="BJ242" s="17" t="s">
        <v>84</v>
      </c>
      <c r="BK242" s="203">
        <f>ROUND(I242*H242,2)</f>
        <v>0</v>
      </c>
      <c r="BL242" s="17" t="s">
        <v>3251</v>
      </c>
      <c r="BM242" s="202" t="s">
        <v>3374</v>
      </c>
    </row>
    <row r="243" spans="1:65" s="2" customFormat="1" ht="58.5">
      <c r="A243" s="35"/>
      <c r="B243" s="36"/>
      <c r="C243" s="37"/>
      <c r="D243" s="204" t="s">
        <v>149</v>
      </c>
      <c r="E243" s="37"/>
      <c r="F243" s="205" t="s">
        <v>3287</v>
      </c>
      <c r="G243" s="37"/>
      <c r="H243" s="37"/>
      <c r="I243" s="116"/>
      <c r="J243" s="37"/>
      <c r="K243" s="37"/>
      <c r="L243" s="40"/>
      <c r="M243" s="206"/>
      <c r="N243" s="207"/>
      <c r="O243" s="65"/>
      <c r="P243" s="65"/>
      <c r="Q243" s="65"/>
      <c r="R243" s="65"/>
      <c r="S243" s="65"/>
      <c r="T243" s="66"/>
      <c r="U243" s="35"/>
      <c r="V243" s="35"/>
      <c r="W243" s="35"/>
      <c r="X243" s="35"/>
      <c r="Y243" s="35"/>
      <c r="Z243" s="35"/>
      <c r="AA243" s="35"/>
      <c r="AB243" s="35"/>
      <c r="AC243" s="35"/>
      <c r="AD243" s="35"/>
      <c r="AE243" s="35"/>
      <c r="AT243" s="17" t="s">
        <v>149</v>
      </c>
      <c r="AU243" s="17" t="s">
        <v>84</v>
      </c>
    </row>
    <row r="244" spans="1:65" s="2" customFormat="1" ht="19.5">
      <c r="A244" s="35"/>
      <c r="B244" s="36"/>
      <c r="C244" s="37"/>
      <c r="D244" s="204" t="s">
        <v>420</v>
      </c>
      <c r="E244" s="37"/>
      <c r="F244" s="205" t="s">
        <v>3299</v>
      </c>
      <c r="G244" s="37"/>
      <c r="H244" s="37"/>
      <c r="I244" s="116"/>
      <c r="J244" s="37"/>
      <c r="K244" s="37"/>
      <c r="L244" s="40"/>
      <c r="M244" s="206"/>
      <c r="N244" s="207"/>
      <c r="O244" s="65"/>
      <c r="P244" s="65"/>
      <c r="Q244" s="65"/>
      <c r="R244" s="65"/>
      <c r="S244" s="65"/>
      <c r="T244" s="66"/>
      <c r="U244" s="35"/>
      <c r="V244" s="35"/>
      <c r="W244" s="35"/>
      <c r="X244" s="35"/>
      <c r="Y244" s="35"/>
      <c r="Z244" s="35"/>
      <c r="AA244" s="35"/>
      <c r="AB244" s="35"/>
      <c r="AC244" s="35"/>
      <c r="AD244" s="35"/>
      <c r="AE244" s="35"/>
      <c r="AT244" s="17" t="s">
        <v>420</v>
      </c>
      <c r="AU244" s="17" t="s">
        <v>84</v>
      </c>
    </row>
    <row r="245" spans="1:65" s="2" customFormat="1" ht="48" customHeight="1">
      <c r="A245" s="35"/>
      <c r="B245" s="36"/>
      <c r="C245" s="191" t="s">
        <v>416</v>
      </c>
      <c r="D245" s="191" t="s">
        <v>143</v>
      </c>
      <c r="E245" s="192" t="s">
        <v>3375</v>
      </c>
      <c r="F245" s="193" t="s">
        <v>3376</v>
      </c>
      <c r="G245" s="194" t="s">
        <v>450</v>
      </c>
      <c r="H245" s="195">
        <v>50</v>
      </c>
      <c r="I245" s="196"/>
      <c r="J245" s="197">
        <f>ROUND(I245*H245,2)</f>
        <v>0</v>
      </c>
      <c r="K245" s="193" t="s">
        <v>147</v>
      </c>
      <c r="L245" s="40"/>
      <c r="M245" s="198" t="s">
        <v>32</v>
      </c>
      <c r="N245" s="199" t="s">
        <v>48</v>
      </c>
      <c r="O245" s="65"/>
      <c r="P245" s="200">
        <f>O245*H245</f>
        <v>0</v>
      </c>
      <c r="Q245" s="200">
        <v>0</v>
      </c>
      <c r="R245" s="200">
        <f>Q245*H245</f>
        <v>0</v>
      </c>
      <c r="S245" s="200">
        <v>0</v>
      </c>
      <c r="T245" s="201">
        <f>S245*H245</f>
        <v>0</v>
      </c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35"/>
      <c r="AR245" s="202" t="s">
        <v>634</v>
      </c>
      <c r="AT245" s="202" t="s">
        <v>143</v>
      </c>
      <c r="AU245" s="202" t="s">
        <v>84</v>
      </c>
      <c r="AY245" s="17" t="s">
        <v>142</v>
      </c>
      <c r="BE245" s="203">
        <f>IF(N245="základní",J245,0)</f>
        <v>0</v>
      </c>
      <c r="BF245" s="203">
        <f>IF(N245="snížená",J245,0)</f>
        <v>0</v>
      </c>
      <c r="BG245" s="203">
        <f>IF(N245="zákl. přenesená",J245,0)</f>
        <v>0</v>
      </c>
      <c r="BH245" s="203">
        <f>IF(N245="sníž. přenesená",J245,0)</f>
        <v>0</v>
      </c>
      <c r="BI245" s="203">
        <f>IF(N245="nulová",J245,0)</f>
        <v>0</v>
      </c>
      <c r="BJ245" s="17" t="s">
        <v>84</v>
      </c>
      <c r="BK245" s="203">
        <f>ROUND(I245*H245,2)</f>
        <v>0</v>
      </c>
      <c r="BL245" s="17" t="s">
        <v>634</v>
      </c>
      <c r="BM245" s="202" t="s">
        <v>3377</v>
      </c>
    </row>
    <row r="246" spans="1:65" s="2" customFormat="1" ht="29.25">
      <c r="A246" s="35"/>
      <c r="B246" s="36"/>
      <c r="C246" s="37"/>
      <c r="D246" s="204" t="s">
        <v>149</v>
      </c>
      <c r="E246" s="37"/>
      <c r="F246" s="205" t="s">
        <v>3378</v>
      </c>
      <c r="G246" s="37"/>
      <c r="H246" s="37"/>
      <c r="I246" s="116"/>
      <c r="J246" s="37"/>
      <c r="K246" s="37"/>
      <c r="L246" s="40"/>
      <c r="M246" s="206"/>
      <c r="N246" s="207"/>
      <c r="O246" s="65"/>
      <c r="P246" s="65"/>
      <c r="Q246" s="65"/>
      <c r="R246" s="65"/>
      <c r="S246" s="65"/>
      <c r="T246" s="66"/>
      <c r="U246" s="35"/>
      <c r="V246" s="35"/>
      <c r="W246" s="35"/>
      <c r="X246" s="35"/>
      <c r="Y246" s="35"/>
      <c r="Z246" s="35"/>
      <c r="AA246" s="35"/>
      <c r="AB246" s="35"/>
      <c r="AC246" s="35"/>
      <c r="AD246" s="35"/>
      <c r="AE246" s="35"/>
      <c r="AT246" s="17" t="s">
        <v>149</v>
      </c>
      <c r="AU246" s="17" t="s">
        <v>84</v>
      </c>
    </row>
    <row r="247" spans="1:65" s="2" customFormat="1" ht="48" customHeight="1">
      <c r="A247" s="35"/>
      <c r="B247" s="36"/>
      <c r="C247" s="191" t="s">
        <v>422</v>
      </c>
      <c r="D247" s="191" t="s">
        <v>143</v>
      </c>
      <c r="E247" s="192" t="s">
        <v>3379</v>
      </c>
      <c r="F247" s="193" t="s">
        <v>3380</v>
      </c>
      <c r="G247" s="194" t="s">
        <v>450</v>
      </c>
      <c r="H247" s="195">
        <v>139</v>
      </c>
      <c r="I247" s="196"/>
      <c r="J247" s="197">
        <f>ROUND(I247*H247,2)</f>
        <v>0</v>
      </c>
      <c r="K247" s="193" t="s">
        <v>147</v>
      </c>
      <c r="L247" s="40"/>
      <c r="M247" s="198" t="s">
        <v>32</v>
      </c>
      <c r="N247" s="199" t="s">
        <v>48</v>
      </c>
      <c r="O247" s="65"/>
      <c r="P247" s="200">
        <f>O247*H247</f>
        <v>0</v>
      </c>
      <c r="Q247" s="200">
        <v>0</v>
      </c>
      <c r="R247" s="200">
        <f>Q247*H247</f>
        <v>0</v>
      </c>
      <c r="S247" s="200">
        <v>0</v>
      </c>
      <c r="T247" s="201">
        <f>S247*H247</f>
        <v>0</v>
      </c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R247" s="202" t="s">
        <v>634</v>
      </c>
      <c r="AT247" s="202" t="s">
        <v>143</v>
      </c>
      <c r="AU247" s="202" t="s">
        <v>84</v>
      </c>
      <c r="AY247" s="17" t="s">
        <v>142</v>
      </c>
      <c r="BE247" s="203">
        <f>IF(N247="základní",J247,0)</f>
        <v>0</v>
      </c>
      <c r="BF247" s="203">
        <f>IF(N247="snížená",J247,0)</f>
        <v>0</v>
      </c>
      <c r="BG247" s="203">
        <f>IF(N247="zákl. přenesená",J247,0)</f>
        <v>0</v>
      </c>
      <c r="BH247" s="203">
        <f>IF(N247="sníž. přenesená",J247,0)</f>
        <v>0</v>
      </c>
      <c r="BI247" s="203">
        <f>IF(N247="nulová",J247,0)</f>
        <v>0</v>
      </c>
      <c r="BJ247" s="17" t="s">
        <v>84</v>
      </c>
      <c r="BK247" s="203">
        <f>ROUND(I247*H247,2)</f>
        <v>0</v>
      </c>
      <c r="BL247" s="17" t="s">
        <v>634</v>
      </c>
      <c r="BM247" s="202" t="s">
        <v>3381</v>
      </c>
    </row>
    <row r="248" spans="1:65" s="2" customFormat="1" ht="29.25">
      <c r="A248" s="35"/>
      <c r="B248" s="36"/>
      <c r="C248" s="37"/>
      <c r="D248" s="204" t="s">
        <v>149</v>
      </c>
      <c r="E248" s="37"/>
      <c r="F248" s="205" t="s">
        <v>3378</v>
      </c>
      <c r="G248" s="37"/>
      <c r="H248" s="37"/>
      <c r="I248" s="116"/>
      <c r="J248" s="37"/>
      <c r="K248" s="37"/>
      <c r="L248" s="40"/>
      <c r="M248" s="206"/>
      <c r="N248" s="207"/>
      <c r="O248" s="65"/>
      <c r="P248" s="65"/>
      <c r="Q248" s="65"/>
      <c r="R248" s="65"/>
      <c r="S248" s="65"/>
      <c r="T248" s="66"/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35"/>
      <c r="AT248" s="17" t="s">
        <v>149</v>
      </c>
      <c r="AU248" s="17" t="s">
        <v>84</v>
      </c>
    </row>
    <row r="249" spans="1:65" s="15" customFormat="1" ht="11.25">
      <c r="B249" s="247"/>
      <c r="C249" s="248"/>
      <c r="D249" s="204" t="s">
        <v>2879</v>
      </c>
      <c r="E249" s="249" t="s">
        <v>32</v>
      </c>
      <c r="F249" s="250" t="s">
        <v>3270</v>
      </c>
      <c r="G249" s="248"/>
      <c r="H249" s="249" t="s">
        <v>32</v>
      </c>
      <c r="I249" s="251"/>
      <c r="J249" s="248"/>
      <c r="K249" s="248"/>
      <c r="L249" s="252"/>
      <c r="M249" s="253"/>
      <c r="N249" s="254"/>
      <c r="O249" s="254"/>
      <c r="P249" s="254"/>
      <c r="Q249" s="254"/>
      <c r="R249" s="254"/>
      <c r="S249" s="254"/>
      <c r="T249" s="255"/>
      <c r="AT249" s="256" t="s">
        <v>2879</v>
      </c>
      <c r="AU249" s="256" t="s">
        <v>84</v>
      </c>
      <c r="AV249" s="15" t="s">
        <v>84</v>
      </c>
      <c r="AW249" s="15" t="s">
        <v>39</v>
      </c>
      <c r="AX249" s="15" t="s">
        <v>77</v>
      </c>
      <c r="AY249" s="256" t="s">
        <v>142</v>
      </c>
    </row>
    <row r="250" spans="1:65" s="13" customFormat="1" ht="11.25">
      <c r="B250" s="225"/>
      <c r="C250" s="226"/>
      <c r="D250" s="204" t="s">
        <v>2879</v>
      </c>
      <c r="E250" s="227" t="s">
        <v>32</v>
      </c>
      <c r="F250" s="228" t="s">
        <v>3382</v>
      </c>
      <c r="G250" s="226"/>
      <c r="H250" s="229">
        <v>77.5</v>
      </c>
      <c r="I250" s="230"/>
      <c r="J250" s="226"/>
      <c r="K250" s="226"/>
      <c r="L250" s="231"/>
      <c r="M250" s="232"/>
      <c r="N250" s="233"/>
      <c r="O250" s="233"/>
      <c r="P250" s="233"/>
      <c r="Q250" s="233"/>
      <c r="R250" s="233"/>
      <c r="S250" s="233"/>
      <c r="T250" s="234"/>
      <c r="AT250" s="235" t="s">
        <v>2879</v>
      </c>
      <c r="AU250" s="235" t="s">
        <v>84</v>
      </c>
      <c r="AV250" s="13" t="s">
        <v>86</v>
      </c>
      <c r="AW250" s="13" t="s">
        <v>39</v>
      </c>
      <c r="AX250" s="13" t="s">
        <v>77</v>
      </c>
      <c r="AY250" s="235" t="s">
        <v>142</v>
      </c>
    </row>
    <row r="251" spans="1:65" s="15" customFormat="1" ht="11.25">
      <c r="B251" s="247"/>
      <c r="C251" s="248"/>
      <c r="D251" s="204" t="s">
        <v>2879</v>
      </c>
      <c r="E251" s="249" t="s">
        <v>32</v>
      </c>
      <c r="F251" s="250" t="s">
        <v>3274</v>
      </c>
      <c r="G251" s="248"/>
      <c r="H251" s="249" t="s">
        <v>32</v>
      </c>
      <c r="I251" s="251"/>
      <c r="J251" s="248"/>
      <c r="K251" s="248"/>
      <c r="L251" s="252"/>
      <c r="M251" s="253"/>
      <c r="N251" s="254"/>
      <c r="O251" s="254"/>
      <c r="P251" s="254"/>
      <c r="Q251" s="254"/>
      <c r="R251" s="254"/>
      <c r="S251" s="254"/>
      <c r="T251" s="255"/>
      <c r="AT251" s="256" t="s">
        <v>2879</v>
      </c>
      <c r="AU251" s="256" t="s">
        <v>84</v>
      </c>
      <c r="AV251" s="15" t="s">
        <v>84</v>
      </c>
      <c r="AW251" s="15" t="s">
        <v>39</v>
      </c>
      <c r="AX251" s="15" t="s">
        <v>77</v>
      </c>
      <c r="AY251" s="256" t="s">
        <v>142</v>
      </c>
    </row>
    <row r="252" spans="1:65" s="13" customFormat="1" ht="11.25">
      <c r="B252" s="225"/>
      <c r="C252" s="226"/>
      <c r="D252" s="204" t="s">
        <v>2879</v>
      </c>
      <c r="E252" s="227" t="s">
        <v>32</v>
      </c>
      <c r="F252" s="228" t="s">
        <v>3383</v>
      </c>
      <c r="G252" s="226"/>
      <c r="H252" s="229">
        <v>59.5</v>
      </c>
      <c r="I252" s="230"/>
      <c r="J252" s="226"/>
      <c r="K252" s="226"/>
      <c r="L252" s="231"/>
      <c r="M252" s="232"/>
      <c r="N252" s="233"/>
      <c r="O252" s="233"/>
      <c r="P252" s="233"/>
      <c r="Q252" s="233"/>
      <c r="R252" s="233"/>
      <c r="S252" s="233"/>
      <c r="T252" s="234"/>
      <c r="AT252" s="235" t="s">
        <v>2879</v>
      </c>
      <c r="AU252" s="235" t="s">
        <v>84</v>
      </c>
      <c r="AV252" s="13" t="s">
        <v>86</v>
      </c>
      <c r="AW252" s="13" t="s">
        <v>39</v>
      </c>
      <c r="AX252" s="13" t="s">
        <v>77</v>
      </c>
      <c r="AY252" s="235" t="s">
        <v>142</v>
      </c>
    </row>
    <row r="253" spans="1:65" s="15" customFormat="1" ht="11.25">
      <c r="B253" s="247"/>
      <c r="C253" s="248"/>
      <c r="D253" s="204" t="s">
        <v>2879</v>
      </c>
      <c r="E253" s="249" t="s">
        <v>32</v>
      </c>
      <c r="F253" s="250" t="s">
        <v>3277</v>
      </c>
      <c r="G253" s="248"/>
      <c r="H253" s="249" t="s">
        <v>32</v>
      </c>
      <c r="I253" s="251"/>
      <c r="J253" s="248"/>
      <c r="K253" s="248"/>
      <c r="L253" s="252"/>
      <c r="M253" s="253"/>
      <c r="N253" s="254"/>
      <c r="O253" s="254"/>
      <c r="P253" s="254"/>
      <c r="Q253" s="254"/>
      <c r="R253" s="254"/>
      <c r="S253" s="254"/>
      <c r="T253" s="255"/>
      <c r="AT253" s="256" t="s">
        <v>2879</v>
      </c>
      <c r="AU253" s="256" t="s">
        <v>84</v>
      </c>
      <c r="AV253" s="15" t="s">
        <v>84</v>
      </c>
      <c r="AW253" s="15" t="s">
        <v>39</v>
      </c>
      <c r="AX253" s="15" t="s">
        <v>77</v>
      </c>
      <c r="AY253" s="256" t="s">
        <v>142</v>
      </c>
    </row>
    <row r="254" spans="1:65" s="13" customFormat="1" ht="11.25">
      <c r="B254" s="225"/>
      <c r="C254" s="226"/>
      <c r="D254" s="204" t="s">
        <v>2879</v>
      </c>
      <c r="E254" s="227" t="s">
        <v>32</v>
      </c>
      <c r="F254" s="228" t="s">
        <v>3384</v>
      </c>
      <c r="G254" s="226"/>
      <c r="H254" s="229">
        <v>2</v>
      </c>
      <c r="I254" s="230"/>
      <c r="J254" s="226"/>
      <c r="K254" s="226"/>
      <c r="L254" s="231"/>
      <c r="M254" s="232"/>
      <c r="N254" s="233"/>
      <c r="O254" s="233"/>
      <c r="P254" s="233"/>
      <c r="Q254" s="233"/>
      <c r="R254" s="233"/>
      <c r="S254" s="233"/>
      <c r="T254" s="234"/>
      <c r="AT254" s="235" t="s">
        <v>2879</v>
      </c>
      <c r="AU254" s="235" t="s">
        <v>84</v>
      </c>
      <c r="AV254" s="13" t="s">
        <v>86</v>
      </c>
      <c r="AW254" s="13" t="s">
        <v>39</v>
      </c>
      <c r="AX254" s="13" t="s">
        <v>77</v>
      </c>
      <c r="AY254" s="235" t="s">
        <v>142</v>
      </c>
    </row>
    <row r="255" spans="1:65" s="14" customFormat="1" ht="11.25">
      <c r="B255" s="236"/>
      <c r="C255" s="237"/>
      <c r="D255" s="204" t="s">
        <v>2879</v>
      </c>
      <c r="E255" s="238" t="s">
        <v>32</v>
      </c>
      <c r="F255" s="239" t="s">
        <v>2881</v>
      </c>
      <c r="G255" s="237"/>
      <c r="H255" s="240">
        <v>139</v>
      </c>
      <c r="I255" s="241"/>
      <c r="J255" s="237"/>
      <c r="K255" s="237"/>
      <c r="L255" s="242"/>
      <c r="M255" s="257"/>
      <c r="N255" s="258"/>
      <c r="O255" s="258"/>
      <c r="P255" s="258"/>
      <c r="Q255" s="258"/>
      <c r="R255" s="258"/>
      <c r="S255" s="258"/>
      <c r="T255" s="259"/>
      <c r="AT255" s="246" t="s">
        <v>2879</v>
      </c>
      <c r="AU255" s="246" t="s">
        <v>84</v>
      </c>
      <c r="AV255" s="14" t="s">
        <v>158</v>
      </c>
      <c r="AW255" s="14" t="s">
        <v>39</v>
      </c>
      <c r="AX255" s="14" t="s">
        <v>84</v>
      </c>
      <c r="AY255" s="246" t="s">
        <v>142</v>
      </c>
    </row>
    <row r="256" spans="1:65" s="2" customFormat="1" ht="6.95" customHeight="1">
      <c r="A256" s="35"/>
      <c r="B256" s="48"/>
      <c r="C256" s="49"/>
      <c r="D256" s="49"/>
      <c r="E256" s="49"/>
      <c r="F256" s="49"/>
      <c r="G256" s="49"/>
      <c r="H256" s="49"/>
      <c r="I256" s="143"/>
      <c r="J256" s="49"/>
      <c r="K256" s="49"/>
      <c r="L256" s="40"/>
      <c r="M256" s="35"/>
      <c r="O256" s="35"/>
      <c r="P256" s="35"/>
      <c r="Q256" s="35"/>
      <c r="R256" s="35"/>
      <c r="S256" s="35"/>
      <c r="T256" s="35"/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35"/>
    </row>
  </sheetData>
  <sheetProtection algorithmName="SHA-512" hashValue="5nWPlBVz9qV5sng6cW8GW9Er/j+naIFitV0sqle+fNJy5pz0+6TaDBC5MXJ7gmGcBbBnxJzcT/dxd1fr8iFzMw==" saltValue="k9lBm8i6E9481H8iqtoMd/8VJv/AKvsxEg3j1k+/4TzBnVC75J5Sb67Bzk/Rdz4uaMdD3iNcW9U3jsy02t0GYw==" spinCount="100000" sheet="1" objects="1" scenarios="1" formatColumns="0" formatRows="0" autoFilter="0"/>
  <autoFilter ref="C87:K255"/>
  <mergeCells count="12">
    <mergeCell ref="E80:H80"/>
    <mergeCell ref="L2:V2"/>
    <mergeCell ref="E50:H50"/>
    <mergeCell ref="E52:H52"/>
    <mergeCell ref="E54:H54"/>
    <mergeCell ref="E76:H76"/>
    <mergeCell ref="E78:H78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8</vt:i4>
      </vt:variant>
    </vt:vector>
  </HeadingPairs>
  <TitlesOfParts>
    <vt:vector size="12" baseType="lpstr">
      <vt:lpstr>Rekapitulace zakázky</vt:lpstr>
      <vt:lpstr>PS_01 - Zab.zař.</vt:lpstr>
      <vt:lpstr>PS_02 - Zemní práce</vt:lpstr>
      <vt:lpstr>PS_100 - VON</vt:lpstr>
      <vt:lpstr>'PS_01 - Zab.zař.'!Názvy_tisku</vt:lpstr>
      <vt:lpstr>'PS_02 - Zemní práce'!Názvy_tisku</vt:lpstr>
      <vt:lpstr>'PS_100 - VON'!Názvy_tisku</vt:lpstr>
      <vt:lpstr>'Rekapitulace zakázky'!Názvy_tisku</vt:lpstr>
      <vt:lpstr>'PS_01 - Zab.zař.'!Oblast_tisku</vt:lpstr>
      <vt:lpstr>'PS_02 - Zemní práce'!Oblast_tisku</vt:lpstr>
      <vt:lpstr>'PS_100 - VON'!Oblast_tisku</vt:lpstr>
      <vt:lpstr>'Rekapitulace zakázky'!Oblast_tisku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Jiroudek Lukáš</dc:creator>
  <cp:lastModifiedBy>Matoušková Petra, Ing.</cp:lastModifiedBy>
  <dcterms:created xsi:type="dcterms:W3CDTF">2020-01-07T13:05:21Z</dcterms:created>
  <dcterms:modified xsi:type="dcterms:W3CDTF">2020-01-08T06:30:00Z</dcterms:modified>
</cp:coreProperties>
</file>